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28FB725F-AC7C-445C-8C03-8F712F30DE32}" xr6:coauthVersionLast="47" xr6:coauthVersionMax="47" xr10:uidLastSave="{00000000-0000-0000-0000-000000000000}"/>
  <bookViews>
    <workbookView xWindow="-120" yWindow="-120" windowWidth="20730" windowHeight="11040" tabRatio="874" activeTab="7" xr2:uid="{00000000-000D-0000-FFFF-FFFF00000000}"/>
  </bookViews>
  <sheets>
    <sheet name="Guidance (Indonesia)" sheetId="25" r:id="rId1"/>
    <sheet name="Guidance (English)" sheetId="26" r:id="rId2"/>
    <sheet name="Asset determination" sheetId="21" r:id="rId3"/>
    <sheet name="Cover" sheetId="3" r:id="rId4"/>
    <sheet name="Budget Capex Detail" sheetId="10" r:id="rId5"/>
    <sheet name="Budget COGM Detail" sheetId="14" r:id="rId6"/>
    <sheet name="Depre" sheetId="17" state="hidden" r:id="rId7"/>
    <sheet name="Production Target" sheetId="24" r:id="rId8"/>
    <sheet name="RD" sheetId="18" state="hidden" r:id="rId9"/>
    <sheet name="Reference" sheetId="1" state="hidden" r:id="rId10"/>
    <sheet name="Master Data" sheetId="22" r:id="rId11"/>
  </sheets>
  <definedNames>
    <definedName name="\" localSheetId="7" hidden="1">{#N/A,#N/A,FALSE,"Aging Summary";#N/A,#N/A,FALSE,"Ratio Analysis";#N/A,#N/A,FALSE,"Test 120 Day Accts";#N/A,#N/A,FALSE,"Tickmarks"}</definedName>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localSheetId="7"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1" localSheetId="7"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localSheetId="7"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1" localSheetId="7"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localSheetId="7"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1" localSheetId="7"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localSheetId="7"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1" localSheetId="7"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localSheetId="7" hidden="1">{#N/A,#N/A,TRUE,"1? ????";#N/A,#N/A,TRUE,"1-2? ?????";#N/A,#N/A,TRUE,"2? ??";#N/A,#N/A,TRUE,"2??? ????";#N/A,#N/A,TRUE,"3(1)? ????";#N/A,#N/A,TRUE,"??????";#N/A,#N/A,TRUE,"3(1)?7 ????";#N/A,#N/A,TRUE,"5? ???";#N/A,#N/A,TRUE,"5?2 ???(?)";#N/A,#N/A,TRUE,"6? ????";#N/A,#N/A,TRUE,"6? ??(?)";#N/A,#N/A,TRUE,"6? ??(?)";#N/A,#N/A,TRUE,"????";#N/A,#N/A,TRUE,"6-6(3)? ??(??)";#N/A,#N/A,TRUE,"9? ???(?)";#N/A,#N/A,TRUE,"9? ???(?)";#N/A,#N/A,TRUE,"10(3)? ????";#N/A,#N/A,TRUE,"10(4)? ????"}</definedName>
    <definedName name="_____???????????" hidden="1">{#N/A,#N/A,TRUE,"1? ????";#N/A,#N/A,TRUE,"1-2? ?????";#N/A,#N/A,TRUE,"2? ??";#N/A,#N/A,TRUE,"2??? ????";#N/A,#N/A,TRUE,"3(1)? ????";#N/A,#N/A,TRUE,"??????";#N/A,#N/A,TRUE,"3(1)?7 ????";#N/A,#N/A,TRUE,"5? ???";#N/A,#N/A,TRUE,"5?2 ???(?)";#N/A,#N/A,TRUE,"6? ????";#N/A,#N/A,TRUE,"6? ??(?)";#N/A,#N/A,TRUE,"6? ??(?)";#N/A,#N/A,TRUE,"????";#N/A,#N/A,TRUE,"6-6(3)? ??(??)";#N/A,#N/A,TRUE,"9? ???(?)";#N/A,#N/A,TRUE,"9? ???(?)";#N/A,#N/A,TRUE,"10(3)? ????";#N/A,#N/A,TRUE,"10(4)? ????"}</definedName>
    <definedName name="_____???????????_1" localSheetId="7"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localSheetId="7" hidden="1">{#N/A,#N/A,TRUE,"1? ????";#N/A,#N/A,TRUE,"1-2? ?????";#N/A,#N/A,TRUE,"2? ??";#N/A,#N/A,TRUE,"2??? ????";#N/A,#N/A,TRUE,"3(1)? ????";#N/A,#N/A,TRUE,"??????";#N/A,#N/A,TRUE,"3(1)?7 ????";#N/A,#N/A,TRUE,"5? ???";#N/A,#N/A,TRUE,"5?2 ???(?)";#N/A,#N/A,TRUE,"6? ????";#N/A,#N/A,TRUE,"6? ??(?)";#N/A,#N/A,TRUE,"6? ??(?)";#N/A,#N/A,TRUE,"????";#N/A,#N/A,TRUE,"6-6(3)? ??(??)";#N/A,#N/A,TRUE,"9? ???(?)";#N/A,#N/A,TRUE,"9? ???(?)";#N/A,#N/A,TRUE,"10(3)? ????";#N/A,#N/A,TRUE,"10(4)? ????"}</definedName>
    <definedName name="______???????????" hidden="1">{#N/A,#N/A,TRUE,"1? ????";#N/A,#N/A,TRUE,"1-2? ?????";#N/A,#N/A,TRUE,"2? ??";#N/A,#N/A,TRUE,"2??? ????";#N/A,#N/A,TRUE,"3(1)? ????";#N/A,#N/A,TRUE,"??????";#N/A,#N/A,TRUE,"3(1)?7 ????";#N/A,#N/A,TRUE,"5? ???";#N/A,#N/A,TRUE,"5?2 ???(?)";#N/A,#N/A,TRUE,"6? ????";#N/A,#N/A,TRUE,"6? ??(?)";#N/A,#N/A,TRUE,"6? ??(?)";#N/A,#N/A,TRUE,"????";#N/A,#N/A,TRUE,"6-6(3)? ??(??)";#N/A,#N/A,TRUE,"9? ???(?)";#N/A,#N/A,TRUE,"9? ???(?)";#N/A,#N/A,TRUE,"10(3)? ????";#N/A,#N/A,TRUE,"10(4)? ????"}</definedName>
    <definedName name="______???????????_1" localSheetId="7"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localSheetId="7" hidden="1">{#N/A,#N/A,TRUE,"1? ????";#N/A,#N/A,TRUE,"1-2? ?????";#N/A,#N/A,TRUE,"2? ??";#N/A,#N/A,TRUE,"2??? ????";#N/A,#N/A,TRUE,"3(1)? ????";#N/A,#N/A,TRUE,"??????";#N/A,#N/A,TRUE,"3(1)?7 ????";#N/A,#N/A,TRUE,"5? ???";#N/A,#N/A,TRUE,"5?2 ???(?)";#N/A,#N/A,TRUE,"6? ????";#N/A,#N/A,TRUE,"6? ??(?)";#N/A,#N/A,TRUE,"6? ??(?)";#N/A,#N/A,TRUE,"????";#N/A,#N/A,TRUE,"6-6(3)? ??(??)";#N/A,#N/A,TRUE,"9? ???(?)";#N/A,#N/A,TRUE,"9? ???(?)";#N/A,#N/A,TRUE,"10(3)? ????";#N/A,#N/A,TRUE,"10(4)? ????"}</definedName>
    <definedName name="_______???????????" hidden="1">{#N/A,#N/A,TRUE,"1? ????";#N/A,#N/A,TRUE,"1-2? ?????";#N/A,#N/A,TRUE,"2? ??";#N/A,#N/A,TRUE,"2??? ????";#N/A,#N/A,TRUE,"3(1)? ????";#N/A,#N/A,TRUE,"??????";#N/A,#N/A,TRUE,"3(1)?7 ????";#N/A,#N/A,TRUE,"5? ???";#N/A,#N/A,TRUE,"5?2 ???(?)";#N/A,#N/A,TRUE,"6? ????";#N/A,#N/A,TRUE,"6? ??(?)";#N/A,#N/A,TRUE,"6? ??(?)";#N/A,#N/A,TRUE,"????";#N/A,#N/A,TRUE,"6-6(3)? ??(??)";#N/A,#N/A,TRUE,"9? ???(?)";#N/A,#N/A,TRUE,"9? ???(?)";#N/A,#N/A,TRUE,"10(3)? ????";#N/A,#N/A,TRUE,"10(4)? ????"}</definedName>
    <definedName name="_______???????????_1" localSheetId="7"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localSheetId="7" hidden="1">{#N/A,#N/A,TRUE,"1? ????";#N/A,#N/A,TRUE,"1-2? ?????";#N/A,#N/A,TRUE,"2? ??";#N/A,#N/A,TRUE,"2??? ????";#N/A,#N/A,TRUE,"3(1)? ????";#N/A,#N/A,TRUE,"??????";#N/A,#N/A,TRUE,"3(1)?7 ????";#N/A,#N/A,TRUE,"5? ???";#N/A,#N/A,TRUE,"5?2 ???(?)";#N/A,#N/A,TRUE,"6? ????";#N/A,#N/A,TRUE,"6? ??(?)";#N/A,#N/A,TRUE,"6? ??(?)";#N/A,#N/A,TRUE,"????";#N/A,#N/A,TRUE,"6-6(3)? ??(??)";#N/A,#N/A,TRUE,"9? ???(?)";#N/A,#N/A,TRUE,"9? ???(?)";#N/A,#N/A,TRUE,"10(3)? ????";#N/A,#N/A,TRUE,"10(4)? ????"}</definedName>
    <definedName name="________???????????" hidden="1">{#N/A,#N/A,TRUE,"1? ????";#N/A,#N/A,TRUE,"1-2? ?????";#N/A,#N/A,TRUE,"2? ??";#N/A,#N/A,TRUE,"2??? ????";#N/A,#N/A,TRUE,"3(1)? ????";#N/A,#N/A,TRUE,"??????";#N/A,#N/A,TRUE,"3(1)?7 ????";#N/A,#N/A,TRUE,"5? ???";#N/A,#N/A,TRUE,"5?2 ???(?)";#N/A,#N/A,TRUE,"6? ????";#N/A,#N/A,TRUE,"6? ??(?)";#N/A,#N/A,TRUE,"6? ??(?)";#N/A,#N/A,TRUE,"????";#N/A,#N/A,TRUE,"6-6(3)? ??(??)";#N/A,#N/A,TRUE,"9? ???(?)";#N/A,#N/A,TRUE,"9? ???(?)";#N/A,#N/A,TRUE,"10(3)? ????";#N/A,#N/A,TRUE,"10(4)? ????"}</definedName>
    <definedName name="________???????????_1" localSheetId="7"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localSheetId="7" hidden="1">{#N/A,#N/A,TRUE,"1? ????";#N/A,#N/A,TRUE,"1-2? ?????";#N/A,#N/A,TRUE,"2? ??";#N/A,#N/A,TRUE,"2??? ????";#N/A,#N/A,TRUE,"3(1)? ????";#N/A,#N/A,TRUE,"??????";#N/A,#N/A,TRUE,"3(1)?7 ????";#N/A,#N/A,TRUE,"5? ???";#N/A,#N/A,TRUE,"5?2 ???(?)";#N/A,#N/A,TRUE,"6? ????";#N/A,#N/A,TRUE,"6? ??(?)";#N/A,#N/A,TRUE,"6? ??(?)";#N/A,#N/A,TRUE,"????";#N/A,#N/A,TRUE,"6-6(3)? ??(??)";#N/A,#N/A,TRUE,"9? ???(?)";#N/A,#N/A,TRUE,"9? ???(?)";#N/A,#N/A,TRUE,"10(3)? ????";#N/A,#N/A,TRUE,"10(4)? ????"}</definedName>
    <definedName name="_________???????????" hidden="1">{#N/A,#N/A,TRUE,"1? ????";#N/A,#N/A,TRUE,"1-2? ?????";#N/A,#N/A,TRUE,"2? ??";#N/A,#N/A,TRUE,"2??? ????";#N/A,#N/A,TRUE,"3(1)? ????";#N/A,#N/A,TRUE,"??????";#N/A,#N/A,TRUE,"3(1)?7 ????";#N/A,#N/A,TRUE,"5? ???";#N/A,#N/A,TRUE,"5?2 ???(?)";#N/A,#N/A,TRUE,"6? ????";#N/A,#N/A,TRUE,"6? ??(?)";#N/A,#N/A,TRUE,"6? ??(?)";#N/A,#N/A,TRUE,"????";#N/A,#N/A,TRUE,"6-6(3)? ??(??)";#N/A,#N/A,TRUE,"9? ???(?)";#N/A,#N/A,TRUE,"9? ???(?)";#N/A,#N/A,TRUE,"10(3)? ????";#N/A,#N/A,TRUE,"10(4)? ????"}</definedName>
    <definedName name="_________???????????_1" localSheetId="7"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localSheetId="7" hidden="1">{#N/A,#N/A,TRUE,"1? ????";#N/A,#N/A,TRUE,"1-2? ?????";#N/A,#N/A,TRUE,"2? ??";#N/A,#N/A,TRUE,"2??? ????";#N/A,#N/A,TRUE,"3(1)? ????";#N/A,#N/A,TRUE,"??????";#N/A,#N/A,TRUE,"3(1)?7 ????";#N/A,#N/A,TRUE,"5? ???";#N/A,#N/A,TRUE,"5?2 ???(?)";#N/A,#N/A,TRUE,"6? ????";#N/A,#N/A,TRUE,"6? ??(?)";#N/A,#N/A,TRUE,"6? ??(?)";#N/A,#N/A,TRUE,"????";#N/A,#N/A,TRUE,"6-6(3)? ??(??)";#N/A,#N/A,TRUE,"9? ???(?)";#N/A,#N/A,TRUE,"9? ???(?)";#N/A,#N/A,TRUE,"10(3)? ????";#N/A,#N/A,TRUE,"10(4)? ????"}</definedName>
    <definedName name="__________???????????" hidden="1">{#N/A,#N/A,TRUE,"1? ????";#N/A,#N/A,TRUE,"1-2? ?????";#N/A,#N/A,TRUE,"2? ??";#N/A,#N/A,TRUE,"2??? ????";#N/A,#N/A,TRUE,"3(1)? ????";#N/A,#N/A,TRUE,"??????";#N/A,#N/A,TRUE,"3(1)?7 ????";#N/A,#N/A,TRUE,"5? ???";#N/A,#N/A,TRUE,"5?2 ???(?)";#N/A,#N/A,TRUE,"6? ????";#N/A,#N/A,TRUE,"6? ??(?)";#N/A,#N/A,TRUE,"6? ??(?)";#N/A,#N/A,TRUE,"????";#N/A,#N/A,TRUE,"6-6(3)? ??(??)";#N/A,#N/A,TRUE,"9? ???(?)";#N/A,#N/A,TRUE,"9? ???(?)";#N/A,#N/A,TRUE,"10(3)? ????";#N/A,#N/A,TRUE,"10(4)? ????"}</definedName>
    <definedName name="__________???????????_1" localSheetId="7"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localSheetId="7" hidden="1">{#N/A,#N/A,TRUE,"1? ????";#N/A,#N/A,TRUE,"1-2? ?????";#N/A,#N/A,TRUE,"2? ??";#N/A,#N/A,TRUE,"2??? ????";#N/A,#N/A,TRUE,"3(1)? ????";#N/A,#N/A,TRUE,"??????";#N/A,#N/A,TRUE,"3(1)?7 ????";#N/A,#N/A,TRUE,"5? ???";#N/A,#N/A,TRUE,"5?2 ???(?)";#N/A,#N/A,TRUE,"6? ????";#N/A,#N/A,TRUE,"6? ??(?)";#N/A,#N/A,TRUE,"6? ??(?)";#N/A,#N/A,TRUE,"????";#N/A,#N/A,TRUE,"6-6(3)? ??(??)";#N/A,#N/A,TRUE,"9? ???(?)";#N/A,#N/A,TRUE,"9? ???(?)";#N/A,#N/A,TRUE,"10(3)? ????";#N/A,#N/A,TRUE,"10(4)? ????"}</definedName>
    <definedName name="___________???????????" hidden="1">{#N/A,#N/A,TRUE,"1? ????";#N/A,#N/A,TRUE,"1-2? ?????";#N/A,#N/A,TRUE,"2? ??";#N/A,#N/A,TRUE,"2??? ????";#N/A,#N/A,TRUE,"3(1)? ????";#N/A,#N/A,TRUE,"??????";#N/A,#N/A,TRUE,"3(1)?7 ????";#N/A,#N/A,TRUE,"5? ???";#N/A,#N/A,TRUE,"5?2 ???(?)";#N/A,#N/A,TRUE,"6? ????";#N/A,#N/A,TRUE,"6? ??(?)";#N/A,#N/A,TRUE,"6? ??(?)";#N/A,#N/A,TRUE,"????";#N/A,#N/A,TRUE,"6-6(3)? ??(??)";#N/A,#N/A,TRUE,"9? ???(?)";#N/A,#N/A,TRUE,"9? ???(?)";#N/A,#N/A,TRUE,"10(3)? ????";#N/A,#N/A,TRUE,"10(4)? ????"}</definedName>
    <definedName name="___________???????????_1" localSheetId="7"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localSheetId="7" hidden="1">{"'Model'!$A$1:$N$53"}</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localSheetId="7" hidden="1">{"'Model'!$A$1:$N$53"}</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10" hidden="1">{#N/A,#N/A,FALSE,"特殊室（ＢＱ表）"}</definedName>
    <definedName name="______________PPP3" localSheetId="7" hidden="1">{#N/A,#N/A,FALSE,"特殊室（ＢＱ表）"}</definedName>
    <definedName name="______________PPP3" hidden="1">{#N/A,#N/A,FALSE,"特殊室（ＢＱ表）"}</definedName>
    <definedName name="______________PPP33" localSheetId="10" hidden="1">{#N/A,#N/A,FALSE,"特殊室（ＢＱ表）"}</definedName>
    <definedName name="______________PPP33" localSheetId="7" hidden="1">{#N/A,#N/A,FALSE,"特殊室（ＢＱ表）"}</definedName>
    <definedName name="______________PPP33" hidden="1">{#N/A,#N/A,FALSE,"特殊室（ＢＱ表）"}</definedName>
    <definedName name="______________ppp34" localSheetId="10" hidden="1">{#N/A,#N/A,FALSE,"特殊室（ＢＱ表）"}</definedName>
    <definedName name="______________ppp34" localSheetId="7" hidden="1">{#N/A,#N/A,FALSE,"特殊室（ＢＱ表）"}</definedName>
    <definedName name="______________ppp34" hidden="1">{#N/A,#N/A,FALSE,"特殊室（ＢＱ表）"}</definedName>
    <definedName name="______________ppp3444" localSheetId="10" hidden="1">{#N/A,#N/A,FALSE,"特殊室（ＢＱ表）"}</definedName>
    <definedName name="______________ppp3444" localSheetId="7"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localSheetId="7" hidden="1">{"'Model'!$A$1:$N$53"}</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10" hidden="1">{#N/A,#N/A,FALSE,"特殊室（ＢＱ表）"}</definedName>
    <definedName name="_____________lop111" localSheetId="7"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localSheetId="7" hidden="1">{#N/A,#N/A,FALSE,"Aging Summary";#N/A,#N/A,FALSE,"Ratio Analysis";#N/A,#N/A,FALSE,"Test 120 Day Accts";#N/A,#N/A,FALSE,"Tickmarks"}</definedName>
    <definedName name="____________A6" hidden="1">{#N/A,#N/A,FALSE,"Aging Summary";#N/A,#N/A,FALSE,"Ratio Analysis";#N/A,#N/A,FALSE,"Test 120 Day Accts";#N/A,#N/A,FALSE,"Tickmarks"}</definedName>
    <definedName name="____________act2" localSheetId="7" hidden="1">{#N/A,#N/A,FALSE,"Act.Fcst Costs"}</definedName>
    <definedName name="____________act2" hidden="1">{#N/A,#N/A,FALSE,"Act.Fcst Costs"}</definedName>
    <definedName name="____________act2_1" localSheetId="7" hidden="1">{#N/A,#N/A,FALSE,"Act.Fcst Costs"}</definedName>
    <definedName name="____________act2_1" hidden="1">{#N/A,#N/A,FALSE,"Act.Fcst Costs"}</definedName>
    <definedName name="____________d1" localSheetId="7" hidden="1">{"'Model'!$A$1:$N$53"}</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localSheetId="7" hidden="1">{#N/A,#N/A,FALSE,"OUT  AREC"}</definedName>
    <definedName name="____________FA2008" hidden="1">{#N/A,#N/A,FALSE,"OUT  AREC"}</definedName>
    <definedName name="____________FA2008_1" localSheetId="7"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10" hidden="1">{#N/A,#N/A,FALSE,"特殊室（ＢＱ表）"}</definedName>
    <definedName name="____________PPP3" localSheetId="7" hidden="1">{#N/A,#N/A,FALSE,"特殊室（ＢＱ表）"}</definedName>
    <definedName name="____________PPP3" hidden="1">{#N/A,#N/A,FALSE,"特殊室（ＢＱ表）"}</definedName>
    <definedName name="____________PPP33" localSheetId="10" hidden="1">{#N/A,#N/A,FALSE,"特殊室（ＢＱ表）"}</definedName>
    <definedName name="____________PPP33" localSheetId="7" hidden="1">{#N/A,#N/A,FALSE,"特殊室（ＢＱ表）"}</definedName>
    <definedName name="____________PPP33" hidden="1">{#N/A,#N/A,FALSE,"特殊室（ＢＱ表）"}</definedName>
    <definedName name="____________ppp34" localSheetId="10" hidden="1">{#N/A,#N/A,FALSE,"特殊室（ＢＱ表）"}</definedName>
    <definedName name="____________ppp34" localSheetId="7" hidden="1">{#N/A,#N/A,FALSE,"特殊室（ＢＱ表）"}</definedName>
    <definedName name="____________ppp34" hidden="1">{#N/A,#N/A,FALSE,"特殊室（ＢＱ表）"}</definedName>
    <definedName name="____________ppp3444" localSheetId="10" hidden="1">{#N/A,#N/A,FALSE,"特殊室（ＢＱ表）"}</definedName>
    <definedName name="____________ppp3444" localSheetId="7"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localSheetId="7" hidden="1">{#N/A,#N/A,FALSE,"Aging Summary";#N/A,#N/A,FALSE,"Ratio Analysis";#N/A,#N/A,FALSE,"Test 120 Day Accts";#N/A,#N/A,FALSE,"Tickmarks"}</definedName>
    <definedName name="___________A6" hidden="1">{#N/A,#N/A,FALSE,"Aging Summary";#N/A,#N/A,FALSE,"Ratio Analysis";#N/A,#N/A,FALSE,"Test 120 Day Accts";#N/A,#N/A,FALSE,"Tickmarks"}</definedName>
    <definedName name="___________act2" localSheetId="7" hidden="1">{#N/A,#N/A,FALSE,"Act.Fcst Costs"}</definedName>
    <definedName name="___________act2" hidden="1">{#N/A,#N/A,FALSE,"Act.Fcst Costs"}</definedName>
    <definedName name="___________act2_1" localSheetId="7" hidden="1">{#N/A,#N/A,FALSE,"Act.Fcst Costs"}</definedName>
    <definedName name="___________act2_1" hidden="1">{#N/A,#N/A,FALSE,"Act.Fcst Costs"}</definedName>
    <definedName name="___________d1" localSheetId="7" hidden="1">{"'Model'!$A$1:$N$53"}</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localSheetId="7" hidden="1">{#N/A,#N/A,FALSE,"OUT  AREC"}</definedName>
    <definedName name="___________FA2008" hidden="1">{#N/A,#N/A,FALSE,"OUT  AREC"}</definedName>
    <definedName name="___________FA2008_1" localSheetId="7"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10" hidden="1">{#N/A,#N/A,FALSE,"特殊室（ＢＱ表）"}</definedName>
    <definedName name="___________lop111" localSheetId="7"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localSheetId="7" hidden="1">{#N/A,#N/A,FALSE,"Act.Fcst Costs"}</definedName>
    <definedName name="___________X1" hidden="1">{#N/A,#N/A,FALSE,"Act.Fcst Costs"}</definedName>
    <definedName name="_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localSheetId="7" hidden="1">{"Admin Costs",#N/A,FALSE,"Act.Fcst Costs"}</definedName>
    <definedName name="___________X3" hidden="1">{"Admin Costs",#N/A,FALSE,"Act.Fcst Costs"}</definedName>
    <definedName name="___________X4" localSheetId="7" hidden="1">{#N/A,#N/A,FALSE,"Cost Report";#N/A,#N/A,FALSE,"Qtly Summ.";#N/A,#N/A,FALSE,"Mar  Qtr";#N/A,#N/A,FALSE,"Report Summary"}</definedName>
    <definedName name="___________X4" hidden="1">{#N/A,#N/A,FALSE,"Cost Report";#N/A,#N/A,FALSE,"Qtly Summ.";#N/A,#N/A,FALSE,"Mar  Qtr";#N/A,#N/A,FALSE,"Report Summary"}</definedName>
    <definedName name="___________X5" localSheetId="7" hidden="1">{#N/A,#N/A,FALSE,"Cost Report";#N/A,#N/A,FALSE,"Sept Qtr";#N/A,#N/A,FALSE,"Qtly Summ.";#N/A,#N/A,FALSE,"Report Summary";#N/A,#N/A,FALSE,"Ammort &amp; Dep.";#N/A,#N/A,FALSE,"Rev. GIC Summ.";#N/A,#N/A,FALSE,"CAPEX";#N/A,#N/A,FALSE,"Stockpile Adj.";#N/A,#N/A,FALSE,"Cost Summary"}</definedName>
    <definedName name="___________X5" hidden="1">{#N/A,#N/A,FALSE,"Cost Report";#N/A,#N/A,FALSE,"Sept Qtr";#N/A,#N/A,FALSE,"Qtly Summ.";#N/A,#N/A,FALSE,"Report Summary";#N/A,#N/A,FALSE,"Ammort &amp; Dep.";#N/A,#N/A,FALSE,"Rev. GIC Summ.";#N/A,#N/A,FALSE,"CAPEX";#N/A,#N/A,FALSE,"Stockpile Adj.";#N/A,#N/A,FALSE,"Cost Summary"}</definedName>
    <definedName name="_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localSheetId="7" hidden="1">{#N/A,#N/A,FALSE,"Aging Summary";#N/A,#N/A,FALSE,"Ratio Analysis";#N/A,#N/A,FALSE,"Test 120 Day Accts";#N/A,#N/A,FALSE,"Tickmarks"}</definedName>
    <definedName name="__________A6" hidden="1">{#N/A,#N/A,FALSE,"Aging Summary";#N/A,#N/A,FALSE,"Ratio Analysis";#N/A,#N/A,FALSE,"Test 120 Day Accts";#N/A,#N/A,FALSE,"Tickmarks"}</definedName>
    <definedName name="__________act2" localSheetId="7" hidden="1">{#N/A,#N/A,FALSE,"Act.Fcst Costs"}</definedName>
    <definedName name="__________act2" hidden="1">{#N/A,#N/A,FALSE,"Act.Fcst Costs"}</definedName>
    <definedName name="__________act2_1" localSheetId="7" hidden="1">{#N/A,#N/A,FALSE,"Act.Fcst Costs"}</definedName>
    <definedName name="__________act2_1" hidden="1">{#N/A,#N/A,FALSE,"Act.Fcst Costs"}</definedName>
    <definedName name="__________ccv49">#REF!</definedName>
    <definedName name="__________d1" localSheetId="7" hidden="1">{"'Model'!$A$1:$N$53"}</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localSheetId="7" hidden="1">{#N/A,#N/A,FALSE,"OUT  AREC"}</definedName>
    <definedName name="__________FA2008" hidden="1">{#N/A,#N/A,FALSE,"OUT  AREC"}</definedName>
    <definedName name="__________FA2008_1" localSheetId="7"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10" hidden="1">{#N/A,#N/A,FALSE,"特殊室（ＢＱ表）"}</definedName>
    <definedName name="__________PPP3" localSheetId="7" hidden="1">{#N/A,#N/A,FALSE,"特殊室（ＢＱ表）"}</definedName>
    <definedName name="__________PPP3" hidden="1">{#N/A,#N/A,FALSE,"特殊室（ＢＱ表）"}</definedName>
    <definedName name="__________PPP33" localSheetId="10" hidden="1">{#N/A,#N/A,FALSE,"特殊室（ＢＱ表）"}</definedName>
    <definedName name="__________PPP33" localSheetId="7" hidden="1">{#N/A,#N/A,FALSE,"特殊室（ＢＱ表）"}</definedName>
    <definedName name="__________PPP33" hidden="1">{#N/A,#N/A,FALSE,"特殊室（ＢＱ表）"}</definedName>
    <definedName name="__________ppp34" localSheetId="10" hidden="1">{#N/A,#N/A,FALSE,"特殊室（ＢＱ表）"}</definedName>
    <definedName name="__________ppp34" localSheetId="7" hidden="1">{#N/A,#N/A,FALSE,"特殊室（ＢＱ表）"}</definedName>
    <definedName name="__________ppp34" hidden="1">{#N/A,#N/A,FALSE,"特殊室（ＢＱ表）"}</definedName>
    <definedName name="__________ppp3444" localSheetId="10" hidden="1">{#N/A,#N/A,FALSE,"特殊室（ＢＱ表）"}</definedName>
    <definedName name="__________ppp3444" localSheetId="7"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localSheetId="7" hidden="1">{#N/A,#N/A,FALSE,"DATA"}</definedName>
    <definedName name="__________WHT23" hidden="1">{#N/A,#N/A,FALSE,"DATA"}</definedName>
    <definedName name="__________WL25">#REF!</definedName>
    <definedName name="__________X1" localSheetId="7" hidden="1">{#N/A,#N/A,FALSE,"Act.Fcst Costs"}</definedName>
    <definedName name="__________X1" hidden="1">{#N/A,#N/A,FALSE,"Act.Fcst Costs"}</definedName>
    <definedName name="__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localSheetId="7" hidden="1">{"Admin Costs",#N/A,FALSE,"Act.Fcst Costs"}</definedName>
    <definedName name="__________X3" hidden="1">{"Admin Costs",#N/A,FALSE,"Act.Fcst Costs"}</definedName>
    <definedName name="__________X4" localSheetId="7" hidden="1">{#N/A,#N/A,FALSE,"Cost Report";#N/A,#N/A,FALSE,"Qtly Summ.";#N/A,#N/A,FALSE,"Mar  Qtr";#N/A,#N/A,FALSE,"Report Summary"}</definedName>
    <definedName name="__________X4" hidden="1">{#N/A,#N/A,FALSE,"Cost Report";#N/A,#N/A,FALSE,"Qtly Summ.";#N/A,#N/A,FALSE,"Mar  Qtr";#N/A,#N/A,FALSE,"Report Summary"}</definedName>
    <definedName name="__________X5" localSheetId="7" hidden="1">{#N/A,#N/A,FALSE,"Cost Report";#N/A,#N/A,FALSE,"Sept Qtr";#N/A,#N/A,FALSE,"Qtly Summ.";#N/A,#N/A,FALSE,"Report Summary";#N/A,#N/A,FALSE,"Ammort &amp; Dep.";#N/A,#N/A,FALSE,"Rev. GIC Summ.";#N/A,#N/A,FALSE,"CAPEX";#N/A,#N/A,FALSE,"Stockpile Adj.";#N/A,#N/A,FALSE,"Cost Summary"}</definedName>
    <definedName name="__________X5" hidden="1">{#N/A,#N/A,FALSE,"Cost Report";#N/A,#N/A,FALSE,"Sept Qtr";#N/A,#N/A,FALSE,"Qtly Summ.";#N/A,#N/A,FALSE,"Report Summary";#N/A,#N/A,FALSE,"Ammort &amp; Dep.";#N/A,#N/A,FALSE,"Rev. GIC Summ.";#N/A,#N/A,FALSE,"CAPEX";#N/A,#N/A,FALSE,"Stockpile Adj.";#N/A,#N/A,FALSE,"Cost Summary"}</definedName>
    <definedName name="__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localSheetId="7" hidden="1">{#N/A,#N/A,FALSE,"Act.Fcst Costs"}</definedName>
    <definedName name="_________act2" hidden="1">{#N/A,#N/A,FALSE,"Act.Fcst Costs"}</definedName>
    <definedName name="_________act2_1" localSheetId="7"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localSheetId="7" hidden="1">{"'Model'!$A$1:$N$53"}</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localSheetId="7" hidden="1">{#N/A,#N/A,FALSE,"OUT  AREC"}</definedName>
    <definedName name="_________FA2008" hidden="1">{#N/A,#N/A,FALSE,"OUT  AREC"}</definedName>
    <definedName name="_________FA2008_1" localSheetId="7"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10" hidden="1">{#N/A,#N/A,FALSE,"特殊室（ＢＱ表）"}</definedName>
    <definedName name="_________lop111" localSheetId="7"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localSheetId="7" hidden="1">{#N/A,#N/A,FALSE,"Cost Report";"Geology",#N/A,FALSE,"Cost Summary";"Geolgy Recon",#N/A,FALSE,"UG Geology Rep."}</definedName>
    <definedName name="_________PPH25" hidden="1">{#N/A,#N/A,FALSE,"Cost Report";"Geology",#N/A,FALSE,"Cost Summary";"Geolgy Recon",#N/A,FALSE,"UG Geology Rep."}</definedName>
    <definedName name="_________PPP3" localSheetId="10" hidden="1">{#N/A,#N/A,FALSE,"特殊室（ＢＱ表）"}</definedName>
    <definedName name="_________PPP3" localSheetId="7" hidden="1">{#N/A,#N/A,FALSE,"特殊室（ＢＱ表）"}</definedName>
    <definedName name="_________PPP3" hidden="1">{#N/A,#N/A,FALSE,"特殊室（ＢＱ表）"}</definedName>
    <definedName name="_________PPP33" localSheetId="10" hidden="1">{#N/A,#N/A,FALSE,"特殊室（ＢＱ表）"}</definedName>
    <definedName name="_________PPP33" localSheetId="7" hidden="1">{#N/A,#N/A,FALSE,"特殊室（ＢＱ表）"}</definedName>
    <definedName name="_________PPP33" hidden="1">{#N/A,#N/A,FALSE,"特殊室（ＢＱ表）"}</definedName>
    <definedName name="_________ppp34" localSheetId="10" hidden="1">{#N/A,#N/A,FALSE,"特殊室（ＢＱ表）"}</definedName>
    <definedName name="_________ppp34" localSheetId="7" hidden="1">{#N/A,#N/A,FALSE,"特殊室（ＢＱ表）"}</definedName>
    <definedName name="_________ppp34" hidden="1">{#N/A,#N/A,FALSE,"特殊室（ＢＱ表）"}</definedName>
    <definedName name="_________ppp3444" localSheetId="10" hidden="1">{#N/A,#N/A,FALSE,"特殊室（ＢＱ表）"}</definedName>
    <definedName name="_________ppp3444" localSheetId="7"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localSheetId="7" hidden="1">{#N/A,#N/A,FALSE,"Aging Summary";#N/A,#N/A,FALSE,"Ratio Analysis";#N/A,#N/A,FALSE,"Test 120 Day Accts";#N/A,#N/A,FALSE,"Tickmarks"}</definedName>
    <definedName name="________A6" hidden="1">{#N/A,#N/A,FALSE,"Aging Summary";#N/A,#N/A,FALSE,"Ratio Analysis";#N/A,#N/A,FALSE,"Test 120 Day Accts";#N/A,#N/A,FALSE,"Tickmarks"}</definedName>
    <definedName name="________act2" localSheetId="7" hidden="1">{#N/A,#N/A,FALSE,"Act.Fcst Costs"}</definedName>
    <definedName name="________act2" hidden="1">{#N/A,#N/A,FALSE,"Act.Fcst Costs"}</definedName>
    <definedName name="________act2_1" localSheetId="7"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localSheetId="7" hidden="1">{"'Model'!$A$1:$N$53"}</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localSheetId="7" hidden="1">{#N/A,#N/A,FALSE,"OUT  AREC"}</definedName>
    <definedName name="________FA2008" hidden="1">{#N/A,#N/A,FALSE,"OUT  AREC"}</definedName>
    <definedName name="________FA2008_1" localSheetId="7"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10" hidden="1">{#N/A,#N/A,FALSE,"特殊室（ＢＱ表）"}</definedName>
    <definedName name="________lop111" localSheetId="7"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10" hidden="1">{#N/A,#N/A,FALSE,"特殊室（ＢＱ表）"}</definedName>
    <definedName name="________PPP3" localSheetId="7" hidden="1">{#N/A,#N/A,FALSE,"特殊室（ＢＱ表）"}</definedName>
    <definedName name="________PPP3" hidden="1">{#N/A,#N/A,FALSE,"特殊室（ＢＱ表）"}</definedName>
    <definedName name="________PPP33" localSheetId="10" hidden="1">{#N/A,#N/A,FALSE,"特殊室（ＢＱ表）"}</definedName>
    <definedName name="________PPP33" localSheetId="7" hidden="1">{#N/A,#N/A,FALSE,"特殊室（ＢＱ表）"}</definedName>
    <definedName name="________PPP33" hidden="1">{#N/A,#N/A,FALSE,"特殊室（ＢＱ表）"}</definedName>
    <definedName name="________ppp34" localSheetId="10" hidden="1">{#N/A,#N/A,FALSE,"特殊室（ＢＱ表）"}</definedName>
    <definedName name="________ppp34" localSheetId="7" hidden="1">{#N/A,#N/A,FALSE,"特殊室（ＢＱ表）"}</definedName>
    <definedName name="________ppp34" hidden="1">{#N/A,#N/A,FALSE,"特殊室（ＢＱ表）"}</definedName>
    <definedName name="________ppp3444" localSheetId="10" hidden="1">{#N/A,#N/A,FALSE,"特殊室（ＢＱ表）"}</definedName>
    <definedName name="________ppp3444" localSheetId="7"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localSheetId="7" hidden="1">{#N/A,#N/A,FALSE,"DATA"}</definedName>
    <definedName name="________WHT23" hidden="1">{#N/A,#N/A,FALSE,"DATA"}</definedName>
    <definedName name="________WL25">#REF!</definedName>
    <definedName name="________wm1" hidden="1">#REF!</definedName>
    <definedName name="________X1" localSheetId="7" hidden="1">{#N/A,#N/A,FALSE,"Act.Fcst Costs"}</definedName>
    <definedName name="________X1" hidden="1">{#N/A,#N/A,FALSE,"Act.Fcst Costs"}</definedName>
    <definedName name="_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localSheetId="7" hidden="1">{"Admin Costs",#N/A,FALSE,"Act.Fcst Costs"}</definedName>
    <definedName name="________X3" hidden="1">{"Admin Costs",#N/A,FALSE,"Act.Fcst Costs"}</definedName>
    <definedName name="________X4" localSheetId="7" hidden="1">{#N/A,#N/A,FALSE,"Cost Report";#N/A,#N/A,FALSE,"Qtly Summ.";#N/A,#N/A,FALSE,"Mar  Qtr";#N/A,#N/A,FALSE,"Report Summary"}</definedName>
    <definedName name="________X4" hidden="1">{#N/A,#N/A,FALSE,"Cost Report";#N/A,#N/A,FALSE,"Qtly Summ.";#N/A,#N/A,FALSE,"Mar  Qtr";#N/A,#N/A,FALSE,"Report Summary"}</definedName>
    <definedName name="________X5" localSheetId="7" hidden="1">{#N/A,#N/A,FALSE,"Cost Report";#N/A,#N/A,FALSE,"Sept Qtr";#N/A,#N/A,FALSE,"Qtly Summ.";#N/A,#N/A,FALSE,"Report Summary";#N/A,#N/A,FALSE,"Ammort &amp; Dep.";#N/A,#N/A,FALSE,"Rev. GIC Summ.";#N/A,#N/A,FALSE,"CAPEX";#N/A,#N/A,FALSE,"Stockpile Adj.";#N/A,#N/A,FALSE,"Cost Summary"}</definedName>
    <definedName name="________X5" hidden="1">{#N/A,#N/A,FALSE,"Cost Report";#N/A,#N/A,FALSE,"Sept Qtr";#N/A,#N/A,FALSE,"Qtly Summ.";#N/A,#N/A,FALSE,"Report Summary";#N/A,#N/A,FALSE,"Ammort &amp; Dep.";#N/A,#N/A,FALSE,"Rev. GIC Summ.";#N/A,#N/A,FALSE,"CAPEX";#N/A,#N/A,FALSE,"Stockpile Adj.";#N/A,#N/A,FALSE,"Cost Summary"}</definedName>
    <definedName name="_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localSheetId="7" hidden="1">{#N/A,#N/A,FALSE,"Aging Summary";#N/A,#N/A,FALSE,"Ratio Analysis";#N/A,#N/A,FALSE,"Test 120 Day Accts";#N/A,#N/A,FALSE,"Tickmarks"}</definedName>
    <definedName name="_______A6" hidden="1">{#N/A,#N/A,FALSE,"Aging Summary";#N/A,#N/A,FALSE,"Ratio Analysis";#N/A,#N/A,FALSE,"Test 120 Day Accts";#N/A,#N/A,FALSE,"Tickmarks"}</definedName>
    <definedName name="_______act2" localSheetId="7" hidden="1">{#N/A,#N/A,FALSE,"Act.Fcst Costs"}</definedName>
    <definedName name="_______act2" hidden="1">{#N/A,#N/A,FALSE,"Act.Fcst Costs"}</definedName>
    <definedName name="_______act2_1" localSheetId="7"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localSheetId="7" hidden="1">{"'Model'!$A$1:$N$53"}</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localSheetId="7" hidden="1">{#N/A,#N/A,FALSE,"OUT  AREC"}</definedName>
    <definedName name="_______FA2008" hidden="1">{#N/A,#N/A,FALSE,"OUT  AREC"}</definedName>
    <definedName name="_______FA2008_1" localSheetId="7"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10" hidden="1">{#N/A,#N/A,FALSE,"特殊室（ＢＱ表）"}</definedName>
    <definedName name="_______lop111" localSheetId="7"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localSheetId="7" hidden="1">{#N/A,#N/A,FALSE,"Cost Report";"Geology",#N/A,FALSE,"Cost Summary";"Geolgy Recon",#N/A,FALSE,"UG Geology Rep."}</definedName>
    <definedName name="_______PPH25" hidden="1">{#N/A,#N/A,FALSE,"Cost Report";"Geology",#N/A,FALSE,"Cost Summary";"Geolgy Recon",#N/A,FALSE,"UG Geology Rep."}</definedName>
    <definedName name="_______PPh26">#REF!</definedName>
    <definedName name="_______PPP3" localSheetId="10" hidden="1">{#N/A,#N/A,FALSE,"特殊室（ＢＱ表）"}</definedName>
    <definedName name="_______PPP3" localSheetId="7" hidden="1">{#N/A,#N/A,FALSE,"特殊室（ＢＱ表）"}</definedName>
    <definedName name="_______PPP3" hidden="1">{#N/A,#N/A,FALSE,"特殊室（ＢＱ表）"}</definedName>
    <definedName name="_______PPP33" localSheetId="10" hidden="1">{#N/A,#N/A,FALSE,"特殊室（ＢＱ表）"}</definedName>
    <definedName name="_______PPP33" localSheetId="7" hidden="1">{#N/A,#N/A,FALSE,"特殊室（ＢＱ表）"}</definedName>
    <definedName name="_______PPP33" hidden="1">{#N/A,#N/A,FALSE,"特殊室（ＢＱ表）"}</definedName>
    <definedName name="_______ppp34" localSheetId="10" hidden="1">{#N/A,#N/A,FALSE,"特殊室（ＢＱ表）"}</definedName>
    <definedName name="_______ppp34" localSheetId="7" hidden="1">{#N/A,#N/A,FALSE,"特殊室（ＢＱ表）"}</definedName>
    <definedName name="_______ppp34" hidden="1">{#N/A,#N/A,FALSE,"特殊室（ＢＱ表）"}</definedName>
    <definedName name="_______ppp3444" localSheetId="10" hidden="1">{#N/A,#N/A,FALSE,"特殊室（ＢＱ表）"}</definedName>
    <definedName name="_______ppp3444" localSheetId="7"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localSheetId="7" hidden="1">{#N/A,#N/A,FALSE,"DATA"}</definedName>
    <definedName name="_______WHT23" hidden="1">{#N/A,#N/A,FALSE,"DATA"}</definedName>
    <definedName name="_______WL25">#REF!</definedName>
    <definedName name="_______wm1" hidden="1">#REF!</definedName>
    <definedName name="_______X1" localSheetId="7" hidden="1">{#N/A,#N/A,FALSE,"Act.Fcst Costs"}</definedName>
    <definedName name="_______X1" hidden="1">{#N/A,#N/A,FALSE,"Act.Fcst Costs"}</definedName>
    <definedName name="___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localSheetId="7" hidden="1">{"Admin Costs",#N/A,FALSE,"Act.Fcst Costs"}</definedName>
    <definedName name="_______X3" hidden="1">{"Admin Costs",#N/A,FALSE,"Act.Fcst Costs"}</definedName>
    <definedName name="_______X4" localSheetId="7" hidden="1">{#N/A,#N/A,FALSE,"Cost Report";#N/A,#N/A,FALSE,"Qtly Summ.";#N/A,#N/A,FALSE,"Mar  Qtr";#N/A,#N/A,FALSE,"Report Summary"}</definedName>
    <definedName name="_______X4" hidden="1">{#N/A,#N/A,FALSE,"Cost Report";#N/A,#N/A,FALSE,"Qtly Summ.";#N/A,#N/A,FALSE,"Mar  Qtr";#N/A,#N/A,FALSE,"Report Summary"}</definedName>
    <definedName name="_______X5" localSheetId="7" hidden="1">{#N/A,#N/A,FALSE,"Cost Report";#N/A,#N/A,FALSE,"Sept Qtr";#N/A,#N/A,FALSE,"Qtly Summ.";#N/A,#N/A,FALSE,"Report Summary";#N/A,#N/A,FALSE,"Ammort &amp; Dep.";#N/A,#N/A,FALSE,"Rev. GIC Summ.";#N/A,#N/A,FALSE,"CAPEX";#N/A,#N/A,FALSE,"Stockpile Adj.";#N/A,#N/A,FALSE,"Cost Summary"}</definedName>
    <definedName name="_______X5" hidden="1">{#N/A,#N/A,FALSE,"Cost Report";#N/A,#N/A,FALSE,"Sept Qtr";#N/A,#N/A,FALSE,"Qtly Summ.";#N/A,#N/A,FALSE,"Report Summary";#N/A,#N/A,FALSE,"Ammort &amp; Dep.";#N/A,#N/A,FALSE,"Rev. GIC Summ.";#N/A,#N/A,FALSE,"CAPEX";#N/A,#N/A,FALSE,"Stockpile Adj.";#N/A,#N/A,FALSE,"Cost Summary"}</definedName>
    <definedName name="___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localSheetId="7" hidden="1">{#N/A,#N/A,FALSE,"Aging Summary";#N/A,#N/A,FALSE,"Ratio Analysis";#N/A,#N/A,FALSE,"Test 120 Day Accts";#N/A,#N/A,FALSE,"Tickmarks"}</definedName>
    <definedName name="______A6" hidden="1">{#N/A,#N/A,FALSE,"Aging Summary";#N/A,#N/A,FALSE,"Ratio Analysis";#N/A,#N/A,FALSE,"Test 120 Day Accts";#N/A,#N/A,FALSE,"Tickmarks"}</definedName>
    <definedName name="______act2" localSheetId="7" hidden="1">{#N/A,#N/A,FALSE,"Act.Fcst Costs"}</definedName>
    <definedName name="______act2" hidden="1">{#N/A,#N/A,FALSE,"Act.Fcst Costs"}</definedName>
    <definedName name="______act2_1" localSheetId="7"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localSheetId="7" hidden="1">{"'Model'!$A$1:$N$53"}</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localSheetId="7" hidden="1">{#N/A,#N/A,FALSE,"OUT  AREC"}</definedName>
    <definedName name="______FA2008" hidden="1">{#N/A,#N/A,FALSE,"OUT  AREC"}</definedName>
    <definedName name="______FA2008_1" localSheetId="7"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10" hidden="1">{#N/A,#N/A,FALSE,"特殊室（ＢＱ表）"}</definedName>
    <definedName name="______lop111" localSheetId="7"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localSheetId="7" hidden="1">{#N/A,#N/A,FALSE,"Cost Report";"Geology",#N/A,FALSE,"Cost Summary";"Geolgy Recon",#N/A,FALSE,"UG Geology Rep."}</definedName>
    <definedName name="______PPH25" hidden="1">{#N/A,#N/A,FALSE,"Cost Report";"Geology",#N/A,FALSE,"Cost Summary";"Geolgy Recon",#N/A,FALSE,"UG Geology Rep."}</definedName>
    <definedName name="______PPh26">#REF!</definedName>
    <definedName name="______PPP3" localSheetId="10" hidden="1">{#N/A,#N/A,FALSE,"特殊室（ＢＱ表）"}</definedName>
    <definedName name="______PPP3" localSheetId="7" hidden="1">{#N/A,#N/A,FALSE,"特殊室（ＢＱ表）"}</definedName>
    <definedName name="______PPP3" hidden="1">{#N/A,#N/A,FALSE,"特殊室（ＢＱ表）"}</definedName>
    <definedName name="______PPP33" localSheetId="10" hidden="1">{#N/A,#N/A,FALSE,"特殊室（ＢＱ表）"}</definedName>
    <definedName name="______PPP33" localSheetId="7" hidden="1">{#N/A,#N/A,FALSE,"特殊室（ＢＱ表）"}</definedName>
    <definedName name="______PPP33" hidden="1">{#N/A,#N/A,FALSE,"特殊室（ＢＱ表）"}</definedName>
    <definedName name="______ppp34" localSheetId="10" hidden="1">{#N/A,#N/A,FALSE,"特殊室（ＢＱ表）"}</definedName>
    <definedName name="______ppp34" localSheetId="7" hidden="1">{#N/A,#N/A,FALSE,"特殊室（ＢＱ表）"}</definedName>
    <definedName name="______ppp34" hidden="1">{#N/A,#N/A,FALSE,"特殊室（ＢＱ表）"}</definedName>
    <definedName name="______ppp3444" localSheetId="10" hidden="1">{#N/A,#N/A,FALSE,"特殊室（ＢＱ表）"}</definedName>
    <definedName name="______ppp3444" localSheetId="7"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localSheetId="7" hidden="1">{#N/A,#N/A,FALSE,"Aging Summary";#N/A,#N/A,FALSE,"Ratio Analysis";#N/A,#N/A,FALSE,"Test 120 Day Accts";#N/A,#N/A,FALSE,"Tickmarks"}</definedName>
    <definedName name="_____A6" hidden="1">{#N/A,#N/A,FALSE,"Aging Summary";#N/A,#N/A,FALSE,"Ratio Analysis";#N/A,#N/A,FALSE,"Test 120 Day Accts";#N/A,#N/A,FALSE,"Tickmarks"}</definedName>
    <definedName name="_____act2" localSheetId="7" hidden="1">{#N/A,#N/A,FALSE,"Act.Fcst Costs"}</definedName>
    <definedName name="_____act2" hidden="1">{#N/A,#N/A,FALSE,"Act.Fcst Costs"}</definedName>
    <definedName name="_____act2_1" localSheetId="7" hidden="1">{#N/A,#N/A,FALSE,"Act.Fcst Costs"}</definedName>
    <definedName name="_____act2_1" hidden="1">{#N/A,#N/A,FALSE,"Act.Fcst Costs"}</definedName>
    <definedName name="_____ccv49">#REF!</definedName>
    <definedName name="_____cf1" localSheetId="7" hidden="1">{#N/A,#N/A,FALSE,"Aging Summary";#N/A,#N/A,FALSE,"Ratio Analysis";#N/A,#N/A,FALSE,"Test 120 Day Accts";#N/A,#N/A,FALSE,"Tickmarks"}</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localSheetId="7" hidden="1">{"'Model'!$A$1:$N$53"}</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localSheetId="7" hidden="1">{#N/A,#N/A,FALSE,"OUT  AREC"}</definedName>
    <definedName name="_____FA2008" hidden="1">{#N/A,#N/A,FALSE,"OUT  AREC"}</definedName>
    <definedName name="_____FA2008_1" localSheetId="7"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10" hidden="1">{#N/A,#N/A,FALSE,"特殊室（ＢＱ表）"}</definedName>
    <definedName name="_____lop111" localSheetId="7"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10" hidden="1">{#N/A,#N/A,FALSE,"特殊室（ＢＱ表）"}</definedName>
    <definedName name="_____PPP3" localSheetId="7" hidden="1">{#N/A,#N/A,FALSE,"特殊室（ＢＱ表）"}</definedName>
    <definedName name="_____PPP3" hidden="1">{#N/A,#N/A,FALSE,"特殊室（ＢＱ表）"}</definedName>
    <definedName name="_____PPP33" localSheetId="10" hidden="1">{#N/A,#N/A,FALSE,"特殊室（ＢＱ表）"}</definedName>
    <definedName name="_____PPP33" localSheetId="7" hidden="1">{#N/A,#N/A,FALSE,"特殊室（ＢＱ表）"}</definedName>
    <definedName name="_____PPP33" hidden="1">{#N/A,#N/A,FALSE,"特殊室（ＢＱ表）"}</definedName>
    <definedName name="_____ppp34" localSheetId="10" hidden="1">{#N/A,#N/A,FALSE,"特殊室（ＢＱ表）"}</definedName>
    <definedName name="_____ppp34" localSheetId="7" hidden="1">{#N/A,#N/A,FALSE,"特殊室（ＢＱ表）"}</definedName>
    <definedName name="_____ppp34" hidden="1">{#N/A,#N/A,FALSE,"特殊室（ＢＱ表）"}</definedName>
    <definedName name="_____ppp3444" localSheetId="10" hidden="1">{#N/A,#N/A,FALSE,"特殊室（ＢＱ表）"}</definedName>
    <definedName name="_____ppp3444" localSheetId="7"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localSheetId="7" hidden="1">{#N/A,#N/A,FALSE,"Aging Summary";#N/A,#N/A,FALSE,"Ratio Analysis";#N/A,#N/A,FALSE,"Test 120 Day Accts";#N/A,#N/A,FALSE,"Tickmarks"}</definedName>
    <definedName name="____A6" hidden="1">{#N/A,#N/A,FALSE,"Aging Summary";#N/A,#N/A,FALSE,"Ratio Analysis";#N/A,#N/A,FALSE,"Test 120 Day Accts";#N/A,#N/A,FALSE,"Tickmarks"}</definedName>
    <definedName name="____ABR1">#REF!</definedName>
    <definedName name="____ABR2">#REF!</definedName>
    <definedName name="____act2" localSheetId="7" hidden="1">{#N/A,#N/A,FALSE,"Act.Fcst Costs"}</definedName>
    <definedName name="____act2" hidden="1">{#N/A,#N/A,FALSE,"Act.Fcst Costs"}</definedName>
    <definedName name="____act2_1" localSheetId="7"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localSheetId="7" hidden="1">{#N/A,#N/A,FALSE,"Aging Summary";#N/A,#N/A,FALSE,"Ratio Analysis";#N/A,#N/A,FALSE,"Test 120 Day Accts";#N/A,#N/A,FALSE,"Tickmarks"}</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localSheetId="7" hidden="1">{"'Model'!$A$1:$N$53"}</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localSheetId="7" hidden="1">{"'ตัวอย่าง'!$A$1:$O$21"}</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localSheetId="7" hidden="1">{#N/A,#N/A,FALSE,"OUT  AREC"}</definedName>
    <definedName name="____FA2008" hidden="1">{#N/A,#N/A,FALSE,"OUT  AREC"}</definedName>
    <definedName name="____FA2008_1" localSheetId="7"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10" hidden="1">{#N/A,#N/A,FALSE,"特殊室（ＢＱ表）"}</definedName>
    <definedName name="____lop111" localSheetId="7"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10" hidden="1">{#N/A,#N/A,FALSE,"特殊室（ＢＱ表）"}</definedName>
    <definedName name="____PPP3" localSheetId="7" hidden="1">{#N/A,#N/A,FALSE,"特殊室（ＢＱ表）"}</definedName>
    <definedName name="____PPP3" hidden="1">{#N/A,#N/A,FALSE,"特殊室（ＢＱ表）"}</definedName>
    <definedName name="____PPP33" localSheetId="10" hidden="1">{#N/A,#N/A,FALSE,"特殊室（ＢＱ表）"}</definedName>
    <definedName name="____PPP33" localSheetId="7" hidden="1">{#N/A,#N/A,FALSE,"特殊室（ＢＱ表）"}</definedName>
    <definedName name="____PPP33" hidden="1">{#N/A,#N/A,FALSE,"特殊室（ＢＱ表）"}</definedName>
    <definedName name="____ppp34" localSheetId="10" hidden="1">{#N/A,#N/A,FALSE,"特殊室（ＢＱ表）"}</definedName>
    <definedName name="____ppp34" localSheetId="7" hidden="1">{#N/A,#N/A,FALSE,"特殊室（ＢＱ表）"}</definedName>
    <definedName name="____ppp34" hidden="1">{#N/A,#N/A,FALSE,"特殊室（ＢＱ表）"}</definedName>
    <definedName name="____ppp3444" localSheetId="10" hidden="1">{#N/A,#N/A,FALSE,"特殊室（ＢＱ表）"}</definedName>
    <definedName name="____ppp3444" localSheetId="7"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localSheetId="7" hidden="1">{#N/A,#N/A,FALSE,"Act.Fcst Costs"}</definedName>
    <definedName name="____X1" hidden="1">{#N/A,#N/A,FALSE,"Act.Fcst Costs"}</definedName>
    <definedName name="_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localSheetId="7" hidden="1">{"Admin Costs",#N/A,FALSE,"Act.Fcst Costs"}</definedName>
    <definedName name="____X3" hidden="1">{"Admin Costs",#N/A,FALSE,"Act.Fcst Costs"}</definedName>
    <definedName name="____X4" localSheetId="7" hidden="1">{#N/A,#N/A,FALSE,"Cost Report";#N/A,#N/A,FALSE,"Qtly Summ.";#N/A,#N/A,FALSE,"Mar  Qtr";#N/A,#N/A,FALSE,"Report Summary"}</definedName>
    <definedName name="____X4" hidden="1">{#N/A,#N/A,FALSE,"Cost Report";#N/A,#N/A,FALSE,"Qtly Summ.";#N/A,#N/A,FALSE,"Mar  Qtr";#N/A,#N/A,FALSE,"Report Summary"}</definedName>
    <definedName name="____X5" localSheetId="7" hidden="1">{#N/A,#N/A,FALSE,"Cost Report";#N/A,#N/A,FALSE,"Sept Qtr";#N/A,#N/A,FALSE,"Qtly Summ.";#N/A,#N/A,FALSE,"Report Summary";#N/A,#N/A,FALSE,"Ammort &amp; Dep.";#N/A,#N/A,FALSE,"Rev. GIC Summ.";#N/A,#N/A,FALSE,"CAPEX";#N/A,#N/A,FALSE,"Stockpile Adj.";#N/A,#N/A,FALSE,"Cost Summary"}</definedName>
    <definedName name="____X5" hidden="1">{#N/A,#N/A,FALSE,"Cost Report";#N/A,#N/A,FALSE,"Sept Qtr";#N/A,#N/A,FALSE,"Qtly Summ.";#N/A,#N/A,FALSE,"Report Summary";#N/A,#N/A,FALSE,"Ammort &amp; Dep.";#N/A,#N/A,FALSE,"Rev. GIC Summ.";#N/A,#N/A,FALSE,"CAPEX";#N/A,#N/A,FALSE,"Stockpile Adj.";#N/A,#N/A,FALSE,"Cost Summary"}</definedName>
    <definedName name="_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localSheetId="7" hidden="1">{#N/A,#N/A,FALSE,"Aging Summary";#N/A,#N/A,FALSE,"Ratio Analysis";#N/A,#N/A,FALSE,"Test 120 Day Accts";#N/A,#N/A,FALSE,"Tickmarks"}</definedName>
    <definedName name="___a2" hidden="1">{#N/A,#N/A,FALSE,"Aging Summary";#N/A,#N/A,FALSE,"Ratio Analysis";#N/A,#N/A,FALSE,"Test 120 Day Accts";#N/A,#N/A,FALSE,"Tickmarks"}</definedName>
    <definedName name="___A6" localSheetId="7"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localSheetId="7" hidden="1">{#N/A,#N/A,FALSE,"Act.Fcst Costs"}</definedName>
    <definedName name="___act2" hidden="1">{#N/A,#N/A,FALSE,"Act.Fcst Costs"}</definedName>
    <definedName name="___act2_1" localSheetId="7" hidden="1">{#N/A,#N/A,FALSE,"Act.Fcst Costs"}</definedName>
    <definedName name="___act2_1" hidden="1">{#N/A,#N/A,FALSE,"Act.Fcst Costs"}</definedName>
    <definedName name="___alt1">#N/A</definedName>
    <definedName name="___APP3">#N/A</definedName>
    <definedName name="___apr1">#REF!</definedName>
    <definedName name="___AS1" localSheetId="7" hidden="1">{#N/A,#N/A,FALSE,"Aging Summary";#N/A,#N/A,FALSE,"Ratio Analysis";#N/A,#N/A,FALSE,"Test 120 Day Accts";#N/A,#N/A,FALSE,"Tickmarks"}</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localSheetId="7" hidden="1">{#N/A,#N/A,FALSE,"Aging Summary";#N/A,#N/A,FALSE,"Ratio Analysis";#N/A,#N/A,FALSE,"Test 120 Day Accts";#N/A,#N/A,FALSE,"Tickmarks"}</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localSheetId="7" hidden="1">{"'Model'!$A$1:$N$53"}</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localSheetId="7" hidden="1">{"'ตัวอย่าง'!$A$1:$O$21"}</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localSheetId="7" hidden="1">{#N/A,#N/A,FALSE,"OUT  AREC"}</definedName>
    <definedName name="___FA2008" hidden="1">{#N/A,#N/A,FALSE,"OUT  AREC"}</definedName>
    <definedName name="___FA2008_1" localSheetId="7"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10" hidden="1">{#N/A,#N/A,FALSE,"特殊室（ＢＱ表）"}</definedName>
    <definedName name="___lop111" localSheetId="7"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localSheetId="7" hidden="1">{#N/A,#N/A,FALSE,"Act.Fcst Costs"}</definedName>
    <definedName name="___X1" hidden="1">{#N/A,#N/A,FALSE,"Act.Fcst Costs"}</definedName>
    <definedName name="_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localSheetId="7" hidden="1">{"Admin Costs",#N/A,FALSE,"Act.Fcst Costs"}</definedName>
    <definedName name="___X3" hidden="1">{"Admin Costs",#N/A,FALSE,"Act.Fcst Costs"}</definedName>
    <definedName name="___X4" localSheetId="7" hidden="1">{#N/A,#N/A,FALSE,"Cost Report";#N/A,#N/A,FALSE,"Qtly Summ.";#N/A,#N/A,FALSE,"Mar  Qtr";#N/A,#N/A,FALSE,"Report Summary"}</definedName>
    <definedName name="___X4" hidden="1">{#N/A,#N/A,FALSE,"Cost Report";#N/A,#N/A,FALSE,"Qtly Summ.";#N/A,#N/A,FALSE,"Mar  Qtr";#N/A,#N/A,FALSE,"Report Summary"}</definedName>
    <definedName name="___X5" localSheetId="7" hidden="1">{#N/A,#N/A,FALSE,"Cost Report";#N/A,#N/A,FALSE,"Sept Qtr";#N/A,#N/A,FALSE,"Qtly Summ.";#N/A,#N/A,FALSE,"Report Summary";#N/A,#N/A,FALSE,"Ammort &amp; Dep.";#N/A,#N/A,FALSE,"Rev. GIC Summ.";#N/A,#N/A,FALSE,"CAPEX";#N/A,#N/A,FALSE,"Stockpile Adj.";#N/A,#N/A,FALSE,"Cost Summary"}</definedName>
    <definedName name="___X5" hidden="1">{#N/A,#N/A,FALSE,"Cost Report";#N/A,#N/A,FALSE,"Sept Qtr";#N/A,#N/A,FALSE,"Qtly Summ.";#N/A,#N/A,FALSE,"Report Summary";#N/A,#N/A,FALSE,"Ammort &amp; Dep.";#N/A,#N/A,FALSE,"Rev. GIC Summ.";#N/A,#N/A,FALSE,"CAPEX";#N/A,#N/A,FALSE,"Stockpile Adj.";#N/A,#N/A,FALSE,"Cost Summary"}</definedName>
    <definedName name="_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localSheetId="7" hidden="1">{#N/A,#N/A,TRUE,"1? ????";#N/A,#N/A,TRUE,"1-2? ?????";#N/A,#N/A,TRUE,"2? ??";#N/A,#N/A,TRUE,"2??? ????";#N/A,#N/A,TRUE,"3(1)? ????";#N/A,#N/A,TRUE,"??????";#N/A,#N/A,TRUE,"3(1)?7 ????";#N/A,#N/A,TRUE,"5? ???";#N/A,#N/A,TRUE,"5?2 ???(?)";#N/A,#N/A,TRUE,"6? ????";#N/A,#N/A,TRUE,"6? ??(?)";#N/A,#N/A,TRUE,"6? ??(?)";#N/A,#N/A,TRUE,"????";#N/A,#N/A,TRUE,"6-6(3)? ??(??)";#N/A,#N/A,TRUE,"9? ???(?)";#N/A,#N/A,TRUE,"9? ???(?)";#N/A,#N/A,TRUE,"10(3)? ????";#N/A,#N/A,TRUE,"10(4)? ????"}</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localSheetId="7"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6" localSheetId="7" hidden="1">{#N/A,#N/A,FALSE,"Aging Summary";#N/A,#N/A,FALSE,"Ratio Analysis";#N/A,#N/A,FALSE,"Test 120 Day Accts";#N/A,#N/A,FALSE,"Tickmarks"}</definedName>
    <definedName name="__A6" hidden="1">{#N/A,#N/A,FALSE,"Aging Summary";#N/A,#N/A,FALSE,"Ratio Analysis";#N/A,#N/A,FALSE,"Test 120 Day Accts";#N/A,#N/A,FALSE,"Tickmarks"}</definedName>
    <definedName name="__AAD3">#N/A</definedName>
    <definedName name="__ab1" localSheetId="10" hidden="1">{#N/A,#N/A,FALSE,"SumD";#N/A,#N/A,FALSE,"ElecD";#N/A,#N/A,FALSE,"MechD";#N/A,#N/A,FALSE,"GeotD";#N/A,#N/A,FALSE,"PrcsD";#N/A,#N/A,FALSE,"TunnD";#N/A,#N/A,FALSE,"CivlD";#N/A,#N/A,FALSE,"NtwkD";#N/A,#N/A,FALSE,"EstgD";#N/A,#N/A,FALSE,"PEngD"}</definedName>
    <definedName name="__ab1" localSheetId="7"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localSheetId="7" hidden="1">{#N/A,#N/A,FALSE,"Act.Fcst Costs"}</definedName>
    <definedName name="__act2" hidden="1">{#N/A,#N/A,FALSE,"Act.Fcst Costs"}</definedName>
    <definedName name="__act2_1" localSheetId="7" hidden="1">{#N/A,#N/A,FALSE,"Act.Fcst Costs"}</definedName>
    <definedName name="__act2_1" hidden="1">{#N/A,#N/A,FALSE,"Act.Fcst Costs"}</definedName>
    <definedName name="__ADD2">#N/A</definedName>
    <definedName name="__ADD3">#N/A</definedName>
    <definedName name="__adr1">#REF!</definedName>
    <definedName name="__AE1" localSheetId="7" hidden="1">{#N/A,#N/A,FALSE,"Aging Summary";#N/A,#N/A,FALSE,"Ratio Analysis";#N/A,#N/A,FALSE,"Test 120 Day Accts";#N/A,#N/A,FALSE,"Tickmarks"}</definedName>
    <definedName name="__AE1" hidden="1">{#N/A,#N/A,FALSE,"Aging Summary";#N/A,#N/A,FALSE,"Ratio Analysis";#N/A,#N/A,FALSE,"Test 120 Day Accts";#N/A,#N/A,FALSE,"Tickmarks"}</definedName>
    <definedName name="__AE1_1" localSheetId="7" hidden="1">{#N/A,#N/A,FALSE,"Aging Summary";#N/A,#N/A,FALSE,"Ratio Analysis";#N/A,#N/A,FALSE,"Test 120 Day Accts";#N/A,#N/A,FALSE,"Tickmarks"}</definedName>
    <definedName name="__AE1_1" hidden="1">{#N/A,#N/A,FALSE,"Aging Summary";#N/A,#N/A,FALSE,"Ratio Analysis";#N/A,#N/A,FALSE,"Test 120 Day Accts";#N/A,#N/A,FALSE,"Tickmarks"}</definedName>
    <definedName name="__AE2" localSheetId="7" hidden="1">{#N/A,#N/A,FALSE,"Aging Summary";#N/A,#N/A,FALSE,"Ratio Analysis";#N/A,#N/A,FALSE,"Test 120 Day Accts";#N/A,#N/A,FALSE,"Tickmarks"}</definedName>
    <definedName name="__AE2" hidden="1">{#N/A,#N/A,FALSE,"Aging Summary";#N/A,#N/A,FALSE,"Ratio Analysis";#N/A,#N/A,FALSE,"Test 120 Day Accts";#N/A,#N/A,FALSE,"Tickmarks"}</definedName>
    <definedName name="__AE2_1" localSheetId="7" hidden="1">{#N/A,#N/A,FALSE,"Aging Summary";#N/A,#N/A,FALSE,"Ratio Analysis";#N/A,#N/A,FALSE,"Test 120 Day Accts";#N/A,#N/A,FALSE,"Tickmarks"}</definedName>
    <definedName name="__AE2_1" hidden="1">{#N/A,#N/A,FALSE,"Aging Summary";#N/A,#N/A,FALSE,"Ratio Analysis";#N/A,#N/A,FALSE,"Test 120 Day Accts";#N/A,#N/A,FALSE,"Tickmarks"}</definedName>
    <definedName name="__AE4" localSheetId="7" hidden="1">{#N/A,#N/A,FALSE,"Aging Summary";#N/A,#N/A,FALSE,"Ratio Analysis";#N/A,#N/A,FALSE,"Test 120 Day Accts";#N/A,#N/A,FALSE,"Tickmarks"}</definedName>
    <definedName name="__AE4" hidden="1">{#N/A,#N/A,FALSE,"Aging Summary";#N/A,#N/A,FALSE,"Ratio Analysis";#N/A,#N/A,FALSE,"Test 120 Day Accts";#N/A,#N/A,FALSE,"Tickmarks"}</definedName>
    <definedName name="__AE4_1" localSheetId="7"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localSheetId="7" hidden="1">{#N/A,#N/A,FALSE,"Aging Summary";#N/A,#N/A,FALSE,"Ratio Analysis";#N/A,#N/A,FALSE,"Test 120 Day Accts";#N/A,#N/A,FALSE,"Tickmarks"}</definedName>
    <definedName name="__ar1" hidden="1">{#N/A,#N/A,FALSE,"Aging Summary";#N/A,#N/A,FALSE,"Ratio Analysis";#N/A,#N/A,FALSE,"Test 120 Day Accts";#N/A,#N/A,FALSE,"Tickmarks"}</definedName>
    <definedName name="__ar1_1" localSheetId="7" hidden="1">{#N/A,#N/A,FALSE,"Aging Summary";#N/A,#N/A,FALSE,"Ratio Analysis";#N/A,#N/A,FALSE,"Test 120 Day Accts";#N/A,#N/A,FALSE,"Tickmarks"}</definedName>
    <definedName name="__ar1_1" hidden="1">{#N/A,#N/A,FALSE,"Aging Summary";#N/A,#N/A,FALSE,"Ratio Analysis";#N/A,#N/A,FALSE,"Test 120 Day Accts";#N/A,#N/A,FALSE,"Tickmarks"}</definedName>
    <definedName name="__ar4" localSheetId="7" hidden="1">{#N/A,#N/A,FALSE,"Aging Summary";#N/A,#N/A,FALSE,"Ratio Analysis";#N/A,#N/A,FALSE,"Test 120 Day Accts";#N/A,#N/A,FALSE,"Tickmarks"}</definedName>
    <definedName name="__ar4" hidden="1">{#N/A,#N/A,FALSE,"Aging Summary";#N/A,#N/A,FALSE,"Ratio Analysis";#N/A,#N/A,FALSE,"Test 120 Day Accts";#N/A,#N/A,FALSE,"Tickmarks"}</definedName>
    <definedName name="__ar4_1" localSheetId="7" hidden="1">{#N/A,#N/A,FALSE,"Aging Summary";#N/A,#N/A,FALSE,"Ratio Analysis";#N/A,#N/A,FALSE,"Test 120 Day Accts";#N/A,#N/A,FALSE,"Tickmarks"}</definedName>
    <definedName name="__ar4_1" hidden="1">{#N/A,#N/A,FALSE,"Aging Summary";#N/A,#N/A,FALSE,"Ratio Analysis";#N/A,#N/A,FALSE,"Test 120 Day Accts";#N/A,#N/A,FALSE,"Tickmarks"}</definedName>
    <definedName name="__arr3" localSheetId="7">{"Book1","4.09 FLORA DAN FAUNA.xls","4.22 PERLENGKAPAN SEKOLAH.xls"}</definedName>
    <definedName name="__arr3">{"Book1","4.09 FLORA DAN FAUNA.xls","4.22 PERLENGKAPAN SEKOLAH.xls"}</definedName>
    <definedName name="__as1" localSheetId="10" hidden="1">{#N/A,#N/A,FALSE,"SumD";#N/A,#N/A,FALSE,"ElecD";#N/A,#N/A,FALSE,"MechD";#N/A,#N/A,FALSE,"GeotD";#N/A,#N/A,FALSE,"PrcsD";#N/A,#N/A,FALSE,"TunnD";#N/A,#N/A,FALSE,"CivlD";#N/A,#N/A,FALSE,"NtwkD";#N/A,#N/A,FALSE,"EstgD";#N/A,#N/A,FALSE,"PEngD"}</definedName>
    <definedName name="__as1" localSheetId="7"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localSheetId="7" hidden="1">{#N/A,#N/A,FALSE,"Aging Summary";#N/A,#N/A,FALSE,"Ratio Analysis";#N/A,#N/A,FALSE,"Test 120 Day Accts";#N/A,#N/A,FALSE,"Tickmarks"}</definedName>
    <definedName name="__AS3" hidden="1">{#N/A,#N/A,FALSE,"Aging Summary";#N/A,#N/A,FALSE,"Ratio Analysis";#N/A,#N/A,FALSE,"Test 120 Day Accts";#N/A,#N/A,FALSE,"Tickmarks"}</definedName>
    <definedName name="__AS3_1" localSheetId="7" hidden="1">{#N/A,#N/A,FALSE,"Aging Summary";#N/A,#N/A,FALSE,"Ratio Analysis";#N/A,#N/A,FALSE,"Test 120 Day Accts";#N/A,#N/A,FALSE,"Tickmarks"}</definedName>
    <definedName name="__AS3_1" hidden="1">{#N/A,#N/A,FALSE,"Aging Summary";#N/A,#N/A,FALSE,"Ratio Analysis";#N/A,#N/A,FALSE,"Test 120 Day Accts";#N/A,#N/A,FALSE,"Tickmarks"}</definedName>
    <definedName name="__AS4" localSheetId="7" hidden="1">{#N/A,#N/A,FALSE,"Aging Summary";#N/A,#N/A,FALSE,"Ratio Analysis";#N/A,#N/A,FALSE,"Test 120 Day Accts";#N/A,#N/A,FALSE,"Tickmarks"}</definedName>
    <definedName name="__AS4" hidden="1">{#N/A,#N/A,FALSE,"Aging Summary";#N/A,#N/A,FALSE,"Ratio Analysis";#N/A,#N/A,FALSE,"Test 120 Day Accts";#N/A,#N/A,FALSE,"Tickmarks"}</definedName>
    <definedName name="__AS4_1" localSheetId="7" hidden="1">{#N/A,#N/A,FALSE,"Aging Summary";#N/A,#N/A,FALSE,"Ratio Analysis";#N/A,#N/A,FALSE,"Test 120 Day Accts";#N/A,#N/A,FALSE,"Tickmarks"}</definedName>
    <definedName name="__AS4_1" hidden="1">{#N/A,#N/A,FALSE,"Aging Summary";#N/A,#N/A,FALSE,"Ratio Analysis";#N/A,#N/A,FALSE,"Test 120 Day Accts";#N/A,#N/A,FALSE,"Tickmarks"}</definedName>
    <definedName name="__ase1" localSheetId="7" hidden="1">{#N/A,#N/A,FALSE,"Aging Summary";#N/A,#N/A,FALSE,"Ratio Analysis";#N/A,#N/A,FALSE,"Test 120 Day Accts";#N/A,#N/A,FALSE,"Tickmarks"}</definedName>
    <definedName name="__ase1" hidden="1">{#N/A,#N/A,FALSE,"Aging Summary";#N/A,#N/A,FALSE,"Ratio Analysis";#N/A,#N/A,FALSE,"Test 120 Day Accts";#N/A,#N/A,FALSE,"Tickmarks"}</definedName>
    <definedName name="__ase1_1" localSheetId="7" hidden="1">{#N/A,#N/A,FALSE,"Aging Summary";#N/A,#N/A,FALSE,"Ratio Analysis";#N/A,#N/A,FALSE,"Test 120 Day Accts";#N/A,#N/A,FALSE,"Tickmarks"}</definedName>
    <definedName name="__ase1_1" hidden="1">{#N/A,#N/A,FALSE,"Aging Summary";#N/A,#N/A,FALSE,"Ratio Analysis";#N/A,#N/A,FALSE,"Test 120 Day Accts";#N/A,#N/A,FALSE,"Tickmarks"}</definedName>
    <definedName name="__ase4" localSheetId="7" hidden="1">{#N/A,#N/A,FALSE,"Aging Summary";#N/A,#N/A,FALSE,"Ratio Analysis";#N/A,#N/A,FALSE,"Test 120 Day Accts";#N/A,#N/A,FALSE,"Tickmarks"}</definedName>
    <definedName name="__ase4" hidden="1">{#N/A,#N/A,FALSE,"Aging Summary";#N/A,#N/A,FALSE,"Ratio Analysis";#N/A,#N/A,FALSE,"Test 120 Day Accts";#N/A,#N/A,FALSE,"Tickmarks"}</definedName>
    <definedName name="__ase4_1" localSheetId="7" hidden="1">{#N/A,#N/A,FALSE,"Aging Summary";#N/A,#N/A,FALSE,"Ratio Analysis";#N/A,#N/A,FALSE,"Test 120 Day Accts";#N/A,#N/A,FALSE,"Tickmarks"}</definedName>
    <definedName name="__ase4_1" hidden="1">{#N/A,#N/A,FALSE,"Aging Summary";#N/A,#N/A,FALSE,"Ratio Analysis";#N/A,#N/A,FALSE,"Test 120 Day Accts";#N/A,#N/A,FALSE,"Tickmarks"}</definedName>
    <definedName name="__asr1" localSheetId="7" hidden="1">{#N/A,#N/A,FALSE,"Aging Summary";#N/A,#N/A,FALSE,"Ratio Analysis";#N/A,#N/A,FALSE,"Test 120 Day Accts";#N/A,#N/A,FALSE,"Tickmarks"}</definedName>
    <definedName name="__asr1" hidden="1">{#N/A,#N/A,FALSE,"Aging Summary";#N/A,#N/A,FALSE,"Ratio Analysis";#N/A,#N/A,FALSE,"Test 120 Day Accts";#N/A,#N/A,FALSE,"Tickmarks"}</definedName>
    <definedName name="__asr1_1" localSheetId="7" hidden="1">{#N/A,#N/A,FALSE,"Aging Summary";#N/A,#N/A,FALSE,"Ratio Analysis";#N/A,#N/A,FALSE,"Test 120 Day Accts";#N/A,#N/A,FALSE,"Tickmarks"}</definedName>
    <definedName name="__asr1_1" hidden="1">{#N/A,#N/A,FALSE,"Aging Summary";#N/A,#N/A,FALSE,"Ratio Analysis";#N/A,#N/A,FALSE,"Test 120 Day Accts";#N/A,#N/A,FALSE,"Tickmarks"}</definedName>
    <definedName name="__asr4" localSheetId="7" hidden="1">{#N/A,#N/A,FALSE,"Aging Summary";#N/A,#N/A,FALSE,"Ratio Analysis";#N/A,#N/A,FALSE,"Test 120 Day Accts";#N/A,#N/A,FALSE,"Tickmarks"}</definedName>
    <definedName name="__asr4" hidden="1">{#N/A,#N/A,FALSE,"Aging Summary";#N/A,#N/A,FALSE,"Ratio Analysis";#N/A,#N/A,FALSE,"Test 120 Day Accts";#N/A,#N/A,FALSE,"Tickmarks"}</definedName>
    <definedName name="__asr4_1" localSheetId="7"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localSheetId="7" hidden="1">{#N/A,#N/A,FALSE,"Aging Summary";#N/A,#N/A,FALSE,"Ratio Analysis";#N/A,#N/A,FALSE,"Test 120 Day Accts";#N/A,#N/A,FALSE,"Tickmarks"}</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localSheetId="7" hidden="1">{"'Model'!$A$1:$N$53"}</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localSheetId="7" hidden="1">{"'ตัวอย่าง'!$A$1:$O$21"}</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10" hidden="1">{#N/A,#N/A,FALSE,"단가표지"}</definedName>
    <definedName name="__EE1" localSheetId="7"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localSheetId="7" hidden="1">{"rp_only",#N/A,FALSE,"2225"}</definedName>
    <definedName name="__esf65" hidden="1">{"rp_only",#N/A,FALSE,"2225"}</definedName>
    <definedName name="__esf65_1" localSheetId="7" hidden="1">{"rp_only",#N/A,FALSE,"2225"}</definedName>
    <definedName name="__esf65_1" hidden="1">{"rp_only",#N/A,FALSE,"2225"}</definedName>
    <definedName name="__ewr4">#REF!</definedName>
    <definedName name="__FA2008" localSheetId="7" hidden="1">{#N/A,#N/A,FALSE,"OUT  AREC"}</definedName>
    <definedName name="__FA2008" hidden="1">{#N/A,#N/A,FALSE,"OUT  AREC"}</definedName>
    <definedName name="__FA2008_1" localSheetId="7"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localSheetId="7" hidden="1">{#N/A,#N/A,FALSE,"Aging Summary";#N/A,#N/A,FALSE,"Ratio Analysis";#N/A,#N/A,FALSE,"Test 120 Day Accts";#N/A,#N/A,FALSE,"Tickmarks"}</definedName>
    <definedName name="__HP1" hidden="1">{#N/A,#N/A,FALSE,"Aging Summary";#N/A,#N/A,FALSE,"Ratio Analysis";#N/A,#N/A,FALSE,"Test 120 Day Accts";#N/A,#N/A,FALSE,"Tickmarks"}</definedName>
    <definedName name="__HP1_1" localSheetId="7" hidden="1">{#N/A,#N/A,FALSE,"Aging Summary";#N/A,#N/A,FALSE,"Ratio Analysis";#N/A,#N/A,FALSE,"Test 120 Day Accts";#N/A,#N/A,FALSE,"Tickmarks"}</definedName>
    <definedName name="__HP1_1" hidden="1">{#N/A,#N/A,FALSE,"Aging Summary";#N/A,#N/A,FALSE,"Ratio Analysis";#N/A,#N/A,FALSE,"Test 120 Day Accts";#N/A,#N/A,FALSE,"Tickmarks"}</definedName>
    <definedName name="__HP4" localSheetId="7" hidden="1">{#N/A,#N/A,FALSE,"Aging Summary";#N/A,#N/A,FALSE,"Ratio Analysis";#N/A,#N/A,FALSE,"Test 120 Day Accts";#N/A,#N/A,FALSE,"Tickmarks"}</definedName>
    <definedName name="__HP4" hidden="1">{#N/A,#N/A,FALSE,"Aging Summary";#N/A,#N/A,FALSE,"Ratio Analysis";#N/A,#N/A,FALSE,"Test 120 Day Accts";#N/A,#N/A,FALSE,"Tickmarks"}</definedName>
    <definedName name="__HP4_1" localSheetId="7"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localSheetId="7" hidden="1">{"with_oth_curr",#N/A,FALSE,"2225"}</definedName>
    <definedName name="__jiu7857" hidden="1">{"with_oth_curr",#N/A,FALSE,"2225"}</definedName>
    <definedName name="__jiu7857_1" localSheetId="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localSheetId="7" hidden="1">{"rp_only",#N/A,FALSE,"2225"}</definedName>
    <definedName name="__liy87668" hidden="1">{"rp_only",#N/A,FALSE,"2225"}</definedName>
    <definedName name="__liy87668_1" localSheetId="7"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 localSheetId="7">{"Book1","4.09 FLORA DAN FAUNA.xls","4.22 PERLENGKAPAN SEKOLAH.xls"}</definedName>
    <definedName name="__mas1">{"Book1","4.09 FLORA DAN FAUNA.xls","4.22 PERLENGKAPAN SEKOLAH.xls"}</definedName>
    <definedName name="__mas12" localSheetId="7">{"Book1","4.09 FLORA DAN FAUNA.xls","4.22 PERLENGKAPAN SEKOLAH.xls"}</definedName>
    <definedName name="__mas12">{"Book1","4.09 FLORA DAN FAUNA.xls","4.22 PERLENGKAPAN SEKOLAH.xls"}</definedName>
    <definedName name="__mas2" localSheetId="7">{"Book1","4.09 FLORA DAN FAUNA.xls","4.22 PERLENGKAPAN SEKOLAH.xls"}</definedName>
    <definedName name="__mas2">{"Book1","4.09 FLORA DAN FAUNA.xls","4.22 PERLENGKAPAN SEKOLAH.xls"}</definedName>
    <definedName name="__mas4" localSheetId="7">{"Book1","4.09 FLORA DAN FAUNA.xls","4.22 PERLENGKAPAN SEKOLAH.xls"}</definedName>
    <definedName name="__mas4">{"Book1","4.09 FLORA DAN FAUNA.xls","4.22 PERLENGKAPAN SEKOLAH.xls"}</definedName>
    <definedName name="__mas5" localSheetId="7">{"Book1","4.09 FLORA DAN FAUNA.xls","4.22 PERLENGKAPAN SEKOLAH.xls"}</definedName>
    <definedName name="__mas5">{"Book1","4.09 FLORA DAN FAUNA.xls","4.22 PERLENGKAPAN SEKOLAH.xls"}</definedName>
    <definedName name="__mas6" localSheetId="7">{"Book1","4.09 FLORA DAN FAUNA.xls","4.22 PERLENGKAPAN SEKOLAH.xls"}</definedName>
    <definedName name="__mas6">{"Book1","4.09 FLORA DAN FAUNA.xls","4.22 PERLENGKAPAN SEKOLAH.xls"}</definedName>
    <definedName name="__mas7" localSheetId="7">{"Book1","4.09 FLORA DAN FAUNA.xls","4.22 PERLENGKAPAN SEKOLAH.xls"}</definedName>
    <definedName name="__mas7">{"Book1","4.09 FLORA DAN FAUNA.xls","4.22 PERLENGKAPAN SEKOLAH.xls"}</definedName>
    <definedName name="__mas8" localSheetId="7">{"Book1","4.09 FLORA DAN FAUNA.xls","4.22 PERLENGKAPAN SEKOLAH.xls"}</definedName>
    <definedName name="__mas8">{"Book1","4.09 FLORA DAN FAUNA.xls","4.22 PERLENGKAPAN SEKOLAH.xls"}</definedName>
    <definedName name="__mas9" localSheetId="7">{"Book1","4.09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 localSheetId="7">{"Book1","4.09 FLORA DAN FAUNA.xls","4.22 PERLENGKAPAN SEKOLAH.xls"}</definedName>
    <definedName name="__me1">{"Book1","4.09 FLORA DAN FAUNA.xls","4.22 PERLENGKAPAN SEKOLAH.xls"}</definedName>
    <definedName name="__me2" localSheetId="7">{"Book1","4.09 FLORA DAN FAUNA.xls","4.22 PERLENGKAPAN SEKOLAH.xls"}</definedName>
    <definedName name="__me2">{"Book1","4.09 FLORA DAN FAUNA.xls","4.22 PERLENGKAPAN SEKOLAH.xls"}</definedName>
    <definedName name="__me3" localSheetId="7">{"Book1","4.09 FLORA DAN FAUNA.xls","4.22 PERLENGKAPAN SEKOLAH.xls"}</definedName>
    <definedName name="__me3">{"Book1","4.09 FLORA DAN FAUNA.xls","4.22 PERLENGKAPAN SEKOLAH.xls"}</definedName>
    <definedName name="__me4" localSheetId="7">{"Book1","4.09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 localSheetId="7">{"Book1","4.09 FLORA DAN FAUNA.xls","4.22 PERLENGKAPAN SEKOLAH.xls"}</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 localSheetId="7">{"Book1","4.09 FLORA DAN FAUNA.xls","4.22 PERLENGKAPAN SEKOLAH.xls"}</definedName>
    <definedName name="__mek3">{"Book1","4.09 FLORA DAN FAUNA.xls","4.22 PERLENGKAPAN SEKOLAH.xls"}</definedName>
    <definedName name="__mek5" localSheetId="7">{"Book1","4.09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localSheetId="7" hidden="1">{#N/A,#N/A,FALSE,"Aging Summary";#N/A,#N/A,FALSE,"Ratio Analysis";#N/A,#N/A,FALSE,"Test 120 Day Accts";#N/A,#N/A,FALSE,"Tickmarks"}</definedName>
    <definedName name="__o1" hidden="1">{#N/A,#N/A,FALSE,"Aging Summary";#N/A,#N/A,FALSE,"Ratio Analysis";#N/A,#N/A,FALSE,"Test 120 Day Accts";#N/A,#N/A,FALSE,"Tickmarks"}</definedName>
    <definedName name="__o1_1" localSheetId="7" hidden="1">{#N/A,#N/A,FALSE,"Aging Summary";#N/A,#N/A,FALSE,"Ratio Analysis";#N/A,#N/A,FALSE,"Test 120 Day Accts";#N/A,#N/A,FALSE,"Tickmarks"}</definedName>
    <definedName name="__o1_1" hidden="1">{#N/A,#N/A,FALSE,"Aging Summary";#N/A,#N/A,FALSE,"Ratio Analysis";#N/A,#N/A,FALSE,"Test 120 Day Accts";#N/A,#N/A,FALSE,"Tickmarks"}</definedName>
    <definedName name="__o2" localSheetId="7" hidden="1">{#N/A,#N/A,FALSE,"Aging Summary";#N/A,#N/A,FALSE,"Ratio Analysis";#N/A,#N/A,FALSE,"Test 120 Day Accts";#N/A,#N/A,FALSE,"Tickmarks"}</definedName>
    <definedName name="__o2" hidden="1">{#N/A,#N/A,FALSE,"Aging Summary";#N/A,#N/A,FALSE,"Ratio Analysis";#N/A,#N/A,FALSE,"Test 120 Day Accts";#N/A,#N/A,FALSE,"Tickmarks"}</definedName>
    <definedName name="__o2_1" localSheetId="7" hidden="1">{#N/A,#N/A,FALSE,"Aging Summary";#N/A,#N/A,FALSE,"Ratio Analysis";#N/A,#N/A,FALSE,"Test 120 Day Accts";#N/A,#N/A,FALSE,"Tickmarks"}</definedName>
    <definedName name="__o2_1" hidden="1">{#N/A,#N/A,FALSE,"Aging Summary";#N/A,#N/A,FALSE,"Ratio Analysis";#N/A,#N/A,FALSE,"Test 120 Day Accts";#N/A,#N/A,FALSE,"Tickmarks"}</definedName>
    <definedName name="__o4" localSheetId="7" hidden="1">{#N/A,#N/A,FALSE,"Aging Summary";#N/A,#N/A,FALSE,"Ratio Analysis";#N/A,#N/A,FALSE,"Test 120 Day Accts";#N/A,#N/A,FALSE,"Tickmarks"}</definedName>
    <definedName name="__o4" hidden="1">{#N/A,#N/A,FALSE,"Aging Summary";#N/A,#N/A,FALSE,"Ratio Analysis";#N/A,#N/A,FALSE,"Test 120 Day Accts";#N/A,#N/A,FALSE,"Tickmarks"}</definedName>
    <definedName name="__o4_1" localSheetId="7" hidden="1">{#N/A,#N/A,FALSE,"Aging Summary";#N/A,#N/A,FALSE,"Ratio Analysis";#N/A,#N/A,FALSE,"Test 120 Day Accts";#N/A,#N/A,FALSE,"Tickmarks"}</definedName>
    <definedName name="__o4_1" hidden="1">{#N/A,#N/A,FALSE,"Aging Summary";#N/A,#N/A,FALSE,"Ratio Analysis";#N/A,#N/A,FALSE,"Test 120 Day Accts";#N/A,#N/A,FALSE,"Tickmarks"}</definedName>
    <definedName name="__ok2" localSheetId="7" hidden="1">{#N/A,#N/A,FALSE,"Cost Report";#N/A,#N/A,FALSE,"Qtly Summ.";#N/A,#N/A,FALSE,"Mar  Qtr";#N/A,#N/A,FALSE,"Report Summary"}</definedName>
    <definedName name="__ok2" hidden="1">{#N/A,#N/A,FALSE,"Cost Report";#N/A,#N/A,FALSE,"Qtly Summ.";#N/A,#N/A,FALSE,"Mar  Qtr";#N/A,#N/A,FALSE,"Report Summary"}</definedName>
    <definedName name="__ok2_1" localSheetId="7" hidden="1">{#N/A,#N/A,FALSE,"Cost Report";#N/A,#N/A,FALSE,"Qtly Summ.";#N/A,#N/A,FALSE,"Mar  Qtr";#N/A,#N/A,FALSE,"Report Summary"}</definedName>
    <definedName name="__ok2_1" hidden="1">{#N/A,#N/A,FALSE,"Cost Report";#N/A,#N/A,FALSE,"Qtly Summ.";#N/A,#N/A,FALSE,"Mar  Qtr";#N/A,#N/A,FALSE,"Report Summary"}</definedName>
    <definedName name="__ok3" localSheetId="7" hidden="1">{#N/A,#N/A,FALSE,"Cost Report";#N/A,#N/A,FALSE,"Sept Qtr";#N/A,#N/A,FALSE,"Qtly Summ.";#N/A,#N/A,FALSE,"Report Summary";#N/A,#N/A,FALSE,"Ammort &amp; Dep.";#N/A,#N/A,FALSE,"Rev. GIC Summ.";#N/A,#N/A,FALSE,"CAPEX";#N/A,#N/A,FALSE,"Stockpile Adj.";#N/A,#N/A,FALSE,"Cost Summary"}</definedName>
    <definedName name="__ok3" hidden="1">{#N/A,#N/A,FALSE,"Cost Report";#N/A,#N/A,FALSE,"Sept Qtr";#N/A,#N/A,FALSE,"Qtly Summ.";#N/A,#N/A,FALSE,"Report Summary";#N/A,#N/A,FALSE,"Ammort &amp; Dep.";#N/A,#N/A,FALSE,"Rev. GIC Summ.";#N/A,#N/A,FALSE,"CAPEX";#N/A,#N/A,FALSE,"Stockpile Adj.";#N/A,#N/A,FALSE,"Cost Summary"}</definedName>
    <definedName name="__ok3_1" localSheetId="7"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localSheetId="7" hidden="1">{#N/A,#N/A,FALSE,"Cost Report";#N/A,#N/A,FALSE,"Table 2.1";#N/A,#N/A,FALSE,"Plant Statistics";"Plant Costs",#N/A,FALSE,"Cost Summary"}</definedName>
    <definedName name="__ok5" hidden="1">{#N/A,#N/A,FALSE,"Cost Report";#N/A,#N/A,FALSE,"Table 2.1";#N/A,#N/A,FALSE,"Plant Statistics";"Plant Costs",#N/A,FALSE,"Cost Summary"}</definedName>
    <definedName name="__ok5_1" localSheetId="7" hidden="1">{#N/A,#N/A,FALSE,"Cost Report";#N/A,#N/A,FALSE,"Table 2.1";#N/A,#N/A,FALSE,"Plant Statistics";"Plant Costs",#N/A,FALSE,"Cost Summary"}</definedName>
    <definedName name="__ok5_1" hidden="1">{#N/A,#N/A,FALSE,"Cost Report";#N/A,#N/A,FALSE,"Table 2.1";#N/A,#N/A,FALSE,"Plant Statistics";"Plant Costs",#N/A,FALSE,"Cost Summary"}</definedName>
    <definedName name="_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localSheetId="7" hidden="1">{#N/A,#N/A,FALSE,"Cost Report";"Geology",#N/A,FALSE,"Cost Summary";"Geolgy Recon",#N/A,FALSE,"UG Geology Rep."}</definedName>
    <definedName name="__ok7" hidden="1">{#N/A,#N/A,FALSE,"Cost Report";"Geology",#N/A,FALSE,"Cost Summary";"Geolgy Recon",#N/A,FALSE,"UG Geology Rep."}</definedName>
    <definedName name="__ok7_1" localSheetId="7" hidden="1">{#N/A,#N/A,FALSE,"Cost Report";"Geology",#N/A,FALSE,"Cost Summary";"Geolgy Recon",#N/A,FALSE,"UG Geology Rep."}</definedName>
    <definedName name="__ok7_1" hidden="1">{#N/A,#N/A,FALSE,"Cost Report";"Geology",#N/A,FALSE,"Cost Summary";"Geolgy Recon",#N/A,FALSE,"UG Geology Rep."}</definedName>
    <definedName name="_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10" hidden="1">{#N/A,#N/A,FALSE,"Summary";#N/A,#N/A,FALSE,"3TJ";#N/A,#N/A,FALSE,"3TN";#N/A,#N/A,FALSE,"3TP";#N/A,#N/A,FALSE,"3SJ";#N/A,#N/A,FALSE,"3CJ";#N/A,#N/A,FALSE,"3CN";#N/A,#N/A,FALSE,"3CP";#N/A,#N/A,FALSE,"3A"}</definedName>
    <definedName name="__old3" localSheetId="7"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10" hidden="1">{#N/A,#N/A,FALSE,"Summary";#N/A,#N/A,FALSE,"3TJ";#N/A,#N/A,FALSE,"3TN";#N/A,#N/A,FALSE,"3TP";#N/A,#N/A,FALSE,"3SJ";#N/A,#N/A,FALSE,"3CJ";#N/A,#N/A,FALSE,"3CN";#N/A,#N/A,FALSE,"3CP";#N/A,#N/A,FALSE,"3A"}</definedName>
    <definedName name="__old5" localSheetId="7"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10" hidden="1">{#N/A,#N/A,FALSE,"Summary";#N/A,#N/A,FALSE,"3TJ";#N/A,#N/A,FALSE,"3TN";#N/A,#N/A,FALSE,"3TP";#N/A,#N/A,FALSE,"3SJ";#N/A,#N/A,FALSE,"3CJ";#N/A,#N/A,FALSE,"3CN";#N/A,#N/A,FALSE,"3CP";#N/A,#N/A,FALSE,"3A"}</definedName>
    <definedName name="__old7" localSheetId="7"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10" hidden="1">{"'장비'!$A$3:$M$12"}</definedName>
    <definedName name="__PK2" localSheetId="7" hidden="1">{"'장비'!$A$3:$M$12"}</definedName>
    <definedName name="__PK2" hidden="1">{"'장비'!$A$3:$M$12"}</definedName>
    <definedName name="__PKG3" localSheetId="10" hidden="1">{"'장비'!$A$3:$M$12"}</definedName>
    <definedName name="__PKG3" localSheetId="7"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localSheetId="7" hidden="1">{#N/A,#N/A,FALSE,"Cost Report";"Geology",#N/A,FALSE,"Cost Summary";"Geolgy Recon",#N/A,FALSE,"UG Geology Rep."}</definedName>
    <definedName name="__PPH25" hidden="1">{#N/A,#N/A,FALSE,"Cost Report";"Geology",#N/A,FALSE,"Cost Summary";"Geolgy Recon",#N/A,FALSE,"UG Geology Rep."}</definedName>
    <definedName name="__PPh26">#REF!</definedName>
    <definedName name="__PPP3" localSheetId="10" hidden="1">{#N/A,#N/A,FALSE,"特殊室（ＢＱ表）"}</definedName>
    <definedName name="__PPP3" localSheetId="7" hidden="1">{#N/A,#N/A,FALSE,"特殊室（ＢＱ表）"}</definedName>
    <definedName name="__PPP3" hidden="1">{#N/A,#N/A,FALSE,"特殊室（ＢＱ表）"}</definedName>
    <definedName name="__PPP33" localSheetId="10" hidden="1">{#N/A,#N/A,FALSE,"特殊室（ＢＱ表）"}</definedName>
    <definedName name="__PPP33" localSheetId="7" hidden="1">{#N/A,#N/A,FALSE,"特殊室（ＢＱ表）"}</definedName>
    <definedName name="__PPP33" hidden="1">{#N/A,#N/A,FALSE,"特殊室（ＢＱ表）"}</definedName>
    <definedName name="__ppp34" localSheetId="10" hidden="1">{#N/A,#N/A,FALSE,"特殊室（ＢＱ表）"}</definedName>
    <definedName name="__ppp34" localSheetId="7" hidden="1">{#N/A,#N/A,FALSE,"特殊室（ＢＱ表）"}</definedName>
    <definedName name="__ppp34" hidden="1">{#N/A,#N/A,FALSE,"特殊室（ＢＱ表）"}</definedName>
    <definedName name="__ppp3444" localSheetId="10" hidden="1">{#N/A,#N/A,FALSE,"特殊室（ＢＱ表）"}</definedName>
    <definedName name="__ppp3444" localSheetId="7"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10" hidden="1">{"'장비'!$A$3:$M$12"}</definedName>
    <definedName name="__qqq222" localSheetId="7"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localSheetId="7" hidden="1">{#N/A,#N/A,FALSE,"Aging Summary";#N/A,#N/A,FALSE,"Ratio Analysis";#N/A,#N/A,FALSE,"Test 120 Day Accts";#N/A,#N/A,FALSE,"Tickmarks"}</definedName>
    <definedName name="__rup1" hidden="1">{#N/A,#N/A,FALSE,"Aging Summary";#N/A,#N/A,FALSE,"Ratio Analysis";#N/A,#N/A,FALSE,"Test 120 Day Accts";#N/A,#N/A,FALSE,"Tickmarks"}</definedName>
    <definedName name="__rup1_1" localSheetId="7" hidden="1">{#N/A,#N/A,FALSE,"Aging Summary";#N/A,#N/A,FALSE,"Ratio Analysis";#N/A,#N/A,FALSE,"Test 120 Day Accts";#N/A,#N/A,FALSE,"Tickmarks"}</definedName>
    <definedName name="__rup1_1" hidden="1">{#N/A,#N/A,FALSE,"Aging Summary";#N/A,#N/A,FALSE,"Ratio Analysis";#N/A,#N/A,FALSE,"Test 120 Day Accts";#N/A,#N/A,FALSE,"Tickmarks"}</definedName>
    <definedName name="__rup4" localSheetId="7" hidden="1">{#N/A,#N/A,FALSE,"Aging Summary";#N/A,#N/A,FALSE,"Ratio Analysis";#N/A,#N/A,FALSE,"Test 120 Day Accts";#N/A,#N/A,FALSE,"Tickmarks"}</definedName>
    <definedName name="__rup4" hidden="1">{#N/A,#N/A,FALSE,"Aging Summary";#N/A,#N/A,FALSE,"Ratio Analysis";#N/A,#N/A,FALSE,"Test 120 Day Accts";#N/A,#N/A,FALSE,"Tickmarks"}</definedName>
    <definedName name="__rup4_1" localSheetId="7"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10" hidden="1">{#N/A,#N/A,FALSE,"포장2"}</definedName>
    <definedName name="__S3" localSheetId="7"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localSheetId="7" hidden="1">{"with_oth_curr",#N/A,FALSE,"2225"}</definedName>
    <definedName name="__t46" hidden="1">{"with_oth_curr",#N/A,FALSE,"2225"}</definedName>
    <definedName name="__t46_1" localSheetId="7"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localSheetId="7" hidden="1">{#N/A,#N/A,FALSE,"DATA"}</definedName>
    <definedName name="__WHT23" hidden="1">{#N/A,#N/A,FALSE,"DATA"}</definedName>
    <definedName name="__WL25">#REF!</definedName>
    <definedName name="__wm1" hidden="1">#REF!</definedName>
    <definedName name="__X1" localSheetId="7" hidden="1">{#N/A,#N/A,FALSE,"Act.Fcst Costs"}</definedName>
    <definedName name="__X1" hidden="1">{#N/A,#N/A,FALSE,"Act.Fcst Costs"}</definedName>
    <definedName name="_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localSheetId="7" hidden="1">{"Admin Costs",#N/A,FALSE,"Act.Fcst Costs"}</definedName>
    <definedName name="__X3" hidden="1">{"Admin Costs",#N/A,FALSE,"Act.Fcst Costs"}</definedName>
    <definedName name="__X4" localSheetId="7" hidden="1">{#N/A,#N/A,FALSE,"Cost Report";#N/A,#N/A,FALSE,"Qtly Summ.";#N/A,#N/A,FALSE,"Mar  Qtr";#N/A,#N/A,FALSE,"Report Summary"}</definedName>
    <definedName name="__X4" hidden="1">{#N/A,#N/A,FALSE,"Cost Report";#N/A,#N/A,FALSE,"Qtly Summ.";#N/A,#N/A,FALSE,"Mar  Qtr";#N/A,#N/A,FALSE,"Report Summary"}</definedName>
    <definedName name="__X5" localSheetId="7" hidden="1">{#N/A,#N/A,FALSE,"Cost Report";#N/A,#N/A,FALSE,"Sept Qtr";#N/A,#N/A,FALSE,"Qtly Summ.";#N/A,#N/A,FALSE,"Report Summary";#N/A,#N/A,FALSE,"Ammort &amp; Dep.";#N/A,#N/A,FALSE,"Rev. GIC Summ.";#N/A,#N/A,FALSE,"CAPEX";#N/A,#N/A,FALSE,"Stockpile Adj.";#N/A,#N/A,FALSE,"Cost Summary"}</definedName>
    <definedName name="__X5" hidden="1">{#N/A,#N/A,FALSE,"Cost Report";#N/A,#N/A,FALSE,"Sept Qtr";#N/A,#N/A,FALSE,"Qtly Summ.";#N/A,#N/A,FALSE,"Report Summary";#N/A,#N/A,FALSE,"Ammort &amp; Dep.";#N/A,#N/A,FALSE,"Rev. GIC Summ.";#N/A,#N/A,FALSE,"CAPEX";#N/A,#N/A,FALSE,"Stockpile Adj.";#N/A,#N/A,FALSE,"Cost Summary"}</definedName>
    <definedName name="_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localSheetId="7" hidden="1">{#N/A,#N/A,TRUE,"1? ????";#N/A,#N/A,TRUE,"1-2? ?????";#N/A,#N/A,TRUE,"2? ??";#N/A,#N/A,TRUE,"2??? ????";#N/A,#N/A,TRUE,"3(1)? ????";#N/A,#N/A,TRUE,"??????";#N/A,#N/A,TRUE,"3(1)?7 ????";#N/A,#N/A,TRUE,"5? ???";#N/A,#N/A,TRUE,"5?2 ???(?)";#N/A,#N/A,TRUE,"6? ????";#N/A,#N/A,TRUE,"6? ??(?)";#N/A,#N/A,TRUE,"6? ??(?)";#N/A,#N/A,TRUE,"????";#N/A,#N/A,TRUE,"6-6(3)? ??(??)";#N/A,#N/A,TRUE,"9? ???(?)";#N/A,#N/A,TRUE,"9? ???(?)";#N/A,#N/A,TRUE,"10(3)? ????";#N/A,#N/A,TRUE,"10(4)? ????"}</definedName>
    <definedName name="_13_???????????" hidden="1">{#N/A,#N/A,TRUE,"1? ????";#N/A,#N/A,TRUE,"1-2? ?????";#N/A,#N/A,TRUE,"2? ??";#N/A,#N/A,TRUE,"2??? ????";#N/A,#N/A,TRUE,"3(1)? ????";#N/A,#N/A,TRUE,"??????";#N/A,#N/A,TRUE,"3(1)?7 ????";#N/A,#N/A,TRUE,"5? ???";#N/A,#N/A,TRUE,"5?2 ???(?)";#N/A,#N/A,TRUE,"6? ????";#N/A,#N/A,TRUE,"6? ??(?)";#N/A,#N/A,TRUE,"6? ??(?)";#N/A,#N/A,TRUE,"????";#N/A,#N/A,TRUE,"6-6(3)? ??(??)";#N/A,#N/A,TRUE,"9? ???(?)";#N/A,#N/A,TRUE,"9? ???(?)";#N/A,#N/A,TRUE,"10(3)? ????";#N/A,#N/A,TRUE,"10(4)? ????"}</definedName>
    <definedName name="_13_???????????_1" localSheetId="7"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10" hidden="1">{#N/A,#N/A,FALSE,"SumD";#N/A,#N/A,FALSE,"ElecD";#N/A,#N/A,FALSE,"MechD";#N/A,#N/A,FALSE,"GeotD";#N/A,#N/A,FALSE,"PrcsD";#N/A,#N/A,FALSE,"TunnD";#N/A,#N/A,FALSE,"CivlD";#N/A,#N/A,FALSE,"NtwkD";#N/A,#N/A,FALSE,"EstgD";#N/A,#N/A,FALSE,"PEngD"}</definedName>
    <definedName name="_4ab1_" localSheetId="7"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localSheetId="7" hidden="1">{#N/A,#N/A,TRUE,"1? ????";#N/A,#N/A,TRUE,"1-2? ?????";#N/A,#N/A,TRUE,"2? ??";#N/A,#N/A,TRUE,"2??? ????";#N/A,#N/A,TRUE,"3(1)? ????";#N/A,#N/A,TRUE,"??????";#N/A,#N/A,TRUE,"3(1)?7 ????";#N/A,#N/A,TRUE,"5? ???";#N/A,#N/A,TRUE,"5?2 ???(?)";#N/A,#N/A,TRUE,"6? ????";#N/A,#N/A,TRUE,"6? ??(?)";#N/A,#N/A,TRUE,"6? ??(?)";#N/A,#N/A,TRUE,"????";#N/A,#N/A,TRUE,"6-6(3)? ??(??)";#N/A,#N/A,TRUE,"9? ???(?)";#N/A,#N/A,TRUE,"9? ???(?)";#N/A,#N/A,TRUE,"10(3)? ????";#N/A,#N/A,TRUE,"10(4)? ????"}</definedName>
    <definedName name="_5_???????????" hidden="1">{#N/A,#N/A,TRUE,"1? ????";#N/A,#N/A,TRUE,"1-2? ?????";#N/A,#N/A,TRUE,"2? ??";#N/A,#N/A,TRUE,"2??? ????";#N/A,#N/A,TRUE,"3(1)? ????";#N/A,#N/A,TRUE,"??????";#N/A,#N/A,TRUE,"3(1)?7 ????";#N/A,#N/A,TRUE,"5? ???";#N/A,#N/A,TRUE,"5?2 ???(?)";#N/A,#N/A,TRUE,"6? ????";#N/A,#N/A,TRUE,"6? ??(?)";#N/A,#N/A,TRUE,"6? ??(?)";#N/A,#N/A,TRUE,"????";#N/A,#N/A,TRUE,"6-6(3)? ??(??)";#N/A,#N/A,TRUE,"9? ???(?)";#N/A,#N/A,TRUE,"9? ???(?)";#N/A,#N/A,TRUE,"10(3)? ????";#N/A,#N/A,TRUE,"10(4)? ????"}</definedName>
    <definedName name="_5_???????????_1" localSheetId="7"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10" hidden="1">{#N/A,#N/A,FALSE,"SumD";#N/A,#N/A,FALSE,"ElecD";#N/A,#N/A,FALSE,"MechD";#N/A,#N/A,FALSE,"GeotD";#N/A,#N/A,FALSE,"PrcsD";#N/A,#N/A,FALSE,"TunnD";#N/A,#N/A,FALSE,"CivlD";#N/A,#N/A,FALSE,"NtwkD";#N/A,#N/A,FALSE,"EstgD";#N/A,#N/A,FALSE,"PEngD"}</definedName>
    <definedName name="_5as1_" localSheetId="7"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localSheetId="7" hidden="1">{#N/A,#N/A,TRUE,"1? ????";#N/A,#N/A,TRUE,"1-2? ?????";#N/A,#N/A,TRUE,"2? ??";#N/A,#N/A,TRUE,"2??? ????";#N/A,#N/A,TRUE,"3(1)? ????";#N/A,#N/A,TRUE,"??????";#N/A,#N/A,TRUE,"3(1)?7 ????";#N/A,#N/A,TRUE,"5? ???";#N/A,#N/A,TRUE,"5?2 ???(?)";#N/A,#N/A,TRUE,"6? ????";#N/A,#N/A,TRUE,"6? ??(?)";#N/A,#N/A,TRUE,"6? ??(?)";#N/A,#N/A,TRUE,"????";#N/A,#N/A,TRUE,"6-6(3)? ??(??)";#N/A,#N/A,TRUE,"9? ???(?)";#N/A,#N/A,TRUE,"9? ???(?)";#N/A,#N/A,TRUE,"10(3)? ????";#N/A,#N/A,TRUE,"10(4)? ????"}</definedName>
    <definedName name="_6_???????????" hidden="1">{#N/A,#N/A,TRUE,"1? ????";#N/A,#N/A,TRUE,"1-2? ?????";#N/A,#N/A,TRUE,"2? ??";#N/A,#N/A,TRUE,"2??? ????";#N/A,#N/A,TRUE,"3(1)? ????";#N/A,#N/A,TRUE,"??????";#N/A,#N/A,TRUE,"3(1)?7 ????";#N/A,#N/A,TRUE,"5? ???";#N/A,#N/A,TRUE,"5?2 ???(?)";#N/A,#N/A,TRUE,"6? ????";#N/A,#N/A,TRUE,"6? ??(?)";#N/A,#N/A,TRUE,"6? ??(?)";#N/A,#N/A,TRUE,"????";#N/A,#N/A,TRUE,"6-6(3)? ??(??)";#N/A,#N/A,TRUE,"9? ???(?)";#N/A,#N/A,TRUE,"9? ???(?)";#N/A,#N/A,TRUE,"10(3)? ????";#N/A,#N/A,TRUE,"10(4)? ????"}</definedName>
    <definedName name="_6_???????????_1" localSheetId="7"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localSheetId="7" hidden="1">{#N/A,#N/A,TRUE,"1? ????";#N/A,#N/A,TRUE,"1-2? ?????";#N/A,#N/A,TRUE,"2? ??";#N/A,#N/A,TRUE,"2??? ????";#N/A,#N/A,TRUE,"3(1)? ????";#N/A,#N/A,TRUE,"??????";#N/A,#N/A,TRUE,"3(1)?7 ????";#N/A,#N/A,TRUE,"5? ???";#N/A,#N/A,TRUE,"5?2 ???(?)";#N/A,#N/A,TRUE,"6? ????";#N/A,#N/A,TRUE,"6? ??(?)";#N/A,#N/A,TRUE,"6? ??(?)";#N/A,#N/A,TRUE,"????";#N/A,#N/A,TRUE,"6-6(3)? ??(??)";#N/A,#N/A,TRUE,"9? ???(?)";#N/A,#N/A,TRUE,"9? ???(?)";#N/A,#N/A,TRUE,"10(3)? ????";#N/A,#N/A,TRUE,"10(4)? ????"}</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localSheetId="7" hidden="1">{"'Sheet1'!$L$16"}</definedName>
    <definedName name="_a1" hidden="1">{"'Sheet1'!$L$16"}</definedName>
    <definedName name="_A16500">#REF!</definedName>
    <definedName name="_a2" localSheetId="7" hidden="1">{#N/A,#N/A,FALSE,"Aging Summary";#N/A,#N/A,FALSE,"Ratio Analysis";#N/A,#N/A,FALSE,"Test 120 Day Accts";#N/A,#N/A,FALSE,"Tickmarks"}</definedName>
    <definedName name="_a2" hidden="1">{#N/A,#N/A,FALSE,"Aging Summary";#N/A,#N/A,FALSE,"Ratio Analysis";#N/A,#N/A,FALSE,"Test 120 Day Accts";#N/A,#N/A,FALSE,"Tickmarks"}</definedName>
    <definedName name="_a222222" hidden="1">#REF!</definedName>
    <definedName name="_A5" localSheetId="7" hidden="1">{"NMI_NMDI balance sheet",#N/A,FALSE,"NMI_NMDI";"NMI_NMDI profit loss",#N/A,FALSE,"NMI_NMDI";"NMI_NMDI Cashflow",#N/A,FALSE,"NMI_NMDI";"Stock position",#N/A,FALSE,"NMI_NMDI";"Point of discussion",#N/A,FALSE,"Point of discussion"}</definedName>
    <definedName name="_A5" hidden="1">{"NMI_NMDI balance sheet",#N/A,FALSE,"NMI_NMDI";"NMI_NMDI profit loss",#N/A,FALSE,"NMI_NMDI";"NMI_NMDI Cashflow",#N/A,FALSE,"NMI_NMDI";"Stock position",#N/A,FALSE,"NMI_NMDI";"Point of discussion",#N/A,FALSE,"Point of discussion"}</definedName>
    <definedName name="_A6" localSheetId="7" hidden="1">{#N/A,#N/A,FALSE,"Aging Summary";#N/A,#N/A,FALSE,"Ratio Analysis";#N/A,#N/A,FALSE,"Test 120 Day Accts";#N/A,#N/A,FALSE,"Tickmarks"}</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localSheetId="7" hidden="1">{#N/A,#N/A,FALSE,"Act.Fcst Costs"}</definedName>
    <definedName name="_act2" hidden="1">{#N/A,#N/A,FALSE,"Act.Fcst Costs"}</definedName>
    <definedName name="_act2_1" localSheetId="7" hidden="1">{#N/A,#N/A,FALSE,"Act.Fcst Costs"}</definedName>
    <definedName name="_act2_1" hidden="1">{#N/A,#N/A,FALSE,"Act.Fcst Costs"}</definedName>
    <definedName name="_ADD2">#N/A</definedName>
    <definedName name="_ADD3">#N/A</definedName>
    <definedName name="_adr1">#REF!</definedName>
    <definedName name="_AE1" localSheetId="7" hidden="1">{#N/A,#N/A,FALSE,"Aging Summary";#N/A,#N/A,FALSE,"Ratio Analysis";#N/A,#N/A,FALSE,"Test 120 Day Accts";#N/A,#N/A,FALSE,"Tickmarks"}</definedName>
    <definedName name="_AE1" hidden="1">{#N/A,#N/A,FALSE,"Aging Summary";#N/A,#N/A,FALSE,"Ratio Analysis";#N/A,#N/A,FALSE,"Test 120 Day Accts";#N/A,#N/A,FALSE,"Tickmarks"}</definedName>
    <definedName name="_AE1_1" localSheetId="7" hidden="1">{#N/A,#N/A,FALSE,"Aging Summary";#N/A,#N/A,FALSE,"Ratio Analysis";#N/A,#N/A,FALSE,"Test 120 Day Accts";#N/A,#N/A,FALSE,"Tickmarks"}</definedName>
    <definedName name="_AE1_1" hidden="1">{#N/A,#N/A,FALSE,"Aging Summary";#N/A,#N/A,FALSE,"Ratio Analysis";#N/A,#N/A,FALSE,"Test 120 Day Accts";#N/A,#N/A,FALSE,"Tickmarks"}</definedName>
    <definedName name="_AE2" localSheetId="7" hidden="1">{#N/A,#N/A,FALSE,"Aging Summary";#N/A,#N/A,FALSE,"Ratio Analysis";#N/A,#N/A,FALSE,"Test 120 Day Accts";#N/A,#N/A,FALSE,"Tickmarks"}</definedName>
    <definedName name="_AE2" hidden="1">{#N/A,#N/A,FALSE,"Aging Summary";#N/A,#N/A,FALSE,"Ratio Analysis";#N/A,#N/A,FALSE,"Test 120 Day Accts";#N/A,#N/A,FALSE,"Tickmarks"}</definedName>
    <definedName name="_AE2_1" localSheetId="7" hidden="1">{#N/A,#N/A,FALSE,"Aging Summary";#N/A,#N/A,FALSE,"Ratio Analysis";#N/A,#N/A,FALSE,"Test 120 Day Accts";#N/A,#N/A,FALSE,"Tickmarks"}</definedName>
    <definedName name="_AE2_1" hidden="1">{#N/A,#N/A,FALSE,"Aging Summary";#N/A,#N/A,FALSE,"Ratio Analysis";#N/A,#N/A,FALSE,"Test 120 Day Accts";#N/A,#N/A,FALSE,"Tickmarks"}</definedName>
    <definedName name="_AE4" localSheetId="7" hidden="1">{#N/A,#N/A,FALSE,"Aging Summary";#N/A,#N/A,FALSE,"Ratio Analysis";#N/A,#N/A,FALSE,"Test 120 Day Accts";#N/A,#N/A,FALSE,"Tickmarks"}</definedName>
    <definedName name="_AE4" hidden="1">{#N/A,#N/A,FALSE,"Aging Summary";#N/A,#N/A,FALSE,"Ratio Analysis";#N/A,#N/A,FALSE,"Test 120 Day Accts";#N/A,#N/A,FALSE,"Tickmarks"}</definedName>
    <definedName name="_AE4_1" localSheetId="7"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localSheetId="7" hidden="1">{#N/A,#N/A,FALSE,"Aging Summary";#N/A,#N/A,FALSE,"Ratio Analysis";#N/A,#N/A,FALSE,"Test 120 Day Accts";#N/A,#N/A,FALSE,"Tickmarks"}</definedName>
    <definedName name="_ar1" hidden="1">{#N/A,#N/A,FALSE,"Aging Summary";#N/A,#N/A,FALSE,"Ratio Analysis";#N/A,#N/A,FALSE,"Test 120 Day Accts";#N/A,#N/A,FALSE,"Tickmarks"}</definedName>
    <definedName name="_ar1_1" localSheetId="7" hidden="1">{#N/A,#N/A,FALSE,"Aging Summary";#N/A,#N/A,FALSE,"Ratio Analysis";#N/A,#N/A,FALSE,"Test 120 Day Accts";#N/A,#N/A,FALSE,"Tickmarks"}</definedName>
    <definedName name="_ar1_1" hidden="1">{#N/A,#N/A,FALSE,"Aging Summary";#N/A,#N/A,FALSE,"Ratio Analysis";#N/A,#N/A,FALSE,"Test 120 Day Accts";#N/A,#N/A,FALSE,"Tickmarks"}</definedName>
    <definedName name="_ar4" localSheetId="7" hidden="1">{#N/A,#N/A,FALSE,"Aging Summary";#N/A,#N/A,FALSE,"Ratio Analysis";#N/A,#N/A,FALSE,"Test 120 Day Accts";#N/A,#N/A,FALSE,"Tickmarks"}</definedName>
    <definedName name="_ar4" hidden="1">{#N/A,#N/A,FALSE,"Aging Summary";#N/A,#N/A,FALSE,"Ratio Analysis";#N/A,#N/A,FALSE,"Test 120 Day Accts";#N/A,#N/A,FALSE,"Tickmarks"}</definedName>
    <definedName name="_ar4_1" localSheetId="7" hidden="1">{#N/A,#N/A,FALSE,"Aging Summary";#N/A,#N/A,FALSE,"Ratio Analysis";#N/A,#N/A,FALSE,"Test 120 Day Accts";#N/A,#N/A,FALSE,"Tickmarks"}</definedName>
    <definedName name="_ar4_1" hidden="1">{#N/A,#N/A,FALSE,"Aging Summary";#N/A,#N/A,FALSE,"Ratio Analysis";#N/A,#N/A,FALSE,"Test 120 Day Accts";#N/A,#N/A,FALSE,"Tickmarks"}</definedName>
    <definedName name="_arr3" localSheetId="7">{"Book1","4.09 FLORA DAN FAUNA.xls","4.22 PERLENGKAPAN SEKOLAH.xls"}</definedName>
    <definedName name="_arr3">{"Book1","4.09 FLORA DAN FAUNA.xls","4.22 PERLENGKAPAN SEKOLAH.xls"}</definedName>
    <definedName name="_AS1" localSheetId="7" hidden="1">{#N/A,#N/A,FALSE,"Aging Summary";#N/A,#N/A,FALSE,"Ratio Analysis";#N/A,#N/A,FALSE,"Test 120 Day Accts";#N/A,#N/A,FALSE,"Tickmarks"}</definedName>
    <definedName name="_AS1" hidden="1">{#N/A,#N/A,FALSE,"Aging Summary";#N/A,#N/A,FALSE,"Ratio Analysis";#N/A,#N/A,FALSE,"Test 120 Day Accts";#N/A,#N/A,FALSE,"Tickmarks"}</definedName>
    <definedName name="_AS3" localSheetId="7" hidden="1">{#N/A,#N/A,FALSE,"Aging Summary";#N/A,#N/A,FALSE,"Ratio Analysis";#N/A,#N/A,FALSE,"Test 120 Day Accts";#N/A,#N/A,FALSE,"Tickmarks"}</definedName>
    <definedName name="_AS3" hidden="1">{#N/A,#N/A,FALSE,"Aging Summary";#N/A,#N/A,FALSE,"Ratio Analysis";#N/A,#N/A,FALSE,"Test 120 Day Accts";#N/A,#N/A,FALSE,"Tickmarks"}</definedName>
    <definedName name="_AS3_1" localSheetId="7" hidden="1">{#N/A,#N/A,FALSE,"Aging Summary";#N/A,#N/A,FALSE,"Ratio Analysis";#N/A,#N/A,FALSE,"Test 120 Day Accts";#N/A,#N/A,FALSE,"Tickmarks"}</definedName>
    <definedName name="_AS3_1" hidden="1">{#N/A,#N/A,FALSE,"Aging Summary";#N/A,#N/A,FALSE,"Ratio Analysis";#N/A,#N/A,FALSE,"Test 120 Day Accts";#N/A,#N/A,FALSE,"Tickmarks"}</definedName>
    <definedName name="_AS4" localSheetId="7" hidden="1">{#N/A,#N/A,FALSE,"Aging Summary";#N/A,#N/A,FALSE,"Ratio Analysis";#N/A,#N/A,FALSE,"Test 120 Day Accts";#N/A,#N/A,FALSE,"Tickmarks"}</definedName>
    <definedName name="_AS4" hidden="1">{#N/A,#N/A,FALSE,"Aging Summary";#N/A,#N/A,FALSE,"Ratio Analysis";#N/A,#N/A,FALSE,"Test 120 Day Accts";#N/A,#N/A,FALSE,"Tickmarks"}</definedName>
    <definedName name="_AS4_1" localSheetId="7" hidden="1">{#N/A,#N/A,FALSE,"Aging Summary";#N/A,#N/A,FALSE,"Ratio Analysis";#N/A,#N/A,FALSE,"Test 120 Day Accts";#N/A,#N/A,FALSE,"Tickmarks"}</definedName>
    <definedName name="_AS4_1" hidden="1">{#N/A,#N/A,FALSE,"Aging Summary";#N/A,#N/A,FALSE,"Ratio Analysis";#N/A,#N/A,FALSE,"Test 120 Day Accts";#N/A,#N/A,FALSE,"Tickmarks"}</definedName>
    <definedName name="_ase1" localSheetId="7" hidden="1">{#N/A,#N/A,FALSE,"Aging Summary";#N/A,#N/A,FALSE,"Ratio Analysis";#N/A,#N/A,FALSE,"Test 120 Day Accts";#N/A,#N/A,FALSE,"Tickmarks"}</definedName>
    <definedName name="_ase1" hidden="1">{#N/A,#N/A,FALSE,"Aging Summary";#N/A,#N/A,FALSE,"Ratio Analysis";#N/A,#N/A,FALSE,"Test 120 Day Accts";#N/A,#N/A,FALSE,"Tickmarks"}</definedName>
    <definedName name="_ase1_1" localSheetId="7" hidden="1">{#N/A,#N/A,FALSE,"Aging Summary";#N/A,#N/A,FALSE,"Ratio Analysis";#N/A,#N/A,FALSE,"Test 120 Day Accts";#N/A,#N/A,FALSE,"Tickmarks"}</definedName>
    <definedName name="_ase1_1" hidden="1">{#N/A,#N/A,FALSE,"Aging Summary";#N/A,#N/A,FALSE,"Ratio Analysis";#N/A,#N/A,FALSE,"Test 120 Day Accts";#N/A,#N/A,FALSE,"Tickmarks"}</definedName>
    <definedName name="_ase4" localSheetId="7" hidden="1">{#N/A,#N/A,FALSE,"Aging Summary";#N/A,#N/A,FALSE,"Ratio Analysis";#N/A,#N/A,FALSE,"Test 120 Day Accts";#N/A,#N/A,FALSE,"Tickmarks"}</definedName>
    <definedName name="_ase4" hidden="1">{#N/A,#N/A,FALSE,"Aging Summary";#N/A,#N/A,FALSE,"Ratio Analysis";#N/A,#N/A,FALSE,"Test 120 Day Accts";#N/A,#N/A,FALSE,"Tickmarks"}</definedName>
    <definedName name="_ase4_1" localSheetId="7" hidden="1">{#N/A,#N/A,FALSE,"Aging Summary";#N/A,#N/A,FALSE,"Ratio Analysis";#N/A,#N/A,FALSE,"Test 120 Day Accts";#N/A,#N/A,FALSE,"Tickmarks"}</definedName>
    <definedName name="_ase4_1" hidden="1">{#N/A,#N/A,FALSE,"Aging Summary";#N/A,#N/A,FALSE,"Ratio Analysis";#N/A,#N/A,FALSE,"Test 120 Day Accts";#N/A,#N/A,FALSE,"Tickmarks"}</definedName>
    <definedName name="_asr1" localSheetId="7" hidden="1">{#N/A,#N/A,FALSE,"Aging Summary";#N/A,#N/A,FALSE,"Ratio Analysis";#N/A,#N/A,FALSE,"Test 120 Day Accts";#N/A,#N/A,FALSE,"Tickmarks"}</definedName>
    <definedName name="_asr1" hidden="1">{#N/A,#N/A,FALSE,"Aging Summary";#N/A,#N/A,FALSE,"Ratio Analysis";#N/A,#N/A,FALSE,"Test 120 Day Accts";#N/A,#N/A,FALSE,"Tickmarks"}</definedName>
    <definedName name="_asr1_1" localSheetId="7" hidden="1">{#N/A,#N/A,FALSE,"Aging Summary";#N/A,#N/A,FALSE,"Ratio Analysis";#N/A,#N/A,FALSE,"Test 120 Day Accts";#N/A,#N/A,FALSE,"Tickmarks"}</definedName>
    <definedName name="_asr1_1" hidden="1">{#N/A,#N/A,FALSE,"Aging Summary";#N/A,#N/A,FALSE,"Ratio Analysis";#N/A,#N/A,FALSE,"Test 120 Day Accts";#N/A,#N/A,FALSE,"Tickmarks"}</definedName>
    <definedName name="_asr4" localSheetId="7" hidden="1">{#N/A,#N/A,FALSE,"Aging Summary";#N/A,#N/A,FALSE,"Ratio Analysis";#N/A,#N/A,FALSE,"Test 120 Day Accts";#N/A,#N/A,FALSE,"Tickmarks"}</definedName>
    <definedName name="_asr4" hidden="1">{#N/A,#N/A,FALSE,"Aging Summary";#N/A,#N/A,FALSE,"Ratio Analysis";#N/A,#N/A,FALSE,"Test 120 Day Accts";#N/A,#N/A,FALSE,"Tickmarks"}</definedName>
    <definedName name="_asr4_1" localSheetId="7"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localSheetId="7" hidden="1">{#N/A,#N/A,FALSE,"Aging Summary";#N/A,#N/A,FALSE,"Ratio Analysis";#N/A,#N/A,FALSE,"Test 120 Day Accts";#N/A,#N/A,FALSE,"Tickmarks"}</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localSheetId="7" hidden="1">{"'Model'!$A$1:$N$53"}</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localSheetId="7" hidden="1">{"'ตัวอย่าง'!$A$1:$O$21"}</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localSheetId="7" hidden="1">{"rp_only",#N/A,FALSE,"2225"}</definedName>
    <definedName name="_esf65" hidden="1">{"rp_only",#N/A,FALSE,"2225"}</definedName>
    <definedName name="_esf65_1" localSheetId="7"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localSheetId="7" hidden="1">{#N/A,#N/A,FALSE,"OUT  AREC"}</definedName>
    <definedName name="_FA2008" hidden="1">{#N/A,#N/A,FALSE,"OUT  AREC"}</definedName>
    <definedName name="_FA2008_1" localSheetId="7"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5" hidden="1">'Budget COGM Detail'!$A$2:$AX$136</definedName>
    <definedName name="_xlnm._FilterDatabase" localSheetId="6" hidden="1">Depre!$A$1:$AP$186</definedName>
    <definedName name="_xlnm._FilterDatabase" localSheetId="10" hidden="1">'Master Data'!$B$58:$L$146</definedName>
    <definedName name="_xlnm._FilterDatabase" localSheetId="7" hidden="1">'Production Target'!$B$55:$X$595</definedName>
    <definedName name="_xlnm._FilterDatabase" localSheetId="8" hidden="1">RD!$A$1:$AV$1770</definedName>
    <definedName name="_xlnm._FilterDatabase" localSheetId="9"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localSheetId="7" hidden="1">{#N/A,#N/A,FALSE,"Aging Summary";#N/A,#N/A,FALSE,"Ratio Analysis";#N/A,#N/A,FALSE,"Test 120 Day Accts";#N/A,#N/A,FALSE,"Tickmarks"}</definedName>
    <definedName name="_HP1" hidden="1">{#N/A,#N/A,FALSE,"Aging Summary";#N/A,#N/A,FALSE,"Ratio Analysis";#N/A,#N/A,FALSE,"Test 120 Day Accts";#N/A,#N/A,FALSE,"Tickmarks"}</definedName>
    <definedName name="_HP1_1" localSheetId="7" hidden="1">{#N/A,#N/A,FALSE,"Aging Summary";#N/A,#N/A,FALSE,"Ratio Analysis";#N/A,#N/A,FALSE,"Test 120 Day Accts";#N/A,#N/A,FALSE,"Tickmarks"}</definedName>
    <definedName name="_HP1_1" hidden="1">{#N/A,#N/A,FALSE,"Aging Summary";#N/A,#N/A,FALSE,"Ratio Analysis";#N/A,#N/A,FALSE,"Test 120 Day Accts";#N/A,#N/A,FALSE,"Tickmarks"}</definedName>
    <definedName name="_HP4" localSheetId="7" hidden="1">{#N/A,#N/A,FALSE,"Aging Summary";#N/A,#N/A,FALSE,"Ratio Analysis";#N/A,#N/A,FALSE,"Test 120 Day Accts";#N/A,#N/A,FALSE,"Tickmarks"}</definedName>
    <definedName name="_HP4" hidden="1">{#N/A,#N/A,FALSE,"Aging Summary";#N/A,#N/A,FALSE,"Ratio Analysis";#N/A,#N/A,FALSE,"Test 120 Day Accts";#N/A,#N/A,FALSE,"Tickmarks"}</definedName>
    <definedName name="_HP4_1" localSheetId="7"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localSheetId="7" hidden="1">{"with_oth_curr",#N/A,FALSE,"2225"}</definedName>
    <definedName name="_jiu7857" hidden="1">{"with_oth_curr",#N/A,FALSE,"2225"}</definedName>
    <definedName name="_jiu7857_1" localSheetId="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localSheetId="7" hidden="1">{"rp_only",#N/A,FALSE,"2225"}</definedName>
    <definedName name="_liy87668" hidden="1">{"rp_only",#N/A,FALSE,"2225"}</definedName>
    <definedName name="_liy87668_1" localSheetId="7"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10" hidden="1">{#N/A,#N/A,FALSE,"特殊室（ＢＱ表）"}</definedName>
    <definedName name="_lop111" localSheetId="7"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 localSheetId="7">{"Book1","4.09 FLORA DAN FAUNA.xls","4.22 PERLENGKAPAN SEKOLAH.xls"}</definedName>
    <definedName name="_mas1">{"Book1","4.09 FLORA DAN FAUNA.xls","4.22 PERLENGKAPAN SEKOLAH.xls"}</definedName>
    <definedName name="_mas12" localSheetId="7">{"Book1","4.09 FLORA DAN FAUNA.xls","4.22 PERLENGKAPAN SEKOLAH.xls"}</definedName>
    <definedName name="_mas12">{"Book1","4.09 FLORA DAN FAUNA.xls","4.22 PERLENGKAPAN SEKOLAH.xls"}</definedName>
    <definedName name="_mas2" localSheetId="7">{"Book1","4.09 FLORA DAN FAUNA.xls","4.22 PERLENGKAPAN SEKOLAH.xls"}</definedName>
    <definedName name="_mas2">{"Book1","4.09 FLORA DAN FAUNA.xls","4.22 PERLENGKAPAN SEKOLAH.xls"}</definedName>
    <definedName name="_mas4" localSheetId="7">{"Book1","4.09 FLORA DAN FAUNA.xls","4.22 PERLENGKAPAN SEKOLAH.xls"}</definedName>
    <definedName name="_mas4">{"Book1","4.09 FLORA DAN FAUNA.xls","4.22 PERLENGKAPAN SEKOLAH.xls"}</definedName>
    <definedName name="_mas5" localSheetId="7">{"Book1","4.09 FLORA DAN FAUNA.xls","4.22 PERLENGKAPAN SEKOLAH.xls"}</definedName>
    <definedName name="_mas5">{"Book1","4.09 FLORA DAN FAUNA.xls","4.22 PERLENGKAPAN SEKOLAH.xls"}</definedName>
    <definedName name="_mas6" localSheetId="7">{"Book1","4.09 FLORA DAN FAUNA.xls","4.22 PERLENGKAPAN SEKOLAH.xls"}</definedName>
    <definedName name="_mas6">{"Book1","4.09 FLORA DAN FAUNA.xls","4.22 PERLENGKAPAN SEKOLAH.xls"}</definedName>
    <definedName name="_mas7" localSheetId="7">{"Book1","4.09 FLORA DAN FAUNA.xls","4.22 PERLENGKAPAN SEKOLAH.xls"}</definedName>
    <definedName name="_mas7">{"Book1","4.09 FLORA DAN FAUNA.xls","4.22 PERLENGKAPAN SEKOLAH.xls"}</definedName>
    <definedName name="_mas8" localSheetId="7">{"Book1","4.09 FLORA DAN FAUNA.xls","4.22 PERLENGKAPAN SEKOLAH.xls"}</definedName>
    <definedName name="_mas8">{"Book1","4.09 FLORA DAN FAUNA.xls","4.22 PERLENGKAPAN SEKOLAH.xls"}</definedName>
    <definedName name="_mas9" localSheetId="7">{"Book1","4.09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 localSheetId="7">{"Book1","4.09 FLORA DAN FAUNA.xls","4.22 PERLENGKAPAN SEKOLAH.xls"}</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 localSheetId="7">{"Book1","4.09 FLORA DAN FAUNA.xls","4.22 PERLENGKAPAN SEKOLAH.xls"}</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 localSheetId="7">{"Book1","4.09 FLORA DAN FAUNA.xls","4.22 PERLENGKAPAN SEKOLAH.xls"}</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 localSheetId="7">{"Book1","4.09 FLORA DAN FAUNA.xls","4.22 PERLENGKAPAN SEKOLAH.xls"}</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 localSheetId="7">{"Book1","4.09 FLORA DAN FAUNA.xls","4.22 PERLENGKAPAN SEKOLAH.xls"}</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 localSheetId="7">{"Book1","4.09 FLORA DAN FAUNA.xls","4.22 PERLENGKAPAN SEKOLAH.xls"}</definedName>
    <definedName name="_mek3">{"Book1","4.09 FLORA DAN FAUNA.xls","4.22 PERLENGKAPAN SEKOLAH.xls"}</definedName>
    <definedName name="_mek5" localSheetId="7">{"Book1","4.09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localSheetId="7" hidden="1">{"'Sheet1'!$L$16"}</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localSheetId="7" hidden="1">{#N/A,#N/A,FALSE,"Aging Summary";#N/A,#N/A,FALSE,"Ratio Analysis";#N/A,#N/A,FALSE,"Test 120 Day Accts";#N/A,#N/A,FALSE,"Tickmarks"}</definedName>
    <definedName name="_o1" hidden="1">{#N/A,#N/A,FALSE,"Aging Summary";#N/A,#N/A,FALSE,"Ratio Analysis";#N/A,#N/A,FALSE,"Test 120 Day Accts";#N/A,#N/A,FALSE,"Tickmarks"}</definedName>
    <definedName name="_o1_1" localSheetId="7" hidden="1">{#N/A,#N/A,FALSE,"Aging Summary";#N/A,#N/A,FALSE,"Ratio Analysis";#N/A,#N/A,FALSE,"Test 120 Day Accts";#N/A,#N/A,FALSE,"Tickmarks"}</definedName>
    <definedName name="_o1_1" hidden="1">{#N/A,#N/A,FALSE,"Aging Summary";#N/A,#N/A,FALSE,"Ratio Analysis";#N/A,#N/A,FALSE,"Test 120 Day Accts";#N/A,#N/A,FALSE,"Tickmarks"}</definedName>
    <definedName name="_o2" localSheetId="7" hidden="1">{#N/A,#N/A,FALSE,"Aging Summary";#N/A,#N/A,FALSE,"Ratio Analysis";#N/A,#N/A,FALSE,"Test 120 Day Accts";#N/A,#N/A,FALSE,"Tickmarks"}</definedName>
    <definedName name="_o2" hidden="1">{#N/A,#N/A,FALSE,"Aging Summary";#N/A,#N/A,FALSE,"Ratio Analysis";#N/A,#N/A,FALSE,"Test 120 Day Accts";#N/A,#N/A,FALSE,"Tickmarks"}</definedName>
    <definedName name="_o2_1" localSheetId="7" hidden="1">{#N/A,#N/A,FALSE,"Aging Summary";#N/A,#N/A,FALSE,"Ratio Analysis";#N/A,#N/A,FALSE,"Test 120 Day Accts";#N/A,#N/A,FALSE,"Tickmarks"}</definedName>
    <definedName name="_o2_1" hidden="1">{#N/A,#N/A,FALSE,"Aging Summary";#N/A,#N/A,FALSE,"Ratio Analysis";#N/A,#N/A,FALSE,"Test 120 Day Accts";#N/A,#N/A,FALSE,"Tickmarks"}</definedName>
    <definedName name="_o4" localSheetId="7" hidden="1">{#N/A,#N/A,FALSE,"Aging Summary";#N/A,#N/A,FALSE,"Ratio Analysis";#N/A,#N/A,FALSE,"Test 120 Day Accts";#N/A,#N/A,FALSE,"Tickmarks"}</definedName>
    <definedName name="_o4" hidden="1">{#N/A,#N/A,FALSE,"Aging Summary";#N/A,#N/A,FALSE,"Ratio Analysis";#N/A,#N/A,FALSE,"Test 120 Day Accts";#N/A,#N/A,FALSE,"Tickmarks"}</definedName>
    <definedName name="_o4_1" localSheetId="7"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localSheetId="7" hidden="1">{#N/A,#N/A,FALSE,"Cost Report";#N/A,#N/A,FALSE,"Qtly Summ.";#N/A,#N/A,FALSE,"Mar  Qtr";#N/A,#N/A,FALSE,"Report Summary"}</definedName>
    <definedName name="_ok2" hidden="1">{#N/A,#N/A,FALSE,"Cost Report";#N/A,#N/A,FALSE,"Qtly Summ.";#N/A,#N/A,FALSE,"Mar  Qtr";#N/A,#N/A,FALSE,"Report Summary"}</definedName>
    <definedName name="_ok2_1" localSheetId="7" hidden="1">{#N/A,#N/A,FALSE,"Cost Report";#N/A,#N/A,FALSE,"Qtly Summ.";#N/A,#N/A,FALSE,"Mar  Qtr";#N/A,#N/A,FALSE,"Report Summary"}</definedName>
    <definedName name="_ok2_1" hidden="1">{#N/A,#N/A,FALSE,"Cost Report";#N/A,#N/A,FALSE,"Qtly Summ.";#N/A,#N/A,FALSE,"Mar  Qtr";#N/A,#N/A,FALSE,"Report Summary"}</definedName>
    <definedName name="_ok3" localSheetId="7" hidden="1">{#N/A,#N/A,FALSE,"Cost Report";#N/A,#N/A,FALSE,"Sept Qtr";#N/A,#N/A,FALSE,"Qtly Summ.";#N/A,#N/A,FALSE,"Report Summary";#N/A,#N/A,FALSE,"Ammort &amp; Dep.";#N/A,#N/A,FALSE,"Rev. GIC Summ.";#N/A,#N/A,FALSE,"CAPEX";#N/A,#N/A,FALSE,"Stockpile Adj.";#N/A,#N/A,FALSE,"Cost Summary"}</definedName>
    <definedName name="_ok3" hidden="1">{#N/A,#N/A,FALSE,"Cost Report";#N/A,#N/A,FALSE,"Sept Qtr";#N/A,#N/A,FALSE,"Qtly Summ.";#N/A,#N/A,FALSE,"Report Summary";#N/A,#N/A,FALSE,"Ammort &amp; Dep.";#N/A,#N/A,FALSE,"Rev. GIC Summ.";#N/A,#N/A,FALSE,"CAPEX";#N/A,#N/A,FALSE,"Stockpile Adj.";#N/A,#N/A,FALSE,"Cost Summary"}</definedName>
    <definedName name="_ok3_1" localSheetId="7"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localSheetId="7" hidden="1">{#N/A,#N/A,FALSE,"Cost Report";#N/A,#N/A,FALSE,"Table 2.1";#N/A,#N/A,FALSE,"Plant Statistics";"Plant Costs",#N/A,FALSE,"Cost Summary"}</definedName>
    <definedName name="_ok5" hidden="1">{#N/A,#N/A,FALSE,"Cost Report";#N/A,#N/A,FALSE,"Table 2.1";#N/A,#N/A,FALSE,"Plant Statistics";"Plant Costs",#N/A,FALSE,"Cost Summary"}</definedName>
    <definedName name="_ok5_1" localSheetId="7" hidden="1">{#N/A,#N/A,FALSE,"Cost Report";#N/A,#N/A,FALSE,"Table 2.1";#N/A,#N/A,FALSE,"Plant Statistics";"Plant Costs",#N/A,FALSE,"Cost Summary"}</definedName>
    <definedName name="_ok5_1" hidden="1">{#N/A,#N/A,FALSE,"Cost Report";#N/A,#N/A,FALSE,"Table 2.1";#N/A,#N/A,FALSE,"Plant Statistics";"Plant Costs",#N/A,FALSE,"Cost Summary"}</definedName>
    <definedName name="_ok6"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localSheetId="7" hidden="1">{#N/A,#N/A,FALSE,"Cost Report";"Geology",#N/A,FALSE,"Cost Summary";"Geolgy Recon",#N/A,FALSE,"UG Geology Rep."}</definedName>
    <definedName name="_ok7" hidden="1">{#N/A,#N/A,FALSE,"Cost Report";"Geology",#N/A,FALSE,"Cost Summary";"Geolgy Recon",#N/A,FALSE,"UG Geology Rep."}</definedName>
    <definedName name="_ok7_1" localSheetId="7" hidden="1">{#N/A,#N/A,FALSE,"Cost Report";"Geology",#N/A,FALSE,"Cost Summary";"Geolgy Recon",#N/A,FALSE,"UG Geology Rep."}</definedName>
    <definedName name="_ok7_1" hidden="1">{#N/A,#N/A,FALSE,"Cost Report";"Geology",#N/A,FALSE,"Cost Summary";"Geolgy Recon",#N/A,FALSE,"UG Geology Rep."}</definedName>
    <definedName name="_ok8"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10" hidden="1">{#N/A,#N/A,FALSE,"Summary";#N/A,#N/A,FALSE,"3TJ";#N/A,#N/A,FALSE,"3TN";#N/A,#N/A,FALSE,"3TP";#N/A,#N/A,FALSE,"3SJ";#N/A,#N/A,FALSE,"3CJ";#N/A,#N/A,FALSE,"3CN";#N/A,#N/A,FALSE,"3CP";#N/A,#N/A,FALSE,"3A"}</definedName>
    <definedName name="_old3" localSheetId="7"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10" hidden="1">{#N/A,#N/A,FALSE,"Summary";#N/A,#N/A,FALSE,"3TJ";#N/A,#N/A,FALSE,"3TN";#N/A,#N/A,FALSE,"3TP";#N/A,#N/A,FALSE,"3SJ";#N/A,#N/A,FALSE,"3CJ";#N/A,#N/A,FALSE,"3CN";#N/A,#N/A,FALSE,"3CP";#N/A,#N/A,FALSE,"3A"}</definedName>
    <definedName name="_old5" localSheetId="7"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10" hidden="1">{#N/A,#N/A,FALSE,"Summary";#N/A,#N/A,FALSE,"3TJ";#N/A,#N/A,FALSE,"3TN";#N/A,#N/A,FALSE,"3TP";#N/A,#N/A,FALSE,"3SJ";#N/A,#N/A,FALSE,"3CJ";#N/A,#N/A,FALSE,"3CN";#N/A,#N/A,FALSE,"3CP";#N/A,#N/A,FALSE,"3A"}</definedName>
    <definedName name="_old7" localSheetId="7"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localSheetId="7" hidden="1">{#N/A,#N/A,FALSE,"Cost Report";"Geology",#N/A,FALSE,"Cost Summary";"Geolgy Recon",#N/A,FALSE,"UG Geology Rep."}</definedName>
    <definedName name="_PPH25" hidden="1">{#N/A,#N/A,FALSE,"Cost Report";"Geology",#N/A,FALSE,"Cost Summary";"Geolgy Recon",#N/A,FALSE,"UG Geology Rep."}</definedName>
    <definedName name="_PPh26">#REF!</definedName>
    <definedName name="_PPP3" localSheetId="10" hidden="1">{#N/A,#N/A,FALSE,"特殊室（ＢＱ表）"}</definedName>
    <definedName name="_PPP3" localSheetId="7" hidden="1">{#N/A,#N/A,FALSE,"特殊室（ＢＱ表）"}</definedName>
    <definedName name="_PPP3" hidden="1">{#N/A,#N/A,FALSE,"特殊室（ＢＱ表）"}</definedName>
    <definedName name="_PPP33" localSheetId="10" hidden="1">{#N/A,#N/A,FALSE,"特殊室（ＢＱ表）"}</definedName>
    <definedName name="_PPP33" localSheetId="7" hidden="1">{#N/A,#N/A,FALSE,"特殊室（ＢＱ表）"}</definedName>
    <definedName name="_PPP33" hidden="1">{#N/A,#N/A,FALSE,"特殊室（ＢＱ表）"}</definedName>
    <definedName name="_ppp34" localSheetId="10" hidden="1">{#N/A,#N/A,FALSE,"特殊室（ＢＱ表）"}</definedName>
    <definedName name="_ppp34" localSheetId="7" hidden="1">{#N/A,#N/A,FALSE,"特殊室（ＢＱ表）"}</definedName>
    <definedName name="_ppp34" hidden="1">{#N/A,#N/A,FALSE,"特殊室（ＢＱ表）"}</definedName>
    <definedName name="_ppp3444" localSheetId="10" hidden="1">{#N/A,#N/A,FALSE,"特殊室（ＢＱ表）"}</definedName>
    <definedName name="_ppp3444" localSheetId="7"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localSheetId="7" hidden="1">{#N/A,#N/A,FALSE,"Aging Summary";#N/A,#N/A,FALSE,"Ratio Analysis";#N/A,#N/A,FALSE,"Test 120 Day Accts";#N/A,#N/A,FALSE,"Tickmarks"}</definedName>
    <definedName name="_rup1" hidden="1">{#N/A,#N/A,FALSE,"Aging Summary";#N/A,#N/A,FALSE,"Ratio Analysis";#N/A,#N/A,FALSE,"Test 120 Day Accts";#N/A,#N/A,FALSE,"Tickmarks"}</definedName>
    <definedName name="_rup1_1" localSheetId="7" hidden="1">{#N/A,#N/A,FALSE,"Aging Summary";#N/A,#N/A,FALSE,"Ratio Analysis";#N/A,#N/A,FALSE,"Test 120 Day Accts";#N/A,#N/A,FALSE,"Tickmarks"}</definedName>
    <definedName name="_rup1_1" hidden="1">{#N/A,#N/A,FALSE,"Aging Summary";#N/A,#N/A,FALSE,"Ratio Analysis";#N/A,#N/A,FALSE,"Test 120 Day Accts";#N/A,#N/A,FALSE,"Tickmarks"}</definedName>
    <definedName name="_rup4" localSheetId="7" hidden="1">{#N/A,#N/A,FALSE,"Aging Summary";#N/A,#N/A,FALSE,"Ratio Analysis";#N/A,#N/A,FALSE,"Test 120 Day Accts";#N/A,#N/A,FALSE,"Tickmarks"}</definedName>
    <definedName name="_rup4" hidden="1">{#N/A,#N/A,FALSE,"Aging Summary";#N/A,#N/A,FALSE,"Ratio Analysis";#N/A,#N/A,FALSE,"Test 120 Day Accts";#N/A,#N/A,FALSE,"Tickmarks"}</definedName>
    <definedName name="_rup4_1" localSheetId="7"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 localSheetId="7">{0.1;0;0.382758620689655;0;0;0;0.258620689655172;0;0.258620689655172}</definedName>
    <definedName name="_S_Base">{0.1;0;0.382758620689655;0;0;0;0.258620689655172;0;0.258620689655172}</definedName>
    <definedName name="_S_new_case" localSheetId="7">{0.1;0;0.45;0;0;0;0;0;0.45}</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 localSheetId="7">{"Book1"}</definedName>
    <definedName name="_T4">{"Book1"}</definedName>
    <definedName name="_t46" localSheetId="7" hidden="1">{"with_oth_curr",#N/A,FALSE,"2225"}</definedName>
    <definedName name="_t46" hidden="1">{"with_oth_curr",#N/A,FALSE,"2225"}</definedName>
    <definedName name="_t46_1" localSheetId="7"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localSheetId="7" hidden="1">{"'Sheet1'!$L$16"}</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localSheetId="7" hidden="1">{"'Feb 99'!$A$1:$G$30"}</definedName>
    <definedName name="_UB1" hidden="1">{"'Feb 99'!$A$1:$G$30"}</definedName>
    <definedName name="_UB2" localSheetId="7"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localSheetId="7" hidden="1">{#N/A,#N/A,FALSE,"DATA"}</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localSheetId="7" hidden="1">{#N/A,#N/A,FALSE,"Act.Fcst Costs"}</definedName>
    <definedName name="_X1" hidden="1">{#N/A,#N/A,FALSE,"Act.Fcst Costs"}</definedName>
    <definedName name="_X2"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localSheetId="7" hidden="1">{"Admin Costs",#N/A,FALSE,"Act.Fcst Costs"}</definedName>
    <definedName name="_X3" hidden="1">{"Admin Costs",#N/A,FALSE,"Act.Fcst Costs"}</definedName>
    <definedName name="_X4" localSheetId="7" hidden="1">{#N/A,#N/A,FALSE,"Cost Report";#N/A,#N/A,FALSE,"Qtly Summ.";#N/A,#N/A,FALSE,"Mar  Qtr";#N/A,#N/A,FALSE,"Report Summary"}</definedName>
    <definedName name="_X4" hidden="1">{#N/A,#N/A,FALSE,"Cost Report";#N/A,#N/A,FALSE,"Qtly Summ.";#N/A,#N/A,FALSE,"Mar  Qtr";#N/A,#N/A,FALSE,"Report Summary"}</definedName>
    <definedName name="_X5" localSheetId="7" hidden="1">{#N/A,#N/A,FALSE,"Cost Report";#N/A,#N/A,FALSE,"Sept Qtr";#N/A,#N/A,FALSE,"Qtly Summ.";#N/A,#N/A,FALSE,"Report Summary";#N/A,#N/A,FALSE,"Ammort &amp; Dep.";#N/A,#N/A,FALSE,"Rev. GIC Summ.";#N/A,#N/A,FALSE,"CAPEX";#N/A,#N/A,FALSE,"Stockpile Adj.";#N/A,#N/A,FALSE,"Cost Summary"}</definedName>
    <definedName name="_X5" hidden="1">{#N/A,#N/A,FALSE,"Cost Report";#N/A,#N/A,FALSE,"Sept Qtr";#N/A,#N/A,FALSE,"Qtly Summ.";#N/A,#N/A,FALSE,"Report Summary";#N/A,#N/A,FALSE,"Ammort &amp; Dep.";#N/A,#N/A,FALSE,"Rev. GIC Summ.";#N/A,#N/A,FALSE,"CAPEX";#N/A,#N/A,FALSE,"Stockpile Adj.";#N/A,#N/A,FALSE,"Cost Summary"}</definedName>
    <definedName name="_x6"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Y">#REF!</definedName>
    <definedName name="_Y_1">#REF!</definedName>
    <definedName name="_Y_5">#REF!</definedName>
    <definedName name="_Z">#REF!</definedName>
    <definedName name="_Z_1">#REF!</definedName>
    <definedName name="_Z_5">#REF!</definedName>
    <definedName name="_Z5.5_Discounted_Cash_Flow_2" localSheetId="7">{0;0;0;0;1;#N/A;0;0;0.3;0.3;2;FALSE;FALSE;FALSE;FALSE;FALSE;#N/A;1;#N/A;1;1;"";""}</definedName>
    <definedName name="_Z5.5_Discounted_Cash_Flow_2">{0;0;0;0;1;#N/A;0;0;0.3;0.3;2;FALSE;FALSE;FALSE;FALSE;FALSE;#N/A;1;#N/A;1;1;"";""}</definedName>
    <definedName name="_Zprint_all" localSheetId="7">{0;0;0;0;1;#N/A;0;0;0.3;0.3;2;FALSE;FALSE;FALSE;FALSE;FALSE;#N/A;1;96;#N/A;#N/A;"";""}</definedName>
    <definedName name="_Zprint_all">{0;0;0;0;1;#N/A;0;0;0.3;0.3;2;FALSE;FALSE;FALSE;FALSE;FALSE;#N/A;1;96;#N/A;#N/A;"";""}</definedName>
    <definedName name="_Zprint_area" localSheetId="7">{0;0;0;0;1;#N/A;0;0;0.3;0.3;2;FALSE;FALSE;FALSE;FALSE;FALSE;#N/A;1;100;#N/A;#N/A;"";""}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10" hidden="1">{#N/A,#N/A,FALSE,"CCTV"}</definedName>
    <definedName name="aa" localSheetId="7" hidden="1">{#N/A,#N/A,FALSE,"CCTV"}</definedName>
    <definedName name="aa" hidden="1">{#N/A,#N/A,FALSE,"CCTV"}</definedName>
    <definedName name="AA_02">#REF!</definedName>
    <definedName name="aaa" localSheetId="10"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7"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10" hidden="1">{#N/A,#N/A,FALSE,"CCTV"}</definedName>
    <definedName name="aaaa" localSheetId="7" hidden="1">{#N/A,#N/A,FALSE,"CCTV"}</definedName>
    <definedName name="aaaa" hidden="1">{#N/A,#N/A,FALSE,"CCTV"}</definedName>
    <definedName name="aaaaa" localSheetId="7" hidden="1">{#N/A,#N/A,FALSE,"M06";#N/A,#N/A,FALSE,"M07"}</definedName>
    <definedName name="aaaaa" hidden="1">{#N/A,#N/A,FALSE,"M06";#N/A,#N/A,FALSE,"M07"}</definedName>
    <definedName name="aaaaaa" localSheetId="7" hidden="1">{"mult96",#N/A,FALSE,"PETCOMP";"est96",#N/A,FALSE,"PETCOMP";"mult95",#N/A,FALSE,"PETCOMP";"est95",#N/A,FALSE,"PETCOMP";"multltm",#N/A,FALSE,"PETCOMP";"resultltm",#N/A,FALSE,"PETCOMP"}</definedName>
    <definedName name="aaaaaa" hidden="1">{"mult96",#N/A,FALSE,"PETCOMP";"est96",#N/A,FALSE,"PETCOMP";"mult95",#N/A,FALSE,"PETCOMP";"est95",#N/A,FALSE,"PETCOMP";"multltm",#N/A,FALSE,"PETCOMP";"resultltm",#N/A,FALSE,"PETCOMP"}</definedName>
    <definedName name="aaaaaaa" localSheetId="10"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localSheetId="7" hidden="1">{"Admin Costs",#N/A,FALSE,"Act.Fcst Costs"}</definedName>
    <definedName name="aaaaaaaaaaaaaaaaaaaaaaaa" hidden="1">{"Admin Costs",#N/A,FALSE,"Act.Fcst Costs"}</definedName>
    <definedName name="aaaaaaaaaaaaaaaaaaaaaaaaaaa" hidden="1">#REF!</definedName>
    <definedName name="aaaasffffffasasdfdsf" localSheetId="7" hidden="1">{"rp_only",#N/A,FALSE,"2225"}</definedName>
    <definedName name="aaaasffffffasasdfdsf" hidden="1">{"rp_only",#N/A,FALSE,"2225"}</definedName>
    <definedName name="aaaasffffffasasdfdsf_1" localSheetId="7" hidden="1">{"rp_only",#N/A,FALSE,"2225"}</definedName>
    <definedName name="aaaasffffffasasdfdsf_1" hidden="1">{"rp_only",#N/A,FALSE,"2225"}</definedName>
    <definedName name="aaabbb" localSheetId="10" hidden="1">{#N/A,#N/A,FALSE,"CCTV"}</definedName>
    <definedName name="aaabbb" localSheetId="7" hidden="1">{#N/A,#N/A,FALSE,"CCTV"}</definedName>
    <definedName name="aaabbb" hidden="1">{#N/A,#N/A,FALSE,"CCTV"}</definedName>
    <definedName name="AaASA" localSheetId="7" hidden="1">{"with_oth_curr",#N/A,FALSE,"2225"}</definedName>
    <definedName name="AaASA" hidden="1">{"with_oth_curr",#N/A,FALSE,"2225"}</definedName>
    <definedName name="AaASA_1" localSheetId="7"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localSheetId="7" hidden="1">{#N/A,#N/A,FALSE,"Aging Summary";#N/A,#N/A,FALSE,"Ratio Analysis";#N/A,#N/A,FALSE,"Test 120 Day Accts";#N/A,#N/A,FALSE,"Tickmarks"}</definedName>
    <definedName name="aadas" hidden="1">{#N/A,#N/A,FALSE,"Aging Summary";#N/A,#N/A,FALSE,"Ratio Analysis";#N/A,#N/A,FALSE,"Test 120 Day Accts";#N/A,#N/A,FALSE,"Tickmarks"}</definedName>
    <definedName name="Aadsads" localSheetId="7" hidden="1">{"with_oth_curr",#N/A,FALSE,"2225"}</definedName>
    <definedName name="Aadsads" hidden="1">{"with_oth_curr",#N/A,FALSE,"2225"}</definedName>
    <definedName name="Aadsads_1" localSheetId="7" hidden="1">{"with_oth_curr",#N/A,FALSE,"2225"}</definedName>
    <definedName name="Aadsads_1" hidden="1">{"with_oth_curr",#N/A,FALSE,"2225"}</definedName>
    <definedName name="aadsasad" localSheetId="7" hidden="1">{"rp_only",#N/A,FALSE,"2225"}</definedName>
    <definedName name="aadsasad" hidden="1">{"rp_only",#N/A,FALSE,"2225"}</definedName>
    <definedName name="aadsasad_1" localSheetId="7" hidden="1">{"rp_only",#N/A,FALSE,"2225"}</definedName>
    <definedName name="aadsasad_1" hidden="1">{"rp_only",#N/A,FALSE,"2225"}</definedName>
    <definedName name="aafa" localSheetId="7" hidden="1">{"with_oth_curr",#N/A,FALSE,"2225"}</definedName>
    <definedName name="aafa" hidden="1">{"with_oth_curr",#N/A,FALSE,"2225"}</definedName>
    <definedName name="aafa_1" localSheetId="7" hidden="1">{"with_oth_curr",#N/A,FALSE,"2225"}</definedName>
    <definedName name="aafa_1" hidden="1">{"with_oth_curr",#N/A,FALSE,"2225"}</definedName>
    <definedName name="aal">#REF!</definedName>
    <definedName name="Aanstm">#REF!</definedName>
    <definedName name="aasad" localSheetId="7" hidden="1">{"rp_only",#N/A,FALSE,"2225"}</definedName>
    <definedName name="aasad" hidden="1">{"rp_only",#N/A,FALSE,"2225"}</definedName>
    <definedName name="aasad_1" localSheetId="7" hidden="1">{"rp_only",#N/A,FALSE,"2225"}</definedName>
    <definedName name="aasad_1" hidden="1">{"rp_only",#N/A,FALSE,"2225"}</definedName>
    <definedName name="aasasds" localSheetId="7" hidden="1">{"SCH1B",#N/A,FALSE,"Canada";"SCH2B",#N/A,FALSE,"Canada"}</definedName>
    <definedName name="aasasds" hidden="1">{"SCH1B",#N/A,FALSE,"Canada";"SCH2B",#N/A,FALSE,"Canada"}</definedName>
    <definedName name="AASD" localSheetId="7" hidden="1">{"rp_only",#N/A,FALSE,"2225"}</definedName>
    <definedName name="AASD" hidden="1">{"rp_only",#N/A,FALSE,"2225"}</definedName>
    <definedName name="AASD_1" localSheetId="7"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10" hidden="1">{#N/A,#N/A,FALSE,"SumD";#N/A,#N/A,FALSE,"ElecD";#N/A,#N/A,FALSE,"MechD";#N/A,#N/A,FALSE,"GeotD";#N/A,#N/A,FALSE,"PrcsD";#N/A,#N/A,FALSE,"TunnD";#N/A,#N/A,FALSE,"CivlD";#N/A,#N/A,FALSE,"NtwkD";#N/A,#N/A,FALSE,"EstgD";#N/A,#N/A,FALSE,"PEngD"}</definedName>
    <definedName name="ab" localSheetId="7"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localSheetId="7" hidden="1">{#N/A,#N/A,FALSE,"Cost Report";"Geology",#N/A,FALSE,"Cost Summary";"Geolgy Recon",#N/A,FALSE,"UG Geology Rep."}</definedName>
    <definedName name="abc" hidden="1">{#N/A,#N/A,FALSE,"Cost Report";"Geology",#N/A,FALSE,"Cost Summary";"Geolgy Recon",#N/A,FALSE,"UG Geology Rep."}</definedName>
    <definedName name="abc_1" localSheetId="7" hidden="1">{#N/A,#N/A,FALSE,"Cost Report";"Geology",#N/A,FALSE,"Cost Summary";"Geolgy Recon",#N/A,FALSE,"UG Geology Rep."}</definedName>
    <definedName name="abc_1" hidden="1">{#N/A,#N/A,FALSE,"Cost Report";"Geology",#N/A,FALSE,"Cost Summary";"Geolgy Recon",#N/A,FALSE,"UG Geology Rep."}</definedName>
    <definedName name="abcd" localSheetId="10" hidden="1">{#N/A,#N/A,FALSE,"特殊室（ＢＱ表）"}</definedName>
    <definedName name="abcd" localSheetId="7"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localSheetId="7" hidden="1">{#N/A,#N/A,FALSE,"Aging Summary";#N/A,#N/A,FALSE,"Ratio Analysis";#N/A,#N/A,FALSE,"Test 120 Day Accts";#N/A,#N/A,FALSE,"Tickmarks"}</definedName>
    <definedName name="ac" hidden="1">{#N/A,#N/A,FALSE,"Aging Summary";#N/A,#N/A,FALSE,"Ratio Analysis";#N/A,#N/A,FALSE,"Test 120 Day Accts";#N/A,#N/A,FALSE,"Tickmarks"}</definedName>
    <definedName name="ac_1" localSheetId="7"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10" hidden="1">{#N/A,#N/A,FALSE,"特殊室（ＢＱ表）"}</definedName>
    <definedName name="ada" localSheetId="7" hidden="1">{#N/A,#N/A,FALSE,"特殊室（ＢＱ表）"}</definedName>
    <definedName name="ada" hidden="1">{#N/A,#N/A,FALSE,"特殊室（ＢＱ表）"}</definedName>
    <definedName name="adaa" localSheetId="7" hidden="1">{"with_oth_curr",#N/A,FALSE,"2225"}</definedName>
    <definedName name="adaa" hidden="1">{"with_oth_curr",#N/A,FALSE,"2225"}</definedName>
    <definedName name="adaa_1" localSheetId="7" hidden="1">{"with_oth_curr",#N/A,FALSE,"2225"}</definedName>
    <definedName name="adaa_1" hidden="1">{"with_oth_curr",#N/A,FALSE,"2225"}</definedName>
    <definedName name="adad" localSheetId="7" hidden="1">{"rp_only",#N/A,FALSE,"2225"}</definedName>
    <definedName name="adad" hidden="1">{"rp_only",#N/A,FALSE,"2225"}</definedName>
    <definedName name="adad_1" localSheetId="7" hidden="1">{"rp_only",#N/A,FALSE,"2225"}</definedName>
    <definedName name="adad_1" hidden="1">{"rp_only",#N/A,FALSE,"2225"}</definedName>
    <definedName name="adada" localSheetId="7" hidden="1">{"rp_only",#N/A,FALSE,"2225"}</definedName>
    <definedName name="adada" hidden="1">{"rp_only",#N/A,FALSE,"2225"}</definedName>
    <definedName name="adada_1" localSheetId="7" hidden="1">{"rp_only",#N/A,FALSE,"2225"}</definedName>
    <definedName name="adada_1" hidden="1">{"rp_only",#N/A,FALSE,"2225"}</definedName>
    <definedName name="adADADS" localSheetId="7" hidden="1">{"rp_only",#N/A,FALSE,"2225"}</definedName>
    <definedName name="adADADS" hidden="1">{"rp_only",#N/A,FALSE,"2225"}</definedName>
    <definedName name="adADADS_1" localSheetId="7" hidden="1">{"rp_only",#N/A,FALSE,"2225"}</definedName>
    <definedName name="adADADS_1" hidden="1">{"rp_only",#N/A,FALSE,"2225"}</definedName>
    <definedName name="adadas" localSheetId="7" hidden="1">{"rp_only",#N/A,FALSE,"2225"}</definedName>
    <definedName name="adadas" hidden="1">{"rp_only",#N/A,FALSE,"2225"}</definedName>
    <definedName name="adadas_1" localSheetId="7" hidden="1">{"rp_only",#N/A,FALSE,"2225"}</definedName>
    <definedName name="adadas_1" hidden="1">{"rp_only",#N/A,FALSE,"2225"}</definedName>
    <definedName name="adadasa" localSheetId="7" hidden="1">{"rp_only",#N/A,FALSE,"2225"}</definedName>
    <definedName name="adadasa" hidden="1">{"rp_only",#N/A,FALSE,"2225"}</definedName>
    <definedName name="adadasa_1" localSheetId="7" hidden="1">{"rp_only",#N/A,FALSE,"2225"}</definedName>
    <definedName name="adadasa_1" hidden="1">{"rp_only",#N/A,FALSE,"2225"}</definedName>
    <definedName name="adaddas" localSheetId="7" hidden="1">{"rp_only",#N/A,FALSE,"2225"}</definedName>
    <definedName name="adaddas" hidden="1">{"rp_only",#N/A,FALSE,"2225"}</definedName>
    <definedName name="adaddas_1" localSheetId="7" hidden="1">{"rp_only",#N/A,FALSE,"2225"}</definedName>
    <definedName name="adaddas_1" hidden="1">{"rp_only",#N/A,FALSE,"2225"}</definedName>
    <definedName name="adadf" localSheetId="7" hidden="1">{#N/A,#N/A,FALSE,"Aging Summary";#N/A,#N/A,FALSE,"Ratio Analysis";#N/A,#N/A,FALSE,"Test 120 Day Accts";#N/A,#N/A,FALSE,"Tickmarks"}</definedName>
    <definedName name="adadf" hidden="1">{#N/A,#N/A,FALSE,"Aging Summary";#N/A,#N/A,FALSE,"Ratio Analysis";#N/A,#N/A,FALSE,"Test 120 Day Accts";#N/A,#N/A,FALSE,"Tickmarks"}</definedName>
    <definedName name="adadfdsf" localSheetId="7" hidden="1">{"rp_only",#N/A,FALSE,"2225"}</definedName>
    <definedName name="adadfdsf" hidden="1">{"rp_only",#N/A,FALSE,"2225"}</definedName>
    <definedName name="adadfdsf_1" localSheetId="7" hidden="1">{"rp_only",#N/A,FALSE,"2225"}</definedName>
    <definedName name="adadfdsf_1" hidden="1">{"rp_only",#N/A,FALSE,"2225"}</definedName>
    <definedName name="ADADSAFSDF" localSheetId="7" hidden="1">{"rp_only",#N/A,FALSE,"2225"}</definedName>
    <definedName name="ADADSAFSDF" hidden="1">{"rp_only",#N/A,FALSE,"2225"}</definedName>
    <definedName name="ADADSAFSDF_1" localSheetId="7" hidden="1">{"rp_only",#N/A,FALSE,"2225"}</definedName>
    <definedName name="ADADSAFSDF_1" hidden="1">{"rp_only",#N/A,FALSE,"2225"}</definedName>
    <definedName name="adadsd" localSheetId="7" hidden="1">{"rp_only",#N/A,FALSE,"2225"}</definedName>
    <definedName name="adadsd" hidden="1">{"rp_only",#N/A,FALSE,"2225"}</definedName>
    <definedName name="adadsd_1" localSheetId="7" hidden="1">{"rp_only",#N/A,FALSE,"2225"}</definedName>
    <definedName name="adadsd_1" hidden="1">{"rp_only",#N/A,FALSE,"2225"}</definedName>
    <definedName name="adas" localSheetId="7" hidden="1">{"rp_only",#N/A,FALSE,"2225"}</definedName>
    <definedName name="adas" hidden="1">{"rp_only",#N/A,FALSE,"2225"}</definedName>
    <definedName name="adas_1" localSheetId="7" hidden="1">{"rp_only",#N/A,FALSE,"2225"}</definedName>
    <definedName name="adas_1" hidden="1">{"rp_only",#N/A,FALSE,"2225"}</definedName>
    <definedName name="adasda" localSheetId="7" hidden="1">{"rp_only",#N/A,FALSE,"2225"}</definedName>
    <definedName name="adasda" hidden="1">{"rp_only",#N/A,FALSE,"2225"}</definedName>
    <definedName name="adasda_1" localSheetId="7" hidden="1">{"rp_only",#N/A,FALSE,"2225"}</definedName>
    <definedName name="adasda_1" hidden="1">{"rp_only",#N/A,FALSE,"2225"}</definedName>
    <definedName name="adasdads" localSheetId="7" hidden="1">{"rp_only",#N/A,FALSE,"2225"}</definedName>
    <definedName name="adasdads" hidden="1">{"rp_only",#N/A,FALSE,"2225"}</definedName>
    <definedName name="adasdads_1" localSheetId="7" hidden="1">{"rp_only",#N/A,FALSE,"2225"}</definedName>
    <definedName name="adasdads_1" hidden="1">{"rp_only",#N/A,FALSE,"2225"}</definedName>
    <definedName name="adasdd" localSheetId="7" hidden="1">{"with_oth_curr",#N/A,FALSE,"2225"}</definedName>
    <definedName name="adasdd" hidden="1">{"with_oth_curr",#N/A,FALSE,"2225"}</definedName>
    <definedName name="adasdd_1" localSheetId="7" hidden="1">{"with_oth_curr",#N/A,FALSE,"2225"}</definedName>
    <definedName name="adasdd_1" hidden="1">{"with_oth_curr",#N/A,FALSE,"2225"}</definedName>
    <definedName name="adasdsasd" localSheetId="7" hidden="1">{"rp_only",#N/A,FALSE,"2225"}</definedName>
    <definedName name="adasdsasd" hidden="1">{"rp_only",#N/A,FALSE,"2225"}</definedName>
    <definedName name="adasdsasd_1" localSheetId="7" hidden="1">{"rp_only",#N/A,FALSE,"2225"}</definedName>
    <definedName name="adasdsasd_1" hidden="1">{"rp_only",#N/A,FALSE,"2225"}</definedName>
    <definedName name="adaSDSD" localSheetId="7" hidden="1">{"rp_only",#N/A,FALSE,"2225"}</definedName>
    <definedName name="adaSDSD" hidden="1">{"rp_only",#N/A,FALSE,"2225"}</definedName>
    <definedName name="adaSDSD_1" localSheetId="7" hidden="1">{"rp_only",#N/A,FALSE,"2225"}</definedName>
    <definedName name="adaSDSD_1" hidden="1">{"rp_only",#N/A,FALSE,"2225"}</definedName>
    <definedName name="ADASF" localSheetId="7" hidden="1">{"rp_only",#N/A,FALSE,"2225"}</definedName>
    <definedName name="ADASF" hidden="1">{"rp_only",#N/A,FALSE,"2225"}</definedName>
    <definedName name="ADASF_1" localSheetId="7" hidden="1">{"rp_only",#N/A,FALSE,"2225"}</definedName>
    <definedName name="ADASF_1" hidden="1">{"rp_only",#N/A,FALSE,"2225"}</definedName>
    <definedName name="ADCD" localSheetId="10" hidden="1">{#N/A,#N/A,FALSE,"特殊室（ＢＱ表）"}</definedName>
    <definedName name="ADCD" localSheetId="7"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localSheetId="7" hidden="1">{"rp_only",#N/A,FALSE,"2225"}</definedName>
    <definedName name="ADdasdasd" hidden="1">{"rp_only",#N/A,FALSE,"2225"}</definedName>
    <definedName name="ADdasdasd_1" localSheetId="7" hidden="1">{"rp_only",#N/A,FALSE,"2225"}</definedName>
    <definedName name="ADdasdasd_1" hidden="1">{"rp_only",#N/A,FALSE,"2225"}</definedName>
    <definedName name="addg" localSheetId="7" hidden="1">{#N/A,#N/A,FALSE,"CBE";#N/A,#N/A,FALSE,"SWK"}</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localSheetId="7" hidden="1">{#N/A,#N/A,FALSE,"Aging Summary";#N/A,#N/A,FALSE,"Ratio Analysis";#N/A,#N/A,FALSE,"Test 120 Day Accts";#N/A,#N/A,FALSE,"Tickmarks"}</definedName>
    <definedName name="adeeeeeeeee" hidden="1">{#N/A,#N/A,FALSE,"Aging Summary";#N/A,#N/A,FALSE,"Ratio Analysis";#N/A,#N/A,FALSE,"Test 120 Day Accts";#N/A,#N/A,FALSE,"Tickmarks"}</definedName>
    <definedName name="adeeeeeeeee_1" localSheetId="7" hidden="1">{#N/A,#N/A,FALSE,"Aging Summary";#N/A,#N/A,FALSE,"Ratio Analysis";#N/A,#N/A,FALSE,"Test 120 Day Accts";#N/A,#N/A,FALSE,"Tickmarks"}</definedName>
    <definedName name="adeeeeeeeee_1" hidden="1">{#N/A,#N/A,FALSE,"Aging Summary";#N/A,#N/A,FALSE,"Ratio Analysis";#N/A,#N/A,FALSE,"Test 120 Day Accts";#N/A,#N/A,FALSE,"Tickmarks"}</definedName>
    <definedName name="ADETRUIRE" localSheetId="7" hidden="1">{#N/A,#N/A,TRUE,"Forecast &amp; Analysis";#N/A,#N/A,TRUE,"Market Values";#N/A,#N/A,TRUE,"Ratios";#N/A,#N/A,TRUE,"Regressions";#N/A,#N/A,TRUE,"Market Values";#N/A,#N/A,TRUE,"Parameters &amp; Results"}</definedName>
    <definedName name="ADETRUIRE" hidden="1">{#N/A,#N/A,TRUE,"Forecast &amp; Analysis";#N/A,#N/A,TRUE,"Market Values";#N/A,#N/A,TRUE,"Ratios";#N/A,#N/A,TRUE,"Regressions";#N/A,#N/A,TRUE,"Market Values";#N/A,#N/A,TRUE,"Parameters &amp; Results"}</definedName>
    <definedName name="adf"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localSheetId="7" hidden="1">{"rp_only",#N/A,FALSE,"2225"}</definedName>
    <definedName name="adfsadf" hidden="1">{"rp_only",#N/A,FALSE,"2225"}</definedName>
    <definedName name="adfsadf_1" localSheetId="7" hidden="1">{"rp_only",#N/A,FALSE,"2225"}</definedName>
    <definedName name="adfsadf_1" hidden="1">{"rp_only",#N/A,FALSE,"2225"}</definedName>
    <definedName name="adhie">#REF!</definedName>
    <definedName name="adhlhp"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localSheetId="7" hidden="1">{#N/A,#N/A,FALSE,"Aging Summary";#N/A,#N/A,FALSE,"Ratio Analysis";#N/A,#N/A,FALSE,"Test 120 Day Accts";#N/A,#N/A,FALSE,"Tickmarks"}</definedName>
    <definedName name="Adjusment" hidden="1">{#N/A,#N/A,FALSE,"Aging Summary";#N/A,#N/A,FALSE,"Ratio Analysis";#N/A,#N/A,FALSE,"Test 120 Day Accts";#N/A,#N/A,FALSE,"Tickmarks"}</definedName>
    <definedName name="Admin">#REF!</definedName>
    <definedName name="adra">#REF!</definedName>
    <definedName name="adrate">#REF!</definedName>
    <definedName name="ads" localSheetId="7" hidden="1">{"rp_only",#N/A,FALSE,"2225"}</definedName>
    <definedName name="ads" hidden="1">{"rp_only",#N/A,FALSE,"2225"}</definedName>
    <definedName name="ads_1" localSheetId="7" hidden="1">{"rp_only",#N/A,FALSE,"2225"}</definedName>
    <definedName name="ads_1" hidden="1">{"rp_only",#N/A,FALSE,"2225"}</definedName>
    <definedName name="adsa" localSheetId="7" hidden="1">{"with_oth_curr",#N/A,FALSE,"2225"}</definedName>
    <definedName name="adsa" hidden="1">{"with_oth_curr",#N/A,FALSE,"2225"}</definedName>
    <definedName name="adsa_1" localSheetId="7" hidden="1">{"with_oth_curr",#N/A,FALSE,"2225"}</definedName>
    <definedName name="adsa_1" hidden="1">{"with_oth_curr",#N/A,FALSE,"2225"}</definedName>
    <definedName name="ADSAAA" localSheetId="7" hidden="1">{"rp_only",#N/A,FALSE,"2225"}</definedName>
    <definedName name="ADSAAA" hidden="1">{"rp_only",#N/A,FALSE,"2225"}</definedName>
    <definedName name="ADSAAA_1" localSheetId="7" hidden="1">{"rp_only",#N/A,FALSE,"2225"}</definedName>
    <definedName name="ADSAAA_1" hidden="1">{"rp_only",#N/A,FALSE,"2225"}</definedName>
    <definedName name="adsad" localSheetId="7" hidden="1">{"rp_only",#N/A,FALSE,"2225"}</definedName>
    <definedName name="adsad" hidden="1">{"rp_only",#N/A,FALSE,"2225"}</definedName>
    <definedName name="adsad_1" localSheetId="7" hidden="1">{"rp_only",#N/A,FALSE,"2225"}</definedName>
    <definedName name="adsad_1" hidden="1">{"rp_only",#N/A,FALSE,"2225"}</definedName>
    <definedName name="ADSAda" localSheetId="7" hidden="1">{"with_oth_curr",#N/A,FALSE,"2225"}</definedName>
    <definedName name="ADSAda" hidden="1">{"with_oth_curr",#N/A,FALSE,"2225"}</definedName>
    <definedName name="ADSAda_1" localSheetId="7" hidden="1">{"with_oth_curr",#N/A,FALSE,"2225"}</definedName>
    <definedName name="ADSAda_1" hidden="1">{"with_oth_curr",#N/A,FALSE,"2225"}</definedName>
    <definedName name="adsadasd" localSheetId="7" hidden="1">{"rp_only",#N/A,FALSE,"2225"}</definedName>
    <definedName name="adsadasd" hidden="1">{"rp_only",#N/A,FALSE,"2225"}</definedName>
    <definedName name="adsadasd_1" localSheetId="7" hidden="1">{"rp_only",#N/A,FALSE,"2225"}</definedName>
    <definedName name="adsadasd_1" hidden="1">{"rp_only",#N/A,FALSE,"2225"}</definedName>
    <definedName name="adsadsdsa" localSheetId="7" hidden="1">{"rp_only",#N/A,FALSE,"2225"}</definedName>
    <definedName name="adsadsdsa" hidden="1">{"rp_only",#N/A,FALSE,"2225"}</definedName>
    <definedName name="adsadsdsa_1" localSheetId="7" hidden="1">{"rp_only",#N/A,FALSE,"2225"}</definedName>
    <definedName name="adsadsdsa_1" hidden="1">{"rp_only",#N/A,FALSE,"2225"}</definedName>
    <definedName name="adsaf" localSheetId="7" hidden="1">{"rp_only",#N/A,FALSE,"2225"}</definedName>
    <definedName name="adsaf" hidden="1">{"rp_only",#N/A,FALSE,"2225"}</definedName>
    <definedName name="adsaf_1" localSheetId="7" hidden="1">{"rp_only",#N/A,FALSE,"2225"}</definedName>
    <definedName name="adsaf_1" hidden="1">{"rp_only",#N/A,FALSE,"2225"}</definedName>
    <definedName name="aDSAGFDSD" localSheetId="7" hidden="1">{"with_oth_curr",#N/A,FALSE,"2225"}</definedName>
    <definedName name="aDSAGFDSD" hidden="1">{"with_oth_curr",#N/A,FALSE,"2225"}</definedName>
    <definedName name="aDSAGFDSD_1" localSheetId="7" hidden="1">{"with_oth_curr",#N/A,FALSE,"2225"}</definedName>
    <definedName name="aDSAGFDSD_1" hidden="1">{"with_oth_curr",#N/A,FALSE,"2225"}</definedName>
    <definedName name="adsas" localSheetId="7" hidden="1">{"with_oth_curr",#N/A,FALSE,"2225"}</definedName>
    <definedName name="adsas" hidden="1">{"with_oth_curr",#N/A,FALSE,"2225"}</definedName>
    <definedName name="adsas_1" localSheetId="7" hidden="1">{"with_oth_curr",#N/A,FALSE,"2225"}</definedName>
    <definedName name="adsas_1" hidden="1">{"with_oth_curr",#N/A,FALSE,"2225"}</definedName>
    <definedName name="ADSASDA" localSheetId="7" hidden="1">{"rp_only",#N/A,FALSE,"2225"}</definedName>
    <definedName name="ADSASDA" hidden="1">{"rp_only",#N/A,FALSE,"2225"}</definedName>
    <definedName name="ADSASDA_1" localSheetId="7" hidden="1">{"rp_only",#N/A,FALSE,"2225"}</definedName>
    <definedName name="ADSASDA_1" hidden="1">{"rp_only",#N/A,FALSE,"2225"}</definedName>
    <definedName name="adsasdsadsad" localSheetId="7" hidden="1">{"rp_only",#N/A,FALSE,"2225"}</definedName>
    <definedName name="adsasdsadsad" hidden="1">{"rp_only",#N/A,FALSE,"2225"}</definedName>
    <definedName name="adsasdsadsad_1" localSheetId="7" hidden="1">{"rp_only",#N/A,FALSE,"2225"}</definedName>
    <definedName name="adsasdsadsad_1" hidden="1">{"rp_only",#N/A,FALSE,"2225"}</definedName>
    <definedName name="adsda" localSheetId="7" hidden="1">{"rp_only",#N/A,FALSE,"2225"}</definedName>
    <definedName name="adsda" hidden="1">{"rp_only",#N/A,FALSE,"2225"}</definedName>
    <definedName name="adsda_1" localSheetId="7" hidden="1">{"rp_only",#N/A,FALSE,"2225"}</definedName>
    <definedName name="adsda_1" hidden="1">{"rp_only",#N/A,FALSE,"2225"}</definedName>
    <definedName name="adsdaas" localSheetId="7" hidden="1">{"with_oth_curr",#N/A,FALSE,"2225"}</definedName>
    <definedName name="adsdaas" hidden="1">{"with_oth_curr",#N/A,FALSE,"2225"}</definedName>
    <definedName name="adsdaas_1" localSheetId="7" hidden="1">{"with_oth_curr",#N/A,FALSE,"2225"}</definedName>
    <definedName name="adsdaas_1" hidden="1">{"with_oth_curr",#N/A,FALSE,"2225"}</definedName>
    <definedName name="adsdasdas" localSheetId="7" hidden="1">{"with_oth_curr",#N/A,FALSE,"2225"}</definedName>
    <definedName name="adsdasdas" hidden="1">{"with_oth_curr",#N/A,FALSE,"2225"}</definedName>
    <definedName name="adsdasdas_1" localSheetId="7" hidden="1">{"with_oth_curr",#N/A,FALSE,"2225"}</definedName>
    <definedName name="adsdasdas_1" hidden="1">{"with_oth_curr",#N/A,FALSE,"2225"}</definedName>
    <definedName name="adsdasdfdsfdfs" localSheetId="7" hidden="1">{"rp_only",#N/A,FALSE,"2225"}</definedName>
    <definedName name="adsdasdfdsfdfs" hidden="1">{"rp_only",#N/A,FALSE,"2225"}</definedName>
    <definedName name="adsdasdfdsfdfs_1" localSheetId="7" hidden="1">{"rp_only",#N/A,FALSE,"2225"}</definedName>
    <definedName name="adsdasdfdsfdfs_1" hidden="1">{"rp_only",#N/A,FALSE,"2225"}</definedName>
    <definedName name="adsdsa" localSheetId="7" hidden="1">{"rp_only",#N/A,FALSE,"2225"}</definedName>
    <definedName name="adsdsa" hidden="1">{"rp_only",#N/A,FALSE,"2225"}</definedName>
    <definedName name="adsdsa_1" localSheetId="7" hidden="1">{"rp_only",#N/A,FALSE,"2225"}</definedName>
    <definedName name="adsdsa_1" hidden="1">{"rp_only",#N/A,FALSE,"2225"}</definedName>
    <definedName name="adsdsaf" localSheetId="7" hidden="1">{"with_oth_curr",#N/A,FALSE,"2225"}</definedName>
    <definedName name="adsdsaf" hidden="1">{"with_oth_curr",#N/A,FALSE,"2225"}</definedName>
    <definedName name="adsdsaf_1" localSheetId="7" hidden="1">{"with_oth_curr",#N/A,FALSE,"2225"}</definedName>
    <definedName name="adsdsaf_1" hidden="1">{"with_oth_curr",#N/A,FALSE,"2225"}</definedName>
    <definedName name="adsdsasda" localSheetId="7" hidden="1">{"rp_only",#N/A,FALSE,"2225"}</definedName>
    <definedName name="adsdsasda" hidden="1">{"rp_only",#N/A,FALSE,"2225"}</definedName>
    <definedName name="adsdsasda_1" localSheetId="7" hidden="1">{"rp_only",#N/A,FALSE,"2225"}</definedName>
    <definedName name="adsdsasda_1" hidden="1">{"rp_only",#N/A,FALSE,"2225"}</definedName>
    <definedName name="adssa" localSheetId="7" hidden="1">{"rp_only",#N/A,FALSE,"2225"}</definedName>
    <definedName name="adssa" hidden="1">{"rp_only",#N/A,FALSE,"2225"}</definedName>
    <definedName name="adssa_1" localSheetId="7" hidden="1">{"rp_only",#N/A,FALSE,"2225"}</definedName>
    <definedName name="adssa_1" hidden="1">{"rp_only",#N/A,FALSE,"2225"}</definedName>
    <definedName name="adssddsa" localSheetId="7" hidden="1">{"rp_only",#N/A,FALSE,"2225"}</definedName>
    <definedName name="adssddsa" hidden="1">{"rp_only",#N/A,FALSE,"2225"}</definedName>
    <definedName name="adssddsa_1" localSheetId="7"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localSheetId="7" hidden="1">{"with_oth_curr",#N/A,FALSE,"2225"}</definedName>
    <definedName name="ae" hidden="1">{"with_oth_curr",#N/A,FALSE,"2225"}</definedName>
    <definedName name="ae_1" localSheetId="7" hidden="1">{"with_oth_curr",#N/A,FALSE,"2225"}</definedName>
    <definedName name="ae_1" hidden="1">{"with_oth_curr",#N/A,FALSE,"2225"}</definedName>
    <definedName name="AER_2005">#REF!</definedName>
    <definedName name="AER_budget">#REF!</definedName>
    <definedName name="a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localSheetId="7" hidden="1">{"rp_only",#N/A,FALSE,"2225"}</definedName>
    <definedName name="afadsffsad" hidden="1">{"rp_only",#N/A,FALSE,"2225"}</definedName>
    <definedName name="afadsffsad_1" localSheetId="7" hidden="1">{"rp_only",#N/A,FALSE,"2225"}</definedName>
    <definedName name="afadsffsad_1" hidden="1">{"rp_only",#N/A,FALSE,"2225"}</definedName>
    <definedName name="afaffa" localSheetId="7" hidden="1">{"rp_only",#N/A,FALSE,"2225"}</definedName>
    <definedName name="afaffa" hidden="1">{"rp_only",#N/A,FALSE,"2225"}</definedName>
    <definedName name="afaffa_1" localSheetId="7" hidden="1">{"rp_only",#N/A,FALSE,"2225"}</definedName>
    <definedName name="afaffa_1" hidden="1">{"rp_only",#N/A,FALSE,"2225"}</definedName>
    <definedName name="afas" localSheetId="7" hidden="1">{"with_oth_curr",#N/A,FALSE,"2225"}</definedName>
    <definedName name="afas" hidden="1">{"with_oth_curr",#N/A,FALSE,"2225"}</definedName>
    <definedName name="afas_1" localSheetId="7" hidden="1">{"with_oth_curr",#N/A,FALSE,"2225"}</definedName>
    <definedName name="afas_1" hidden="1">{"with_oth_curr",#N/A,FALSE,"2225"}</definedName>
    <definedName name="afdasgh" localSheetId="10" hidden="1">{#N/A,#N/A,FALSE,"CCTV"}</definedName>
    <definedName name="afdasgh" localSheetId="7" hidden="1">{#N/A,#N/A,FALSE,"CCTV"}</definedName>
    <definedName name="afdasgh" hidden="1">{#N/A,#N/A,FALSE,"CCTV"}</definedName>
    <definedName name="afdsad" localSheetId="7" hidden="1">{"with_oth_curr",#N/A,FALSE,"2225"}</definedName>
    <definedName name="afdsad" hidden="1">{"with_oth_curr",#N/A,FALSE,"2225"}</definedName>
    <definedName name="afdsad_1" localSheetId="7" hidden="1">{"with_oth_curr",#N/A,FALSE,"2225"}</definedName>
    <definedName name="afdsad_1" hidden="1">{"with_oth_curr",#N/A,FALSE,"2225"}</definedName>
    <definedName name="afdsadfdsf" localSheetId="7" hidden="1">{"with_oth_curr",#N/A,FALSE,"2225"}</definedName>
    <definedName name="afdsadfdsf" hidden="1">{"with_oth_curr",#N/A,FALSE,"2225"}</definedName>
    <definedName name="afdsadfdsf_1" localSheetId="7" hidden="1">{"with_oth_curr",#N/A,FALSE,"2225"}</definedName>
    <definedName name="afdsadfdsf_1" hidden="1">{"with_oth_curr",#N/A,FALSE,"2225"}</definedName>
    <definedName name="afdsf" localSheetId="7" hidden="1">{"with_oth_curr",#N/A,FALSE,"2225"}</definedName>
    <definedName name="afdsf" hidden="1">{"with_oth_curr",#N/A,FALSE,"2225"}</definedName>
    <definedName name="afdsf_1" localSheetId="7" hidden="1">{"with_oth_curr",#N/A,FALSE,"2225"}</definedName>
    <definedName name="afdsf_1" hidden="1">{"with_oth_curr",#N/A,FALSE,"2225"}</definedName>
    <definedName name="afdsfdg" localSheetId="10" hidden="1">{#N/A,#N/A,FALSE,"CCTV"}</definedName>
    <definedName name="afdsfdg" localSheetId="7" hidden="1">{#N/A,#N/A,FALSE,"CCTV"}</definedName>
    <definedName name="afdsfdg" hidden="1">{#N/A,#N/A,FALSE,"CCTV"}</definedName>
    <definedName name="afffgff" localSheetId="10" hidden="1">{#N/A,#N/A,FALSE,"CCTV"}</definedName>
    <definedName name="afffgff" localSheetId="7" hidden="1">{#N/A,#N/A,FALSE,"CCTV"}</definedName>
    <definedName name="afffgff" hidden="1">{#N/A,#N/A,FALSE,"CCTV"}</definedName>
    <definedName name="afs" localSheetId="7" hidden="1">{"rp_only",#N/A,FALSE,"2225"}</definedName>
    <definedName name="afs" hidden="1">{"rp_only",#N/A,FALSE,"2225"}</definedName>
    <definedName name="afs_1" localSheetId="7" hidden="1">{"rp_only",#N/A,FALSE,"2225"}</definedName>
    <definedName name="afs_1" hidden="1">{"rp_only",#N/A,FALSE,"2225"}</definedName>
    <definedName name="AFS_notes_print_area">#REF!</definedName>
    <definedName name="AFS_print_area">#REF!</definedName>
    <definedName name="AFSD" localSheetId="7" hidden="1">{"rp_only",#N/A,FALSE,"2225"}</definedName>
    <definedName name="AFSD" hidden="1">{"rp_only",#N/A,FALSE,"2225"}</definedName>
    <definedName name="AFSD_1" localSheetId="7"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localSheetId="7" hidden="1">{"adj95mult",#N/A,FALSE,"COMPCO";"adj95est",#N/A,FALSE,"COMPCO"}</definedName>
    <definedName name="agag" hidden="1">{"adj95mult",#N/A,FALSE,"COMPCO";"adj95est",#N/A,FALSE,"COMPCO"}</definedName>
    <definedName name="agag_1" localSheetId="7" hidden="1">{"adj95mult",#N/A,FALSE,"COMPCO";"adj95est",#N/A,FALSE,"COMPCO"}</definedName>
    <definedName name="agag_1" hidden="1">{"adj95mult",#N/A,FALSE,"COMPCO";"adj95est",#N/A,FALSE,"COMPCO"}</definedName>
    <definedName name="agasgadsfg" localSheetId="7" hidden="1">{"rp_only",#N/A,FALSE,"2225"}</definedName>
    <definedName name="agasgadsfg" hidden="1">{"rp_only",#N/A,FALSE,"2225"}</definedName>
    <definedName name="agasgadsfg_1" localSheetId="7" hidden="1">{"rp_only",#N/A,FALSE,"2225"}</definedName>
    <definedName name="agasgadsfg_1" hidden="1">{"rp_only",#N/A,FALSE,"2225"}</definedName>
    <definedName name="age" localSheetId="7" hidden="1">{#N/A,#N/A,FALSE,"Aging Summary";#N/A,#N/A,FALSE,"Ratio Analysis";#N/A,#N/A,FALSE,"Test 120 Day Accts";#N/A,#N/A,FALSE,"Tickmarks"}</definedName>
    <definedName name="age" hidden="1">{#N/A,#N/A,FALSE,"Aging Summary";#N/A,#N/A,FALSE,"Ratio Analysis";#N/A,#N/A,FALSE,"Test 120 Day Accts";#N/A,#N/A,FALSE,"Tickmarks"}</definedName>
    <definedName name="age_1" localSheetId="7"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localSheetId="7" hidden="1">{"rp_only",#N/A,FALSE,"2225"}</definedName>
    <definedName name="aggfafsagfasdfg" hidden="1">{"rp_only",#N/A,FALSE,"2225"}</definedName>
    <definedName name="aggfafsagfasdfg_1" localSheetId="7"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localSheetId="7" hidden="1">{#N/A,#N/A,FALSE,"SUMMARY-NOV99";#N/A,#N/A,FALSE,"Labor";#N/A,#N/A,FALSE,"Warehouse";#N/A,#N/A,FALSE,"Fac Admin";#N/A,#N/A,FALSE,"Operations";#N/A,#N/A,FALSE,"Fixed MFG Sum";#N/A,#N/A,FALSE,"S&amp;M MARKETING SUMM";#N/A,#N/A,FALSE,"Selling";#N/A,#N/A,FALSE,"ADMIN SUMMARY"}</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 localSheetId="7">BLCH</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 localSheetId="7">BLCH</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localSheetId="7" hidden="1">{#N/A,#N/A,FALSE,"Aging Summary";#N/A,#N/A,FALSE,"Ratio Analysis";#N/A,#N/A,FALSE,"Test 120 Day Accts";#N/A,#N/A,FALSE,"Tickmarks"}</definedName>
    <definedName name="ale" hidden="1">{#N/A,#N/A,FALSE,"Aging Summary";#N/A,#N/A,FALSE,"Ratio Analysis";#N/A,#N/A,FALSE,"Test 120 Day Accts";#N/A,#N/A,FALSE,"Tickmarks"}</definedName>
    <definedName name="ALI" localSheetId="7" hidden="1">{"'Feb 99'!$A$1:$G$30"}</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localSheetId="7" hidden="1">{#N/A,#N/A,FALSE,"CHANGES";#N/A,#N/A,FALSE,"PROD SUMMARY";#N/A,#N/A,FALSE,"1995 PO SUM";#N/A,#N/A,FALSE,"1995 GEOG SUM";#N/A,#N/A,FALSE,"1996 PO SUM";#N/A,#N/A,FALSE,"1996 GEOG SUM"}</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localSheetId="7" hidden="1">{"Area1",#N/A,TRUE,"Obiettivo";"Area2",#N/A,TRUE,"Dati per Direzione"}</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localSheetId="7" hidden="1">{#N/A,#N/A,FALSE,"Aging Summary";#N/A,#N/A,FALSE,"Ratio Analysis";#N/A,#N/A,FALSE,"Test 120 Day Accts";#N/A,#N/A,FALSE,"Tickmarks"}</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localSheetId="7" hidden="1">{#N/A,#N/A,FALSE,"DATA"}</definedName>
    <definedName name="apa" hidden="1">{#N/A,#N/A,FALSE,"DATA"}</definedName>
    <definedName name="apa_1" localSheetId="7" hidden="1">{#N/A,#N/A,FALSE,"DATA"}</definedName>
    <definedName name="apa_1" hidden="1">{#N/A,#N/A,FALSE,"DATA"}</definedName>
    <definedName name="APAFFBB">#REF!</definedName>
    <definedName name="apak" localSheetId="7" hidden="1">{"SCH1A",#N/A,FALSE,"US";"SCH2A",#N/A,FALSE,"US"}</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10" hidden="1">{"'장비'!$A$3:$M$12"}</definedName>
    <definedName name="AQE" localSheetId="7"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 localSheetId="7">{"Book1","4.09 FLORA DAN FAUNA.xls","4.22 PERLENGKAPAN SEKOLAH.xls"}</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localSheetId="7" hidden="1">{#N/A,#N/A,FALSE,"Aging Summary";#N/A,#N/A,FALSE,"Ratio Analysis";#N/A,#N/A,FALSE,"Test 120 Day Accts";#N/A,#N/A,FALSE,"Tickmarks"}</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localSheetId="7" hidden="1">{"rp_only",#N/A,FALSE,"2225"}</definedName>
    <definedName name="ASAAADS" hidden="1">{"rp_only",#N/A,FALSE,"2225"}</definedName>
    <definedName name="ASAAADS_1" localSheetId="7" hidden="1">{"rp_only",#N/A,FALSE,"2225"}</definedName>
    <definedName name="ASAAADS_1" hidden="1">{"rp_only",#N/A,FALSE,"2225"}</definedName>
    <definedName name="asaads" localSheetId="7" hidden="1">{"rp_only",#N/A,FALSE,"2225"}</definedName>
    <definedName name="asaads" hidden="1">{"rp_only",#N/A,FALSE,"2225"}</definedName>
    <definedName name="asaads_1" localSheetId="7" hidden="1">{"rp_only",#N/A,FALSE,"2225"}</definedName>
    <definedName name="asaads_1" hidden="1">{"rp_only",#N/A,FALSE,"2225"}</definedName>
    <definedName name="asad" localSheetId="7" hidden="1">{"rp_only",#N/A,FALSE,"2225"}</definedName>
    <definedName name="asad" hidden="1">{"rp_only",#N/A,FALSE,"2225"}</definedName>
    <definedName name="asad_1" localSheetId="7" hidden="1">{"rp_only",#N/A,FALSE,"2225"}</definedName>
    <definedName name="asad_1" hidden="1">{"rp_only",#N/A,FALSE,"2225"}</definedName>
    <definedName name="ASADA" localSheetId="7" hidden="1">{"with_oth_curr",#N/A,FALSE,"2225"}</definedName>
    <definedName name="ASADA" hidden="1">{"with_oth_curr",#N/A,FALSE,"2225"}</definedName>
    <definedName name="ASADA_1" localSheetId="7" hidden="1">{"with_oth_curr",#N/A,FALSE,"2225"}</definedName>
    <definedName name="ASADA_1" hidden="1">{"with_oth_curr",#N/A,FALSE,"2225"}</definedName>
    <definedName name="asadffg" localSheetId="7" hidden="1">{"with_oth_curr",#N/A,FALSE,"2225"}</definedName>
    <definedName name="asadffg" hidden="1">{"with_oth_curr",#N/A,FALSE,"2225"}</definedName>
    <definedName name="asadffg_1" localSheetId="7" hidden="1">{"with_oth_curr",#N/A,FALSE,"2225"}</definedName>
    <definedName name="asadffg_1" hidden="1">{"with_oth_curr",#N/A,FALSE,"2225"}</definedName>
    <definedName name="asadsa" localSheetId="7" hidden="1">{"with_oth_curr",#N/A,FALSE,"2225"}</definedName>
    <definedName name="asadsa" hidden="1">{"with_oth_curr",#N/A,FALSE,"2225"}</definedName>
    <definedName name="asadsa_1" localSheetId="7" hidden="1">{"with_oth_curr",#N/A,FALSE,"2225"}</definedName>
    <definedName name="asadsa_1" hidden="1">{"with_oth_curr",#N/A,FALSE,"2225"}</definedName>
    <definedName name="asakdsjjk" localSheetId="7" hidden="1">{"rp_only",#N/A,FALSE,"2225"}</definedName>
    <definedName name="asakdsjjk" hidden="1">{"rp_only",#N/A,FALSE,"2225"}</definedName>
    <definedName name="asakdsjjk_1" localSheetId="7" hidden="1">{"rp_only",#N/A,FALSE,"2225"}</definedName>
    <definedName name="asakdsjjk_1" hidden="1">{"rp_only",#N/A,FALSE,"2225"}</definedName>
    <definedName name="ASANAFTA" localSheetId="7">BLCH</definedName>
    <definedName name="ASANAFTA">BLCH</definedName>
    <definedName name="asaS">#N/A</definedName>
    <definedName name="asasdasdads" localSheetId="7" hidden="1">{"rp_only",#N/A,FALSE,"2225"}</definedName>
    <definedName name="asasdasdads" hidden="1">{"rp_only",#N/A,FALSE,"2225"}</definedName>
    <definedName name="asasdasdads_1" localSheetId="7" hidden="1">{"rp_only",#N/A,FALSE,"2225"}</definedName>
    <definedName name="asasdasdads_1" hidden="1">{"rp_only",#N/A,FALSE,"2225"}</definedName>
    <definedName name="asasdsad" localSheetId="7" hidden="1">{"with_oth_curr",#N/A,FALSE,"2225"}</definedName>
    <definedName name="asasdsad" hidden="1">{"with_oth_curr",#N/A,FALSE,"2225"}</definedName>
    <definedName name="asasdsad_1" localSheetId="7" hidden="1">{"with_oth_curr",#N/A,FALSE,"2225"}</definedName>
    <definedName name="asasdsad_1" hidden="1">{"with_oth_curr",#N/A,FALSE,"2225"}</definedName>
    <definedName name="asass" localSheetId="7" hidden="1">{"rp_only",#N/A,FALSE,"2225"}</definedName>
    <definedName name="asass" hidden="1">{"rp_only",#N/A,FALSE,"2225"}</definedName>
    <definedName name="asass_1" localSheetId="7" hidden="1">{"rp_only",#N/A,FALSE,"2225"}</definedName>
    <definedName name="asass_1" hidden="1">{"rp_only",#N/A,FALSE,"2225"}</definedName>
    <definedName name="asaw" localSheetId="7" hidden="1">{"with_oth_curr",#N/A,FALSE,"2225"}</definedName>
    <definedName name="asaw" hidden="1">{"with_oth_curr",#N/A,FALSE,"2225"}</definedName>
    <definedName name="asaw_1" localSheetId="7"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localSheetId="7" hidden="1">{"rp_only",#N/A,FALSE,"2225"}</definedName>
    <definedName name="ASDAA" hidden="1">{"rp_only",#N/A,FALSE,"2225"}</definedName>
    <definedName name="ASDAA_1" localSheetId="7" hidden="1">{"rp_only",#N/A,FALSE,"2225"}</definedName>
    <definedName name="ASDAA_1" hidden="1">{"rp_only",#N/A,FALSE,"2225"}</definedName>
    <definedName name="asdad" localSheetId="7" hidden="1">{"rp_only",#N/A,FALSE,"2225"}</definedName>
    <definedName name="asdad" hidden="1">{"rp_only",#N/A,FALSE,"2225"}</definedName>
    <definedName name="asdad_1" localSheetId="7" hidden="1">{"rp_only",#N/A,FALSE,"2225"}</definedName>
    <definedName name="asdad_1" hidden="1">{"rp_only",#N/A,FALSE,"2225"}</definedName>
    <definedName name="asdada" localSheetId="10" hidden="1">{#N/A,#N/A,FALSE,"特殊室（ＢＱ表）"}</definedName>
    <definedName name="asdada" localSheetId="7" hidden="1">{#N/A,#N/A,FALSE,"特殊室（ＢＱ表）"}</definedName>
    <definedName name="asdada" hidden="1">{#N/A,#N/A,FALSE,"特殊室（ＢＱ表）"}</definedName>
    <definedName name="asdada_1" localSheetId="7" hidden="1">{"rp_only",#N/A,FALSE,"2225"}</definedName>
    <definedName name="asdada_1" hidden="1">{"rp_only",#N/A,FALSE,"2225"}</definedName>
    <definedName name="asdadad" localSheetId="7" hidden="1">{"with_oth_curr",#N/A,FALSE,"2225"}</definedName>
    <definedName name="asdadad" hidden="1">{"with_oth_curr",#N/A,FALSE,"2225"}</definedName>
    <definedName name="asdadad_1" localSheetId="7" hidden="1">{"with_oth_curr",#N/A,FALSE,"2225"}</definedName>
    <definedName name="asdadad_1" hidden="1">{"with_oth_curr",#N/A,FALSE,"2225"}</definedName>
    <definedName name="asdadas" localSheetId="7" hidden="1">{"rp_only",#N/A,FALSE,"2225"}</definedName>
    <definedName name="asdadas" hidden="1">{"rp_only",#N/A,FALSE,"2225"}</definedName>
    <definedName name="asdadas_1" localSheetId="7" hidden="1">{"rp_only",#N/A,FALSE,"2225"}</definedName>
    <definedName name="asdadas_1" hidden="1">{"rp_only",#N/A,FALSE,"2225"}</definedName>
    <definedName name="asdadasd" localSheetId="7" hidden="1">{"rp_only",#N/A,FALSE,"2225"}</definedName>
    <definedName name="asdadasd" hidden="1">{"rp_only",#N/A,FALSE,"2225"}</definedName>
    <definedName name="asdadasd_1" localSheetId="7" hidden="1">{"rp_only",#N/A,FALSE,"2225"}</definedName>
    <definedName name="asdadasd_1" hidden="1">{"rp_only",#N/A,FALSE,"2225"}</definedName>
    <definedName name="asdadasdaadadadadada">#REF!</definedName>
    <definedName name="asdadd" localSheetId="7" hidden="1">{"rp_only",#N/A,FALSE,"2225"}</definedName>
    <definedName name="asdadd" hidden="1">{"rp_only",#N/A,FALSE,"2225"}</definedName>
    <definedName name="asdadd_1" localSheetId="7" hidden="1">{"rp_only",#N/A,FALSE,"2225"}</definedName>
    <definedName name="asdadd_1" hidden="1">{"rp_only",#N/A,FALSE,"2225"}</definedName>
    <definedName name="asdaddsa" localSheetId="7" hidden="1">{"with_oth_curr",#N/A,FALSE,"2225"}</definedName>
    <definedName name="asdaddsa" hidden="1">{"with_oth_curr",#N/A,FALSE,"2225"}</definedName>
    <definedName name="asdaddsa_1" localSheetId="7" hidden="1">{"with_oth_curr",#N/A,FALSE,"2225"}</definedName>
    <definedName name="asdaddsa_1" hidden="1">{"with_oth_curr",#N/A,FALSE,"2225"}</definedName>
    <definedName name="asdadfsadasdf" localSheetId="7" hidden="1">{"with_oth_curr",#N/A,FALSE,"2225"}</definedName>
    <definedName name="asdadfsadasdf" hidden="1">{"with_oth_curr",#N/A,FALSE,"2225"}</definedName>
    <definedName name="asdadfsadasdf_1" localSheetId="7" hidden="1">{"with_oth_curr",#N/A,FALSE,"2225"}</definedName>
    <definedName name="asdadfsadasdf_1" hidden="1">{"with_oth_curr",#N/A,FALSE,"2225"}</definedName>
    <definedName name="asdads" localSheetId="7" hidden="1">{"rp_only",#N/A,FALSE,"2225"}</definedName>
    <definedName name="asdads" hidden="1">{"rp_only",#N/A,FALSE,"2225"}</definedName>
    <definedName name="asdads_1" localSheetId="7" hidden="1">{"rp_only",#N/A,FALSE,"2225"}</definedName>
    <definedName name="asdads_1" hidden="1">{"rp_only",#N/A,FALSE,"2225"}</definedName>
    <definedName name="asdadsa" localSheetId="7" hidden="1">{"rp_only",#N/A,FALSE,"2225"}</definedName>
    <definedName name="asdadsa" hidden="1">{"rp_only",#N/A,FALSE,"2225"}</definedName>
    <definedName name="asdadsa_1" localSheetId="7" hidden="1">{"rp_only",#N/A,FALSE,"2225"}</definedName>
    <definedName name="asdadsa_1" hidden="1">{"rp_only",#N/A,FALSE,"2225"}</definedName>
    <definedName name="asdadsd" localSheetId="7" hidden="1">{"with_oth_curr",#N/A,FALSE,"2225"}</definedName>
    <definedName name="asdadsd" hidden="1">{"with_oth_curr",#N/A,FALSE,"2225"}</definedName>
    <definedName name="asdadsd_1" localSheetId="7" hidden="1">{"with_oth_curr",#N/A,FALSE,"2225"}</definedName>
    <definedName name="asdadsd_1" hidden="1">{"with_oth_curr",#N/A,FALSE,"2225"}</definedName>
    <definedName name="asdadssa" localSheetId="7" hidden="1">{"rp_only",#N/A,FALSE,"2225"}</definedName>
    <definedName name="asdadssa" hidden="1">{"rp_only",#N/A,FALSE,"2225"}</definedName>
    <definedName name="asdadssa_1" localSheetId="7" hidden="1">{"rp_only",#N/A,FALSE,"2225"}</definedName>
    <definedName name="asdadssa_1" hidden="1">{"rp_only",#N/A,FALSE,"2225"}</definedName>
    <definedName name="asdadssfasf" localSheetId="7" hidden="1">{"with_oth_curr",#N/A,FALSE,"2225"}</definedName>
    <definedName name="asdadssfasf" hidden="1">{"with_oth_curr",#N/A,FALSE,"2225"}</definedName>
    <definedName name="asdadssfasf_1" localSheetId="7" hidden="1">{"with_oth_curr",#N/A,FALSE,"2225"}</definedName>
    <definedName name="asdadssfasf_1" hidden="1">{"with_oth_curr",#N/A,FALSE,"2225"}</definedName>
    <definedName name="asdafsdf" hidden="1">#REF!</definedName>
    <definedName name="asdasadasd" localSheetId="7" hidden="1">{"rp_only",#N/A,FALSE,"2225"}</definedName>
    <definedName name="asdasadasd" hidden="1">{"rp_only",#N/A,FALSE,"2225"}</definedName>
    <definedName name="asdasadasd_1" localSheetId="7" hidden="1">{"rp_only",#N/A,FALSE,"2225"}</definedName>
    <definedName name="asdasadasd_1" hidden="1">{"rp_only",#N/A,FALSE,"2225"}</definedName>
    <definedName name="asdasd" localSheetId="7" hidden="1">{"with_oth_curr",#N/A,FALSE,"2225"}</definedName>
    <definedName name="asdasd" hidden="1">{"with_oth_curr",#N/A,FALSE,"2225"}</definedName>
    <definedName name="asdasd_1" localSheetId="7" hidden="1">{"with_oth_curr",#N/A,FALSE,"2225"}</definedName>
    <definedName name="asdasd_1" hidden="1">{"with_oth_curr",#N/A,FALSE,"2225"}</definedName>
    <definedName name="asdasda" localSheetId="7" hidden="1">{"rp_only",#N/A,FALSE,"2225"}</definedName>
    <definedName name="asdasda" hidden="1">{"rp_only",#N/A,FALSE,"2225"}</definedName>
    <definedName name="asdasda_1" localSheetId="7" hidden="1">{"rp_only",#N/A,FALSE,"2225"}</definedName>
    <definedName name="asdasda_1" hidden="1">{"rp_only",#N/A,FALSE,"2225"}</definedName>
    <definedName name="asdasdad" localSheetId="7" hidden="1">{"with_oth_curr",#N/A,FALSE,"2225"}</definedName>
    <definedName name="asdasdad" hidden="1">{"with_oth_curr",#N/A,FALSE,"2225"}</definedName>
    <definedName name="asdasdad_1" localSheetId="7" hidden="1">{"with_oth_curr",#N/A,FALSE,"2225"}</definedName>
    <definedName name="asdasdad_1" hidden="1">{"with_oth_curr",#N/A,FALSE,"2225"}</definedName>
    <definedName name="asdasdada" localSheetId="7" hidden="1">{"rp_only",#N/A,FALSE,"2225"}</definedName>
    <definedName name="asdasdada" hidden="1">{"rp_only",#N/A,FALSE,"2225"}</definedName>
    <definedName name="asdasdada_1" localSheetId="7" hidden="1">{"rp_only",#N/A,FALSE,"2225"}</definedName>
    <definedName name="asdasdada_1" hidden="1">{"rp_only",#N/A,FALSE,"2225"}</definedName>
    <definedName name="asdasdadad" localSheetId="7" hidden="1">{"rp_only",#N/A,FALSE,"2225"}</definedName>
    <definedName name="asdasdadad" hidden="1">{"rp_only",#N/A,FALSE,"2225"}</definedName>
    <definedName name="asdasdadad_1" localSheetId="7" hidden="1">{"rp_only",#N/A,FALSE,"2225"}</definedName>
    <definedName name="asdasdadad_1" hidden="1">{"rp_only",#N/A,FALSE,"2225"}</definedName>
    <definedName name="asdasdadasd" localSheetId="7" hidden="1">{"rp_only",#N/A,FALSE,"2225"}</definedName>
    <definedName name="asdasdadasd" hidden="1">{"rp_only",#N/A,FALSE,"2225"}</definedName>
    <definedName name="asdasdadasd_1" localSheetId="7" hidden="1">{"rp_only",#N/A,FALSE,"2225"}</definedName>
    <definedName name="asdasdadasd_1" hidden="1">{"rp_only",#N/A,FALSE,"2225"}</definedName>
    <definedName name="asdasdads" localSheetId="7" hidden="1">{"rp_only",#N/A,FALSE,"2225"}</definedName>
    <definedName name="asdasdads" hidden="1">{"rp_only",#N/A,FALSE,"2225"}</definedName>
    <definedName name="asdasdads_1" localSheetId="7" hidden="1">{"rp_only",#N/A,FALSE,"2225"}</definedName>
    <definedName name="asdasdads_1" hidden="1">{"rp_only",#N/A,FALSE,"2225"}</definedName>
    <definedName name="asdasdadsasd" localSheetId="7" hidden="1">{"with_oth_curr",#N/A,FALSE,"2225"}</definedName>
    <definedName name="asdasdadsasd" hidden="1">{"with_oth_curr",#N/A,FALSE,"2225"}</definedName>
    <definedName name="asdasdadsasd_1" localSheetId="7" hidden="1">{"with_oth_curr",#N/A,FALSE,"2225"}</definedName>
    <definedName name="asdasdadsasd_1" hidden="1">{"with_oth_curr",#N/A,FALSE,"2225"}</definedName>
    <definedName name="asdasdas" localSheetId="7" hidden="1">{"rp_only",#N/A,FALSE,"2225"}</definedName>
    <definedName name="asdasdas" hidden="1">{"rp_only",#N/A,FALSE,"2225"}</definedName>
    <definedName name="asdasdas_1" localSheetId="7" hidden="1">{"rp_only",#N/A,FALSE,"2225"}</definedName>
    <definedName name="asdasdas_1" hidden="1">{"rp_only",#N/A,FALSE,"2225"}</definedName>
    <definedName name="asdasdasd" localSheetId="7" hidden="1">{"with_oth_curr",#N/A,FALSE,"2225"}</definedName>
    <definedName name="asdasdasd" hidden="1">{"with_oth_curr",#N/A,FALSE,"2225"}</definedName>
    <definedName name="asdasdasd_1" localSheetId="7" hidden="1">{"with_oth_curr",#N/A,FALSE,"2225"}</definedName>
    <definedName name="asdasdasd_1" hidden="1">{"with_oth_curr",#N/A,FALSE,"2225"}</definedName>
    <definedName name="asdasdasdad" localSheetId="7" hidden="1">{"rp_only",#N/A,FALSE,"2225"}</definedName>
    <definedName name="asdasdasdad" hidden="1">{"rp_only",#N/A,FALSE,"2225"}</definedName>
    <definedName name="asdasdasdad_1" localSheetId="7" hidden="1">{"rp_only",#N/A,FALSE,"2225"}</definedName>
    <definedName name="asdasdasdad_1" hidden="1">{"rp_only",#N/A,FALSE,"2225"}</definedName>
    <definedName name="asdasdasdads" localSheetId="7" hidden="1">{"rp_only",#N/A,FALSE,"2225"}</definedName>
    <definedName name="asdasdasdads" hidden="1">{"rp_only",#N/A,FALSE,"2225"}</definedName>
    <definedName name="asdasdasdads_1" localSheetId="7" hidden="1">{"rp_only",#N/A,FALSE,"2225"}</definedName>
    <definedName name="asdasdasdads_1" hidden="1">{"rp_only",#N/A,FALSE,"2225"}</definedName>
    <definedName name="asdasdasdadsa" hidden="1">#REF!</definedName>
    <definedName name="asdasdasdas" localSheetId="7" hidden="1">{"with_oth_curr",#N/A,FALSE,"2225"}</definedName>
    <definedName name="asdasdasdas" hidden="1">{"with_oth_curr",#N/A,FALSE,"2225"}</definedName>
    <definedName name="asdasdasdas_1" localSheetId="7" hidden="1">{"with_oth_curr",#N/A,FALSE,"2225"}</definedName>
    <definedName name="asdasdasdas_1" hidden="1">{"with_oth_curr",#N/A,FALSE,"2225"}</definedName>
    <definedName name="asdasdasdasd" localSheetId="7" hidden="1">{"rp_only",#N/A,FALSE,"2225"}</definedName>
    <definedName name="asdasdasdasd" hidden="1">{"rp_only",#N/A,FALSE,"2225"}</definedName>
    <definedName name="asdasdasdasd_1" localSheetId="7" hidden="1">{"rp_only",#N/A,FALSE,"2225"}</definedName>
    <definedName name="asdasdasdasd_1" hidden="1">{"rp_only",#N/A,FALSE,"2225"}</definedName>
    <definedName name="asdasdasdsa" localSheetId="7" hidden="1">{"rp_only",#N/A,FALSE,"2225"}</definedName>
    <definedName name="asdasdasdsa" hidden="1">{"rp_only",#N/A,FALSE,"2225"}</definedName>
    <definedName name="asdasdasdsa_1" localSheetId="7" hidden="1">{"rp_only",#N/A,FALSE,"2225"}</definedName>
    <definedName name="asdasdasdsa_1" hidden="1">{"rp_only",#N/A,FALSE,"2225"}</definedName>
    <definedName name="asdasddfguer" hidden="1">#REF!</definedName>
    <definedName name="asdasdds" hidden="1">#REF!</definedName>
    <definedName name="asdasdfasdf" localSheetId="7" hidden="1">{"rp_only",#N/A,FALSE,"2225"}</definedName>
    <definedName name="asdasdfasdf" hidden="1">{"rp_only",#N/A,FALSE,"2225"}</definedName>
    <definedName name="asdasdfasdf_1" localSheetId="7" hidden="1">{"rp_only",#N/A,FALSE,"2225"}</definedName>
    <definedName name="asdasdfasdf_1" hidden="1">{"rp_only",#N/A,FALSE,"2225"}</definedName>
    <definedName name="asdasds" localSheetId="7" hidden="1">{"rp_only",#N/A,FALSE,"2225"}</definedName>
    <definedName name="asdasds" hidden="1">{"rp_only",#N/A,FALSE,"2225"}</definedName>
    <definedName name="asdasds_1" localSheetId="7" hidden="1">{"rp_only",#N/A,FALSE,"2225"}</definedName>
    <definedName name="asdasds_1" hidden="1">{"rp_only",#N/A,FALSE,"2225"}</definedName>
    <definedName name="asdasdsa" localSheetId="7" hidden="1">{"rp_only",#N/A,FALSE,"2225"}</definedName>
    <definedName name="asdasdsa" hidden="1">{"rp_only",#N/A,FALSE,"2225"}</definedName>
    <definedName name="asdasdsa_1" localSheetId="7" hidden="1">{"rp_only",#N/A,FALSE,"2225"}</definedName>
    <definedName name="asdasdsa_1" hidden="1">{"rp_only",#N/A,FALSE,"2225"}</definedName>
    <definedName name="asdasgfasgdagds" localSheetId="7" hidden="1">{"rp_only",#N/A,FALSE,"2225"}</definedName>
    <definedName name="asdasgfasgdagds" hidden="1">{"rp_only",#N/A,FALSE,"2225"}</definedName>
    <definedName name="asdasgfasgdagds_1" localSheetId="7" hidden="1">{"rp_only",#N/A,FALSE,"2225"}</definedName>
    <definedName name="asdasgfasgdagds_1" hidden="1">{"rp_only",#N/A,FALSE,"2225"}</definedName>
    <definedName name="asdassdas" localSheetId="7" hidden="1">{"rp_only",#N/A,FALSE,"2225"}</definedName>
    <definedName name="asdassdas" hidden="1">{"rp_only",#N/A,FALSE,"2225"}</definedName>
    <definedName name="asdassdas_1" localSheetId="7" hidden="1">{"rp_only",#N/A,FALSE,"2225"}</definedName>
    <definedName name="asdassdas_1" hidden="1">{"rp_only",#N/A,FALSE,"2225"}</definedName>
    <definedName name="asdd" localSheetId="7" hidden="1">{"rp_only",#N/A,FALSE,"2225"}</definedName>
    <definedName name="asdd" hidden="1">{"rp_only",#N/A,FALSE,"2225"}</definedName>
    <definedName name="asdd_1" localSheetId="7" hidden="1">{"rp_only",#N/A,FALSE,"2225"}</definedName>
    <definedName name="asdd_1" hidden="1">{"rp_only",#N/A,FALSE,"2225"}</definedName>
    <definedName name="ASDDA" localSheetId="7" hidden="1">{"rp_only",#N/A,FALSE,"2225"}</definedName>
    <definedName name="ASDDA" hidden="1">{"rp_only",#N/A,FALSE,"2225"}</definedName>
    <definedName name="ASDDA_1" localSheetId="7" hidden="1">{"rp_only",#N/A,FALSE,"2225"}</definedName>
    <definedName name="ASDDA_1" hidden="1">{"rp_only",#N/A,FALSE,"2225"}</definedName>
    <definedName name="asdds" localSheetId="7" hidden="1">{"with_oth_curr",#N/A,FALSE,"2225"}</definedName>
    <definedName name="asdds" hidden="1">{"with_oth_curr",#N/A,FALSE,"2225"}</definedName>
    <definedName name="asdds_1" localSheetId="7" hidden="1">{"with_oth_curr",#N/A,FALSE,"2225"}</definedName>
    <definedName name="asdds_1" hidden="1">{"with_oth_curr",#N/A,FALSE,"2225"}</definedName>
    <definedName name="asdf" localSheetId="7" hidden="1">{#N/A,#N/A,FALSE,"Calc";#N/A,#N/A,FALSE,"Sensitivity";#N/A,#N/A,FALSE,"LT Earn.Dil.";#N/A,#N/A,FALSE,"Dil. AVP"}</definedName>
    <definedName name="asdf" hidden="1">{#N/A,#N/A,FALSE,"Calc";#N/A,#N/A,FALSE,"Sensitivity";#N/A,#N/A,FALSE,"LT Earn.Dil.";#N/A,#N/A,FALSE,"Dil. AVP"}</definedName>
    <definedName name="asdfas" localSheetId="7" hidden="1">{"rp_only",#N/A,FALSE,"2225"}</definedName>
    <definedName name="asdfas" hidden="1">{"rp_only",#N/A,FALSE,"2225"}</definedName>
    <definedName name="asdfas_1" localSheetId="7" hidden="1">{"rp_only",#N/A,FALSE,"2225"}</definedName>
    <definedName name="asdfas_1" hidden="1">{"rp_only",#N/A,FALSE,"2225"}</definedName>
    <definedName name="asdfasdf" localSheetId="7" hidden="1">{"rp_only",#N/A,FALSE,"2225"}</definedName>
    <definedName name="asdfasdf" hidden="1">{"rp_only",#N/A,FALSE,"2225"}</definedName>
    <definedName name="asdfasdf_1" localSheetId="7" hidden="1">{"rp_only",#N/A,FALSE,"2225"}</definedName>
    <definedName name="asdfasdf_1" hidden="1">{"rp_only",#N/A,FALSE,"2225"}</definedName>
    <definedName name="asdfasdfasfddfsdf" localSheetId="7" hidden="1">{"with_oth_curr",#N/A,FALSE,"2225"}</definedName>
    <definedName name="asdfasdfasfddfsdf" hidden="1">{"with_oth_curr",#N/A,FALSE,"2225"}</definedName>
    <definedName name="asdfasdfasfddfsdf_1" localSheetId="7" hidden="1">{"with_oth_curr",#N/A,FALSE,"2225"}</definedName>
    <definedName name="asdfasdfasfddfsdf_1" hidden="1">{"with_oth_curr",#N/A,FALSE,"2225"}</definedName>
    <definedName name="asdfasdfsadf" localSheetId="7" hidden="1">{"with_oth_curr",#N/A,FALSE,"2225"}</definedName>
    <definedName name="asdfasdfsadf" hidden="1">{"with_oth_curr",#N/A,FALSE,"2225"}</definedName>
    <definedName name="asdfasdfsadf_1" localSheetId="7" hidden="1">{"with_oth_curr",#N/A,FALSE,"2225"}</definedName>
    <definedName name="asdfasdfsadf_1" hidden="1">{"with_oth_curr",#N/A,FALSE,"2225"}</definedName>
    <definedName name="asdfasdfsdaf" localSheetId="7" hidden="1">{"rp_only",#N/A,FALSE,"2225"}</definedName>
    <definedName name="asdfasdfsdaf" hidden="1">{"rp_only",#N/A,FALSE,"2225"}</definedName>
    <definedName name="asdfasdfsdaf_1" localSheetId="7" hidden="1">{"rp_only",#N/A,FALSE,"2225"}</definedName>
    <definedName name="asdfasdfsdaf_1" hidden="1">{"rp_only",#N/A,FALSE,"2225"}</definedName>
    <definedName name="asdfasdfsfd" localSheetId="7" hidden="1">{"rp_only",#N/A,FALSE,"2225"}</definedName>
    <definedName name="asdfasdfsfd" hidden="1">{"rp_only",#N/A,FALSE,"2225"}</definedName>
    <definedName name="asdfasdfsfd_1" localSheetId="7" hidden="1">{"rp_only",#N/A,FALSE,"2225"}</definedName>
    <definedName name="asdfasdfsfd_1" hidden="1">{"rp_only",#N/A,FALSE,"2225"}</definedName>
    <definedName name="asdfasfsdafsdf" localSheetId="7" hidden="1">{"rp_only",#N/A,FALSE,"2225"}</definedName>
    <definedName name="asdfasfsdafsdf" hidden="1">{"rp_only",#N/A,FALSE,"2225"}</definedName>
    <definedName name="asdfasfsdafsdf_1" localSheetId="7" hidden="1">{"rp_only",#N/A,FALSE,"2225"}</definedName>
    <definedName name="asdfasfsdafsdf_1" hidden="1">{"rp_only",#N/A,FALSE,"2225"}</definedName>
    <definedName name="asdfdsdsf" localSheetId="7" hidden="1">{"rp_only",#N/A,FALSE,"2225"}</definedName>
    <definedName name="asdfdsdsf" hidden="1">{"rp_only",#N/A,FALSE,"2225"}</definedName>
    <definedName name="asdfdsdsf_1" localSheetId="7" hidden="1">{"rp_only",#N/A,FALSE,"2225"}</definedName>
    <definedName name="asdfdsdsf_1" hidden="1">{"rp_only",#N/A,FALSE,"2225"}</definedName>
    <definedName name="asdff" localSheetId="7" hidden="1">{#N/A,#N/A,FALSE,"CHANGES";#N/A,#N/A,FALSE,"PROD SUMMARY";#N/A,#N/A,FALSE,"1995 PO SUM";#N/A,#N/A,FALSE,"1995 GEOG SUM";#N/A,#N/A,FALSE,"1996 PO SUM";#N/A,#N/A,FALSE,"1996 GEOG SUM"}</definedName>
    <definedName name="asdff" hidden="1">{#N/A,#N/A,FALSE,"CHANGES";#N/A,#N/A,FALSE,"PROD SUMMARY";#N/A,#N/A,FALSE,"1995 PO SUM";#N/A,#N/A,FALSE,"1995 GEOG SUM";#N/A,#N/A,FALSE,"1996 PO SUM";#N/A,#N/A,FALSE,"1996 GEOG SUM"}</definedName>
    <definedName name="asdfg" localSheetId="7" hidden="1">{#N/A,#N/A,FALSE,"Aging Summary";#N/A,#N/A,FALSE,"Ratio Analysis";#N/A,#N/A,FALSE,"Test 120 Day Accts";#N/A,#N/A,FALSE,"Tickmarks"}</definedName>
    <definedName name="asdfg" hidden="1">{#N/A,#N/A,FALSE,"Aging Summary";#N/A,#N/A,FALSE,"Ratio Analysis";#N/A,#N/A,FALSE,"Test 120 Day Accts";#N/A,#N/A,FALSE,"Tickmarks"}</definedName>
    <definedName name="asdfsadf" localSheetId="7" hidden="1">{"rp_only",#N/A,FALSE,"2225"}</definedName>
    <definedName name="asdfsadf" hidden="1">{"rp_only",#N/A,FALSE,"2225"}</definedName>
    <definedName name="asdfsadf_1" localSheetId="7" hidden="1">{"rp_only",#N/A,FALSE,"2225"}</definedName>
    <definedName name="asdfsadf_1" hidden="1">{"rp_only",#N/A,FALSE,"2225"}</definedName>
    <definedName name="asdfsadfdsf" localSheetId="7" hidden="1">{"with_oth_curr",#N/A,FALSE,"2225"}</definedName>
    <definedName name="asdfsadfdsf" hidden="1">{"with_oth_curr",#N/A,FALSE,"2225"}</definedName>
    <definedName name="asdfsadfdsf_1" localSheetId="7" hidden="1">{"with_oth_curr",#N/A,FALSE,"2225"}</definedName>
    <definedName name="asdfsadfdsf_1" hidden="1">{"with_oth_curr",#N/A,FALSE,"2225"}</definedName>
    <definedName name="asdfsdads" localSheetId="7" hidden="1">{"rp_only",#N/A,FALSE,"2225"}</definedName>
    <definedName name="asdfsdads" hidden="1">{"rp_only",#N/A,FALSE,"2225"}</definedName>
    <definedName name="asdfsdads_1" localSheetId="7" hidden="1">{"rp_only",#N/A,FALSE,"2225"}</definedName>
    <definedName name="asdfsdads_1" hidden="1">{"rp_only",#N/A,FALSE,"2225"}</definedName>
    <definedName name="asdfsdfsda" localSheetId="7" hidden="1">{"rp_only",#N/A,FALSE,"2225"}</definedName>
    <definedName name="asdfsdfsda" hidden="1">{"rp_only",#N/A,FALSE,"2225"}</definedName>
    <definedName name="asdfsdfsda_1" localSheetId="7" hidden="1">{"rp_only",#N/A,FALSE,"2225"}</definedName>
    <definedName name="asdfsdfsda_1" hidden="1">{"rp_only",#N/A,FALSE,"2225"}</definedName>
    <definedName name="asdfsdfsdf" localSheetId="7" hidden="1">{"with_oth_curr",#N/A,FALSE,"2225"}</definedName>
    <definedName name="asdfsdfsdf" hidden="1">{"with_oth_curr",#N/A,FALSE,"2225"}</definedName>
    <definedName name="asdfsdfsdf_1" localSheetId="7" hidden="1">{"with_oth_curr",#N/A,FALSE,"2225"}</definedName>
    <definedName name="asdfsdfsdf_1" hidden="1">{"with_oth_curr",#N/A,FALSE,"2225"}</definedName>
    <definedName name="asdsad" localSheetId="7" hidden="1">{"rp_only",#N/A,FALSE,"2225"}</definedName>
    <definedName name="asdsad" hidden="1">{"rp_only",#N/A,FALSE,"2225"}</definedName>
    <definedName name="asdsad_1" localSheetId="7" hidden="1">{"rp_only",#N/A,FALSE,"2225"}</definedName>
    <definedName name="asdsad_1" hidden="1">{"rp_only",#N/A,FALSE,"2225"}</definedName>
    <definedName name="asdsadad" localSheetId="7" hidden="1">{"rp_only",#N/A,FALSE,"2225"}</definedName>
    <definedName name="asdsadad" hidden="1">{"rp_only",#N/A,FALSE,"2225"}</definedName>
    <definedName name="asdsadad_1" localSheetId="7" hidden="1">{"rp_only",#N/A,FALSE,"2225"}</definedName>
    <definedName name="asdsadad_1" hidden="1">{"rp_only",#N/A,FALSE,"2225"}</definedName>
    <definedName name="asdsadas" localSheetId="7" hidden="1">{"with_oth_curr",#N/A,FALSE,"2225"}</definedName>
    <definedName name="asdsadas" hidden="1">{"with_oth_curr",#N/A,FALSE,"2225"}</definedName>
    <definedName name="asdsadas_1" localSheetId="7" hidden="1">{"with_oth_curr",#N/A,FALSE,"2225"}</definedName>
    <definedName name="asdsadas_1" hidden="1">{"with_oth_curr",#N/A,FALSE,"2225"}</definedName>
    <definedName name="asdsddsa" localSheetId="7" hidden="1">{"with_oth_curr",#N/A,FALSE,"2225"}</definedName>
    <definedName name="asdsddsa" hidden="1">{"with_oth_curr",#N/A,FALSE,"2225"}</definedName>
    <definedName name="asdsddsa_1" localSheetId="7" hidden="1">{"with_oth_curr",#N/A,FALSE,"2225"}</definedName>
    <definedName name="asdsddsa_1" hidden="1">{"with_oth_curr",#N/A,FALSE,"2225"}</definedName>
    <definedName name="asdsfadsf" localSheetId="7" hidden="1">{"rp_only",#N/A,FALSE,"2225"}</definedName>
    <definedName name="asdsfadsf" hidden="1">{"rp_only",#N/A,FALSE,"2225"}</definedName>
    <definedName name="asdsfadsf_1" localSheetId="7" hidden="1">{"rp_only",#N/A,FALSE,"2225"}</definedName>
    <definedName name="asdsfadsf_1" hidden="1">{"rp_only",#N/A,FALSE,"2225"}</definedName>
    <definedName name="ASDWDWD">#REF!</definedName>
    <definedName name="ase" localSheetId="7" hidden="1">{#N/A,#N/A,FALSE,"Aging Summary";#N/A,#N/A,FALSE,"Ratio Analysis";#N/A,#N/A,FALSE,"Test 120 Day Accts";#N/A,#N/A,FALSE,"Tickmarks"}</definedName>
    <definedName name="ase" hidden="1">{#N/A,#N/A,FALSE,"Aging Summary";#N/A,#N/A,FALSE,"Ratio Analysis";#N/A,#N/A,FALSE,"Test 120 Day Accts";#N/A,#N/A,FALSE,"Tickmarks"}</definedName>
    <definedName name="ase_1" localSheetId="7"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localSheetId="7" hidden="1">{"rp_only",#N/A,FALSE,"2225"}</definedName>
    <definedName name="asf" hidden="1">{"rp_only",#N/A,FALSE,"2225"}</definedName>
    <definedName name="asf_1" localSheetId="7" hidden="1">{"rp_only",#N/A,FALSE,"2225"}</definedName>
    <definedName name="asf_1" hidden="1">{"rp_only",#N/A,FALSE,"2225"}</definedName>
    <definedName name="asfa" localSheetId="7" hidden="1">{"rp_only",#N/A,FALSE,"2225"}</definedName>
    <definedName name="asfa" hidden="1">{"rp_only",#N/A,FALSE,"2225"}</definedName>
    <definedName name="asfa_1" localSheetId="7" hidden="1">{"rp_only",#N/A,FALSE,"2225"}</definedName>
    <definedName name="asfa_1" hidden="1">{"rp_only",#N/A,FALSE,"2225"}</definedName>
    <definedName name="ASFAFA" localSheetId="7" hidden="1">{"with_oth_curr",#N/A,FALSE,"2225"}</definedName>
    <definedName name="ASFAFA" hidden="1">{"with_oth_curr",#N/A,FALSE,"2225"}</definedName>
    <definedName name="ASFAFA_1" localSheetId="7" hidden="1">{"with_oth_curr",#N/A,FALSE,"2225"}</definedName>
    <definedName name="ASFAFA_1" hidden="1">{"with_oth_curr",#N/A,FALSE,"2225"}</definedName>
    <definedName name="asfas" localSheetId="7" hidden="1">{"rp_only",#N/A,FALSE,"2225"}</definedName>
    <definedName name="asfas" hidden="1">{"rp_only",#N/A,FALSE,"2225"}</definedName>
    <definedName name="asfas_1" localSheetId="7" hidden="1">{"rp_only",#N/A,FALSE,"2225"}</definedName>
    <definedName name="asfas_1" hidden="1">{"rp_only",#N/A,FALSE,"2225"}</definedName>
    <definedName name="asfd" hidden="1">#REF!</definedName>
    <definedName name="asfdasf" localSheetId="7" hidden="1">{"rp_only",#N/A,FALSE,"2225"}</definedName>
    <definedName name="asfdasf" hidden="1">{"rp_only",#N/A,FALSE,"2225"}</definedName>
    <definedName name="asfdasf_1" localSheetId="7" hidden="1">{"rp_only",#N/A,FALSE,"2225"}</definedName>
    <definedName name="asfdasf_1" hidden="1">{"rp_only",#N/A,FALSE,"2225"}</definedName>
    <definedName name="asfdasfgsafgfsafg" localSheetId="7" hidden="1">{"rp_only",#N/A,FALSE,"2225"}</definedName>
    <definedName name="asfdasfgsafgfsafg" hidden="1">{"rp_only",#N/A,FALSE,"2225"}</definedName>
    <definedName name="asfdasfgsafgfsafg_1" localSheetId="7" hidden="1">{"rp_only",#N/A,FALSE,"2225"}</definedName>
    <definedName name="asfdasfgsafgfsafg_1" hidden="1">{"rp_only",#N/A,FALSE,"2225"}</definedName>
    <definedName name="ASFDASSF" localSheetId="7" hidden="1">{"with_oth_curr",#N/A,FALSE,"2225"}</definedName>
    <definedName name="ASFDASSF" hidden="1">{"with_oth_curr",#N/A,FALSE,"2225"}</definedName>
    <definedName name="ASFDASSF_1" localSheetId="7" hidden="1">{"with_oth_curr",#N/A,FALSE,"2225"}</definedName>
    <definedName name="ASFDASSF_1" hidden="1">{"with_oth_curr",#N/A,FALSE,"2225"}</definedName>
    <definedName name="asfdsa" localSheetId="7" hidden="1">{"rp_only",#N/A,FALSE,"2225"}</definedName>
    <definedName name="asfdsa" hidden="1">{"rp_only",#N/A,FALSE,"2225"}</definedName>
    <definedName name="asfdsa_1" localSheetId="7" hidden="1">{"rp_only",#N/A,FALSE,"2225"}</definedName>
    <definedName name="asfdsa_1" hidden="1">{"rp_only",#N/A,FALSE,"2225"}</definedName>
    <definedName name="asfdsadfsafd" localSheetId="7" hidden="1">{"with_oth_curr",#N/A,FALSE,"2225"}</definedName>
    <definedName name="asfdsadfsafd" hidden="1">{"with_oth_curr",#N/A,FALSE,"2225"}</definedName>
    <definedName name="asfdsadfsafd_1" localSheetId="7" hidden="1">{"with_oth_curr",#N/A,FALSE,"2225"}</definedName>
    <definedName name="asfdsadfsafd_1" hidden="1">{"with_oth_curr",#N/A,FALSE,"2225"}</definedName>
    <definedName name="asffassd" localSheetId="7" hidden="1">{"rp_only",#N/A,FALSE,"2225"}</definedName>
    <definedName name="asffassd" hidden="1">{"rp_only",#N/A,FALSE,"2225"}</definedName>
    <definedName name="asffassd_1" localSheetId="7" hidden="1">{"rp_only",#N/A,FALSE,"2225"}</definedName>
    <definedName name="asffassd_1" hidden="1">{"rp_only",#N/A,FALSE,"2225"}</definedName>
    <definedName name="ASFJHSKJFSXGJKSDJKG" hidden="1">#REF!</definedName>
    <definedName name="asgel5">#REF!</definedName>
    <definedName name="asgel6">#REF!</definedName>
    <definedName name="ASIH" localSheetId="7" hidden="1">{#N/A,#N/A,FALSE,"Aging Summary";#N/A,#N/A,FALSE,"Ratio Analysis";#N/A,#N/A,FALSE,"Test 120 Day Accts";#N/A,#N/A,FALSE,"Tickmarks"}</definedName>
    <definedName name="ASIH" hidden="1">{#N/A,#N/A,FALSE,"Aging Summary";#N/A,#N/A,FALSE,"Ratio Analysis";#N/A,#N/A,FALSE,"Test 120 Day Accts";#N/A,#N/A,FALSE,"Tickmarks"}</definedName>
    <definedName name="asldjf" localSheetId="7" hidden="1">{"SCH2C",#N/A,FALSE,"North America"}</definedName>
    <definedName name="asldjf" hidden="1">{"SCH2C",#N/A,FALSE,"North America"}</definedName>
    <definedName name="Aspalan">#REF!</definedName>
    <definedName name="Asphalt.Finishe">#REF!</definedName>
    <definedName name="Asphalt.Mixing.">#REF!</definedName>
    <definedName name="Asphalt.Sprayer">#REF!</definedName>
    <definedName name="asr" localSheetId="7" hidden="1">{#N/A,#N/A,FALSE,"Aging Summary";#N/A,#N/A,FALSE,"Ratio Analysis";#N/A,#N/A,FALSE,"Test 120 Day Accts";#N/A,#N/A,FALSE,"Tickmarks"}</definedName>
    <definedName name="asr" hidden="1">{#N/A,#N/A,FALSE,"Aging Summary";#N/A,#N/A,FALSE,"Ratio Analysis";#N/A,#N/A,FALSE,"Test 120 Day Accts";#N/A,#N/A,FALSE,"Tickmarks"}</definedName>
    <definedName name="asr_1" localSheetId="7" hidden="1">{#N/A,#N/A,FALSE,"Aging Summary";#N/A,#N/A,FALSE,"Ratio Analysis";#N/A,#N/A,FALSE,"Test 120 Day Accts";#N/A,#N/A,FALSE,"Tickmarks"}</definedName>
    <definedName name="asr_1" hidden="1">{#N/A,#N/A,FALSE,"Aging Summary";#N/A,#N/A,FALSE,"Ratio Analysis";#N/A,#N/A,FALSE,"Test 120 Day Accts";#N/A,#N/A,FALSE,"Tickmarks"}</definedName>
    <definedName name="aSs" localSheetId="7" hidden="1">{"rp_only",#N/A,FALSE,"2225"}</definedName>
    <definedName name="aSs" hidden="1">{"rp_only",#N/A,FALSE,"2225"}</definedName>
    <definedName name="aSs_1" localSheetId="7" hidden="1">{"rp_only",#N/A,FALSE,"2225"}</definedName>
    <definedName name="aSs_1" hidden="1">{"rp_only",#N/A,FALSE,"2225"}</definedName>
    <definedName name="assa" localSheetId="7" hidden="1">{"rp_only",#N/A,FALSE,"2225"}</definedName>
    <definedName name="assa" hidden="1">{"rp_only",#N/A,FALSE,"2225"}</definedName>
    <definedName name="assa_1" localSheetId="7" hidden="1">{"rp_only",#N/A,FALSE,"2225"}</definedName>
    <definedName name="assa_1" hidden="1">{"rp_only",#N/A,FALSE,"2225"}</definedName>
    <definedName name="assdasd" localSheetId="7" hidden="1">{"rp_only",#N/A,FALSE,"2225"}</definedName>
    <definedName name="assdasd" hidden="1">{"rp_only",#N/A,FALSE,"2225"}</definedName>
    <definedName name="assdasd_1" localSheetId="7" hidden="1">{"rp_only",#N/A,FALSE,"2225"}</definedName>
    <definedName name="assdasd_1" hidden="1">{"rp_only",#N/A,FALSE,"2225"}</definedName>
    <definedName name="asset" localSheetId="7" hidden="1">{#N/A,#N/A,FALSE,"Aging Summary";#N/A,#N/A,FALSE,"Ratio Analysis";#N/A,#N/A,FALSE,"Test 120 Day Accts";#N/A,#N/A,FALSE,"Tickmarks"}</definedName>
    <definedName name="asset" hidden="1">{#N/A,#N/A,FALSE,"Aging Summary";#N/A,#N/A,FALSE,"Ratio Analysis";#N/A,#N/A,FALSE,"Test 120 Day Accts";#N/A,#N/A,FALSE,"Tickmarks"}</definedName>
    <definedName name="asset1" localSheetId="7" hidden="1">{#N/A,#N/A,FALSE,"Aging Summary";#N/A,#N/A,FALSE,"Ratio Analysis";#N/A,#N/A,FALSE,"Test 120 Day Accts";#N/A,#N/A,FALSE,"Tickmarks"}</definedName>
    <definedName name="asset1" hidden="1">{#N/A,#N/A,FALSE,"Aging Summary";#N/A,#N/A,FALSE,"Ratio Analysis";#N/A,#N/A,FALSE,"Test 120 Day Accts";#N/A,#N/A,FALSE,"Tickmarks"}</definedName>
    <definedName name="asset1_1" localSheetId="7" hidden="1">{#N/A,#N/A,FALSE,"Aging Summary";#N/A,#N/A,FALSE,"Ratio Analysis";#N/A,#N/A,FALSE,"Test 120 Day Accts";#N/A,#N/A,FALSE,"Tickmarks"}</definedName>
    <definedName name="asset1_1" hidden="1">{#N/A,#N/A,FALSE,"Aging Summary";#N/A,#N/A,FALSE,"Ratio Analysis";#N/A,#N/A,FALSE,"Test 120 Day Accts";#N/A,#N/A,FALSE,"Tickmarks"}</definedName>
    <definedName name="asset4" localSheetId="7" hidden="1">{#N/A,#N/A,FALSE,"Aging Summary";#N/A,#N/A,FALSE,"Ratio Analysis";#N/A,#N/A,FALSE,"Test 120 Day Accts";#N/A,#N/A,FALSE,"Tickmarks"}</definedName>
    <definedName name="asset4" hidden="1">{#N/A,#N/A,FALSE,"Aging Summary";#N/A,#N/A,FALSE,"Ratio Analysis";#N/A,#N/A,FALSE,"Test 120 Day Accts";#N/A,#N/A,FALSE,"Tickmarks"}</definedName>
    <definedName name="asset4_1" localSheetId="7"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localSheetId="7" hidden="1">{#N/A,#N/A,FALSE,"M06";#N/A,#N/A,FALSE,"M07"}</definedName>
    <definedName name="asss" hidden="1">{#N/A,#N/A,FALSE,"M06";#N/A,#N/A,FALSE,"M07"}</definedName>
    <definedName name="ASSU">#REF!</definedName>
    <definedName name="astarstasgtastfd" localSheetId="7" hidden="1">{"rp_only",#N/A,FALSE,"2225"}</definedName>
    <definedName name="astarstasgtastfd" hidden="1">{"rp_only",#N/A,FALSE,"2225"}</definedName>
    <definedName name="astarstasgtastfd_1" localSheetId="7" hidden="1">{"rp_only",#N/A,FALSE,"2225"}</definedName>
    <definedName name="astarstasgtastfd_1" hidden="1">{"rp_only",#N/A,FALSE,"2225"}</definedName>
    <definedName name="ASTRI" localSheetId="7" hidden="1">{#N/A,#N/A,FALSE,"Cost Report";#N/A,#N/A,FALSE,"Qtly Summ.";#N/A,#N/A,FALSE,"Mar  Qtr";#N/A,#N/A,FALSE,"Report Summary"}</definedName>
    <definedName name="ASTRI" hidden="1">{#N/A,#N/A,FALSE,"Cost Report";#N/A,#N/A,FALSE,"Qtly Summ.";#N/A,#N/A,FALSE,"Mar  Qtr";#N/A,#N/A,FALSE,"Report Summary"}</definedName>
    <definedName name="ASU" hidden="1">#REF!</definedName>
    <definedName name="asueransi" localSheetId="7" hidden="1">{#N/A,#N/A,FALSE,"Aging Summary";#N/A,#N/A,FALSE,"Ratio Analysis";#N/A,#N/A,FALSE,"Test 120 Day Accts";#N/A,#N/A,FALSE,"Tickmarks"}</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localSheetId="7" hidden="1">{#N/A,#N/A,FALSE,"Aging Summary";#N/A,#N/A,FALSE,"Ratio Analysis";#N/A,#N/A,FALSE,"Test 120 Day Accts";#N/A,#N/A,FALSE,"Tickmarks"}</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localSheetId="7" hidden="1">{#N/A,#N/A,FALSE,"Sheet1"}</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localSheetId="7" hidden="1">{#N/A,#N/A,FALSE,"Calc";#N/A,#N/A,FALSE,"Sensitivity";#N/A,#N/A,FALSE,"LT Earn.Dil.";#N/A,#N/A,FALSE,"Dil. AVP"}</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localSheetId="7" hidden="1">{#N/A,#N/A,FALSE,"b_s &amp; p_l"}</definedName>
    <definedName name="avgfm927" hidden="1">{#N/A,#N/A,FALSE,"b_s &amp; p_l"}</definedName>
    <definedName name="AVI">#REF!</definedName>
    <definedName name="Avoor_Stenlis_Steel">#REF!</definedName>
    <definedName name="aw">#REF!</definedName>
    <definedName name="awee" localSheetId="7" hidden="1">{"rp_only",#N/A,FALSE,"2225"}</definedName>
    <definedName name="awee" hidden="1">{"rp_only",#N/A,FALSE,"2225"}</definedName>
    <definedName name="awee_1" localSheetId="7" hidden="1">{"rp_only",#N/A,FALSE,"2225"}</definedName>
    <definedName name="awee_1" hidden="1">{"rp_only",#N/A,FALSE,"2225"}</definedName>
    <definedName name="awert" localSheetId="7" hidden="1">{#N/A,#N/A,FALSE,"REK";#N/A,#N/A,FALSE,"rab"}</definedName>
    <definedName name="awert" hidden="1">{#N/A,#N/A,FALSE,"REK";#N/A,#N/A,FALSE,"rab"}</definedName>
    <definedName name="AWERYGT" localSheetId="7" hidden="1">{#N/A,#N/A,FALSE,"REK";#N/A,#N/A,FALSE,"rab"}</definedName>
    <definedName name="AWERYGT" hidden="1">{#N/A,#N/A,FALSE,"REK";#N/A,#N/A,FALSE,"rab"}</definedName>
    <definedName name="awet" localSheetId="7" hidden="1">{#N/A,#N/A,FALSE,"REK-S-TPL";#N/A,#N/A,FALSE,"REK-TPML";#N/A,#N/A,FALSE,"RAB-TEMPEL"}</definedName>
    <definedName name="awet" hidden="1">{#N/A,#N/A,FALSE,"REK-S-TPL";#N/A,#N/A,FALSE,"REK-TPML";#N/A,#N/A,FALSE,"RAB-TEMPEL"}</definedName>
    <definedName name="ax" localSheetId="7" hidden="1">{"INV_INSURANCE",#N/A,FALSE,"PREPAID-1"}</definedName>
    <definedName name="ax" hidden="1">{"INV_INSURANCE",#N/A,FALSE,"PREPAID-1"}</definedName>
    <definedName name="ax_1" localSheetId="7"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10" hidden="1">{#N/A,#N/A,FALSE,"CCTV"}</definedName>
    <definedName name="B" localSheetId="7"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localSheetId="7" hidden="1">{#N/A,#N/A,FALSE,"Aging Summary";#N/A,#N/A,FALSE,"Ratio Analysis";#N/A,#N/A,FALSE,"Test 120 Day Accts";#N/A,#N/A,FALSE,"Tickmarks"}</definedName>
    <definedName name="ba" hidden="1">{#N/A,#N/A,FALSE,"Aging Summary";#N/A,#N/A,FALSE,"Ratio Analysis";#N/A,#N/A,FALSE,"Test 120 Day Accts";#N/A,#N/A,FALSE,"Tickmarks"}</definedName>
    <definedName name="ba_1" localSheetId="7"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localSheetId="7" hidden="1">{"rp_only",#N/A,FALSE,"2225"}</definedName>
    <definedName name="bar" hidden="1">{"rp_only",#N/A,FALSE,"2225"}</definedName>
    <definedName name="bar_1" localSheetId="7" hidden="1">{"rp_only",#N/A,FALSE,"2225"}</definedName>
    <definedName name="bar_1" hidden="1">{"rp_only",#N/A,FALSE,"2225"}</definedName>
    <definedName name="bar_bender">#REF!</definedName>
    <definedName name="bar_cutter">#REF!</definedName>
    <definedName name="BarData">#REF!</definedName>
    <definedName name="BARU" localSheetId="7" hidden="1">{#N/A,#N/A,FALSE,"M01";#N/A,#N/A,FALSE,"M02";#N/A,#N/A,FALSE,"M03";#N/A,#N/A,FALSE,"M04";#N/A,#N/A,FALSE,"M05";#N/A,#N/A,FALSE,"M08"}</definedName>
    <definedName name="BARU" hidden="1">{#N/A,#N/A,FALSE,"M01";#N/A,#N/A,FALSE,"M02";#N/A,#N/A,FALSE,"M03";#N/A,#N/A,FALSE,"M04";#N/A,#N/A,FALSE,"M05";#N/A,#N/A,FALSE,"M08"}</definedName>
    <definedName name="BARU1" localSheetId="7" hidden="1">{#N/A,#N/A,FALSE,"Sheet1";#N/A,#N/A,FALSE,"Sheet2"}</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localSheetId="7" hidden="1">{#N/A,#N/A,FALSE,"Aging Summary";#N/A,#N/A,FALSE,"Ratio Analysis";#N/A,#N/A,FALSE,"Test 120 Day Accts";#N/A,#N/A,FALSE,"Tickmarks"}</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10" hidden="1">{#N/A,#N/A,FALSE,"CCTV"}</definedName>
    <definedName name="BBB" localSheetId="7" hidden="1">{#N/A,#N/A,FALSE,"CCTV"}</definedName>
    <definedName name="BBB" hidden="1">{#N/A,#N/A,FALSE,"CCTV"}</definedName>
    <definedName name="BBB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localSheetId="7" hidden="1">{"rp_only",#N/A,FALSE,"2225"}</definedName>
    <definedName name="bbhtrt" hidden="1">{"rp_only",#N/A,FALSE,"2225"}</definedName>
    <definedName name="bbhtrt_1" localSheetId="7" hidden="1">{"rp_only",#N/A,FALSE,"2225"}</definedName>
    <definedName name="bbhtrt_1" hidden="1">{"rp_only",#N/A,FALSE,"2225"}</definedName>
    <definedName name="BBHU">#REF!</definedName>
    <definedName name="bbmok" hidden="1">#REF!</definedName>
    <definedName name="bbnmbmnb" localSheetId="7" hidden="1">{"rp_only",#N/A,FALSE,"2225"}</definedName>
    <definedName name="bbnmbmnb" hidden="1">{"rp_only",#N/A,FALSE,"2225"}</definedName>
    <definedName name="bbnmbmnb_1" localSheetId="7" hidden="1">{"rp_only",#N/A,FALSE,"2225"}</definedName>
    <definedName name="bbnmbmnb_1" hidden="1">{"rp_only",#N/A,FALSE,"2225"}</definedName>
    <definedName name="bbnnbnb" localSheetId="7" hidden="1">{"with_oth_curr",#N/A,FALSE,"2225"}</definedName>
    <definedName name="bbnnbnb" hidden="1">{"with_oth_curr",#N/A,FALSE,"2225"}</definedName>
    <definedName name="bbnnbnb_1" localSheetId="7"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localSheetId="7" hidden="1">{"with_oth_curr",#N/A,FALSE,"2225"}</definedName>
    <definedName name="bcbbc" hidden="1">{"with_oth_curr",#N/A,FALSE,"2225"}</definedName>
    <definedName name="bcbbc_1" localSheetId="7" hidden="1">{"with_oth_curr",#N/A,FALSE,"2225"}</definedName>
    <definedName name="bcbbc_1" hidden="1">{"with_oth_curr",#N/A,FALSE,"2225"}</definedName>
    <definedName name="bcbcbcv" localSheetId="7" hidden="1">{"rp_only",#N/A,FALSE,"2225"}</definedName>
    <definedName name="bcbcbcv" hidden="1">{"rp_only",#N/A,FALSE,"2225"}</definedName>
    <definedName name="bcbcbcv_1" localSheetId="7" hidden="1">{"rp_only",#N/A,FALSE,"2225"}</definedName>
    <definedName name="bcbcbcv_1" hidden="1">{"rp_only",#N/A,FALSE,"2225"}</definedName>
    <definedName name="bcbcvbcb" localSheetId="7" hidden="1">{"rp_only",#N/A,FALSE,"2225"}</definedName>
    <definedName name="bcbcvbcb" hidden="1">{"rp_only",#N/A,FALSE,"2225"}</definedName>
    <definedName name="bcbcvbcb_1" localSheetId="7" hidden="1">{"rp_only",#N/A,FALSE,"2225"}</definedName>
    <definedName name="bcbcvbcb_1" hidden="1">{"rp_only",#N/A,FALSE,"2225"}</definedName>
    <definedName name="bcc" localSheetId="7" hidden="1">{"rp_only",#N/A,FALSE,"2225"}</definedName>
    <definedName name="bcc" hidden="1">{"rp_only",#N/A,FALSE,"2225"}</definedName>
    <definedName name="bcc_1" localSheetId="7" hidden="1">{"rp_only",#N/A,FALSE,"2225"}</definedName>
    <definedName name="bcc_1" hidden="1">{"rp_only",#N/A,FALSE,"2225"}</definedName>
    <definedName name="bccbvcb" localSheetId="7" hidden="1">{"with_oth_curr",#N/A,FALSE,"2225"}</definedName>
    <definedName name="bccbvcb" hidden="1">{"with_oth_curr",#N/A,FALSE,"2225"}</definedName>
    <definedName name="bccbvcb_1" localSheetId="7" hidden="1">{"with_oth_curr",#N/A,FALSE,"2225"}</definedName>
    <definedName name="bccbvcb_1" hidden="1">{"with_oth_curr",#N/A,FALSE,"2225"}</definedName>
    <definedName name="bcccb" localSheetId="7" hidden="1">{"rp_only",#N/A,FALSE,"2225"}</definedName>
    <definedName name="bcccb" hidden="1">{"rp_only",#N/A,FALSE,"2225"}</definedName>
    <definedName name="bcccb_1" localSheetId="7" hidden="1">{"rp_only",#N/A,FALSE,"2225"}</definedName>
    <definedName name="bcccb_1" hidden="1">{"rp_only",#N/A,FALSE,"2225"}</definedName>
    <definedName name="bccnbvnm" localSheetId="7" hidden="1">{"rp_only",#N/A,FALSE,"2225"}</definedName>
    <definedName name="bccnbvnm" hidden="1">{"rp_only",#N/A,FALSE,"2225"}</definedName>
    <definedName name="bccnbvnm_1" localSheetId="7" hidden="1">{"rp_only",#N/A,FALSE,"2225"}</definedName>
    <definedName name="bccnbvnm_1" hidden="1">{"rp_only",#N/A,FALSE,"2225"}</definedName>
    <definedName name="BCNXT152153">#REF!</definedName>
    <definedName name="BCNXT155156">#REF!</definedName>
    <definedName name="bcor">#REF!</definedName>
    <definedName name="BCT">#REF!</definedName>
    <definedName name="bcv" localSheetId="7" hidden="1">{"rp_only",#N/A,FALSE,"2225"}</definedName>
    <definedName name="bcv" hidden="1">{"rp_only",#N/A,FALSE,"2225"}</definedName>
    <definedName name="bcv_1" localSheetId="7"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localSheetId="7" hidden="1">{"rp_only",#N/A,FALSE,"2225"}</definedName>
    <definedName name="bcvbb" hidden="1">{"rp_only",#N/A,FALSE,"2225"}</definedName>
    <definedName name="bcvbb_1" localSheetId="7" hidden="1">{"rp_only",#N/A,FALSE,"2225"}</definedName>
    <definedName name="bcvbb_1" hidden="1">{"rp_only",#N/A,FALSE,"2225"}</definedName>
    <definedName name="bcvbc" localSheetId="7" hidden="1">{"rp_only",#N/A,FALSE,"2225"}</definedName>
    <definedName name="bcvbc" hidden="1">{"rp_only",#N/A,FALSE,"2225"}</definedName>
    <definedName name="bcvbc_1" localSheetId="7" hidden="1">{"rp_only",#N/A,FALSE,"2225"}</definedName>
    <definedName name="bcvbc_1" hidden="1">{"rp_only",#N/A,FALSE,"2225"}</definedName>
    <definedName name="bcvbcbc" localSheetId="7" hidden="1">{"rp_only",#N/A,FALSE,"2225"}</definedName>
    <definedName name="bcvbcbc" hidden="1">{"rp_only",#N/A,FALSE,"2225"}</definedName>
    <definedName name="bcvbcbc_1" localSheetId="7" hidden="1">{"rp_only",#N/A,FALSE,"2225"}</definedName>
    <definedName name="bcvbcbc_1" hidden="1">{"rp_only",#N/A,FALSE,"2225"}</definedName>
    <definedName name="bcvcb" localSheetId="7" hidden="1">{"with_oth_curr",#N/A,FALSE,"2225"}</definedName>
    <definedName name="bcvcb" hidden="1">{"with_oth_curr",#N/A,FALSE,"2225"}</definedName>
    <definedName name="bcvcb_1" localSheetId="7"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localSheetId="7" hidden="1">{#N/A,#N/A,FALSE,"Aging Summary";#N/A,#N/A,FALSE,"Ratio Analysis";#N/A,#N/A,FALSE,"Test 120 Day Accts";#N/A,#N/A,FALSE,"Tickmarks"}</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localSheetId="7" hidden="1">{#N/A,#N/A,FALSE,"REK-S-TPL";#N/A,#N/A,FALSE,"REK-TPML";#N/A,#N/A,FALSE,"RAB-TEMPEL"}</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localSheetId="7" hidden="1">{#N/A,#N/A,FALSE,"REK";#N/A,#N/A,FALSE,"rab"}</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10" hidden="1">{#N/A,#N/A,FALSE,"CCTV"}</definedName>
    <definedName name="bfbfdhfdhdfgh" localSheetId="7" hidden="1">{#N/A,#N/A,FALSE,"CCTV"}</definedName>
    <definedName name="bfbfdhfdhdfgh" hidden="1">{#N/A,#N/A,FALSE,"CCTV"}</definedName>
    <definedName name="bfdfdffggf" localSheetId="7" hidden="1">{"with_oth_curr",#N/A,FALSE,"2225"}</definedName>
    <definedName name="bfdfdffggf" hidden="1">{"with_oth_curr",#N/A,FALSE,"2225"}</definedName>
    <definedName name="bfdfdffggf_1" localSheetId="7" hidden="1">{"with_oth_curr",#N/A,FALSE,"2225"}</definedName>
    <definedName name="bfdfdffggf_1" hidden="1">{"with_oth_curr",#N/A,FALSE,"2225"}</definedName>
    <definedName name="bfvsghnh" localSheetId="7" hidden="1">{"with_oth_curr",#N/A,FALSE,"2225"}</definedName>
    <definedName name="bfvsghnh" hidden="1">{"with_oth_curr",#N/A,FALSE,"2225"}</definedName>
    <definedName name="bfvsghnh_1" localSheetId="7" hidden="1">{"with_oth_curr",#N/A,FALSE,"2225"}</definedName>
    <definedName name="bfvsghnh_1" hidden="1">{"with_oth_curr",#N/A,FALSE,"2225"}</definedName>
    <definedName name="bfvv" localSheetId="7" hidden="1">{"with_oth_curr",#N/A,FALSE,"2225"}</definedName>
    <definedName name="bfvv" hidden="1">{"with_oth_curr",#N/A,FALSE,"2225"}</definedName>
    <definedName name="bfvv_1" localSheetId="7" hidden="1">{"with_oth_curr",#N/A,FALSE,"2225"}</definedName>
    <definedName name="bfvv_1" hidden="1">{"with_oth_curr",#N/A,FALSE,"2225"}</definedName>
    <definedName name="BG" localSheetId="7" hidden="1">{#N/A,#N/A,TRUE,"Cover sheet";#N/A,#N/A,TRUE,"DCF analysis";#N/A,#N/A,TRUE,"WACC calculation"}</definedName>
    <definedName name="BG" hidden="1">{#N/A,#N/A,TRUE,"Cover sheet";#N/A,#N/A,TRUE,"DCF analysis";#N/A,#N/A,TRUE,"WACC calculation"}</definedName>
    <definedName name="BG_Del" hidden="1">15</definedName>
    <definedName name="BG_Ins" hidden="1">4</definedName>
    <definedName name="BG_Mod" hidden="1">6</definedName>
    <definedName name="bgdbvvbvbv" localSheetId="7" hidden="1">{"rp_only",#N/A,FALSE,"2225"}</definedName>
    <definedName name="bgdbvvbvbv" hidden="1">{"rp_only",#N/A,FALSE,"2225"}</definedName>
    <definedName name="bgdbvvbvbv_1" localSheetId="7" hidden="1">{"rp_only",#N/A,FALSE,"2225"}</definedName>
    <definedName name="bgdbvvbvbv_1" hidden="1">{"rp_only",#N/A,FALSE,"2225"}</definedName>
    <definedName name="bgfv" localSheetId="7" hidden="1">{"with_oth_curr",#N/A,FALSE,"2225"}</definedName>
    <definedName name="bgfv" hidden="1">{"with_oth_curr",#N/A,FALSE,"2225"}</definedName>
    <definedName name="bgfv_1" localSheetId="7" hidden="1">{"with_oth_curr",#N/A,FALSE,"2225"}</definedName>
    <definedName name="bgfv_1" hidden="1">{"with_oth_curr",#N/A,FALSE,"2225"}</definedName>
    <definedName name="bgfvbgbg" localSheetId="7" hidden="1">{"with_oth_curr",#N/A,FALSE,"2225"}</definedName>
    <definedName name="bgfvbgbg" hidden="1">{"with_oth_curr",#N/A,FALSE,"2225"}</definedName>
    <definedName name="bgfvbgbg_1" localSheetId="7" hidden="1">{"with_oth_curr",#N/A,FALSE,"2225"}</definedName>
    <definedName name="bgfvbgbg_1" hidden="1">{"with_oth_curr",#N/A,FALSE,"2225"}</definedName>
    <definedName name="bgvgddgs" localSheetId="7" hidden="1">{"rp_only",#N/A,FALSE,"2225"}</definedName>
    <definedName name="bgvgddgs" hidden="1">{"rp_only",#N/A,FALSE,"2225"}</definedName>
    <definedName name="bgvgddgs_1" localSheetId="7" hidden="1">{"rp_only",#N/A,FALSE,"2225"}</definedName>
    <definedName name="bgvgddgs_1" hidden="1">{"rp_only",#N/A,FALSE,"2225"}</definedName>
    <definedName name="BH">#REF!</definedName>
    <definedName name="bhbh" localSheetId="7" hidden="1">{"Admin Costs",#N/A,FALSE,"Act.Fcst Costs"}</definedName>
    <definedName name="bhbh" hidden="1">{"Admin Costs",#N/A,FALSE,"Act.Fcst Costs"}</definedName>
    <definedName name="bhbh_1" localSheetId="7"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localSheetId="7" hidden="1">{#N/A,#N/A,FALSE,"BS"}</definedName>
    <definedName name="BIIMAN" hidden="1">{#N/A,#N/A,FALSE,"BS"}</definedName>
    <definedName name="BIIMAN_1" localSheetId="7" hidden="1">{#N/A,#N/A,FALSE,"BS"}</definedName>
    <definedName name="BIIMAN_1" hidden="1">{#N/A,#N/A,FALSE,"BS"}</definedName>
    <definedName name="bil">#REF!</definedName>
    <definedName name="Billion">#REF!</definedName>
    <definedName name="BINDER">#REF!</definedName>
    <definedName name="Bingung" localSheetId="7" hidden="1">{"SCH1C",#N/A,FALSE,"North America"}</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localSheetId="7" hidden="1">{#N/A,#N/A,FALSE,"Cost Report";#N/A,#N/A,FALSE,"Sept Qtr";#N/A,#N/A,FALSE,"Qtly Summ.";#N/A,#N/A,FALSE,"Report Summary";#N/A,#N/A,FALSE,"Ammort &amp; Dep.";#N/A,#N/A,FALSE,"Rev. GIC Summ.";#N/A,#N/A,FALSE,"CAPEX";#N/A,#N/A,FALSE,"Stockpile Adj.";#N/A,#N/A,FALSE,"Cost Summary"}</definedName>
    <definedName name="bjl" hidden="1">{#N/A,#N/A,FALSE,"Cost Report";#N/A,#N/A,FALSE,"Sept Qtr";#N/A,#N/A,FALSE,"Qtly Summ.";#N/A,#N/A,FALSE,"Report Summary";#N/A,#N/A,FALSE,"Ammort &amp; Dep.";#N/A,#N/A,FALSE,"Rev. GIC Summ.";#N/A,#N/A,FALSE,"CAPEX";#N/A,#N/A,FALSE,"Stockpile Adj.";#N/A,#N/A,FALSE,"Cost Summary"}</definedName>
    <definedName name="bjl_1" localSheetId="7"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localSheetId="7" hidden="1">{"with_oth_curr",#N/A,FALSE,"2225"}</definedName>
    <definedName name="bkhjhj" hidden="1">{"with_oth_curr",#N/A,FALSE,"2225"}</definedName>
    <definedName name="bkhjhj_1" localSheetId="7"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localSheetId="7" hidden="1">{"with_oth_curr",#N/A,FALSE,"2225"}</definedName>
    <definedName name="bmbnmb" hidden="1">{"with_oth_curr",#N/A,FALSE,"2225"}</definedName>
    <definedName name="bmbnmb_1" localSheetId="7" hidden="1">{"with_oth_curr",#N/A,FALSE,"2225"}</definedName>
    <definedName name="bmbnmb_1" hidden="1">{"with_oth_curr",#N/A,FALSE,"2225"}</definedName>
    <definedName name="bmbnmbnm" localSheetId="7" hidden="1">{"rp_only",#N/A,FALSE,"2225"}</definedName>
    <definedName name="bmbnmbnm" hidden="1">{"rp_only",#N/A,FALSE,"2225"}</definedName>
    <definedName name="bmbnmbnm_1" localSheetId="7"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localSheetId="7" hidden="1">{"rp_only",#N/A,FALSE,"2225"}</definedName>
    <definedName name="bmhjkhjkghk" hidden="1">{"rp_only",#N/A,FALSE,"2225"}</definedName>
    <definedName name="bmhjkhjkghk_1" localSheetId="7" hidden="1">{"rp_only",#N/A,FALSE,"2225"}</definedName>
    <definedName name="bmhjkhjkghk_1" hidden="1">{"rp_only",#N/A,FALSE,"2225"}</definedName>
    <definedName name="BMMMAT">#N/A</definedName>
    <definedName name="bmnbmn" localSheetId="7" hidden="1">{"rp_only",#N/A,FALSE,"2225"}</definedName>
    <definedName name="bmnbmn" hidden="1">{"rp_only",#N/A,FALSE,"2225"}</definedName>
    <definedName name="bmnbmn_1" localSheetId="7" hidden="1">{"rp_only",#N/A,FALSE,"2225"}</definedName>
    <definedName name="bmnbmn_1" hidden="1">{"rp_only",#N/A,FALSE,"2225"}</definedName>
    <definedName name="bn" localSheetId="7" hidden="1">{#N/A,#N/A,FALSE,"Aging Summary";#N/A,#N/A,FALSE,"Ratio Analysis";#N/A,#N/A,FALSE,"Test 120 Day Accts";#N/A,#N/A,FALSE,"Tickmarks"}</definedName>
    <definedName name="bn" hidden="1">{#N/A,#N/A,FALSE,"Aging Summary";#N/A,#N/A,FALSE,"Ratio Analysis";#N/A,#N/A,FALSE,"Test 120 Day Accts";#N/A,#N/A,FALSE,"Tickmarks"}</definedName>
    <definedName name="bnbnnvnv" localSheetId="7" hidden="1">{"with_oth_curr",#N/A,FALSE,"2225"}</definedName>
    <definedName name="bnbnnvnv" hidden="1">{"with_oth_curr",#N/A,FALSE,"2225"}</definedName>
    <definedName name="bnbnnvnv_1" localSheetId="7" hidden="1">{"with_oth_curr",#N/A,FALSE,"2225"}</definedName>
    <definedName name="bnbnnvnv_1" hidden="1">{"with_oth_curr",#N/A,FALSE,"2225"}</definedName>
    <definedName name="bnbnvbcvbc" localSheetId="7" hidden="1">{"rp_only",#N/A,FALSE,"2225"}</definedName>
    <definedName name="bnbnvbcvbc" hidden="1">{"rp_only",#N/A,FALSE,"2225"}</definedName>
    <definedName name="bnbnvbcvbc_1" localSheetId="7" hidden="1">{"rp_only",#N/A,FALSE,"2225"}</definedName>
    <definedName name="bnbnvbcvbc_1" hidden="1">{"rp_only",#N/A,FALSE,"2225"}</definedName>
    <definedName name="BNE_MESSAGES_HIDDEN" hidden="1">#REF!</definedName>
    <definedName name="bnfdhhfc" localSheetId="7" hidden="1">{"rp_only",#N/A,FALSE,"2225"}</definedName>
    <definedName name="bnfdhhfc" hidden="1">{"rp_only",#N/A,FALSE,"2225"}</definedName>
    <definedName name="bnfdhhfc_1" localSheetId="7" hidden="1">{"rp_only",#N/A,FALSE,"2225"}</definedName>
    <definedName name="bnfdhhfc_1" hidden="1">{"rp_only",#N/A,FALSE,"2225"}</definedName>
    <definedName name="bnl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localSheetId="7" hidden="1">{"rp_only",#N/A,FALSE,"2225"}</definedName>
    <definedName name="bnmbmbm" hidden="1">{"rp_only",#N/A,FALSE,"2225"}</definedName>
    <definedName name="bnmbmbm_1" localSheetId="7" hidden="1">{"rp_only",#N/A,FALSE,"2225"}</definedName>
    <definedName name="bnmbmbm_1" hidden="1">{"rp_only",#N/A,FALSE,"2225"}</definedName>
    <definedName name="bnmbmbvm" localSheetId="7" hidden="1">{"rp_only",#N/A,FALSE,"2225"}</definedName>
    <definedName name="bnmbmbvm" hidden="1">{"rp_only",#N/A,FALSE,"2225"}</definedName>
    <definedName name="bnmbmbvm_1" localSheetId="7" hidden="1">{"rp_only",#N/A,FALSE,"2225"}</definedName>
    <definedName name="bnmbmbvm_1" hidden="1">{"rp_only",#N/A,FALSE,"2225"}</definedName>
    <definedName name="bnmbnmbnm" localSheetId="7" hidden="1">{"rp_only",#N/A,FALSE,"2225"}</definedName>
    <definedName name="bnmbnmbnm" hidden="1">{"rp_only",#N/A,FALSE,"2225"}</definedName>
    <definedName name="bnmbnmbnm_1" localSheetId="7" hidden="1">{"rp_only",#N/A,FALSE,"2225"}</definedName>
    <definedName name="bnmbnmbnm_1" hidden="1">{"rp_only",#N/A,FALSE,"2225"}</definedName>
    <definedName name="bnmbnmbnmbm" localSheetId="7" hidden="1">{"rp_only",#N/A,FALSE,"2225"}</definedName>
    <definedName name="bnmbnmbnmbm" hidden="1">{"rp_only",#N/A,FALSE,"2225"}</definedName>
    <definedName name="bnmbnmbnmbm_1" localSheetId="7" hidden="1">{"rp_only",#N/A,FALSE,"2225"}</definedName>
    <definedName name="bnmbnmbnmbm_1" hidden="1">{"rp_only",#N/A,FALSE,"2225"}</definedName>
    <definedName name="bnmbvmnb" localSheetId="7" hidden="1">{"rp_only",#N/A,FALSE,"2225"}</definedName>
    <definedName name="bnmbvmnb" hidden="1">{"rp_only",#N/A,FALSE,"2225"}</definedName>
    <definedName name="bnmbvmnb_1" localSheetId="7" hidden="1">{"rp_only",#N/A,FALSE,"2225"}</definedName>
    <definedName name="bnmbvmnb_1" hidden="1">{"rp_only",#N/A,FALSE,"2225"}</definedName>
    <definedName name="BNN" localSheetId="10" hidden="1">{#N/A,#N/A,FALSE,"CCTV"}</definedName>
    <definedName name="BNN" localSheetId="7" hidden="1">{#N/A,#N/A,FALSE,"CCTV"}</definedName>
    <definedName name="BNN" hidden="1">{#N/A,#N/A,FALSE,"CCTV"}</definedName>
    <definedName name="bnnvvn" localSheetId="7" hidden="1">{"rp_only",#N/A,FALSE,"2225"}</definedName>
    <definedName name="bnnvvn" hidden="1">{"rp_only",#N/A,FALSE,"2225"}</definedName>
    <definedName name="bnnvvn_1" localSheetId="7" hidden="1">{"rp_only",#N/A,FALSE,"2225"}</definedName>
    <definedName name="bnnvvn_1" hidden="1">{"rp_only",#N/A,FALSE,"2225"}</definedName>
    <definedName name="bnvbnbvnvbnvnvnbnbvnvbnvbn" localSheetId="7" hidden="1">{"rp_only",#N/A,FALSE,"2225"}</definedName>
    <definedName name="bnvbnbvnvbnvnvnbnbvnvbnvbn" hidden="1">{"rp_only",#N/A,FALSE,"2225"}</definedName>
    <definedName name="bnvbnbvnvbnvnvnbnbvnvbnvbn_1" localSheetId="7" hidden="1">{"rp_only",#N/A,FALSE,"2225"}</definedName>
    <definedName name="bnvbnbvnvbnvnvnbnbvnvbnvbn_1" hidden="1">{"rp_only",#N/A,FALSE,"2225"}</definedName>
    <definedName name="bnvbnv" localSheetId="7" hidden="1">{"rp_only",#N/A,FALSE,"2225"}</definedName>
    <definedName name="bnvbnv" hidden="1">{"rp_only",#N/A,FALSE,"2225"}</definedName>
    <definedName name="bnvbnv_1" localSheetId="7" hidden="1">{"rp_only",#N/A,FALSE,"2225"}</definedName>
    <definedName name="bnvbnv_1" hidden="1">{"rp_only",#N/A,FALSE,"2225"}</definedName>
    <definedName name="bnvbv" localSheetId="7" hidden="1">{"rp_only",#N/A,FALSE,"2225"}</definedName>
    <definedName name="bnvbv" hidden="1">{"rp_only",#N/A,FALSE,"2225"}</definedName>
    <definedName name="bnvbv_1" localSheetId="7" hidden="1">{"rp_only",#N/A,FALSE,"2225"}</definedName>
    <definedName name="bnvbv_1" hidden="1">{"rp_only",#N/A,FALSE,"2225"}</definedName>
    <definedName name="bnvn" localSheetId="7" hidden="1">{"with_oth_curr",#N/A,FALSE,"2225"}</definedName>
    <definedName name="bnvn" hidden="1">{"with_oth_curr",#N/A,FALSE,"2225"}</definedName>
    <definedName name="bnvn_1" localSheetId="7" hidden="1">{"with_oth_curr",#N/A,FALSE,"2225"}</definedName>
    <definedName name="bnvn_1" hidden="1">{"with_oth_curr",#N/A,FALSE,"2225"}</definedName>
    <definedName name="bnvnbnb" localSheetId="7" hidden="1">{"rp_only",#N/A,FALSE,"2225"}</definedName>
    <definedName name="bnvnbnb" hidden="1">{"rp_only",#N/A,FALSE,"2225"}</definedName>
    <definedName name="bnvnbnb_1" localSheetId="7" hidden="1">{"rp_only",#N/A,FALSE,"2225"}</definedName>
    <definedName name="bnvnbnb_1" hidden="1">{"rp_only",#N/A,FALSE,"2225"}</definedName>
    <definedName name="bnvnv" localSheetId="7" hidden="1">{"rp_only",#N/A,FALSE,"2225"}</definedName>
    <definedName name="bnvnv" hidden="1">{"rp_only",#N/A,FALSE,"2225"}</definedName>
    <definedName name="bnvnv_1" localSheetId="7" hidden="1">{"rp_only",#N/A,FALSE,"2225"}</definedName>
    <definedName name="bnvnv_1" hidden="1">{"rp_only",#N/A,FALSE,"2225"}</definedName>
    <definedName name="bnvnvb" localSheetId="7" hidden="1">{"with_oth_curr",#N/A,FALSE,"2225"}</definedName>
    <definedName name="bnvnvb" hidden="1">{"with_oth_curr",#N/A,FALSE,"2225"}</definedName>
    <definedName name="bnvnvb_1" localSheetId="7" hidden="1">{"with_oth_curr",#N/A,FALSE,"2225"}</definedName>
    <definedName name="bnvnvb_1" hidden="1">{"with_oth_curr",#N/A,FALSE,"2225"}</definedName>
    <definedName name="BNY">#REF!</definedName>
    <definedName name="bob"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10" hidden="1">{"SUM",#N/A,FALSE,"summary";"BOOK11-1",#N/A,FALSE,"1CityGarden";"BOOK11-2",#N/A,FALSE,"2CountryGarden";"BOOK11-3",#N/A,FALSE,"3JUNGLE";"BOOK11-4CIVIL",#N/A,FALSE,"CIVIL"}</definedName>
    <definedName name="book" localSheetId="7"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localSheetId="7" hidden="1">{#N/A,#N/A,FALSE,"Aging Summary";#N/A,#N/A,FALSE,"Ratio Analysis";#N/A,#N/A,FALSE,"Test 120 Day Accts";#N/A,#N/A,FALSE,"Tickmarks"}</definedName>
    <definedName name="br" hidden="1">{#N/A,#N/A,FALSE,"Aging Summary";#N/A,#N/A,FALSE,"Ratio Analysis";#N/A,#N/A,FALSE,"Test 120 Day Accts";#N/A,#N/A,FALSE,"Tickmarks"}</definedName>
    <definedName name="br_1" localSheetId="7"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localSheetId="7" hidden="1">{"rp_only",#N/A,FALSE,"2225"}</definedName>
    <definedName name="bvb" hidden="1">{"rp_only",#N/A,FALSE,"2225"}</definedName>
    <definedName name="bvb_1" localSheetId="7" hidden="1">{"rp_only",#N/A,FALSE,"2225"}</definedName>
    <definedName name="bvb_1" hidden="1">{"rp_only",#N/A,FALSE,"2225"}</definedName>
    <definedName name="bvbbv" localSheetId="7" hidden="1">{"rp_only",#N/A,FALSE,"2225"}</definedName>
    <definedName name="bvbbv" hidden="1">{"rp_only",#N/A,FALSE,"2225"}</definedName>
    <definedName name="bvbbv_1" localSheetId="7" hidden="1">{"rp_only",#N/A,FALSE,"2225"}</definedName>
    <definedName name="bvbbv_1" hidden="1">{"rp_only",#N/A,FALSE,"2225"}</definedName>
    <definedName name="bvbcb" localSheetId="7" hidden="1">{"with_oth_curr",#N/A,FALSE,"2225"}</definedName>
    <definedName name="bvbcb" hidden="1">{"with_oth_curr",#N/A,FALSE,"2225"}</definedName>
    <definedName name="bvbcb_1" localSheetId="7" hidden="1">{"with_oth_curr",#N/A,FALSE,"2225"}</definedName>
    <definedName name="bvbcb_1" hidden="1">{"with_oth_curr",#N/A,FALSE,"2225"}</definedName>
    <definedName name="bvbcbc" localSheetId="7" hidden="1">{"with_oth_curr",#N/A,FALSE,"2225"}</definedName>
    <definedName name="bvbcbc" hidden="1">{"with_oth_curr",#N/A,FALSE,"2225"}</definedName>
    <definedName name="bvbcbc_1" localSheetId="7" hidden="1">{"with_oth_curr",#N/A,FALSE,"2225"}</definedName>
    <definedName name="bvbcbc_1" hidden="1">{"with_oth_curr",#N/A,FALSE,"2225"}</definedName>
    <definedName name="bvbcvb" localSheetId="7" hidden="1">{"rp_only",#N/A,FALSE,"2225"}</definedName>
    <definedName name="bvbcvb" hidden="1">{"rp_only",#N/A,FALSE,"2225"}</definedName>
    <definedName name="bvbcvb_1" localSheetId="7" hidden="1">{"rp_only",#N/A,FALSE,"2225"}</definedName>
    <definedName name="bvbcvb_1" hidden="1">{"rp_only",#N/A,FALSE,"2225"}</definedName>
    <definedName name="bvbget" localSheetId="7" hidden="1">{"rp_only",#N/A,FALSE,"2225"}</definedName>
    <definedName name="bvbget" hidden="1">{"rp_only",#N/A,FALSE,"2225"}</definedName>
    <definedName name="bvbget_1" localSheetId="7" hidden="1">{"rp_only",#N/A,FALSE,"2225"}</definedName>
    <definedName name="bvbget_1" hidden="1">{"rp_only",#N/A,FALSE,"2225"}</definedName>
    <definedName name="bvbnvbnbvnbn" localSheetId="7" hidden="1">{"rp_only",#N/A,FALSE,"2225"}</definedName>
    <definedName name="bvbnvbnbvnbn" hidden="1">{"rp_only",#N/A,FALSE,"2225"}</definedName>
    <definedName name="bvbnvbnbvnbn_1" localSheetId="7" hidden="1">{"rp_only",#N/A,FALSE,"2225"}</definedName>
    <definedName name="bvbnvbnbvnbn_1" hidden="1">{"rp_only",#N/A,FALSE,"2225"}</definedName>
    <definedName name="bvbv" localSheetId="7" hidden="1">{"rp_only",#N/A,FALSE,"2225"}</definedName>
    <definedName name="bvbv" hidden="1">{"rp_only",#N/A,FALSE,"2225"}</definedName>
    <definedName name="bvbv_1" localSheetId="7" hidden="1">{"rp_only",#N/A,FALSE,"2225"}</definedName>
    <definedName name="bvbv_1" hidden="1">{"rp_only",#N/A,FALSE,"2225"}</definedName>
    <definedName name="bvbvb" localSheetId="7" hidden="1">{"rp_only",#N/A,FALSE,"2225"}</definedName>
    <definedName name="bvbvb" hidden="1">{"rp_only",#N/A,FALSE,"2225"}</definedName>
    <definedName name="bvbvb_1" localSheetId="7" hidden="1">{"rp_only",#N/A,FALSE,"2225"}</definedName>
    <definedName name="bvbvb_1" hidden="1">{"rp_only",#N/A,FALSE,"2225"}</definedName>
    <definedName name="bvbvvb" localSheetId="7" hidden="1">{"rp_only",#N/A,FALSE,"2225"}</definedName>
    <definedName name="bvbvvb" hidden="1">{"rp_only",#N/A,FALSE,"2225"}</definedName>
    <definedName name="bvbvvb_1" localSheetId="7" hidden="1">{"rp_only",#N/A,FALSE,"2225"}</definedName>
    <definedName name="bvbvvb_1" hidden="1">{"rp_only",#N/A,FALSE,"2225"}</definedName>
    <definedName name="bvbvvnv" localSheetId="7" hidden="1">{"with_oth_curr",#N/A,FALSE,"2225"}</definedName>
    <definedName name="bvbvvnv" hidden="1">{"with_oth_curr",#N/A,FALSE,"2225"}</definedName>
    <definedName name="bvbvvnv_1" localSheetId="7" hidden="1">{"with_oth_curr",#N/A,FALSE,"2225"}</definedName>
    <definedName name="bvbvvnv_1" hidden="1">{"with_oth_curr",#N/A,FALSE,"2225"}</definedName>
    <definedName name="bvbxcgfx" localSheetId="7" hidden="1">{"rp_only",#N/A,FALSE,"2225"}</definedName>
    <definedName name="bvbxcgfx" hidden="1">{"rp_only",#N/A,FALSE,"2225"}</definedName>
    <definedName name="bvbxcgfx_1" localSheetId="7" hidden="1">{"rp_only",#N/A,FALSE,"2225"}</definedName>
    <definedName name="bvbxcgfx_1" hidden="1">{"rp_only",#N/A,FALSE,"2225"}</definedName>
    <definedName name="bvc" localSheetId="7" hidden="1">{"rp_only",#N/A,FALSE,"2225"}</definedName>
    <definedName name="bvc" hidden="1">{"rp_only",#N/A,FALSE,"2225"}</definedName>
    <definedName name="bvc_1" localSheetId="7" hidden="1">{"rp_only",#N/A,FALSE,"2225"}</definedName>
    <definedName name="bvc_1" hidden="1">{"rp_only",#N/A,FALSE,"2225"}</definedName>
    <definedName name="bvcbbcbc" localSheetId="7" hidden="1">{"with_oth_curr",#N/A,FALSE,"2225"}</definedName>
    <definedName name="bvcbbcbc" hidden="1">{"with_oth_curr",#N/A,FALSE,"2225"}</definedName>
    <definedName name="bvcbbcbc_1" localSheetId="7" hidden="1">{"with_oth_curr",#N/A,FALSE,"2225"}</definedName>
    <definedName name="bvcbbcbc_1" hidden="1">{"with_oth_curr",#N/A,FALSE,"2225"}</definedName>
    <definedName name="bvcbcbcb" localSheetId="7" hidden="1">{"rp_only",#N/A,FALSE,"2225"}</definedName>
    <definedName name="bvcbcbcb" hidden="1">{"rp_only",#N/A,FALSE,"2225"}</definedName>
    <definedName name="bvcbcbcb_1" localSheetId="7" hidden="1">{"rp_only",#N/A,FALSE,"2225"}</definedName>
    <definedName name="bvcbcbcb_1" hidden="1">{"rp_only",#N/A,FALSE,"2225"}</definedName>
    <definedName name="bvcbcvbvc" localSheetId="7" hidden="1">{"rp_only",#N/A,FALSE,"2225"}</definedName>
    <definedName name="bvcbcvbvc" hidden="1">{"rp_only",#N/A,FALSE,"2225"}</definedName>
    <definedName name="bvcbcvbvc_1" localSheetId="7" hidden="1">{"rp_only",#N/A,FALSE,"2225"}</definedName>
    <definedName name="bvcbcvbvc_1" hidden="1">{"rp_only",#N/A,FALSE,"2225"}</definedName>
    <definedName name="bvcbvbv" localSheetId="7" hidden="1">{"rp_only",#N/A,FALSE,"2225"}</definedName>
    <definedName name="bvcbvbv" hidden="1">{"rp_only",#N/A,FALSE,"2225"}</definedName>
    <definedName name="bvcbvbv_1" localSheetId="7" hidden="1">{"rp_only",#N/A,FALSE,"2225"}</definedName>
    <definedName name="bvcbvbv_1" hidden="1">{"rp_only",#N/A,FALSE,"2225"}</definedName>
    <definedName name="bvcbvcvbcv" localSheetId="7" hidden="1">{"rp_only",#N/A,FALSE,"2225"}</definedName>
    <definedName name="bvcbvcvbcv" hidden="1">{"rp_only",#N/A,FALSE,"2225"}</definedName>
    <definedName name="bvcbvcvbcv_1" localSheetId="7" hidden="1">{"rp_only",#N/A,FALSE,"2225"}</definedName>
    <definedName name="bvcbvcvbcv_1" hidden="1">{"rp_only",#N/A,FALSE,"2225"}</definedName>
    <definedName name="bvcbvcvcbcvb" localSheetId="7" hidden="1">{"rp_only",#N/A,FALSE,"2225"}</definedName>
    <definedName name="bvcbvcvcbcvb" hidden="1">{"rp_only",#N/A,FALSE,"2225"}</definedName>
    <definedName name="bvcbvcvcbcvb_1" localSheetId="7" hidden="1">{"rp_only",#N/A,FALSE,"2225"}</definedName>
    <definedName name="bvcbvcvcbcvb_1" hidden="1">{"rp_only",#N/A,FALSE,"2225"}</definedName>
    <definedName name="bvccvb" localSheetId="7" hidden="1">{"with_oth_curr",#N/A,FALSE,"2225"}</definedName>
    <definedName name="bvccvb" hidden="1">{"with_oth_curr",#N/A,FALSE,"2225"}</definedName>
    <definedName name="bvccvb_1" localSheetId="7" hidden="1">{"with_oth_curr",#N/A,FALSE,"2225"}</definedName>
    <definedName name="bvccvb_1" hidden="1">{"with_oth_curr",#N/A,FALSE,"2225"}</definedName>
    <definedName name="BVCISUMMARY">#REF!</definedName>
    <definedName name="bvctrytyr" localSheetId="7" hidden="1">{"rp_only",#N/A,FALSE,"2225"}</definedName>
    <definedName name="bvctrytyr" hidden="1">{"rp_only",#N/A,FALSE,"2225"}</definedName>
    <definedName name="bvctrytyr_1" localSheetId="7" hidden="1">{"rp_only",#N/A,FALSE,"2225"}</definedName>
    <definedName name="bvctrytyr_1" hidden="1">{"rp_only",#N/A,FALSE,"2225"}</definedName>
    <definedName name="bvcvbcbcb" localSheetId="7" hidden="1">{"rp_only",#N/A,FALSE,"2225"}</definedName>
    <definedName name="bvcvbcbcb" hidden="1">{"rp_only",#N/A,FALSE,"2225"}</definedName>
    <definedName name="bvcvbcbcb_1" localSheetId="7" hidden="1">{"rp_only",#N/A,FALSE,"2225"}</definedName>
    <definedName name="bvcvbcbcb_1" hidden="1">{"rp_only",#N/A,FALSE,"2225"}</definedName>
    <definedName name="bvcvbcv" localSheetId="7" hidden="1">{"rp_only",#N/A,FALSE,"2225"}</definedName>
    <definedName name="bvcvbcv" hidden="1">{"rp_only",#N/A,FALSE,"2225"}</definedName>
    <definedName name="bvcvbcv_1" localSheetId="7" hidden="1">{"rp_only",#N/A,FALSE,"2225"}</definedName>
    <definedName name="bvcvbcv_1" hidden="1">{"rp_only",#N/A,FALSE,"2225"}</definedName>
    <definedName name="bvcvbcvbcvb" localSheetId="7" hidden="1">{"with_oth_curr",#N/A,FALSE,"2225"}</definedName>
    <definedName name="bvcvbcvbcvb" hidden="1">{"with_oth_curr",#N/A,FALSE,"2225"}</definedName>
    <definedName name="bvcvbcvbcvb_1" localSheetId="7" hidden="1">{"with_oth_curr",#N/A,FALSE,"2225"}</definedName>
    <definedName name="bvcvbcvbcvb_1" hidden="1">{"with_oth_curr",#N/A,FALSE,"2225"}</definedName>
    <definedName name="bvcvbcvbcvbcb" localSheetId="7" hidden="1">{"rp_only",#N/A,FALSE,"2225"}</definedName>
    <definedName name="bvcvbcvbcvbcb" hidden="1">{"rp_only",#N/A,FALSE,"2225"}</definedName>
    <definedName name="bvcvbcvbcvbcb_1" localSheetId="7" hidden="1">{"rp_only",#N/A,FALSE,"2225"}</definedName>
    <definedName name="bvcvbcvbcvbcb_1" hidden="1">{"rp_only",#N/A,FALSE,"2225"}</definedName>
    <definedName name="bvcvbv" localSheetId="7" hidden="1">{"rp_only",#N/A,FALSE,"2225"}</definedName>
    <definedName name="bvcvbv" hidden="1">{"rp_only",#N/A,FALSE,"2225"}</definedName>
    <definedName name="bvcvbv_1" localSheetId="7" hidden="1">{"rp_only",#N/A,FALSE,"2225"}</definedName>
    <definedName name="bvcvbv_1" hidden="1">{"rp_only",#N/A,FALSE,"2225"}</definedName>
    <definedName name="bvcvbvnbm" localSheetId="7" hidden="1">{"rp_only",#N/A,FALSE,"2225"}</definedName>
    <definedName name="bvcvbvnbm" hidden="1">{"rp_only",#N/A,FALSE,"2225"}</definedName>
    <definedName name="bvcvbvnbm_1" localSheetId="7" hidden="1">{"rp_only",#N/A,FALSE,"2225"}</definedName>
    <definedName name="bvcvbvnbm_1" hidden="1">{"rp_only",#N/A,FALSE,"2225"}</definedName>
    <definedName name="bvcvvbbvbvbv" localSheetId="7" hidden="1">{"rp_only",#N/A,FALSE,"2225"}</definedName>
    <definedName name="bvcvvbbvbvbv" hidden="1">{"rp_only",#N/A,FALSE,"2225"}</definedName>
    <definedName name="bvcvvbbvbvbv_1" localSheetId="7" hidden="1">{"rp_only",#N/A,FALSE,"2225"}</definedName>
    <definedName name="bvcvvbbvbvbv_1" hidden="1">{"rp_only",#N/A,FALSE,"2225"}</definedName>
    <definedName name="bvcvvc" localSheetId="7" hidden="1">{"rp_only",#N/A,FALSE,"2225"}</definedName>
    <definedName name="bvcvvc" hidden="1">{"rp_only",#N/A,FALSE,"2225"}</definedName>
    <definedName name="bvcvvc_1" localSheetId="7"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localSheetId="7" hidden="1">{"rp_only",#N/A,FALSE,"2225"}</definedName>
    <definedName name="bvdfgc" hidden="1">{"rp_only",#N/A,FALSE,"2225"}</definedName>
    <definedName name="bvdfgc_1" localSheetId="7" hidden="1">{"rp_only",#N/A,FALSE,"2225"}</definedName>
    <definedName name="bvdfgc_1" hidden="1">{"rp_only",#N/A,FALSE,"2225"}</definedName>
    <definedName name="bvfvvfbvbcvbv" localSheetId="7" hidden="1">{"with_oth_curr",#N/A,FALSE,"2225"}</definedName>
    <definedName name="bvfvvfbvbcvbv" hidden="1">{"with_oth_curr",#N/A,FALSE,"2225"}</definedName>
    <definedName name="bvfvvfbvbcvbv_1" localSheetId="7" hidden="1">{"with_oth_curr",#N/A,FALSE,"2225"}</definedName>
    <definedName name="bvfvvfbvbcvbv_1" hidden="1">{"with_oth_curr",#N/A,FALSE,"2225"}</definedName>
    <definedName name="bvgfgf" localSheetId="7" hidden="1">{"rp_only",#N/A,FALSE,"2225"}</definedName>
    <definedName name="bvgfgf" hidden="1">{"rp_only",#N/A,FALSE,"2225"}</definedName>
    <definedName name="bvgfgf_1" localSheetId="7" hidden="1">{"rp_only",#N/A,FALSE,"2225"}</definedName>
    <definedName name="bvgfgf_1" hidden="1">{"rp_only",#N/A,FALSE,"2225"}</definedName>
    <definedName name="bvmbnmbnvm" localSheetId="7" hidden="1">{"rp_only",#N/A,FALSE,"2225"}</definedName>
    <definedName name="bvmbnmbnvm" hidden="1">{"rp_only",#N/A,FALSE,"2225"}</definedName>
    <definedName name="bvmbnmbnvm_1" localSheetId="7" hidden="1">{"rp_only",#N/A,FALSE,"2225"}</definedName>
    <definedName name="bvmbnmbnvm_1" hidden="1">{"rp_only",#N/A,FALSE,"2225"}</definedName>
    <definedName name="bvmbvnmb" localSheetId="7" hidden="1">{"with_oth_curr",#N/A,FALSE,"2225"}</definedName>
    <definedName name="bvmbvnmb" hidden="1">{"with_oth_curr",#N/A,FALSE,"2225"}</definedName>
    <definedName name="bvmbvnmb_1" localSheetId="7" hidden="1">{"with_oth_curr",#N/A,FALSE,"2225"}</definedName>
    <definedName name="bvmbvnmb_1" hidden="1">{"with_oth_curr",#N/A,FALSE,"2225"}</definedName>
    <definedName name="bvnbbn" localSheetId="7" hidden="1">{"with_oth_curr",#N/A,FALSE,"2225"}</definedName>
    <definedName name="bvnbbn" hidden="1">{"with_oth_curr",#N/A,FALSE,"2225"}</definedName>
    <definedName name="bvnbbn_1" localSheetId="7" hidden="1">{"with_oth_curr",#N/A,FALSE,"2225"}</definedName>
    <definedName name="bvnbbn_1" hidden="1">{"with_oth_curr",#N/A,FALSE,"2225"}</definedName>
    <definedName name="bvnbn" localSheetId="7" hidden="1">{"with_oth_curr",#N/A,FALSE,"2225"}</definedName>
    <definedName name="bvnbn" hidden="1">{"with_oth_curr",#N/A,FALSE,"2225"}</definedName>
    <definedName name="bvnbn_1" localSheetId="7" hidden="1">{"with_oth_curr",#N/A,FALSE,"2225"}</definedName>
    <definedName name="bvnbn_1" hidden="1">{"with_oth_curr",#N/A,FALSE,"2225"}</definedName>
    <definedName name="bvnbv">#REF!</definedName>
    <definedName name="bvnvbnv" localSheetId="7" hidden="1">{"rp_only",#N/A,FALSE,"2225"}</definedName>
    <definedName name="bvnvbnv" hidden="1">{"rp_only",#N/A,FALSE,"2225"}</definedName>
    <definedName name="bvnvbnv_1" localSheetId="7" hidden="1">{"rp_only",#N/A,FALSE,"2225"}</definedName>
    <definedName name="bvnvbnv_1" hidden="1">{"rp_only",#N/A,FALSE,"2225"}</definedName>
    <definedName name="bvnvbnvbnvnbvnbvnvbnn" localSheetId="7" hidden="1">{"rp_only",#N/A,FALSE,"2225"}</definedName>
    <definedName name="bvnvbnvbnvnbvnbvnvbnn" hidden="1">{"rp_only",#N/A,FALSE,"2225"}</definedName>
    <definedName name="bvnvbnvbnvnbvnbvnvbnn_1" localSheetId="7" hidden="1">{"rp_only",#N/A,FALSE,"2225"}</definedName>
    <definedName name="bvnvbnvbnvnbvnbvnvbnn_1" hidden="1">{"rp_only",#N/A,FALSE,"2225"}</definedName>
    <definedName name="bvnvbnvn" localSheetId="7" hidden="1">{"rp_only",#N/A,FALSE,"2225"}</definedName>
    <definedName name="bvnvbnvn" hidden="1">{"rp_only",#N/A,FALSE,"2225"}</definedName>
    <definedName name="bvnvbnvn_1" localSheetId="7" hidden="1">{"rp_only",#N/A,FALSE,"2225"}</definedName>
    <definedName name="bvnvbnvn_1" hidden="1">{"rp_only",#N/A,FALSE,"2225"}</definedName>
    <definedName name="bvnvn" localSheetId="7" hidden="1">{"rp_only",#N/A,FALSE,"2225"}</definedName>
    <definedName name="bvnvn" hidden="1">{"rp_only",#N/A,FALSE,"2225"}</definedName>
    <definedName name="bvnvn_1" localSheetId="7" hidden="1">{"rp_only",#N/A,FALSE,"2225"}</definedName>
    <definedName name="bvnvn_1" hidden="1">{"rp_only",#N/A,FALSE,"2225"}</definedName>
    <definedName name="bvnvnv" localSheetId="7" hidden="1">{"rp_only",#N/A,FALSE,"2225"}</definedName>
    <definedName name="bvnvnv" hidden="1">{"rp_only",#N/A,FALSE,"2225"}</definedName>
    <definedName name="bvnvnv_1" localSheetId="7" hidden="1">{"rp_only",#N/A,FALSE,"2225"}</definedName>
    <definedName name="bvnvnv_1" hidden="1">{"rp_only",#N/A,FALSE,"2225"}</definedName>
    <definedName name="bvnvnvbn" localSheetId="7" hidden="1">{"rp_only",#N/A,FALSE,"2225"}</definedName>
    <definedName name="bvnvnvbn" hidden="1">{"rp_only",#N/A,FALSE,"2225"}</definedName>
    <definedName name="bvnvnvbn_1" localSheetId="7" hidden="1">{"rp_only",#N/A,FALSE,"2225"}</definedName>
    <definedName name="bvnvnvbn_1" hidden="1">{"rp_only",#N/A,FALSE,"2225"}</definedName>
    <definedName name="bvnvnvcn" localSheetId="7" hidden="1">{"with_oth_curr",#N/A,FALSE,"2225"}</definedName>
    <definedName name="bvnvnvcn" hidden="1">{"with_oth_curr",#N/A,FALSE,"2225"}</definedName>
    <definedName name="bvnvnvcn_1" localSheetId="7" hidden="1">{"with_oth_curr",#N/A,FALSE,"2225"}</definedName>
    <definedName name="bvnvnvcn_1" hidden="1">{"with_oth_curr",#N/A,FALSE,"2225"}</definedName>
    <definedName name="bvnvnvn" localSheetId="7" hidden="1">{"with_oth_curr",#N/A,FALSE,"2225"}</definedName>
    <definedName name="bvnvnvn" hidden="1">{"with_oth_curr",#N/A,FALSE,"2225"}</definedName>
    <definedName name="bvnvnvn_1" localSheetId="7" hidden="1">{"with_oth_curr",#N/A,FALSE,"2225"}</definedName>
    <definedName name="bvnvnvn_1" hidden="1">{"with_oth_curr",#N/A,FALSE,"2225"}</definedName>
    <definedName name="bvv" localSheetId="7" hidden="1">{"with_oth_curr",#N/A,FALSE,"2225"}</definedName>
    <definedName name="bvv" hidden="1">{"with_oth_curr",#N/A,FALSE,"2225"}</definedName>
    <definedName name="bvv_1" localSheetId="7" hidden="1">{"with_oth_curr",#N/A,FALSE,"2225"}</definedName>
    <definedName name="bvv_1" hidden="1">{"with_oth_curr",#N/A,FALSE,"2225"}</definedName>
    <definedName name="bvvb" localSheetId="7" hidden="1">{"with_oth_curr",#N/A,FALSE,"2225"}</definedName>
    <definedName name="bvvb" hidden="1">{"with_oth_curr",#N/A,FALSE,"2225"}</definedName>
    <definedName name="bvvb_1" localSheetId="7" hidden="1">{"with_oth_curr",#N/A,FALSE,"2225"}</definedName>
    <definedName name="bvvb_1" hidden="1">{"with_oth_curr",#N/A,FALSE,"2225"}</definedName>
    <definedName name="bvxbvvb" localSheetId="7" hidden="1">{"rp_only",#N/A,FALSE,"2225"}</definedName>
    <definedName name="bvxbvvb" hidden="1">{"rp_only",#N/A,FALSE,"2225"}</definedName>
    <definedName name="bvxbvvb_1" localSheetId="7" hidden="1">{"rp_only",#N/A,FALSE,"2225"}</definedName>
    <definedName name="bvxbvvb_1" hidden="1">{"rp_only",#N/A,FALSE,"2225"}</definedName>
    <definedName name="bwic_a">#REF!</definedName>
    <definedName name="bwic_b">#REF!</definedName>
    <definedName name="bwic_c">#REF!</definedName>
    <definedName name="bx" localSheetId="7" hidden="1">{"INV_INSURANCE",#N/A,FALSE,"PREPAID-1"}</definedName>
    <definedName name="bx" hidden="1">{"INV_INSURANCE",#N/A,FALSE,"PREPAID-1"}</definedName>
    <definedName name="bx_1" localSheetId="7" hidden="1">{"INV_INSURANCE",#N/A,FALSE,"PREPAID-1"}</definedName>
    <definedName name="bx_1" hidden="1">{"INV_INSURANCE",#N/A,FALSE,"PREPAID-1"}</definedName>
    <definedName name="bxbc" localSheetId="7" hidden="1">{"with_oth_curr",#N/A,FALSE,"2225"}</definedName>
    <definedName name="bxbc" hidden="1">{"with_oth_curr",#N/A,FALSE,"2225"}</definedName>
    <definedName name="bxbc_1" localSheetId="7" hidden="1">{"with_oth_curr",#N/A,FALSE,"2225"}</definedName>
    <definedName name="bxbc_1" hidden="1">{"with_oth_curr",#N/A,FALSE,"2225"}</definedName>
    <definedName name="bxggrbgdb" localSheetId="7" hidden="1">{"rp_only",#N/A,FALSE,"2225"}</definedName>
    <definedName name="bxggrbgdb" hidden="1">{"rp_only",#N/A,FALSE,"2225"}</definedName>
    <definedName name="bxggrbgdb_1" localSheetId="7"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localSheetId="7" hidden="1">{#N/A,#N/A,FALSE,"b_s &amp; p_l"}</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localSheetId="7"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localSheetId="7" hidden="1">{#N/A,#N/A,FALSE,"Aging Summary";#N/A,#N/A,FALSE,"Ratio Analysis";#N/A,#N/A,FALSE,"Test 120 Day Accts";#N/A,#N/A,FALSE,"Tickmarks"}</definedName>
    <definedName name="Casfl01" hidden="1">{#N/A,#N/A,FALSE,"Aging Summary";#N/A,#N/A,FALSE,"Ratio Analysis";#N/A,#N/A,FALSE,"Test 120 Day Accts";#N/A,#N/A,FALSE,"Tickmarks"}</definedName>
    <definedName name="Casfl01_1" localSheetId="7" hidden="1">{#N/A,#N/A,FALSE,"Aging Summary";#N/A,#N/A,FALSE,"Ratio Analysis";#N/A,#N/A,FALSE,"Test 120 Day Accts";#N/A,#N/A,FALSE,"Tickmarks"}</definedName>
    <definedName name="Casfl01_1" hidden="1">{#N/A,#N/A,FALSE,"Aging Summary";#N/A,#N/A,FALSE,"Ratio Analysis";#N/A,#N/A,FALSE,"Test 120 Day Accts";#N/A,#N/A,FALSE,"Tickmarks"}</definedName>
    <definedName name="Casfl04" localSheetId="7" hidden="1">{#N/A,#N/A,FALSE,"Aging Summary";#N/A,#N/A,FALSE,"Ratio Analysis";#N/A,#N/A,FALSE,"Test 120 Day Accts";#N/A,#N/A,FALSE,"Tickmarks"}</definedName>
    <definedName name="Casfl04" hidden="1">{#N/A,#N/A,FALSE,"Aging Summary";#N/A,#N/A,FALSE,"Ratio Analysis";#N/A,#N/A,FALSE,"Test 120 Day Accts";#N/A,#N/A,FALSE,"Tickmarks"}</definedName>
    <definedName name="Casfl04_1" localSheetId="7" hidden="1">{#N/A,#N/A,FALSE,"Aging Summary";#N/A,#N/A,FALSE,"Ratio Analysis";#N/A,#N/A,FALSE,"Test 120 Day Accts";#N/A,#N/A,FALSE,"Tickmarks"}</definedName>
    <definedName name="Casfl04_1" hidden="1">{#N/A,#N/A,FALSE,"Aging Summary";#N/A,#N/A,FALSE,"Ratio Analysis";#N/A,#N/A,FALSE,"Test 120 Day Accts";#N/A,#N/A,FALSE,"Tickmarks"}</definedName>
    <definedName name="casfl12" localSheetId="7" hidden="1">{#N/A,#N/A,FALSE,"Aging Summary";#N/A,#N/A,FALSE,"Ratio Analysis";#N/A,#N/A,FALSE,"Test 120 Day Accts";#N/A,#N/A,FALSE,"Tickmarks"}</definedName>
    <definedName name="casfl12" hidden="1">{#N/A,#N/A,FALSE,"Aging Summary";#N/A,#N/A,FALSE,"Ratio Analysis";#N/A,#N/A,FALSE,"Test 120 Day Accts";#N/A,#N/A,FALSE,"Tickmarks"}</definedName>
    <definedName name="casfl12_1" localSheetId="7" hidden="1">{#N/A,#N/A,FALSE,"Aging Summary";#N/A,#N/A,FALSE,"Ratio Analysis";#N/A,#N/A,FALSE,"Test 120 Day Accts";#N/A,#N/A,FALSE,"Tickmarks"}</definedName>
    <definedName name="casfl12_1" hidden="1">{#N/A,#N/A,FALSE,"Aging Summary";#N/A,#N/A,FALSE,"Ratio Analysis";#N/A,#N/A,FALSE,"Test 120 Day Accts";#N/A,#N/A,FALSE,"Tickmarks"}</definedName>
    <definedName name="casflo1" localSheetId="7"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localSheetId="7" hidden="1">{#N/A,#N/A,FALSE,"Aging Summary";#N/A,#N/A,FALSE,"Ratio Analysis";#N/A,#N/A,FALSE,"Test 120 Day Accts";#N/A,#N/A,FALSE,"Tickmarks"}</definedName>
    <definedName name="cashflow" hidden="1">{#N/A,#N/A,FALSE,"Aging Summary";#N/A,#N/A,FALSE,"Ratio Analysis";#N/A,#N/A,FALSE,"Test 120 Day Accts";#N/A,#N/A,FALSE,"Tickmarks"}</definedName>
    <definedName name="CashFlowProf">#REF!</definedName>
    <definedName name="Cashflows" localSheetId="7" hidden="1">{#N/A,#N/A,FALSE,"Act.Fcst Costs"}</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localSheetId="7" hidden="1">{"with_oth_curr",#N/A,FALSE,"2225"}</definedName>
    <definedName name="cbbvbv" hidden="1">{"with_oth_curr",#N/A,FALSE,"2225"}</definedName>
    <definedName name="cbbvbv_1" localSheetId="7" hidden="1">{"with_oth_curr",#N/A,FALSE,"2225"}</definedName>
    <definedName name="cbbvbv_1" hidden="1">{"with_oth_curr",#N/A,FALSE,"2225"}</definedName>
    <definedName name="cbc" localSheetId="7" hidden="1">{"rp_only",#N/A,FALSE,"2225"}</definedName>
    <definedName name="cbc" hidden="1">{"rp_only",#N/A,FALSE,"2225"}</definedName>
    <definedName name="cbc_1" localSheetId="7" hidden="1">{"rp_only",#N/A,FALSE,"2225"}</definedName>
    <definedName name="cbc_1" hidden="1">{"rp_only",#N/A,FALSE,"2225"}</definedName>
    <definedName name="cbcbbc" localSheetId="7" hidden="1">{"rp_only",#N/A,FALSE,"2225"}</definedName>
    <definedName name="cbcbbc" hidden="1">{"rp_only",#N/A,FALSE,"2225"}</definedName>
    <definedName name="cbcbbc_1" localSheetId="7" hidden="1">{"rp_only",#N/A,FALSE,"2225"}</definedName>
    <definedName name="cbcbbc_1" hidden="1">{"rp_only",#N/A,FALSE,"2225"}</definedName>
    <definedName name="cbcbcb" localSheetId="7" hidden="1">{"rp_only",#N/A,FALSE,"2225"}</definedName>
    <definedName name="cbcbcb" hidden="1">{"rp_only",#N/A,FALSE,"2225"}</definedName>
    <definedName name="cbcbcb_1" localSheetId="7" hidden="1">{"rp_only",#N/A,FALSE,"2225"}</definedName>
    <definedName name="cbcbcb_1" hidden="1">{"rp_only",#N/A,FALSE,"2225"}</definedName>
    <definedName name="cbcbcbv" localSheetId="7" hidden="1">{"rp_only",#N/A,FALSE,"2225"}</definedName>
    <definedName name="cbcbcbv" hidden="1">{"rp_only",#N/A,FALSE,"2225"}</definedName>
    <definedName name="cbcbcbv_1" localSheetId="7" hidden="1">{"rp_only",#N/A,FALSE,"2225"}</definedName>
    <definedName name="cbcbcbv_1" hidden="1">{"rp_only",#N/A,FALSE,"2225"}</definedName>
    <definedName name="cbcvb" localSheetId="7" hidden="1">{"rp_only",#N/A,FALSE,"2225"}</definedName>
    <definedName name="cbcvb" hidden="1">{"rp_only",#N/A,FALSE,"2225"}</definedName>
    <definedName name="cbcvb_1" localSheetId="7" hidden="1">{"rp_only",#N/A,FALSE,"2225"}</definedName>
    <definedName name="cbcvb_1" hidden="1">{"rp_only",#N/A,FALSE,"2225"}</definedName>
    <definedName name="cbcvbcvb" localSheetId="7" hidden="1">{"rp_only",#N/A,FALSE,"2225"}</definedName>
    <definedName name="cbcvbcvb" hidden="1">{"rp_only",#N/A,FALSE,"2225"}</definedName>
    <definedName name="cbcvbcvb_1" localSheetId="7" hidden="1">{"rp_only",#N/A,FALSE,"2225"}</definedName>
    <definedName name="cbcvbcvb_1" hidden="1">{"rp_only",#N/A,FALSE,"2225"}</definedName>
    <definedName name="cbcvbcvbbcvb" localSheetId="7" hidden="1">{"rp_only",#N/A,FALSE,"2225"}</definedName>
    <definedName name="cbcvbcvbbcvb" hidden="1">{"rp_only",#N/A,FALSE,"2225"}</definedName>
    <definedName name="cbcvbcvbbcvb_1" localSheetId="7" hidden="1">{"rp_only",#N/A,FALSE,"2225"}</definedName>
    <definedName name="cbcvbcvbbcvb_1" hidden="1">{"rp_only",#N/A,FALSE,"2225"}</definedName>
    <definedName name="cbvbbv" localSheetId="7" hidden="1">{"rp_only",#N/A,FALSE,"2225"}</definedName>
    <definedName name="cbvbbv" hidden="1">{"rp_only",#N/A,FALSE,"2225"}</definedName>
    <definedName name="cbvbbv_1" localSheetId="7" hidden="1">{"rp_only",#N/A,FALSE,"2225"}</definedName>
    <definedName name="cbvbbv_1" hidden="1">{"rp_only",#N/A,FALSE,"2225"}</definedName>
    <definedName name="cbvc" localSheetId="7" hidden="1">{"rp_only",#N/A,FALSE,"2225"}</definedName>
    <definedName name="cbvc" hidden="1">{"rp_only",#N/A,FALSE,"2225"}</definedName>
    <definedName name="cbvc_1" localSheetId="7" hidden="1">{"rp_only",#N/A,FALSE,"2225"}</definedName>
    <definedName name="cbvc_1" hidden="1">{"rp_only",#N/A,FALSE,"2225"}</definedName>
    <definedName name="cbvcb" localSheetId="7" hidden="1">{"with_oth_curr",#N/A,FALSE,"2225"}</definedName>
    <definedName name="cbvcb" hidden="1">{"with_oth_curr",#N/A,FALSE,"2225"}</definedName>
    <definedName name="cbvcb_1" localSheetId="7" hidden="1">{"with_oth_curr",#N/A,FALSE,"2225"}</definedName>
    <definedName name="cbvcb_1" hidden="1">{"with_oth_curr",#N/A,FALSE,"2225"}</definedName>
    <definedName name="cbvcbcbcv" localSheetId="7" hidden="1">{"with_oth_curr",#N/A,FALSE,"2225"}</definedName>
    <definedName name="cbvcbcbcv" hidden="1">{"with_oth_curr",#N/A,FALSE,"2225"}</definedName>
    <definedName name="cbvcbcbcv_1" localSheetId="7" hidden="1">{"with_oth_curr",#N/A,FALSE,"2225"}</definedName>
    <definedName name="cbvcbcbcv_1" hidden="1">{"with_oth_curr",#N/A,FALSE,"2225"}</definedName>
    <definedName name="cbvcbcvb" localSheetId="7" hidden="1">{"rp_only",#N/A,FALSE,"2225"}</definedName>
    <definedName name="cbvcbcvb" hidden="1">{"rp_only",#N/A,FALSE,"2225"}</definedName>
    <definedName name="cbvcbcvb_1" localSheetId="7" hidden="1">{"rp_only",#N/A,FALSE,"2225"}</definedName>
    <definedName name="cbvcbcvb_1" hidden="1">{"rp_only",#N/A,FALSE,"2225"}</definedName>
    <definedName name="cbvccb" localSheetId="7" hidden="1">{"rp_only",#N/A,FALSE,"2225"}</definedName>
    <definedName name="cbvccb" hidden="1">{"rp_only",#N/A,FALSE,"2225"}</definedName>
    <definedName name="cbvccb_1" localSheetId="7" hidden="1">{"rp_only",#N/A,FALSE,"2225"}</definedName>
    <definedName name="cbvccb_1" hidden="1">{"rp_only",#N/A,FALSE,"2225"}</definedName>
    <definedName name="cbvcvbcbc" localSheetId="7" hidden="1">{"with_oth_curr",#N/A,FALSE,"2225"}</definedName>
    <definedName name="cbvcvbcbc" hidden="1">{"with_oth_curr",#N/A,FALSE,"2225"}</definedName>
    <definedName name="cbvcvbcbc_1" localSheetId="7"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localSheetId="7" hidden="1">{"rp_only",#N/A,FALSE,"2225"}</definedName>
    <definedName name="ccbbv" hidden="1">{"rp_only",#N/A,FALSE,"2225"}</definedName>
    <definedName name="ccbbv_1" localSheetId="7" hidden="1">{"rp_only",#N/A,FALSE,"2225"}</definedName>
    <definedName name="ccbbv_1" hidden="1">{"rp_only",#N/A,FALSE,"2225"}</definedName>
    <definedName name="ccc" localSheetId="10" hidden="1">{#N/A,#N/A,FALSE,"SumD";#N/A,#N/A,FALSE,"ElecD";#N/A,#N/A,FALSE,"MechD";#N/A,#N/A,FALSE,"GeotD";#N/A,#N/A,FALSE,"PrcsD";#N/A,#N/A,FALSE,"TunnD";#N/A,#N/A,FALSE,"CivlD";#N/A,#N/A,FALSE,"NtwkD";#N/A,#N/A,FALSE,"EstgD";#N/A,#N/A,FALSE,"PEngD"}</definedName>
    <definedName name="ccc" localSheetId="7"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localSheetId="7" hidden="1">{"rp_only",#N/A,FALSE,"2225"}</definedName>
    <definedName name="cccv" hidden="1">{"rp_only",#N/A,FALSE,"2225"}</definedName>
    <definedName name="cccv_1" localSheetId="7"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localSheetId="7" hidden="1">{#N/A,#N/A,FALSE,"Act.Fcst Costs"}</definedName>
    <definedName name="cde" hidden="1">{#N/A,#N/A,FALSE,"Act.Fcst Costs"}</definedName>
    <definedName name="cde_1" localSheetId="7" hidden="1">{#N/A,#N/A,FALSE,"Act.Fcst Costs"}</definedName>
    <definedName name="cde_1" hidden="1">{#N/A,#N/A,FALSE,"Act.Fcst Costs"}</definedName>
    <definedName name="CDL">#REF!</definedName>
    <definedName name="CDL_1">#REF!</definedName>
    <definedName name="cdn">#REF!</definedName>
    <definedName name="CDV"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localSheetId="7" hidden="1">{"rp_only",#N/A,FALSE,"2225"}</definedName>
    <definedName name="cdx" hidden="1">{"rp_only",#N/A,FALSE,"2225"}</definedName>
    <definedName name="cdx_1" localSheetId="7" hidden="1">{"rp_only",#N/A,FALSE,"2225"}</definedName>
    <definedName name="cdx_1" hidden="1">{"rp_only",#N/A,FALSE,"2225"}</definedName>
    <definedName name="cdzxcvcx" localSheetId="7" hidden="1">{"with_oth_curr",#N/A,FALSE,"2225"}</definedName>
    <definedName name="cdzxcvcx" hidden="1">{"with_oth_curr",#N/A,FALSE,"2225"}</definedName>
    <definedName name="cdzxcvcx_1" localSheetId="7" hidden="1">{"with_oth_curr",#N/A,FALSE,"2225"}</definedName>
    <definedName name="cdzxcvcx_1" hidden="1">{"with_oth_curr",#N/A,FALSE,"2225"}</definedName>
    <definedName name="ce">#REF!</definedName>
    <definedName name="ce_6">#REF!</definedName>
    <definedName name="cecep" hidden="1">#REF!</definedName>
    <definedName name="ceer"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localSheetId="7" hidden="1">{"rp_only",#N/A,FALSE,"2225"}</definedName>
    <definedName name="cfbvbcxvbbvvb" hidden="1">{"rp_only",#N/A,FALSE,"2225"}</definedName>
    <definedName name="cfbvbcxvbbvvb_1" localSheetId="7" hidden="1">{"rp_only",#N/A,FALSE,"2225"}</definedName>
    <definedName name="cfbvbcxvbbvvb_1" hidden="1">{"rp_only",#N/A,FALSE,"2225"}</definedName>
    <definedName name="cfk">#REF!</definedName>
    <definedName name="CFP">#REF!</definedName>
    <definedName name="CFPS">#REF!</definedName>
    <definedName name="cfs">#REF!</definedName>
    <definedName name="cft" localSheetId="7" hidden="1">{#N/A,#N/A,FALSE,"Cost Report";#N/A,#N/A,FALSE,"Table 2.1";#N/A,#N/A,FALSE,"Plant Statistics";"Plant Costs",#N/A,FALSE,"Cost Summary"}</definedName>
    <definedName name="cft" hidden="1">{#N/A,#N/A,FALSE,"Cost Report";#N/A,#N/A,FALSE,"Table 2.1";#N/A,#N/A,FALSE,"Plant Statistics";"Plant Costs",#N/A,FALSE,"Cost Summary"}</definedName>
    <definedName name="cft_1" localSheetId="7" hidden="1">{#N/A,#N/A,FALSE,"Cost Report";#N/A,#N/A,FALSE,"Table 2.1";#N/A,#N/A,FALSE,"Plant Statistics";"Plant Costs",#N/A,FALSE,"Cost Summary"}</definedName>
    <definedName name="cft_1" hidden="1">{#N/A,#N/A,FALSE,"Cost Report";#N/A,#N/A,FALSE,"Table 2.1";#N/A,#N/A,FALSE,"Plant Statistics";"Plant Costs",#N/A,FALSE,"Cost Summary"}</definedName>
    <definedName name="cfy"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localSheetId="7" hidden="1">{"rp_only",#N/A,FALSE,"2225"}</definedName>
    <definedName name="cgdg" hidden="1">{"rp_only",#N/A,FALSE,"2225"}</definedName>
    <definedName name="cgdg_1" localSheetId="7"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localSheetId="7"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10" hidden="1">{#N/A,#N/A,FALSE,"CCTV"}</definedName>
    <definedName name="CHRIS" localSheetId="7"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 localSheetId="7">SUM(CIB_ADM,CIB_CERUKAN,CIB_I_Jasa,CIB_INTEREST,CIB_LATEFEE,CIB_OR_B,CIB_POKOK,CIB_SBLM,CIB_TAMBAK)</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localSheetId="7" hidden="1">{"DCF","UPSIDE CASE",FALSE,"Sheet1";"DCF","BASE CASE",FALSE,"Sheet1";"DCF","DOWNSIDE CASE",FALSE,"Sheet1"}</definedName>
    <definedName name="cipta" hidden="1">{"DCF","UPSIDE CASE",FALSE,"Sheet1";"DCF","BASE CASE",FALSE,"Sheet1";"DCF","DOWNSIDE CASE",FALSE,"Sheet1"}</definedName>
    <definedName name="cipta2008" localSheetId="7" hidden="1">{"EVA",#N/A,FALSE,"EVA";"WACC",#N/A,FALSE,"WACC"}</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localSheetId="7" hidden="1">{"rp_only",#N/A,FALSE,"2225"}</definedName>
    <definedName name="cnvbn" hidden="1">{"rp_only",#N/A,FALSE,"2225"}</definedName>
    <definedName name="cnvbn_1" localSheetId="7"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localSheetId="7" hidden="1">{#N/A,#N/A,FALSE,"INCOME STATE";#N/A,#N/A,FALSE,"TOT EXP";#N/A,#N/A,FALSE,"PROMO";#N/A,#N/A,FALSE,"NTS RP"}</definedName>
    <definedName name="COMMENT" hidden="1">{#N/A,#N/A,FALSE,"INCOME STATE";#N/A,#N/A,FALSE,"TOT EXP";#N/A,#N/A,FALSE,"PROMO";#N/A,#N/A,FALSE,"NTS RP"}</definedName>
    <definedName name="COMMENT_1" localSheetId="7" hidden="1">{#N/A,#N/A,FALSE,"INCOME STATE";#N/A,#N/A,FALSE,"TOT EXP";#N/A,#N/A,FALSE,"PROMO";#N/A,#N/A,FALSE,"NTS RP"}</definedName>
    <definedName name="COMMENT_1" hidden="1">{#N/A,#N/A,FALSE,"INCOME STATE";#N/A,#N/A,FALSE,"TOT EXP";#N/A,#N/A,FALSE,"PROMO";#N/A,#N/A,FALSE,"NTS RP"}</definedName>
    <definedName name="comment1" localSheetId="7" hidden="1">{#N/A,#N/A,FALSE,"M-ETH";#N/A,#N/A,FALSE,"M-PSO";#N/A,#N/A,FALSE,"M-BIO"}</definedName>
    <definedName name="comment1" hidden="1">{#N/A,#N/A,FALSE,"M-ETH";#N/A,#N/A,FALSE,"M-PSO";#N/A,#N/A,FALSE,"M-BIO"}</definedName>
    <definedName name="comment1_1" localSheetId="7" hidden="1">{#N/A,#N/A,FALSE,"M-ETH";#N/A,#N/A,FALSE,"M-PSO";#N/A,#N/A,FALSE,"M-BIO"}</definedName>
    <definedName name="comment1_1" hidden="1">{#N/A,#N/A,FALSE,"M-ETH";#N/A,#N/A,FALSE,"M-PSO";#N/A,#N/A,FALSE,"M-BIO"}</definedName>
    <definedName name="comment2" localSheetId="7" hidden="1">{#N/A,#N/A,FALSE,"S-ETH";#N/A,#N/A,FALSE,"S-PSO"}</definedName>
    <definedName name="comment2" hidden="1">{#N/A,#N/A,FALSE,"S-ETH";#N/A,#N/A,FALSE,"S-PSO"}</definedName>
    <definedName name="comment2_1" localSheetId="7" hidden="1">{#N/A,#N/A,FALSE,"S-ETH";#N/A,#N/A,FALSE,"S-PSO"}</definedName>
    <definedName name="comment2_1" hidden="1">{#N/A,#N/A,FALSE,"S-ETH";#N/A,#N/A,FALSE,"S-PSO"}</definedName>
    <definedName name="Comment5" localSheetId="7" hidden="1">{#N/A,#N/A,FALSE,"OUT  AREC"}</definedName>
    <definedName name="Comment5" hidden="1">{#N/A,#N/A,FALSE,"OUT  AREC"}</definedName>
    <definedName name="Comment5_1" localSheetId="7" hidden="1">{#N/A,#N/A,FALSE,"OUT  AREC"}</definedName>
    <definedName name="Comment5_1" hidden="1">{#N/A,#N/A,FALSE,"OUT  AREC"}</definedName>
    <definedName name="Comments" localSheetId="7" hidden="1">{#N/A,#N/A,FALSE,"OUT  AREC"}</definedName>
    <definedName name="Comments" hidden="1">{#N/A,#N/A,FALSE,"OUT  AREC"}</definedName>
    <definedName name="Comments_1" localSheetId="7"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 localSheetId="7">OFFSET(#REF!,0,0,conv.count,1)</definedName>
    <definedName name="conv.from">OFFSET(#REF!,0,0,conv.count,1)</definedName>
    <definedName name="conv.to" localSheetId="7">OFFSET(#REF!,0,0,conv.count,1)</definedName>
    <definedName name="conv.to">OFFSET(#REF!,0,0,conv.count,1)</definedName>
    <definedName name="conv.unit" localSheetId="7">OFFSET(#REF!,0,0,conv.count,1)</definedName>
    <definedName name="conv.unit">OFFSET(#REF!,0,0,conv.count,1)</definedName>
    <definedName name="conv.value" localSheetId="7">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 localSheetId="7">'Production Target'!COPY_YTD</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localSheetId="7" hidden="1">{"NMI_NMDI balance sheet",#N/A,FALSE,"NMI_NMDI";"NMI_NMDI profit loss",#N/A,FALSE,"NMI_NMDI";"NMI_NMDI Cashflow",#N/A,FALSE,"NMI_NMDI";"Stock position",#N/A,FALSE,"NMI_NMDI";"Point of discussion",#N/A,FALSE,"Point of discussion"}</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localSheetId="7" hidden="1">{#N/A,#N/A,FALSE,"Aging Summary";#N/A,#N/A,FALSE,"Ratio Analysis";#N/A,#N/A,FALSE,"Test 120 Day Accts";#N/A,#N/A,FALSE,"Tickmarks"}</definedName>
    <definedName name="Corparate" hidden="1">{#N/A,#N/A,FALSE,"Aging Summary";#N/A,#N/A,FALSE,"Ratio Analysis";#N/A,#N/A,FALSE,"Test 120 Day Accts";#N/A,#N/A,FALSE,"Tickmarks"}</definedName>
    <definedName name="Corparate_1" localSheetId="7"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localSheetId="7" hidden="1">{#N/A,#N/A,TRUE,"Cover sheet";#N/A,#N/A,TRUE,"INPUTS";#N/A,#N/A,TRUE,"OUTPUTS";#N/A,#N/A,TRUE,"VALUATION"}</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localSheetId="7" hidden="1">{#N/A,#N/A,FALSE,"Cost Report";#N/A,#N/A,FALSE,"Qtly Summ.";#N/A,#N/A,FALSE,"Mar  Qtr";#N/A,#N/A,FALSE,"Report Summary"}</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localSheetId="7" hidden="1">{"with_oth_curr",#N/A,FALSE,"2225"}</definedName>
    <definedName name="cscdcscddc" hidden="1">{"with_oth_curr",#N/A,FALSE,"2225"}</definedName>
    <definedName name="cscdcscddc_1" localSheetId="7"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localSheetId="7" hidden="1">{#N/A,#N/A,FALSE,"Cost Report";#N/A,#N/A,FALSE,"Qtly Summ.";#N/A,#N/A,FALSE,"Mar  Qtr";#N/A,#N/A,FALSE,"Report Summary"}</definedName>
    <definedName name="cts" hidden="1">{#N/A,#N/A,FALSE,"Cost Report";#N/A,#N/A,FALSE,"Qtly Summ.";#N/A,#N/A,FALSE,"Mar  Qtr";#N/A,#N/A,FALSE,"Report Summary"}</definedName>
    <definedName name="cts_1" localSheetId="7"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localSheetId="7" hidden="1">{"rp_only",#N/A,FALSE,"2225"}</definedName>
    <definedName name="cv" hidden="1">{"rp_only",#N/A,FALSE,"2225"}</definedName>
    <definedName name="cv_1" localSheetId="7" hidden="1">{"rp_only",#N/A,FALSE,"2225"}</definedName>
    <definedName name="cv_1" hidden="1">{"rp_only",#N/A,FALSE,"2225"}</definedName>
    <definedName name="cvb" localSheetId="7" hidden="1">{"rp_only",#N/A,FALSE,"2225"}</definedName>
    <definedName name="cvb" hidden="1">{"rp_only",#N/A,FALSE,"2225"}</definedName>
    <definedName name="cvb_1" localSheetId="7" hidden="1">{"rp_only",#N/A,FALSE,"2225"}</definedName>
    <definedName name="cvb_1" hidden="1">{"rp_only",#N/A,FALSE,"2225"}</definedName>
    <definedName name="cvbbbcb" localSheetId="7" hidden="1">{"rp_only",#N/A,FALSE,"2225"}</definedName>
    <definedName name="cvbbbcb" hidden="1">{"rp_only",#N/A,FALSE,"2225"}</definedName>
    <definedName name="cvbbbcb_1" localSheetId="7" hidden="1">{"rp_only",#N/A,FALSE,"2225"}</definedName>
    <definedName name="cvbbbcb_1" hidden="1">{"rp_only",#N/A,FALSE,"2225"}</definedName>
    <definedName name="cvbbc" localSheetId="7" hidden="1">{"rp_only",#N/A,FALSE,"2225"}</definedName>
    <definedName name="cvbbc" hidden="1">{"rp_only",#N/A,FALSE,"2225"}</definedName>
    <definedName name="cvbbc_1" localSheetId="7" hidden="1">{"rp_only",#N/A,FALSE,"2225"}</definedName>
    <definedName name="cvbbc_1" hidden="1">{"rp_only",#N/A,FALSE,"2225"}</definedName>
    <definedName name="cvbbvbv" localSheetId="7" hidden="1">{"with_oth_curr",#N/A,FALSE,"2225"}</definedName>
    <definedName name="cvbbvbv" hidden="1">{"with_oth_curr",#N/A,FALSE,"2225"}</definedName>
    <definedName name="cvbbvbv_1" localSheetId="7" hidden="1">{"with_oth_curr",#N/A,FALSE,"2225"}</definedName>
    <definedName name="cvbbvbv_1" hidden="1">{"with_oth_curr",#N/A,FALSE,"2225"}</definedName>
    <definedName name="cvbcb" localSheetId="7" hidden="1">{"rp_only",#N/A,FALSE,"2225"}</definedName>
    <definedName name="cvbcb" hidden="1">{"rp_only",#N/A,FALSE,"2225"}</definedName>
    <definedName name="cvbcb_1" localSheetId="7" hidden="1">{"rp_only",#N/A,FALSE,"2225"}</definedName>
    <definedName name="cvbcb_1" hidden="1">{"rp_only",#N/A,FALSE,"2225"}</definedName>
    <definedName name="cvbcbc" localSheetId="7" hidden="1">{"rp_only",#N/A,FALSE,"2225"}</definedName>
    <definedName name="cvbcbc" hidden="1">{"rp_only",#N/A,FALSE,"2225"}</definedName>
    <definedName name="cvbcbc_1" localSheetId="7" hidden="1">{"rp_only",#N/A,FALSE,"2225"}</definedName>
    <definedName name="cvbcbc_1" hidden="1">{"rp_only",#N/A,FALSE,"2225"}</definedName>
    <definedName name="cvbcbcb" localSheetId="7" hidden="1">{"with_oth_curr",#N/A,FALSE,"2225"}</definedName>
    <definedName name="cvbcbcb" hidden="1">{"with_oth_curr",#N/A,FALSE,"2225"}</definedName>
    <definedName name="cvbcbcb_1" localSheetId="7" hidden="1">{"with_oth_curr",#N/A,FALSE,"2225"}</definedName>
    <definedName name="cvbcbcb_1" hidden="1">{"with_oth_curr",#N/A,FALSE,"2225"}</definedName>
    <definedName name="cvbcbcvb" localSheetId="7" hidden="1">{"rp_only",#N/A,FALSE,"2225"}</definedName>
    <definedName name="cvbcbcvb" hidden="1">{"rp_only",#N/A,FALSE,"2225"}</definedName>
    <definedName name="cvbcbcvb_1" localSheetId="7" hidden="1">{"rp_only",#N/A,FALSE,"2225"}</definedName>
    <definedName name="cvbcbcvb_1" hidden="1">{"rp_only",#N/A,FALSE,"2225"}</definedName>
    <definedName name="cvbcbnnbvmn" localSheetId="7" hidden="1">{"rp_only",#N/A,FALSE,"2225"}</definedName>
    <definedName name="cvbcbnnbvmn" hidden="1">{"rp_only",#N/A,FALSE,"2225"}</definedName>
    <definedName name="cvbcbnnbvmn_1" localSheetId="7" hidden="1">{"rp_only",#N/A,FALSE,"2225"}</definedName>
    <definedName name="cvbcbnnbvmn_1" hidden="1">{"rp_only",#N/A,FALSE,"2225"}</definedName>
    <definedName name="cvbcbvc" localSheetId="7" hidden="1">{"rp_only",#N/A,FALSE,"2225"}</definedName>
    <definedName name="cvbcbvc" hidden="1">{"rp_only",#N/A,FALSE,"2225"}</definedName>
    <definedName name="cvbcbvc_1" localSheetId="7" hidden="1">{"rp_only",#N/A,FALSE,"2225"}</definedName>
    <definedName name="cvbcbvc_1" hidden="1">{"rp_only",#N/A,FALSE,"2225"}</definedName>
    <definedName name="cvbcvb" localSheetId="7" hidden="1">{"rp_only",#N/A,FALSE,"2225"}</definedName>
    <definedName name="cvbcvb" hidden="1">{"rp_only",#N/A,FALSE,"2225"}</definedName>
    <definedName name="cvbcvb_1" localSheetId="7" hidden="1">{"rp_only",#N/A,FALSE,"2225"}</definedName>
    <definedName name="cvbcvb_1" hidden="1">{"rp_only",#N/A,FALSE,"2225"}</definedName>
    <definedName name="cvbcvbbv" localSheetId="7" hidden="1">{"with_oth_curr",#N/A,FALSE,"2225"}</definedName>
    <definedName name="cvbcvbbv" hidden="1">{"with_oth_curr",#N/A,FALSE,"2225"}</definedName>
    <definedName name="cvbcvbbv_1" localSheetId="7" hidden="1">{"with_oth_curr",#N/A,FALSE,"2225"}</definedName>
    <definedName name="cvbcvbbv_1" hidden="1">{"with_oth_curr",#N/A,FALSE,"2225"}</definedName>
    <definedName name="cvbcvbc" localSheetId="7" hidden="1">{"with_oth_curr",#N/A,FALSE,"2225"}</definedName>
    <definedName name="cvbcvbc" hidden="1">{"with_oth_curr",#N/A,FALSE,"2225"}</definedName>
    <definedName name="cvbcvbc_1" localSheetId="7" hidden="1">{"with_oth_curr",#N/A,FALSE,"2225"}</definedName>
    <definedName name="cvbcvbc_1" hidden="1">{"with_oth_curr",#N/A,FALSE,"2225"}</definedName>
    <definedName name="cvbcvbcb" localSheetId="7" hidden="1">{"rp_only",#N/A,FALSE,"2225"}</definedName>
    <definedName name="cvbcvbcb" hidden="1">{"rp_only",#N/A,FALSE,"2225"}</definedName>
    <definedName name="cvbcvbcb_1" localSheetId="7" hidden="1">{"rp_only",#N/A,FALSE,"2225"}</definedName>
    <definedName name="cvbcvbcb_1" hidden="1">{"rp_only",#N/A,FALSE,"2225"}</definedName>
    <definedName name="cvbcvbcbc" localSheetId="7" hidden="1">{"rp_only",#N/A,FALSE,"2225"}</definedName>
    <definedName name="cvbcvbcbc" hidden="1">{"rp_only",#N/A,FALSE,"2225"}</definedName>
    <definedName name="cvbcvbcbc_1" localSheetId="7" hidden="1">{"rp_only",#N/A,FALSE,"2225"}</definedName>
    <definedName name="cvbcvbcbc_1" hidden="1">{"rp_only",#N/A,FALSE,"2225"}</definedName>
    <definedName name="cvbcvbcbcvbcvb" localSheetId="7" hidden="1">{"rp_only",#N/A,FALSE,"2225"}</definedName>
    <definedName name="cvbcvbcbcvbcvb" hidden="1">{"rp_only",#N/A,FALSE,"2225"}</definedName>
    <definedName name="cvbcvbcbcvbcvb_1" localSheetId="7" hidden="1">{"rp_only",#N/A,FALSE,"2225"}</definedName>
    <definedName name="cvbcvbcbcvbcvb_1" hidden="1">{"rp_only",#N/A,FALSE,"2225"}</definedName>
    <definedName name="cvbcvbcbv" localSheetId="7" hidden="1">{"rp_only",#N/A,FALSE,"2225"}</definedName>
    <definedName name="cvbcvbcbv" hidden="1">{"rp_only",#N/A,FALSE,"2225"}</definedName>
    <definedName name="cvbcvbcbv_1" localSheetId="7" hidden="1">{"rp_only",#N/A,FALSE,"2225"}</definedName>
    <definedName name="cvbcvbcbv_1" hidden="1">{"rp_only",#N/A,FALSE,"2225"}</definedName>
    <definedName name="cvbcvbcvb" localSheetId="7" hidden="1">{"with_oth_curr",#N/A,FALSE,"2225"}</definedName>
    <definedName name="cvbcvbcvb" hidden="1">{"with_oth_curr",#N/A,FALSE,"2225"}</definedName>
    <definedName name="cvbcvbcvb_1" localSheetId="7" hidden="1">{"with_oth_curr",#N/A,FALSE,"2225"}</definedName>
    <definedName name="cvbcvbcvb_1" hidden="1">{"with_oth_curr",#N/A,FALSE,"2225"}</definedName>
    <definedName name="cvbcvbcvbc" localSheetId="7" hidden="1">{"rp_only",#N/A,FALSE,"2225"}</definedName>
    <definedName name="cvbcvbcvbc" hidden="1">{"rp_only",#N/A,FALSE,"2225"}</definedName>
    <definedName name="cvbcvbcvbc_1" localSheetId="7" hidden="1">{"rp_only",#N/A,FALSE,"2225"}</definedName>
    <definedName name="cvbcvbcvbc_1" hidden="1">{"rp_only",#N/A,FALSE,"2225"}</definedName>
    <definedName name="cvbcvbvb" localSheetId="7" hidden="1">{"with_oth_curr",#N/A,FALSE,"2225"}</definedName>
    <definedName name="cvbcvbvb" hidden="1">{"with_oth_curr",#N/A,FALSE,"2225"}</definedName>
    <definedName name="cvbcvbvb_1" localSheetId="7" hidden="1">{"with_oth_curr",#N/A,FALSE,"2225"}</definedName>
    <definedName name="cvbcvbvb_1" hidden="1">{"with_oth_curr",#N/A,FALSE,"2225"}</definedName>
    <definedName name="cvbcvbvbcbvcbcb" localSheetId="7" hidden="1">{"rp_only",#N/A,FALSE,"2225"}</definedName>
    <definedName name="cvbcvbvbcbvcbcb" hidden="1">{"rp_only",#N/A,FALSE,"2225"}</definedName>
    <definedName name="cvbcvbvbcbvcbcb_1" localSheetId="7" hidden="1">{"rp_only",#N/A,FALSE,"2225"}</definedName>
    <definedName name="cvbcvbvbcbvcbcb_1" hidden="1">{"rp_only",#N/A,FALSE,"2225"}</definedName>
    <definedName name="cvbcvbvc" localSheetId="7" hidden="1">{"rp_only",#N/A,FALSE,"2225"}</definedName>
    <definedName name="cvbcvbvc" hidden="1">{"rp_only",#N/A,FALSE,"2225"}</definedName>
    <definedName name="cvbcvbvc_1" localSheetId="7" hidden="1">{"rp_only",#N/A,FALSE,"2225"}</definedName>
    <definedName name="cvbcvbvc_1" hidden="1">{"rp_only",#N/A,FALSE,"2225"}</definedName>
    <definedName name="cvbvc" localSheetId="7" hidden="1">{"rp_only",#N/A,FALSE,"2225"}</definedName>
    <definedName name="cvbvc" hidden="1">{"rp_only",#N/A,FALSE,"2225"}</definedName>
    <definedName name="cvbvc_1" localSheetId="7" hidden="1">{"rp_only",#N/A,FALSE,"2225"}</definedName>
    <definedName name="cvbvc_1" hidden="1">{"rp_only",#N/A,FALSE,"2225"}</definedName>
    <definedName name="cvbvccb" localSheetId="7" hidden="1">{"rp_only",#N/A,FALSE,"2225"}</definedName>
    <definedName name="cvbvccb" hidden="1">{"rp_only",#N/A,FALSE,"2225"}</definedName>
    <definedName name="cvbvccb_1" localSheetId="7" hidden="1">{"rp_only",#N/A,FALSE,"2225"}</definedName>
    <definedName name="cvbvccb_1" hidden="1">{"rp_only",#N/A,FALSE,"2225"}</definedName>
    <definedName name="cvbvvbbv" localSheetId="7" hidden="1">{"rp_only",#N/A,FALSE,"2225"}</definedName>
    <definedName name="cvbvvbbv" hidden="1">{"rp_only",#N/A,FALSE,"2225"}</definedName>
    <definedName name="cvbvvbbv_1" localSheetId="7" hidden="1">{"rp_only",#N/A,FALSE,"2225"}</definedName>
    <definedName name="cvbvvbbv_1" hidden="1">{"rp_only",#N/A,FALSE,"2225"}</definedName>
    <definedName name="cvbxcbvcnxcvb" localSheetId="7" hidden="1">{"rp_only",#N/A,FALSE,"2225"}</definedName>
    <definedName name="cvbxcbvcnxcvb" hidden="1">{"rp_only",#N/A,FALSE,"2225"}</definedName>
    <definedName name="cvbxcbvcnxcvb_1" localSheetId="7" hidden="1">{"rp_only",#N/A,FALSE,"2225"}</definedName>
    <definedName name="cvbxcbvcnxcvb_1" hidden="1">{"rp_only",#N/A,FALSE,"2225"}</definedName>
    <definedName name="cvbxv" localSheetId="7" hidden="1">{"rp_only",#N/A,FALSE,"2225"}</definedName>
    <definedName name="cvbxv" hidden="1">{"rp_only",#N/A,FALSE,"2225"}</definedName>
    <definedName name="cvbxv_1" localSheetId="7" hidden="1">{"rp_only",#N/A,FALSE,"2225"}</definedName>
    <definedName name="cvbxv_1" hidden="1">{"rp_only",#N/A,FALSE,"2225"}</definedName>
    <definedName name="cvbxvzv" localSheetId="7" hidden="1">{"with_oth_curr",#N/A,FALSE,"2225"}</definedName>
    <definedName name="cvbxvzv" hidden="1">{"with_oth_curr",#N/A,FALSE,"2225"}</definedName>
    <definedName name="cvbxvzv_1" localSheetId="7" hidden="1">{"with_oth_curr",#N/A,FALSE,"2225"}</definedName>
    <definedName name="cvbxvzv_1" hidden="1">{"with_oth_curr",#N/A,FALSE,"2225"}</definedName>
    <definedName name="cvcb" localSheetId="7" hidden="1">{"rp_only",#N/A,FALSE,"2225"}</definedName>
    <definedName name="cvcb" hidden="1">{"rp_only",#N/A,FALSE,"2225"}</definedName>
    <definedName name="cvcb_1" localSheetId="7" hidden="1">{"rp_only",#N/A,FALSE,"2225"}</definedName>
    <definedName name="cvcb_1" hidden="1">{"rp_only",#N/A,FALSE,"2225"}</definedName>
    <definedName name="cvcbbbbbbbbbbbbbbb" localSheetId="7" hidden="1">{"with_oth_curr",#N/A,FALSE,"2225"}</definedName>
    <definedName name="cvcbbbbbbbbbbbbbbb" hidden="1">{"with_oth_curr",#N/A,FALSE,"2225"}</definedName>
    <definedName name="cvcbbbbbbbbbbbbbbb_1" localSheetId="7" hidden="1">{"with_oth_curr",#N/A,FALSE,"2225"}</definedName>
    <definedName name="cvcbbbbbbbbbbbbbbb_1" hidden="1">{"with_oth_curr",#N/A,FALSE,"2225"}</definedName>
    <definedName name="cvcbbc" localSheetId="7" hidden="1">{"rp_only",#N/A,FALSE,"2225"}</definedName>
    <definedName name="cvcbbc" hidden="1">{"rp_only",#N/A,FALSE,"2225"}</definedName>
    <definedName name="cvcbbc_1" localSheetId="7" hidden="1">{"rp_only",#N/A,FALSE,"2225"}</definedName>
    <definedName name="cvcbbc_1" hidden="1">{"rp_only",#N/A,FALSE,"2225"}</definedName>
    <definedName name="cvcbcvb" localSheetId="7" hidden="1">{"rp_only",#N/A,FALSE,"2225"}</definedName>
    <definedName name="cvcbcvb" hidden="1">{"rp_only",#N/A,FALSE,"2225"}</definedName>
    <definedName name="cvcbcvb_1" localSheetId="7" hidden="1">{"rp_only",#N/A,FALSE,"2225"}</definedName>
    <definedName name="cvcbcvb_1" hidden="1">{"rp_only",#N/A,FALSE,"2225"}</definedName>
    <definedName name="CVCV" localSheetId="7" hidden="1">{#N/A,#N/A,FALSE,"Sheet1"}</definedName>
    <definedName name="CVCV" hidden="1">{#N/A,#N/A,FALSE,"Sheet1"}</definedName>
    <definedName name="cvcvb" localSheetId="7" hidden="1">{"rp_only",#N/A,FALSE,"2225"}</definedName>
    <definedName name="cvcvb" hidden="1">{"rp_only",#N/A,FALSE,"2225"}</definedName>
    <definedName name="cvcvb_1" localSheetId="7" hidden="1">{"rp_only",#N/A,FALSE,"2225"}</definedName>
    <definedName name="cvcvb_1" hidden="1">{"rp_only",#N/A,FALSE,"2225"}</definedName>
    <definedName name="cvcvc" localSheetId="7" hidden="1">{"rp_only",#N/A,FALSE,"2225"}</definedName>
    <definedName name="cvcvc" hidden="1">{"rp_only",#N/A,FALSE,"2225"}</definedName>
    <definedName name="cvcvc_1" localSheetId="7" hidden="1">{"rp_only",#N/A,FALSE,"2225"}</definedName>
    <definedName name="cvcvc_1" hidden="1">{"rp_only",#N/A,FALSE,"2225"}</definedName>
    <definedName name="cvcvxvcxvc" localSheetId="7" hidden="1">{"rp_only",#N/A,FALSE,"2225"}</definedName>
    <definedName name="cvcvxvcxvc" hidden="1">{"rp_only",#N/A,FALSE,"2225"}</definedName>
    <definedName name="cvcvxvcxvc_1" localSheetId="7" hidden="1">{"rp_only",#N/A,FALSE,"2225"}</definedName>
    <definedName name="cvcvxvcxvc_1" hidden="1">{"rp_only",#N/A,FALSE,"2225"}</definedName>
    <definedName name="cvcvxvczvxccxv" localSheetId="7" hidden="1">{"rp_only",#N/A,FALSE,"2225"}</definedName>
    <definedName name="cvcvxvczvxccxv" hidden="1">{"rp_only",#N/A,FALSE,"2225"}</definedName>
    <definedName name="cvcvxvczvxccxv_1" localSheetId="7"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localSheetId="7" hidden="1">{"rp_only",#N/A,FALSE,"2225"}</definedName>
    <definedName name="cvvbvccvx" hidden="1">{"rp_only",#N/A,FALSE,"2225"}</definedName>
    <definedName name="cvvbvccvx_1" localSheetId="7" hidden="1">{"rp_only",#N/A,FALSE,"2225"}</definedName>
    <definedName name="cvvbvccvx_1" hidden="1">{"rp_only",#N/A,FALSE,"2225"}</definedName>
    <definedName name="cvx" localSheetId="7" hidden="1">{"with_oth_curr",#N/A,FALSE,"2225"}</definedName>
    <definedName name="cvx" hidden="1">{"with_oth_curr",#N/A,FALSE,"2225"}</definedName>
    <definedName name="cvx_1" localSheetId="7" hidden="1">{"with_oth_curr",#N/A,FALSE,"2225"}</definedName>
    <definedName name="cvx_1" hidden="1">{"with_oth_curr",#N/A,FALSE,"2225"}</definedName>
    <definedName name="cvxcvxcvxcvxxvcx" localSheetId="7" hidden="1">{"rp_only",#N/A,FALSE,"2225"}</definedName>
    <definedName name="cvxcvxcvxcvxxvcx" hidden="1">{"rp_only",#N/A,FALSE,"2225"}</definedName>
    <definedName name="cvxcvxcvxcvxxvcx_1" localSheetId="7" hidden="1">{"rp_only",#N/A,FALSE,"2225"}</definedName>
    <definedName name="cvxcvxcvxcvxxvcx_1" hidden="1">{"rp_only",#N/A,FALSE,"2225"}</definedName>
    <definedName name="cvxv" localSheetId="7" hidden="1">{"rp_only",#N/A,FALSE,"2225"}</definedName>
    <definedName name="cvxv" hidden="1">{"rp_only",#N/A,FALSE,"2225"}</definedName>
    <definedName name="cvxv_1" localSheetId="7" hidden="1">{"rp_only",#N/A,FALSE,"2225"}</definedName>
    <definedName name="cvxv_1" hidden="1">{"rp_only",#N/A,FALSE,"2225"}</definedName>
    <definedName name="cvxvc" localSheetId="7" hidden="1">{"with_oth_curr",#N/A,FALSE,"2225"}</definedName>
    <definedName name="cvxvc" hidden="1">{"with_oth_curr",#N/A,FALSE,"2225"}</definedName>
    <definedName name="cvxvc_1" localSheetId="7" hidden="1">{"with_oth_curr",#N/A,FALSE,"2225"}</definedName>
    <definedName name="cvxvc_1" hidden="1">{"with_oth_curr",#N/A,FALSE,"2225"}</definedName>
    <definedName name="cvxvcxcxvvcxcxvvcx" localSheetId="7" hidden="1">{"with_oth_curr",#N/A,FALSE,"2225"}</definedName>
    <definedName name="cvxvcxcxvvcxcxvvcx" hidden="1">{"with_oth_curr",#N/A,FALSE,"2225"}</definedName>
    <definedName name="cvxvcxcxvvcxcxvvcx_1" localSheetId="7" hidden="1">{"with_oth_curr",#N/A,FALSE,"2225"}</definedName>
    <definedName name="cvxvcxcxvvcxcxvvcx_1" hidden="1">{"with_oth_curr",#N/A,FALSE,"2225"}</definedName>
    <definedName name="cvxvcxcxvzvcxcvxvxccxvzx" localSheetId="7" hidden="1">{"rp_only",#N/A,FALSE,"2225"}</definedName>
    <definedName name="cvxvcxcxvzvcxcvxvxccxvzx" hidden="1">{"rp_only",#N/A,FALSE,"2225"}</definedName>
    <definedName name="cvxvcxcxvzvcxcvxvxccxvzx_1" localSheetId="7" hidden="1">{"rp_only",#N/A,FALSE,"2225"}</definedName>
    <definedName name="cvxvcxcxvzvcxcvxvxccxvzx_1" hidden="1">{"rp_only",#N/A,FALSE,"2225"}</definedName>
    <definedName name="cvxvcxzcvxzczxvcvx" localSheetId="7" hidden="1">{"rp_only",#N/A,FALSE,"2225"}</definedName>
    <definedName name="cvxvcxzcvxzczxvcvx" hidden="1">{"rp_only",#N/A,FALSE,"2225"}</definedName>
    <definedName name="cvxvcxzcvxzczxvcvx_1" localSheetId="7" hidden="1">{"rp_only",#N/A,FALSE,"2225"}</definedName>
    <definedName name="cvxvcxzcvxzczxvcvx_1" hidden="1">{"rp_only",#N/A,FALSE,"2225"}</definedName>
    <definedName name="cvxvsdfvf" localSheetId="7" hidden="1">{"with_oth_curr",#N/A,FALSE,"2225"}</definedName>
    <definedName name="cvxvsdfvf" hidden="1">{"with_oth_curr",#N/A,FALSE,"2225"}</definedName>
    <definedName name="cvxvsdfvf_1" localSheetId="7" hidden="1">{"with_oth_curr",#N/A,FALSE,"2225"}</definedName>
    <definedName name="cvxvsdfvf_1" hidden="1">{"with_oth_curr",#N/A,FALSE,"2225"}</definedName>
    <definedName name="cvxvxvc" localSheetId="7" hidden="1">{"rp_only",#N/A,FALSE,"2225"}</definedName>
    <definedName name="cvxvxvc" hidden="1">{"rp_only",#N/A,FALSE,"2225"}</definedName>
    <definedName name="cvxvxvc_1" localSheetId="7" hidden="1">{"rp_only",#N/A,FALSE,"2225"}</definedName>
    <definedName name="cvxvxvc_1" hidden="1">{"rp_only",#N/A,FALSE,"2225"}</definedName>
    <definedName name="cvxvxvxvvvvvvvvvvvvvvvvvvvvvvv" localSheetId="7" hidden="1">{"rp_only",#N/A,FALSE,"2225"}</definedName>
    <definedName name="cvxvxvxvvvvvvvvvvvvvvvvvvvvvvv" hidden="1">{"rp_only",#N/A,FALSE,"2225"}</definedName>
    <definedName name="cvxvxvxvvvvvvvvvvvvvvvvvvvvvvv_1" localSheetId="7" hidden="1">{"rp_only",#N/A,FALSE,"2225"}</definedName>
    <definedName name="cvxvxvxvvvvvvvvvvvvvvvvvvvvvvv_1" hidden="1">{"rp_only",#N/A,FALSE,"2225"}</definedName>
    <definedName name="cvxzcvcxzv" localSheetId="7" hidden="1">{"with_oth_curr",#N/A,FALSE,"2225"}</definedName>
    <definedName name="cvxzcvcxzv" hidden="1">{"with_oth_curr",#N/A,FALSE,"2225"}</definedName>
    <definedName name="cvxzcvcxzv_1" localSheetId="7" hidden="1">{"with_oth_curr",#N/A,FALSE,"2225"}</definedName>
    <definedName name="cvxzcvcxzv_1" hidden="1">{"with_oth_curr",#N/A,FALSE,"2225"}</definedName>
    <definedName name="cvxzxv" localSheetId="7" hidden="1">{"with_oth_curr",#N/A,FALSE,"2225"}</definedName>
    <definedName name="cvxzxv" hidden="1">{"with_oth_curr",#N/A,FALSE,"2225"}</definedName>
    <definedName name="cvxzxv_1" localSheetId="7" hidden="1">{"with_oth_curr",#N/A,FALSE,"2225"}</definedName>
    <definedName name="cvxzxv_1" hidden="1">{"with_oth_curr",#N/A,FALSE,"2225"}</definedName>
    <definedName name="cvzcxvczvxcz" localSheetId="7" hidden="1">{"rp_only",#N/A,FALSE,"2225"}</definedName>
    <definedName name="cvzcxvczvxcz" hidden="1">{"rp_only",#N/A,FALSE,"2225"}</definedName>
    <definedName name="cvzcxvczvxcz_1" localSheetId="7" hidden="1">{"rp_only",#N/A,FALSE,"2225"}</definedName>
    <definedName name="cvzcxvczvxcz_1" hidden="1">{"rp_only",#N/A,FALSE,"2225"}</definedName>
    <definedName name="cvzx" localSheetId="7" hidden="1">{"rp_only",#N/A,FALSE,"2225"}</definedName>
    <definedName name="cvzx" hidden="1">{"rp_only",#N/A,FALSE,"2225"}</definedName>
    <definedName name="cvzx_1" localSheetId="7" hidden="1">{"rp_only",#N/A,FALSE,"2225"}</definedName>
    <definedName name="cvzx_1" hidden="1">{"rp_only",#N/A,FALSE,"2225"}</definedName>
    <definedName name="cvzxv" localSheetId="7" hidden="1">{"rp_only",#N/A,FALSE,"2225"}</definedName>
    <definedName name="cvzxv" hidden="1">{"rp_only",#N/A,FALSE,"2225"}</definedName>
    <definedName name="cvzxv_1" localSheetId="7" hidden="1">{"rp_only",#N/A,FALSE,"2225"}</definedName>
    <definedName name="cvzxv_1" hidden="1">{"rp_only",#N/A,FALSE,"2225"}</definedName>
    <definedName name="CW"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localSheetId="7" hidden="1">{"with_oth_curr",#N/A,FALSE,"2225"}</definedName>
    <definedName name="cxcvxzxcvcxvcxczxv" hidden="1">{"with_oth_curr",#N/A,FALSE,"2225"}</definedName>
    <definedName name="cxcvxzxcvcxvcxczxv_1" localSheetId="7" hidden="1">{"with_oth_curr",#N/A,FALSE,"2225"}</definedName>
    <definedName name="cxcvxzxcvcxvcxczxv_1" hidden="1">{"with_oth_curr",#N/A,FALSE,"2225"}</definedName>
    <definedName name="cxv" localSheetId="7" hidden="1">{"rp_only",#N/A,FALSE,"2225"}</definedName>
    <definedName name="cxv" hidden="1">{"rp_only",#N/A,FALSE,"2225"}</definedName>
    <definedName name="cxv_1" localSheetId="7" hidden="1">{"rp_only",#N/A,FALSE,"2225"}</definedName>
    <definedName name="cxv_1" hidden="1">{"rp_only",#N/A,FALSE,"2225"}</definedName>
    <definedName name="cxvcvxvxccvxzvxcvcx" localSheetId="7" hidden="1">{"with_oth_curr",#N/A,FALSE,"2225"}</definedName>
    <definedName name="cxvcvxvxccvxzvxcvcx" hidden="1">{"with_oth_curr",#N/A,FALSE,"2225"}</definedName>
    <definedName name="cxvcvxvxccvxzvxcvcx_1" localSheetId="7" hidden="1">{"with_oth_curr",#N/A,FALSE,"2225"}</definedName>
    <definedName name="cxvcvxvxccvxzvxcvcx_1" hidden="1">{"with_oth_curr",#N/A,FALSE,"2225"}</definedName>
    <definedName name="cxvvcxcvxcvxcvx" localSheetId="7" hidden="1">{"rp_only",#N/A,FALSE,"2225"}</definedName>
    <definedName name="cxvvcxcvxcvxcvx" hidden="1">{"rp_only",#N/A,FALSE,"2225"}</definedName>
    <definedName name="cxvvcxcvxcvxcvx_1" localSheetId="7" hidden="1">{"rp_only",#N/A,FALSE,"2225"}</definedName>
    <definedName name="cxvvcxcvxcvxcvx_1" hidden="1">{"rp_only",#N/A,FALSE,"2225"}</definedName>
    <definedName name="cxvvxcvxcvxczdv" localSheetId="7" hidden="1">{"rp_only",#N/A,FALSE,"2225"}</definedName>
    <definedName name="cxvvxcvxcvxczdv" hidden="1">{"rp_only",#N/A,FALSE,"2225"}</definedName>
    <definedName name="cxvvxcvxcvxczdv_1" localSheetId="7" hidden="1">{"rp_only",#N/A,FALSE,"2225"}</definedName>
    <definedName name="cxvvxcvxcvxczdv_1" hidden="1">{"rp_only",#N/A,FALSE,"2225"}</definedName>
    <definedName name="cxvxcv" localSheetId="7" hidden="1">{"with_oth_curr",#N/A,FALSE,"2225"}</definedName>
    <definedName name="cxvxcv" hidden="1">{"with_oth_curr",#N/A,FALSE,"2225"}</definedName>
    <definedName name="cxvxcv_1" localSheetId="7" hidden="1">{"with_oth_curr",#N/A,FALSE,"2225"}</definedName>
    <definedName name="cxvxcv_1" hidden="1">{"with_oth_curr",#N/A,FALSE,"2225"}</definedName>
    <definedName name="cxvxcvxcvxcv" localSheetId="7" hidden="1">{"with_oth_curr",#N/A,FALSE,"2225"}</definedName>
    <definedName name="cxvxcvxcvxcv" hidden="1">{"with_oth_curr",#N/A,FALSE,"2225"}</definedName>
    <definedName name="cxvxcvxcvxcv_1" localSheetId="7" hidden="1">{"with_oth_curr",#N/A,FALSE,"2225"}</definedName>
    <definedName name="cxvxcvxcvxcv_1" hidden="1">{"with_oth_curr",#N/A,FALSE,"2225"}</definedName>
    <definedName name="cxvxv" localSheetId="7" hidden="1">{"with_oth_curr",#N/A,FALSE,"2225"}</definedName>
    <definedName name="cxvxv" hidden="1">{"with_oth_curr",#N/A,FALSE,"2225"}</definedName>
    <definedName name="cxvxv_1" localSheetId="7" hidden="1">{"with_oth_curr",#N/A,FALSE,"2225"}</definedName>
    <definedName name="cxvxv_1" hidden="1">{"with_oth_curr",#N/A,FALSE,"2225"}</definedName>
    <definedName name="cxvxvcxcvxcv" localSheetId="7" hidden="1">{"rp_only",#N/A,FALSE,"2225"}</definedName>
    <definedName name="cxvxvcxcvxcv" hidden="1">{"rp_only",#N/A,FALSE,"2225"}</definedName>
    <definedName name="cxvxvcxcvxcv_1" localSheetId="7" hidden="1">{"rp_only",#N/A,FALSE,"2225"}</definedName>
    <definedName name="cxvxvcxcvxcv_1" hidden="1">{"rp_only",#N/A,FALSE,"2225"}</definedName>
    <definedName name="cxvxvxvcxvx" localSheetId="7" hidden="1">{"rp_only",#N/A,FALSE,"2225"}</definedName>
    <definedName name="cxvxvxvcxvx" hidden="1">{"rp_only",#N/A,FALSE,"2225"}</definedName>
    <definedName name="cxvxvxvcxvx_1" localSheetId="7" hidden="1">{"rp_only",#N/A,FALSE,"2225"}</definedName>
    <definedName name="cxvxvxvcxvx_1" hidden="1">{"rp_only",#N/A,FALSE,"2225"}</definedName>
    <definedName name="cxx" localSheetId="7" hidden="1">{"rp_only",#N/A,FALSE,"2225"}</definedName>
    <definedName name="cxx" hidden="1">{"rp_only",#N/A,FALSE,"2225"}</definedName>
    <definedName name="cxx_1" localSheetId="7" hidden="1">{"rp_only",#N/A,FALSE,"2225"}</definedName>
    <definedName name="cxx_1" hidden="1">{"rp_only",#N/A,FALSE,"2225"}</definedName>
    <definedName name="cxxc" localSheetId="7" hidden="1">{"rp_only",#N/A,FALSE,"2225"}</definedName>
    <definedName name="cxxc" hidden="1">{"rp_only",#N/A,FALSE,"2225"}</definedName>
    <definedName name="cxxc_1" localSheetId="7" hidden="1">{"rp_only",#N/A,FALSE,"2225"}</definedName>
    <definedName name="cxxc_1" hidden="1">{"rp_only",#N/A,FALSE,"2225"}</definedName>
    <definedName name="cxxvx" localSheetId="7" hidden="1">{"with_oth_curr",#N/A,FALSE,"2225"}</definedName>
    <definedName name="cxxvx" hidden="1">{"with_oth_curr",#N/A,FALSE,"2225"}</definedName>
    <definedName name="cxxvx_1" localSheetId="7" hidden="1">{"with_oth_curr",#N/A,FALSE,"2225"}</definedName>
    <definedName name="cxxvx_1" hidden="1">{"with_oth_curr",#N/A,FALSE,"2225"}</definedName>
    <definedName name="cxz" localSheetId="7" hidden="1">{"with_oth_curr",#N/A,FALSE,"2225"}</definedName>
    <definedName name="cxz" hidden="1">{"with_oth_curr",#N/A,FALSE,"2225"}</definedName>
    <definedName name="cxz_1" localSheetId="7" hidden="1">{"with_oth_curr",#N/A,FALSE,"2225"}</definedName>
    <definedName name="cxz_1" hidden="1">{"with_oth_curr",#N/A,FALSE,"2225"}</definedName>
    <definedName name="cxzcvxzcxvvxczcxvvcxz" localSheetId="7" hidden="1">{"rp_only",#N/A,FALSE,"2225"}</definedName>
    <definedName name="cxzcvxzcxvvxczcxvvcxz" hidden="1">{"rp_only",#N/A,FALSE,"2225"}</definedName>
    <definedName name="cxzcvxzcxvvxczcxvvcxz_1" localSheetId="7" hidden="1">{"rp_only",#N/A,FALSE,"2225"}</definedName>
    <definedName name="cxzcvxzcxvvxczcxvvcxz_1" hidden="1">{"rp_only",#N/A,FALSE,"2225"}</definedName>
    <definedName name="cy">#REF!</definedName>
    <definedName name="cz">#REF!</definedName>
    <definedName name="czc" localSheetId="7" hidden="1">{"rp_only",#N/A,FALSE,"2225"}</definedName>
    <definedName name="czc" hidden="1">{"rp_only",#N/A,FALSE,"2225"}</definedName>
    <definedName name="czc_1" localSheetId="7" hidden="1">{"rp_only",#N/A,FALSE,"2225"}</definedName>
    <definedName name="czc_1" hidden="1">{"rp_only",#N/A,FALSE,"2225"}</definedName>
    <definedName name="czczcxzczx" localSheetId="7" hidden="1">{"with_oth_curr",#N/A,FALSE,"2225"}</definedName>
    <definedName name="czczcxzczx" hidden="1">{"with_oth_curr",#N/A,FALSE,"2225"}</definedName>
    <definedName name="czczcxzczx_1" localSheetId="7"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localSheetId="7" hidden="1">{"with_oth_curr",#N/A,FALSE,"2225"}</definedName>
    <definedName name="czv" hidden="1">{"with_oth_curr",#N/A,FALSE,"2225"}</definedName>
    <definedName name="czv_1" localSheetId="7" hidden="1">{"with_oth_curr",#N/A,FALSE,"2225"}</definedName>
    <definedName name="czv_1" hidden="1">{"with_oth_curr",#N/A,FALSE,"2225"}</definedName>
    <definedName name="czvcxzv" localSheetId="7" hidden="1">{"rp_only",#N/A,FALSE,"2225"}</definedName>
    <definedName name="czvcxzv" hidden="1">{"rp_only",#N/A,FALSE,"2225"}</definedName>
    <definedName name="czvcxzv_1" localSheetId="7" hidden="1">{"rp_only",#N/A,FALSE,"2225"}</definedName>
    <definedName name="czvcxzv_1" hidden="1">{"rp_only",#N/A,FALSE,"2225"}</definedName>
    <definedName name="czxvcvxzcvxzcvxvxczvxcz" localSheetId="7" hidden="1">{"rp_only",#N/A,FALSE,"2225"}</definedName>
    <definedName name="czxvcvxzcvxzcvxvxczvxcz" hidden="1">{"rp_only",#N/A,FALSE,"2225"}</definedName>
    <definedName name="czxvcvxzcvxzcvxvxczvxcz_1" localSheetId="7" hidden="1">{"rp_only",#N/A,FALSE,"2225"}</definedName>
    <definedName name="czxvcvxzcvxzcvxvxczvxcz_1" hidden="1">{"rp_only",#N/A,FALSE,"2225"}</definedName>
    <definedName name="CZxzc" localSheetId="7" hidden="1">{"with_oth_curr",#N/A,FALSE,"2225"}</definedName>
    <definedName name="CZxzc" hidden="1">{"with_oth_curr",#N/A,FALSE,"2225"}</definedName>
    <definedName name="CZxzc_1" localSheetId="7" hidden="1">{"with_oth_curr",#N/A,FALSE,"2225"}</definedName>
    <definedName name="CZxzc_1" hidden="1">{"with_oth_curr",#N/A,FALSE,"2225"}</definedName>
    <definedName name="czxzxczc" localSheetId="7" hidden="1">{"with_oth_curr",#N/A,FALSE,"2225"}</definedName>
    <definedName name="czxzxczc" hidden="1">{"with_oth_curr",#N/A,FALSE,"2225"}</definedName>
    <definedName name="czxzxczc_1" localSheetId="7"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10" hidden="1">{#N/A,#N/A,FALSE,"特殊室（ＢＱ表）"}</definedName>
    <definedName name="da" localSheetId="7"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10" hidden="1">{#N/A,#N/A,FALSE,"特殊室（ＢＱ表）"}</definedName>
    <definedName name="daa" localSheetId="7"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localSheetId="7" hidden="1">{"with_oth_curr",#N/A,FALSE,"2225"}</definedName>
    <definedName name="daasda" hidden="1">{"with_oth_curr",#N/A,FALSE,"2225"}</definedName>
    <definedName name="daasda_1" localSheetId="7" hidden="1">{"with_oth_curr",#N/A,FALSE,"2225"}</definedName>
    <definedName name="daasda_1" hidden="1">{"with_oth_curr",#N/A,FALSE,"2225"}</definedName>
    <definedName name="Dac">#REF!</definedName>
    <definedName name="dad" localSheetId="10" hidden="1">{#N/A,#N/A,FALSE,"特殊室（ＢＱ表）"}</definedName>
    <definedName name="dad" localSheetId="7" hidden="1">{#N/A,#N/A,FALSE,"特殊室（ＢＱ表）"}</definedName>
    <definedName name="dad" hidden="1">{#N/A,#N/A,FALSE,"特殊室（ＢＱ表）"}</definedName>
    <definedName name="dada" localSheetId="10" hidden="1">{#N/A,#N/A,FALSE,"特殊室（ＢＱ表）"}</definedName>
    <definedName name="dada" localSheetId="7" hidden="1">{#N/A,#N/A,FALSE,"特殊室（ＢＱ表）"}</definedName>
    <definedName name="dada" hidden="1">{#N/A,#N/A,FALSE,"特殊室（ＢＱ表）"}</definedName>
    <definedName name="dADAD" localSheetId="7" hidden="1">{"rp_only",#N/A,FALSE,"2225"}</definedName>
    <definedName name="dADAD" hidden="1">{"rp_only",#N/A,FALSE,"2225"}</definedName>
    <definedName name="dADAD_1" localSheetId="7" hidden="1">{"rp_only",#N/A,FALSE,"2225"}</definedName>
    <definedName name="dADAD_1" hidden="1">{"rp_only",#N/A,FALSE,"2225"}</definedName>
    <definedName name="dadasda" localSheetId="10" hidden="1">{#N/A,#N/A,FALSE,"特殊室（ＢＱ表）"}</definedName>
    <definedName name="dadasda" localSheetId="7" hidden="1">{#N/A,#N/A,FALSE,"特殊室（ＢＱ表）"}</definedName>
    <definedName name="dadasda" hidden="1">{#N/A,#N/A,FALSE,"特殊室（ＢＱ表）"}</definedName>
    <definedName name="dadassadsad" localSheetId="7" hidden="1">{"rp_only",#N/A,FALSE,"2225"}</definedName>
    <definedName name="dadassadsad" hidden="1">{"rp_only",#N/A,FALSE,"2225"}</definedName>
    <definedName name="dadassadsad_1" localSheetId="7" hidden="1">{"rp_only",#N/A,FALSE,"2225"}</definedName>
    <definedName name="dadassadsad_1" hidden="1">{"rp_only",#N/A,FALSE,"2225"}</definedName>
    <definedName name="DADAWDW">#REF!</definedName>
    <definedName name="dadhgf" localSheetId="7" hidden="1">{#N/A,#N/A,FALSE,"Aging Summary";#N/A,#N/A,FALSE,"Ratio Analysis";#N/A,#N/A,FALSE,"Test 120 Day Accts";#N/A,#N/A,FALSE,"Tickmarks"}</definedName>
    <definedName name="dadhgf" hidden="1">{#N/A,#N/A,FALSE,"Aging Summary";#N/A,#N/A,FALSE,"Ratio Analysis";#N/A,#N/A,FALSE,"Test 120 Day Accts";#N/A,#N/A,FALSE,"Tickmarks"}</definedName>
    <definedName name="dads" localSheetId="7" hidden="1">{"rp_only",#N/A,FALSE,"2225"}</definedName>
    <definedName name="dads" hidden="1">{"rp_only",#N/A,FALSE,"2225"}</definedName>
    <definedName name="dads_1" localSheetId="7" hidden="1">{"rp_only",#N/A,FALSE,"2225"}</definedName>
    <definedName name="dads_1" hidden="1">{"rp_only",#N/A,FALSE,"2225"}</definedName>
    <definedName name="dadsa" localSheetId="7" hidden="1">{"rp_only",#N/A,FALSE,"2225"}</definedName>
    <definedName name="dadsa" hidden="1">{"rp_only",#N/A,FALSE,"2225"}</definedName>
    <definedName name="dadsa_1" localSheetId="7" hidden="1">{"rp_only",#N/A,FALSE,"2225"}</definedName>
    <definedName name="dadsa_1" hidden="1">{"rp_only",#N/A,FALSE,"2225"}</definedName>
    <definedName name="dadsada" localSheetId="7" hidden="1">{"with_oth_curr",#N/A,FALSE,"2225"}</definedName>
    <definedName name="dadsada" hidden="1">{"with_oth_curr",#N/A,FALSE,"2225"}</definedName>
    <definedName name="dadsada_1" localSheetId="7"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localSheetId="7" hidden="1">{"rp_only",#N/A,FALSE,"2225"}</definedName>
    <definedName name="dafs" hidden="1">{"rp_only",#N/A,FALSE,"2225"}</definedName>
    <definedName name="dafs_1" localSheetId="7"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localSheetId="7" hidden="1">{"DJH3",#N/A,FALSE,"PFL00805";"PJB3",#N/A,FALSE,"PFL00805";"JMD3",#N/A,FALSE,"PFL00805";"DNB3",#N/A,FALSE,"PFL00805";"MJP3",#N/A,FALSE,"PFL00805";"RAB3",#N/A,FALSE,"PFL00805";"GJW3",#N/A,FALSE,"PFL00805";"MASTER3",#N/A,FALSE,"PFL00805"}</definedName>
    <definedName name="das" hidden="1">{"DJH3",#N/A,FALSE,"PFL00805";"PJB3",#N/A,FALSE,"PFL00805";"JMD3",#N/A,FALSE,"PFL00805";"DNB3",#N/A,FALSE,"PFL00805";"MJP3",#N/A,FALSE,"PFL00805";"RAB3",#N/A,FALSE,"PFL00805";"GJW3",#N/A,FALSE,"PFL00805";"MASTER3",#N/A,FALSE,"PFL00805"}</definedName>
    <definedName name="dasarprice">#REF!</definedName>
    <definedName name="dasd" localSheetId="7" hidden="1">{"rp_only",#N/A,FALSE,"2225"}</definedName>
    <definedName name="dasd" hidden="1">{"rp_only",#N/A,FALSE,"2225"}</definedName>
    <definedName name="dasd_1" localSheetId="7" hidden="1">{"rp_only",#N/A,FALSE,"2225"}</definedName>
    <definedName name="dasd_1" hidden="1">{"rp_only",#N/A,FALSE,"2225"}</definedName>
    <definedName name="dasdadad" localSheetId="7" hidden="1">{"rp_only",#N/A,FALSE,"2225"}</definedName>
    <definedName name="dasdadad" hidden="1">{"rp_only",#N/A,FALSE,"2225"}</definedName>
    <definedName name="dasdadad_1" localSheetId="7" hidden="1">{"rp_only",#N/A,FALSE,"2225"}</definedName>
    <definedName name="dasdadad_1" hidden="1">{"rp_only",#N/A,FALSE,"2225"}</definedName>
    <definedName name="dasdasd" localSheetId="7" hidden="1">{#N/A,#N/A,FALSE,"Sheet1"}</definedName>
    <definedName name="dasdasd" hidden="1">{#N/A,#N/A,FALSE,"Sheet1"}</definedName>
    <definedName name="dasdasdad" localSheetId="7" hidden="1">{"rp_only",#N/A,FALSE,"2225"}</definedName>
    <definedName name="dasdasdad" hidden="1">{"rp_only",#N/A,FALSE,"2225"}</definedName>
    <definedName name="dasdasdad_1" localSheetId="7" hidden="1">{"rp_only",#N/A,FALSE,"2225"}</definedName>
    <definedName name="dasdasdad_1" hidden="1">{"rp_only",#N/A,FALSE,"2225"}</definedName>
    <definedName name="dasdasdasdadasdasd" localSheetId="7" hidden="1">{"rp_only",#N/A,FALSE,"2225"}</definedName>
    <definedName name="dasdasdasdadasdasd" hidden="1">{"rp_only",#N/A,FALSE,"2225"}</definedName>
    <definedName name="dasdasdasdadasdasd_1" localSheetId="7" hidden="1">{"rp_only",#N/A,FALSE,"2225"}</definedName>
    <definedName name="dasdasdasdadasdasd_1" hidden="1">{"rp_only",#N/A,FALSE,"2225"}</definedName>
    <definedName name="dasdsa" localSheetId="7" hidden="1">{"rp_only",#N/A,FALSE,"2225"}</definedName>
    <definedName name="dasdsa" hidden="1">{"rp_only",#N/A,FALSE,"2225"}</definedName>
    <definedName name="dasdsa_1" localSheetId="7" hidden="1">{"rp_only",#N/A,FALSE,"2225"}</definedName>
    <definedName name="dasdsa_1" hidden="1">{"rp_only",#N/A,FALSE,"2225"}</definedName>
    <definedName name="dasfasdfsdf" localSheetId="7" hidden="1">{"rp_only",#N/A,FALSE,"2225"}</definedName>
    <definedName name="dasfasdfsdf" hidden="1">{"rp_only",#N/A,FALSE,"2225"}</definedName>
    <definedName name="dasfasdfsdf_1" localSheetId="7" hidden="1">{"rp_only",#N/A,FALSE,"2225"}</definedName>
    <definedName name="dasfasdfsdf_1" hidden="1">{"rp_only",#N/A,FALSE,"2225"}</definedName>
    <definedName name="dassdsda" localSheetId="7" hidden="1">{"with_oth_curr",#N/A,FALSE,"2225"}</definedName>
    <definedName name="dassdsda" hidden="1">{"with_oth_curr",#N/A,FALSE,"2225"}</definedName>
    <definedName name="dassdsda_1" localSheetId="7" hidden="1">{"with_oth_curr",#N/A,FALSE,"2225"}</definedName>
    <definedName name="dassdsda_1" hidden="1">{"with_oth_curr",#N/A,FALSE,"2225"}</definedName>
    <definedName name="dasx" localSheetId="7" hidden="1">{"rp_only",#N/A,FALSE,"2225"}</definedName>
    <definedName name="dasx" hidden="1">{"rp_only",#N/A,FALSE,"2225"}</definedName>
    <definedName name="dasx_1" localSheetId="7"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localSheetId="7" hidden="1">{"with_oth_curr",#N/A,FALSE,"2225"}</definedName>
    <definedName name="dcxzxc" hidden="1">{"with_oth_curr",#N/A,FALSE,"2225"}</definedName>
    <definedName name="dcxzxc_1" localSheetId="7" hidden="1">{"with_oth_curr",#N/A,FALSE,"2225"}</definedName>
    <definedName name="dcxzxc_1" hidden="1">{"with_oth_curr",#N/A,FALSE,"2225"}</definedName>
    <definedName name="dd">#REF!</definedName>
    <definedName name="dd4x6">#REF!</definedName>
    <definedName name="ddas" localSheetId="7" hidden="1">{"with_oth_curr",#N/A,FALSE,"2225"}</definedName>
    <definedName name="ddas" hidden="1">{"with_oth_curr",#N/A,FALSE,"2225"}</definedName>
    <definedName name="ddas_1" localSheetId="7" hidden="1">{"with_oth_curr",#N/A,FALSE,"2225"}</definedName>
    <definedName name="ddas_1" hidden="1">{"with_oth_curr",#N/A,FALSE,"2225"}</definedName>
    <definedName name="dday">#REF!</definedName>
    <definedName name="ddd" localSheetId="7" hidden="1">{#N/A,#N/A,FALSE,"M01";#N/A,#N/A,FALSE,"M02";#N/A,#N/A,FALSE,"M03";#N/A,#N/A,FALSE,"M04";#N/A,#N/A,FALSE,"M05";#N/A,#N/A,FALSE,"M08"}</definedName>
    <definedName name="ddd" hidden="1">{#N/A,#N/A,FALSE,"M01";#N/A,#N/A,FALSE,"M02";#N/A,#N/A,FALSE,"M03";#N/A,#N/A,FALSE,"M04";#N/A,#N/A,FALSE,"M05";#N/A,#N/A,FALSE,"M08"}</definedName>
    <definedName name="DDD_1">#REF!</definedName>
    <definedName name="DDD_5">#REF!</definedName>
    <definedName name="ddddd" localSheetId="10" hidden="1">{#N/A,#N/A,FALSE,"SumD";#N/A,#N/A,FALSE,"ElecD";#N/A,#N/A,FALSE,"MechD";#N/A,#N/A,FALSE,"GeotD";#N/A,#N/A,FALSE,"PrcsD";#N/A,#N/A,FALSE,"TunnD";#N/A,#N/A,FALSE,"CivlD";#N/A,#N/A,FALSE,"NtwkD";#N/A,#N/A,FALSE,"EstgD";#N/A,#N/A,FALSE,"PEngD"}</definedName>
    <definedName name="ddddd" localSheetId="7"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localSheetId="7" hidden="1">{"10yp profit and loss",#N/A,FALSE,"Celtel alternative 6"}</definedName>
    <definedName name="dddddd" hidden="1">{"10yp profit and loss",#N/A,FALSE,"Celtel alternative 6"}</definedName>
    <definedName name="dden">#REF!</definedName>
    <definedName name="DDFD" localSheetId="10" hidden="1">{#N/A,#N/A,FALSE,"CCTV"}</definedName>
    <definedName name="DDFD" localSheetId="7" hidden="1">{#N/A,#N/A,FALSE,"CCTV"}</definedName>
    <definedName name="DDFD" hidden="1">{#N/A,#N/A,FALSE,"CCTV"}</definedName>
    <definedName name="ddfg" localSheetId="7" hidden="1">{"rp_only",#N/A,FALSE,"2225"}</definedName>
    <definedName name="ddfg" hidden="1">{"rp_only",#N/A,FALSE,"2225"}</definedName>
    <definedName name="ddfg_1" localSheetId="7" hidden="1">{"rp_only",#N/A,FALSE,"2225"}</definedName>
    <definedName name="ddfg_1" hidden="1">{"rp_only",#N/A,FALSE,"2225"}</definedName>
    <definedName name="ddfgd" localSheetId="7" hidden="1">{"rp_only",#N/A,FALSE,"2225"}</definedName>
    <definedName name="ddfgd" hidden="1">{"rp_only",#N/A,FALSE,"2225"}</definedName>
    <definedName name="ddfgd_1" localSheetId="7" hidden="1">{"rp_only",#N/A,FALSE,"2225"}</definedName>
    <definedName name="ddfgd_1" hidden="1">{"rp_only",#N/A,FALSE,"2225"}</definedName>
    <definedName name="DDFYDFYUDF">#REF!</definedName>
    <definedName name="DDHG" localSheetId="7" hidden="1">{"with_oth_curr",#N/A,FALSE,"2225"}</definedName>
    <definedName name="DDHG" hidden="1">{"with_oth_curr",#N/A,FALSE,"2225"}</definedName>
    <definedName name="DDHG_1" localSheetId="7" hidden="1">{"with_oth_curr",#N/A,FALSE,"2225"}</definedName>
    <definedName name="DDHG_1" hidden="1">{"with_oth_curr",#N/A,FALSE,"2225"}</definedName>
    <definedName name="ddia">#REF!</definedName>
    <definedName name="ddsa" localSheetId="7" hidden="1">{#N/A,#N/A,FALSE,"M06";#N/A,#N/A,FALSE,"M07"}</definedName>
    <definedName name="ddsa" hidden="1">{#N/A,#N/A,FALSE,"M06";#N/A,#N/A,FALSE,"M07"}</definedName>
    <definedName name="dDSAD" localSheetId="7" hidden="1">{"with_oth_curr",#N/A,FALSE,"2225"}</definedName>
    <definedName name="dDSAD" hidden="1">{"with_oth_curr",#N/A,FALSE,"2225"}</definedName>
    <definedName name="dDSAD_1" localSheetId="7" hidden="1">{"with_oth_curr",#N/A,FALSE,"2225"}</definedName>
    <definedName name="dDSAD_1" hidden="1">{"with_oth_curr",#N/A,FALSE,"2225"}</definedName>
    <definedName name="ddsadsa" localSheetId="7" hidden="1">{"with_oth_curr",#N/A,FALSE,"2225"}</definedName>
    <definedName name="ddsadsa" hidden="1">{"with_oth_curr",#N/A,FALSE,"2225"}</definedName>
    <definedName name="ddsadsa_1" localSheetId="7" hidden="1">{"with_oth_curr",#N/A,FALSE,"2225"}</definedName>
    <definedName name="ddsadsa_1" hidden="1">{"with_oth_curr",#N/A,FALSE,"2225"}</definedName>
    <definedName name="ddsadsaads" localSheetId="7" hidden="1">{"rp_only",#N/A,FALSE,"2225"}</definedName>
    <definedName name="ddsadsaads" hidden="1">{"rp_only",#N/A,FALSE,"2225"}</definedName>
    <definedName name="ddsadsaads_1" localSheetId="7" hidden="1">{"rp_only",#N/A,FALSE,"2225"}</definedName>
    <definedName name="ddsadsaads_1" hidden="1">{"rp_only",#N/A,FALSE,"2225"}</definedName>
    <definedName name="DDSS" localSheetId="7">SUM(KBB_ADM,KBB_CERUKAN,KBB_I_Jasa,KBB_INTEREST,KBB_LATEFEE,KBB_OR_B,KBB_POKOK,KBB_SBLM,KBB_TAMBAK)</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localSheetId="7" hidden="1">{"Admin Costs",#N/A,FALSE,"Act.Fcst Costs"}</definedName>
    <definedName name="debb" hidden="1">{"Admin Costs",#N/A,FALSE,"Act.Fcst Costs"}</definedName>
    <definedName name="debb_1" localSheetId="7"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localSheetId="7" hidden="1">{#N/A,#N/A,FALSE,"Aging Summary";#N/A,#N/A,FALSE,"Ratio Analysis";#N/A,#N/A,FALSE,"Test 120 Day Accts";#N/A,#N/A,FALSE,"Tickmarks"}</definedName>
    <definedName name="den" hidden="1">{#N/A,#N/A,FALSE,"Aging Summary";#N/A,#N/A,FALSE,"Ratio Analysis";#N/A,#N/A,FALSE,"Test 120 Day Accts";#N/A,#N/A,FALSE,"Tickmarks"}</definedName>
    <definedName name="den_bu">#REF!</definedName>
    <definedName name="DepOpeningIn">#REF!</definedName>
    <definedName name="Depos" localSheetId="7" hidden="1">{#N/A,#N/A,FALSE,"OUT  AREC"}</definedName>
    <definedName name="Depos" hidden="1">{#N/A,#N/A,FALSE,"OUT  AREC"}</definedName>
    <definedName name="Depos_1" localSheetId="7"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localSheetId="7" hidden="1">{"with_oth_curr",#N/A,FALSE,"2225"}</definedName>
    <definedName name="dfadsdasffdas" hidden="1">{"with_oth_curr",#N/A,FALSE,"2225"}</definedName>
    <definedName name="dfadsdasffdas_1" localSheetId="7" hidden="1">{"with_oth_curr",#N/A,FALSE,"2225"}</definedName>
    <definedName name="dfadsdasffdas_1" hidden="1">{"with_oth_curr",#N/A,FALSE,"2225"}</definedName>
    <definedName name="dfafsdfsdf" localSheetId="7" hidden="1">{"with_oth_curr",#N/A,FALSE,"2225"}</definedName>
    <definedName name="dfafsdfsdf" hidden="1">{"with_oth_curr",#N/A,FALSE,"2225"}</definedName>
    <definedName name="dfafsdfsdf_1" localSheetId="7" hidden="1">{"with_oth_curr",#N/A,FALSE,"2225"}</definedName>
    <definedName name="dfafsdfsdf_1" hidden="1">{"with_oth_curr",#N/A,FALSE,"2225"}</definedName>
    <definedName name="dfasdfasdf" localSheetId="7" hidden="1">{"rp_only",#N/A,FALSE,"2225"}</definedName>
    <definedName name="dfasdfasdf" hidden="1">{"rp_only",#N/A,FALSE,"2225"}</definedName>
    <definedName name="dfasdfasdf_1" localSheetId="7" hidden="1">{"rp_only",#N/A,FALSE,"2225"}</definedName>
    <definedName name="dfasdfasdf_1" hidden="1">{"rp_only",#N/A,FALSE,"2225"}</definedName>
    <definedName name="dfasdfgsdfg" localSheetId="7" hidden="1">{"rp_only",#N/A,FALSE,"2225"}</definedName>
    <definedName name="dfasdfgsdfg" hidden="1">{"rp_only",#N/A,FALSE,"2225"}</definedName>
    <definedName name="dfasdfgsdfg_1" localSheetId="7" hidden="1">{"rp_only",#N/A,FALSE,"2225"}</definedName>
    <definedName name="dfasdfgsdfg_1" hidden="1">{"rp_only",#N/A,FALSE,"2225"}</definedName>
    <definedName name="dfasdvfbfxgf" localSheetId="7" hidden="1">{"rp_only",#N/A,FALSE,"2225"}</definedName>
    <definedName name="dfasdvfbfxgf" hidden="1">{"rp_only",#N/A,FALSE,"2225"}</definedName>
    <definedName name="dfasdvfbfxgf_1" localSheetId="7" hidden="1">{"rp_only",#N/A,FALSE,"2225"}</definedName>
    <definedName name="dfasdvfbfxgf_1" hidden="1">{"rp_only",#N/A,FALSE,"2225"}</definedName>
    <definedName name="dfasfas" localSheetId="7" hidden="1">{"rp_only",#N/A,FALSE,"2225"}</definedName>
    <definedName name="dfasfas" hidden="1">{"rp_only",#N/A,FALSE,"2225"}</definedName>
    <definedName name="dfasfas_1" localSheetId="7" hidden="1">{"rp_only",#N/A,FALSE,"2225"}</definedName>
    <definedName name="dfasfas_1" hidden="1">{"rp_only",#N/A,FALSE,"2225"}</definedName>
    <definedName name="dfbdbcv" localSheetId="7" hidden="1">{"rp_only",#N/A,FALSE,"2225"}</definedName>
    <definedName name="dfbdbcv" hidden="1">{"rp_only",#N/A,FALSE,"2225"}</definedName>
    <definedName name="dfbdbcv_1" localSheetId="7" hidden="1">{"rp_only",#N/A,FALSE,"2225"}</definedName>
    <definedName name="dfbdbcv_1" hidden="1">{"rp_only",#N/A,FALSE,"2225"}</definedName>
    <definedName name="dfd" localSheetId="7" hidden="1">{"rp_only",#N/A,FALSE,"2225"}</definedName>
    <definedName name="dfd" hidden="1">{"rp_only",#N/A,FALSE,"2225"}</definedName>
    <definedName name="dfd_1" localSheetId="7" hidden="1">{"rp_only",#N/A,FALSE,"2225"}</definedName>
    <definedName name="dfd_1" hidden="1">{"rp_only",#N/A,FALSE,"2225"}</definedName>
    <definedName name="dfdd" localSheetId="7" hidden="1">{"rp_only",#N/A,FALSE,"2225"}</definedName>
    <definedName name="dfdd" hidden="1">{"rp_only",#N/A,FALSE,"2225"}</definedName>
    <definedName name="dfdd_1" localSheetId="7"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localSheetId="7" hidden="1">{"with_oth_curr",#N/A,FALSE,"2225"}</definedName>
    <definedName name="dfdfdf" hidden="1">{"with_oth_curr",#N/A,FALSE,"2225"}</definedName>
    <definedName name="dfdfdf_1" localSheetId="7" hidden="1">{"with_oth_curr",#N/A,FALSE,"2225"}</definedName>
    <definedName name="dfdfdf_1" hidden="1">{"with_oth_curr",#N/A,FALSE,"2225"}</definedName>
    <definedName name="dfdfdfdaadsf" localSheetId="7" hidden="1">{"rp_only",#N/A,FALSE,"2225"}</definedName>
    <definedName name="dfdfdfdaadsf" hidden="1">{"rp_only",#N/A,FALSE,"2225"}</definedName>
    <definedName name="dfdfdfdaadsf_1" localSheetId="7" hidden="1">{"rp_only",#N/A,FALSE,"2225"}</definedName>
    <definedName name="dfdfdfdaadsf_1" hidden="1">{"rp_only",#N/A,FALSE,"2225"}</definedName>
    <definedName name="DFDFDS">#REF!</definedName>
    <definedName name="dfdfgdgd" localSheetId="7" hidden="1">{"rp_only",#N/A,FALSE,"2225"}</definedName>
    <definedName name="dfdfgdgd" hidden="1">{"rp_only",#N/A,FALSE,"2225"}</definedName>
    <definedName name="dfdfgdgd_1" localSheetId="7" hidden="1">{"rp_only",#N/A,FALSE,"2225"}</definedName>
    <definedName name="dfdfgdgd_1" hidden="1">{"rp_only",#N/A,FALSE,"2225"}</definedName>
    <definedName name="dfdfsfds" localSheetId="7" hidden="1">{"rp_only",#N/A,FALSE,"2225"}</definedName>
    <definedName name="dfdfsfds" hidden="1">{"rp_only",#N/A,FALSE,"2225"}</definedName>
    <definedName name="dfdfsfds_1" localSheetId="7" hidden="1">{"rp_only",#N/A,FALSE,"2225"}</definedName>
    <definedName name="dfdfsfds_1" hidden="1">{"rp_only",#N/A,FALSE,"2225"}</definedName>
    <definedName name="dfdg" localSheetId="7" hidden="1">{"with_oth_curr",#N/A,FALSE,"2225"}</definedName>
    <definedName name="dfdg" hidden="1">{"with_oth_curr",#N/A,FALSE,"2225"}</definedName>
    <definedName name="dfdg_1" localSheetId="7" hidden="1">{"with_oth_curr",#N/A,FALSE,"2225"}</definedName>
    <definedName name="dfdg_1" hidden="1">{"with_oth_curr",#N/A,FALSE,"2225"}</definedName>
    <definedName name="dfdgd" localSheetId="7" hidden="1">{"rp_only",#N/A,FALSE,"2225"}</definedName>
    <definedName name="dfdgd" hidden="1">{"rp_only",#N/A,FALSE,"2225"}</definedName>
    <definedName name="dfdgd_1" localSheetId="7" hidden="1">{"rp_only",#N/A,FALSE,"2225"}</definedName>
    <definedName name="dfdgd_1" hidden="1">{"rp_only",#N/A,FALSE,"2225"}</definedName>
    <definedName name="DFDGDFSGDFSGDS" localSheetId="7" hidden="1">{"rp_only",#N/A,FALSE,"2225"}</definedName>
    <definedName name="DFDGDFSGDFSGDS" hidden="1">{"rp_only",#N/A,FALSE,"2225"}</definedName>
    <definedName name="DFDGDFSGDFSGDS_1" localSheetId="7" hidden="1">{"rp_only",#N/A,FALSE,"2225"}</definedName>
    <definedName name="DFDGDFSGDFSGDS_1" hidden="1">{"rp_only",#N/A,FALSE,"2225"}</definedName>
    <definedName name="dfds" localSheetId="7" hidden="1">{"rp_only",#N/A,FALSE,"2225"}</definedName>
    <definedName name="dfds" hidden="1">{"rp_only",#N/A,FALSE,"2225"}</definedName>
    <definedName name="dfds_1" localSheetId="7" hidden="1">{"rp_only",#N/A,FALSE,"2225"}</definedName>
    <definedName name="dfds_1" hidden="1">{"rp_only",#N/A,FALSE,"2225"}</definedName>
    <definedName name="dfdsafdssdgf" localSheetId="7" hidden="1">{"rp_only",#N/A,FALSE,"2225"}</definedName>
    <definedName name="dfdsafdssdgf" hidden="1">{"rp_only",#N/A,FALSE,"2225"}</definedName>
    <definedName name="dfdsafdssdgf_1" localSheetId="7" hidden="1">{"rp_only",#N/A,FALSE,"2225"}</definedName>
    <definedName name="dfdsafdssdgf_1" hidden="1">{"rp_only",#N/A,FALSE,"2225"}</definedName>
    <definedName name="dfdsfds" localSheetId="7" hidden="1">{"with_oth_curr",#N/A,FALSE,"2225"}</definedName>
    <definedName name="dfdsfds" hidden="1">{"with_oth_curr",#N/A,FALSE,"2225"}</definedName>
    <definedName name="dfdsfds_1" localSheetId="7" hidden="1">{"with_oth_curr",#N/A,FALSE,"2225"}</definedName>
    <definedName name="dfdsfds_1" hidden="1">{"with_oth_curr",#N/A,FALSE,"2225"}</definedName>
    <definedName name="dfdtrert" localSheetId="7" hidden="1">{"rp_only",#N/A,FALSE,"2225"}</definedName>
    <definedName name="dfdtrert" hidden="1">{"rp_only",#N/A,FALSE,"2225"}</definedName>
    <definedName name="dfdtrert_1" localSheetId="7" hidden="1">{"rp_only",#N/A,FALSE,"2225"}</definedName>
    <definedName name="dfdtrert_1" hidden="1">{"rp_only",#N/A,FALSE,"2225"}</definedName>
    <definedName name="DFE">#REF!</definedName>
    <definedName name="dfewer" localSheetId="7" hidden="1">{"with_oth_curr",#N/A,FALSE,"2225"}</definedName>
    <definedName name="dfewer" hidden="1">{"with_oth_curr",#N/A,FALSE,"2225"}</definedName>
    <definedName name="dfewer_1" localSheetId="7" hidden="1">{"with_oth_curr",#N/A,FALSE,"2225"}</definedName>
    <definedName name="dfewer_1" hidden="1">{"with_oth_curr",#N/A,FALSE,"2225"}</definedName>
    <definedName name="dff" localSheetId="7" hidden="1">{"with_oth_curr",#N/A,FALSE,"2225"}</definedName>
    <definedName name="dff" hidden="1">{"with_oth_curr",#N/A,FALSE,"2225"}</definedName>
    <definedName name="dff_1" localSheetId="7" hidden="1">{"with_oth_curr",#N/A,FALSE,"2225"}</definedName>
    <definedName name="dff_1" hidden="1">{"with_oth_curr",#N/A,FALSE,"2225"}</definedName>
    <definedName name="dffd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localSheetId="7" hidden="1">{"rp_only",#N/A,FALSE,"2225"}</definedName>
    <definedName name="dffdsfsf" hidden="1">{"rp_only",#N/A,FALSE,"2225"}</definedName>
    <definedName name="dffdsfsf_1" localSheetId="7" hidden="1">{"rp_only",#N/A,FALSE,"2225"}</definedName>
    <definedName name="dffdsfsf_1" hidden="1">{"rp_only",#N/A,FALSE,"2225"}</definedName>
    <definedName name="dfffff" localSheetId="10" hidden="1">{#N/A,#N/A,FALSE,"SumG";#N/A,#N/A,FALSE,"ElecG";#N/A,#N/A,FALSE,"MechG";#N/A,#N/A,FALSE,"GeotG";#N/A,#N/A,FALSE,"PrcsG";#N/A,#N/A,FALSE,"TunnG";#N/A,#N/A,FALSE,"CivlG";#N/A,#N/A,FALSE,"NtwkG";#N/A,#N/A,FALSE,"EstgG";#N/A,#N/A,FALSE,"PEngG"}</definedName>
    <definedName name="dfffff" localSheetId="7"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localSheetId="7" hidden="1">{"rp_only",#N/A,FALSE,"2225"}</definedName>
    <definedName name="dffgsfsdgf" hidden="1">{"rp_only",#N/A,FALSE,"2225"}</definedName>
    <definedName name="dffgsfsdgf_1" localSheetId="7" hidden="1">{"rp_only",#N/A,FALSE,"2225"}</definedName>
    <definedName name="dffgsfsdgf_1" hidden="1">{"rp_only",#N/A,FALSE,"2225"}</definedName>
    <definedName name="dffsdfsd" localSheetId="7" hidden="1">{"rp_only",#N/A,FALSE,"2225"}</definedName>
    <definedName name="dffsdfsd" hidden="1">{"rp_only",#N/A,FALSE,"2225"}</definedName>
    <definedName name="dffsdfsd_1" localSheetId="7" hidden="1">{"rp_only",#N/A,FALSE,"2225"}</definedName>
    <definedName name="dffsdfsd_1" hidden="1">{"rp_only",#N/A,FALSE,"2225"}</definedName>
    <definedName name="dfg" localSheetId="7" hidden="1">{#N/A,#N/A,FALSE,"Aging Summary";#N/A,#N/A,FALSE,"Ratio Analysis";#N/A,#N/A,FALSE,"Test 120 Day Accts";#N/A,#N/A,FALSE,"Tickmarks"}</definedName>
    <definedName name="dfg" hidden="1">{#N/A,#N/A,FALSE,"Aging Summary";#N/A,#N/A,FALSE,"Ratio Analysis";#N/A,#N/A,FALSE,"Test 120 Day Accts";#N/A,#N/A,FALSE,"Tickmarks"}</definedName>
    <definedName name="dfgd" localSheetId="7" hidden="1">{"subs",#N/A,FALSE,"database ";"proportional",#N/A,FALSE,"database "}</definedName>
    <definedName name="dfgd" hidden="1">{"subs",#N/A,FALSE,"database ";"proportional",#N/A,FALSE,"database "}</definedName>
    <definedName name="dfgdf" localSheetId="7" hidden="1">{"rp_only",#N/A,FALSE,"2225"}</definedName>
    <definedName name="dfgdf" hidden="1">{"rp_only",#N/A,FALSE,"2225"}</definedName>
    <definedName name="dfgdf_1" localSheetId="7" hidden="1">{"rp_only",#N/A,FALSE,"2225"}</definedName>
    <definedName name="dfgdf_1" hidden="1">{"rp_only",#N/A,FALSE,"2225"}</definedName>
    <definedName name="dfgdfg" localSheetId="7" hidden="1">{"with_oth_curr",#N/A,FALSE,"2225"}</definedName>
    <definedName name="dfgdfg" hidden="1">{"with_oth_curr",#N/A,FALSE,"2225"}</definedName>
    <definedName name="dfgdfg_1" localSheetId="7" hidden="1">{"with_oth_curr",#N/A,FALSE,"2225"}</definedName>
    <definedName name="dfgdfg_1" hidden="1">{"with_oth_curr",#N/A,FALSE,"2225"}</definedName>
    <definedName name="dfgdfgd" localSheetId="7" hidden="1">{"rp_only",#N/A,FALSE,"2225"}</definedName>
    <definedName name="dfgdfgd" hidden="1">{"rp_only",#N/A,FALSE,"2225"}</definedName>
    <definedName name="dfgdfgd_1" localSheetId="7" hidden="1">{"rp_only",#N/A,FALSE,"2225"}</definedName>
    <definedName name="dfgdfgd_1" hidden="1">{"rp_only",#N/A,FALSE,"2225"}</definedName>
    <definedName name="dfgdfgdf" localSheetId="7" hidden="1">{"rp_only",#N/A,FALSE,"2225"}</definedName>
    <definedName name="dfgdfgdf" hidden="1">{"rp_only",#N/A,FALSE,"2225"}</definedName>
    <definedName name="dfgdfgdf_1" localSheetId="7" hidden="1">{"rp_only",#N/A,FALSE,"2225"}</definedName>
    <definedName name="dfgdfgdf_1" hidden="1">{"rp_only",#N/A,FALSE,"2225"}</definedName>
    <definedName name="dfgdfgdfg" localSheetId="7" hidden="1">{"rp_only",#N/A,FALSE,"2225"}</definedName>
    <definedName name="dfgdfgdfg" hidden="1">{"rp_only",#N/A,FALSE,"2225"}</definedName>
    <definedName name="dfgdfgdfg_1" localSheetId="7" hidden="1">{"rp_only",#N/A,FALSE,"2225"}</definedName>
    <definedName name="dfgdfgdfg_1" hidden="1">{"rp_only",#N/A,FALSE,"2225"}</definedName>
    <definedName name="dfgdfgdfgdf" localSheetId="7" hidden="1">{"rp_only",#N/A,FALSE,"2225"}</definedName>
    <definedName name="dfgdfgdfgdf" hidden="1">{"rp_only",#N/A,FALSE,"2225"}</definedName>
    <definedName name="dfgdfgdfgdf_1" localSheetId="7" hidden="1">{"rp_only",#N/A,FALSE,"2225"}</definedName>
    <definedName name="dfgdfgdfgdf_1" hidden="1">{"rp_only",#N/A,FALSE,"2225"}</definedName>
    <definedName name="dfgdfgdfgdg" localSheetId="7" hidden="1">{"rp_only",#N/A,FALSE,"2225"}</definedName>
    <definedName name="dfgdfgdfgdg" hidden="1">{"rp_only",#N/A,FALSE,"2225"}</definedName>
    <definedName name="dfgdfgdfgdg_1" localSheetId="7" hidden="1">{"rp_only",#N/A,FALSE,"2225"}</definedName>
    <definedName name="dfgdfgdfgdg_1" hidden="1">{"rp_only",#N/A,FALSE,"2225"}</definedName>
    <definedName name="dfgdfgdgd" localSheetId="7" hidden="1">{"rp_only",#N/A,FALSE,"2225"}</definedName>
    <definedName name="dfgdfgdgd" hidden="1">{"rp_only",#N/A,FALSE,"2225"}</definedName>
    <definedName name="dfgdfgdgd_1" localSheetId="7" hidden="1">{"rp_only",#N/A,FALSE,"2225"}</definedName>
    <definedName name="dfgdfgdgd_1" hidden="1">{"rp_only",#N/A,FALSE,"2225"}</definedName>
    <definedName name="dfgdfgdgdfg" localSheetId="7" hidden="1">{"with_oth_curr",#N/A,FALSE,"2225"}</definedName>
    <definedName name="dfgdfgdgdfg" hidden="1">{"with_oth_curr",#N/A,FALSE,"2225"}</definedName>
    <definedName name="dfgdfgdgdfg_1" localSheetId="7" hidden="1">{"with_oth_curr",#N/A,FALSE,"2225"}</definedName>
    <definedName name="dfgdfgdgdfg_1" hidden="1">{"with_oth_curr",#N/A,FALSE,"2225"}</definedName>
    <definedName name="dfgdfgdgdg" localSheetId="7" hidden="1">{"with_oth_curr",#N/A,FALSE,"2225"}</definedName>
    <definedName name="dfgdfgdgdg" hidden="1">{"with_oth_curr",#N/A,FALSE,"2225"}</definedName>
    <definedName name="dfgdfgdgdg_1" localSheetId="7" hidden="1">{"with_oth_curr",#N/A,FALSE,"2225"}</definedName>
    <definedName name="dfgdfgdgdg_1" hidden="1">{"with_oth_curr",#N/A,FALSE,"2225"}</definedName>
    <definedName name="dfgdfgdgf" localSheetId="7" hidden="1">{"rp_only",#N/A,FALSE,"2225"}</definedName>
    <definedName name="dfgdfgdgf" hidden="1">{"rp_only",#N/A,FALSE,"2225"}</definedName>
    <definedName name="dfgdfgdgf_1" localSheetId="7" hidden="1">{"rp_only",#N/A,FALSE,"2225"}</definedName>
    <definedName name="dfgdfgdgf_1" hidden="1">{"rp_only",#N/A,FALSE,"2225"}</definedName>
    <definedName name="dfgdfgdgfdgf" localSheetId="7" hidden="1">{"rp_only",#N/A,FALSE,"2225"}</definedName>
    <definedName name="dfgdfgdgfdgf" hidden="1">{"rp_only",#N/A,FALSE,"2225"}</definedName>
    <definedName name="dfgdfgdgfdgf_1" localSheetId="7" hidden="1">{"rp_only",#N/A,FALSE,"2225"}</definedName>
    <definedName name="dfgdfgdgfdgf_1" hidden="1">{"rp_only",#N/A,FALSE,"2225"}</definedName>
    <definedName name="dfgdfgwereqr" localSheetId="7" hidden="1">{"rp_only",#N/A,FALSE,"2225"}</definedName>
    <definedName name="dfgdfgwereqr" hidden="1">{"rp_only",#N/A,FALSE,"2225"}</definedName>
    <definedName name="dfgdfgwereqr_1" localSheetId="7" hidden="1">{"rp_only",#N/A,FALSE,"2225"}</definedName>
    <definedName name="dfgdfgwereqr_1" hidden="1">{"rp_only",#N/A,FALSE,"2225"}</definedName>
    <definedName name="dfgdgd" localSheetId="7" hidden="1">{"with_oth_curr",#N/A,FALSE,"2225"}</definedName>
    <definedName name="dfgdgd" hidden="1">{"with_oth_curr",#N/A,FALSE,"2225"}</definedName>
    <definedName name="dfgdgd_1" localSheetId="7" hidden="1">{"with_oth_curr",#N/A,FALSE,"2225"}</definedName>
    <definedName name="dfgdgd_1" hidden="1">{"with_oth_curr",#N/A,FALSE,"2225"}</definedName>
    <definedName name="dfgdgddffg" localSheetId="7" hidden="1">{"rp_only",#N/A,FALSE,"2225"}</definedName>
    <definedName name="dfgdgddffg" hidden="1">{"rp_only",#N/A,FALSE,"2225"}</definedName>
    <definedName name="dfgdgddffg_1" localSheetId="7" hidden="1">{"rp_only",#N/A,FALSE,"2225"}</definedName>
    <definedName name="dfgdgddffg_1" hidden="1">{"rp_only",#N/A,FALSE,"2225"}</definedName>
    <definedName name="dfgdgdf" localSheetId="7" hidden="1">{"rp_only",#N/A,FALSE,"2225"}</definedName>
    <definedName name="dfgdgdf" hidden="1">{"rp_only",#N/A,FALSE,"2225"}</definedName>
    <definedName name="dfgdgdf_1" localSheetId="7" hidden="1">{"rp_only",#N/A,FALSE,"2225"}</definedName>
    <definedName name="dfgdgdf_1" hidden="1">{"rp_only",#N/A,FALSE,"2225"}</definedName>
    <definedName name="dfgdgdfgd" localSheetId="7" hidden="1">{"with_oth_curr",#N/A,FALSE,"2225"}</definedName>
    <definedName name="dfgdgdfgd" hidden="1">{"with_oth_curr",#N/A,FALSE,"2225"}</definedName>
    <definedName name="dfgdgdfgd_1" localSheetId="7" hidden="1">{"with_oth_curr",#N/A,FALSE,"2225"}</definedName>
    <definedName name="dfgdgdfgd_1" hidden="1">{"with_oth_curr",#N/A,FALSE,"2225"}</definedName>
    <definedName name="dfgdgdfgdg" localSheetId="7" hidden="1">{"rp_only",#N/A,FALSE,"2225"}</definedName>
    <definedName name="dfgdgdfgdg" hidden="1">{"rp_only",#N/A,FALSE,"2225"}</definedName>
    <definedName name="dfgdgdfgdg_1" localSheetId="7" hidden="1">{"rp_only",#N/A,FALSE,"2225"}</definedName>
    <definedName name="dfgdgdfgdg_1" hidden="1">{"rp_only",#N/A,FALSE,"2225"}</definedName>
    <definedName name="dfgdgdgd" localSheetId="7" hidden="1">{"rp_only",#N/A,FALSE,"2225"}</definedName>
    <definedName name="dfgdgdgd" hidden="1">{"rp_only",#N/A,FALSE,"2225"}</definedName>
    <definedName name="dfgdgdgd_1" localSheetId="7" hidden="1">{"rp_only",#N/A,FALSE,"2225"}</definedName>
    <definedName name="dfgdgdgd_1" hidden="1">{"rp_only",#N/A,FALSE,"2225"}</definedName>
    <definedName name="dfgdgdgf" localSheetId="7" hidden="1">{"with_oth_curr",#N/A,FALSE,"2225"}</definedName>
    <definedName name="dfgdgdgf" hidden="1">{"with_oth_curr",#N/A,FALSE,"2225"}</definedName>
    <definedName name="dfgdgdgf_1" localSheetId="7" hidden="1">{"with_oth_curr",#N/A,FALSE,"2225"}</definedName>
    <definedName name="dfgdgdgf_1" hidden="1">{"with_oth_curr",#N/A,FALSE,"2225"}</definedName>
    <definedName name="dfgdgdgfdfg" localSheetId="7" hidden="1">{"rp_only",#N/A,FALSE,"2225"}</definedName>
    <definedName name="dfgdgdgfdfg" hidden="1">{"rp_only",#N/A,FALSE,"2225"}</definedName>
    <definedName name="dfgdgdgfdfg_1" localSheetId="7" hidden="1">{"rp_only",#N/A,FALSE,"2225"}</definedName>
    <definedName name="dfgdgdgfdfg_1" hidden="1">{"rp_only",#N/A,FALSE,"2225"}</definedName>
    <definedName name="dfgdgf" localSheetId="7" hidden="1">{"rp_only",#N/A,FALSE,"2225"}</definedName>
    <definedName name="dfgdgf" hidden="1">{"rp_only",#N/A,FALSE,"2225"}</definedName>
    <definedName name="dfgdgf_1" localSheetId="7" hidden="1">{"rp_only",#N/A,FALSE,"2225"}</definedName>
    <definedName name="dfgdgf_1" hidden="1">{"rp_only",#N/A,FALSE,"2225"}</definedName>
    <definedName name="dfgdgfd" localSheetId="7" hidden="1">{"rp_only",#N/A,FALSE,"2225"}</definedName>
    <definedName name="dfgdgfd" hidden="1">{"rp_only",#N/A,FALSE,"2225"}</definedName>
    <definedName name="dfgdgfd_1" localSheetId="7" hidden="1">{"rp_only",#N/A,FALSE,"2225"}</definedName>
    <definedName name="dfgdgfd_1" hidden="1">{"rp_only",#N/A,FALSE,"2225"}</definedName>
    <definedName name="dfgdgfdf" localSheetId="7" hidden="1">{"rp_only",#N/A,FALSE,"2225"}</definedName>
    <definedName name="dfgdgfdf" hidden="1">{"rp_only",#N/A,FALSE,"2225"}</definedName>
    <definedName name="dfgdgfdf_1" localSheetId="7" hidden="1">{"rp_only",#N/A,FALSE,"2225"}</definedName>
    <definedName name="dfgdgfdf_1" hidden="1">{"rp_only",#N/A,FALSE,"2225"}</definedName>
    <definedName name="dfgdgfdfgdg" localSheetId="7" hidden="1">{"rp_only",#N/A,FALSE,"2225"}</definedName>
    <definedName name="dfgdgfdfgdg" hidden="1">{"rp_only",#N/A,FALSE,"2225"}</definedName>
    <definedName name="dfgdgfdfgdg_1" localSheetId="7" hidden="1">{"rp_only",#N/A,FALSE,"2225"}</definedName>
    <definedName name="dfgdgfdfgdg_1" hidden="1">{"rp_only",#N/A,FALSE,"2225"}</definedName>
    <definedName name="dfgdgfdg" localSheetId="7" hidden="1">{"rp_only",#N/A,FALSE,"2225"}</definedName>
    <definedName name="dfgdgfdg" hidden="1">{"rp_only",#N/A,FALSE,"2225"}</definedName>
    <definedName name="dfgdgfdg_1" localSheetId="7" hidden="1">{"rp_only",#N/A,FALSE,"2225"}</definedName>
    <definedName name="dfgdgfdg_1" hidden="1">{"rp_only",#N/A,FALSE,"2225"}</definedName>
    <definedName name="dfgdggd" localSheetId="7" hidden="1">{"rp_only",#N/A,FALSE,"2225"}</definedName>
    <definedName name="dfgdggd" hidden="1">{"rp_only",#N/A,FALSE,"2225"}</definedName>
    <definedName name="dfgdggd_1" localSheetId="7" hidden="1">{"rp_only",#N/A,FALSE,"2225"}</definedName>
    <definedName name="dfgdggd_1" hidden="1">{"rp_only",#N/A,FALSE,"2225"}</definedName>
    <definedName name="DFGDSFFG" localSheetId="7" hidden="1">{"rp_only",#N/A,FALSE,"2225"}</definedName>
    <definedName name="DFGDSFFG" hidden="1">{"rp_only",#N/A,FALSE,"2225"}</definedName>
    <definedName name="DFGDSFFG_1" localSheetId="7" hidden="1">{"rp_only",#N/A,FALSE,"2225"}</definedName>
    <definedName name="DFGDSFFG_1" hidden="1">{"rp_only",#N/A,FALSE,"2225"}</definedName>
    <definedName name="DFGDSFGDSGFFDG" localSheetId="7" hidden="1">{"rp_only",#N/A,FALSE,"2225"}</definedName>
    <definedName name="DFGDSFGDSGFFDG" hidden="1">{"rp_only",#N/A,FALSE,"2225"}</definedName>
    <definedName name="DFGDSFGDSGFFDG_1" localSheetId="7" hidden="1">{"rp_only",#N/A,FALSE,"2225"}</definedName>
    <definedName name="DFGDSFGDSGFFDG_1" hidden="1">{"rp_only",#N/A,FALSE,"2225"}</definedName>
    <definedName name="dfgfdf" localSheetId="7" hidden="1">{"rp_only",#N/A,FALSE,"2225"}</definedName>
    <definedName name="dfgfdf" hidden="1">{"rp_only",#N/A,FALSE,"2225"}</definedName>
    <definedName name="dfgfdf_1" localSheetId="7" hidden="1">{"rp_only",#N/A,FALSE,"2225"}</definedName>
    <definedName name="dfgfdf_1" hidden="1">{"rp_only",#N/A,FALSE,"2225"}</definedName>
    <definedName name="dfgfdgg" localSheetId="7" hidden="1">{"with_oth_curr",#N/A,FALSE,"2225"}</definedName>
    <definedName name="dfgfdgg" hidden="1">{"with_oth_curr",#N/A,FALSE,"2225"}</definedName>
    <definedName name="dfgfdgg_1" localSheetId="7" hidden="1">{"with_oth_curr",#N/A,FALSE,"2225"}</definedName>
    <definedName name="dfgfdgg_1" hidden="1">{"with_oth_curr",#N/A,FALSE,"2225"}</definedName>
    <definedName name="dfgfg" localSheetId="7" hidden="1">{"with_oth_curr",#N/A,FALSE,"2225"}</definedName>
    <definedName name="dfgfg" hidden="1">{"with_oth_curr",#N/A,FALSE,"2225"}</definedName>
    <definedName name="dfgfg_1" localSheetId="7" hidden="1">{"with_oth_curr",#N/A,FALSE,"2225"}</definedName>
    <definedName name="dfgfg_1" hidden="1">{"with_oth_curr",#N/A,FALSE,"2225"}</definedName>
    <definedName name="dfgg" localSheetId="7" hidden="1">{"rp_only",#N/A,FALSE,"2225"}</definedName>
    <definedName name="dfgg" hidden="1">{"rp_only",#N/A,FALSE,"2225"}</definedName>
    <definedName name="dfgg_1" localSheetId="7" hidden="1">{"rp_only",#N/A,FALSE,"2225"}</definedName>
    <definedName name="dfgg_1" hidden="1">{"rp_only",#N/A,FALSE,"2225"}</definedName>
    <definedName name="dfggf" localSheetId="7" hidden="1">{"rp_only",#N/A,FALSE,"2225"}</definedName>
    <definedName name="dfggf" hidden="1">{"rp_only",#N/A,FALSE,"2225"}</definedName>
    <definedName name="dfggf_1" localSheetId="7" hidden="1">{"rp_only",#N/A,FALSE,"2225"}</definedName>
    <definedName name="dfggf_1" hidden="1">{"rp_only",#N/A,FALSE,"2225"}</definedName>
    <definedName name="dfghdfhfd" localSheetId="7" hidden="1">{"rp_only",#N/A,FALSE,"2225"}</definedName>
    <definedName name="dfghdfhfd" hidden="1">{"rp_only",#N/A,FALSE,"2225"}</definedName>
    <definedName name="dfghdfhfd_1" localSheetId="7" hidden="1">{"rp_only",#N/A,FALSE,"2225"}</definedName>
    <definedName name="dfghdfhfd_1" hidden="1">{"rp_only",#N/A,FALSE,"2225"}</definedName>
    <definedName name="dfghfdghfgh" localSheetId="7" hidden="1">{"rp_only",#N/A,FALSE,"2225"}</definedName>
    <definedName name="dfghfdghfgh" hidden="1">{"rp_only",#N/A,FALSE,"2225"}</definedName>
    <definedName name="dfghfdghfgh_1" localSheetId="7" hidden="1">{"rp_only",#N/A,FALSE,"2225"}</definedName>
    <definedName name="dfghfdghfgh_1" hidden="1">{"rp_only",#N/A,FALSE,"2225"}</definedName>
    <definedName name="dfghj" localSheetId="7" hidden="1">{#N/A,#N/A,FALSE,"Aging Summary";#N/A,#N/A,FALSE,"Ratio Analysis";#N/A,#N/A,FALSE,"Test 120 Day Accts";#N/A,#N/A,FALSE,"Tickmarks"}</definedName>
    <definedName name="dfghj" hidden="1">{#N/A,#N/A,FALSE,"Aging Summary";#N/A,#N/A,FALSE,"Ratio Analysis";#N/A,#N/A,FALSE,"Test 120 Day Accts";#N/A,#N/A,FALSE,"Tickmarks"}</definedName>
    <definedName name="dfh" localSheetId="10" hidden="1">{#N/A,#N/A,FALSE,"特殊室（ＢＱ表）"}</definedName>
    <definedName name="dfh" localSheetId="7" hidden="1">{#N/A,#N/A,FALSE,"特殊室（ＢＱ表）"}</definedName>
    <definedName name="dfh" hidden="1">{#N/A,#N/A,FALSE,"特殊室（ＢＱ表）"}</definedName>
    <definedName name="dfhcvbcb" localSheetId="7" hidden="1">{"rp_only",#N/A,FALSE,"2225"}</definedName>
    <definedName name="dfhcvbcb" hidden="1">{"rp_only",#N/A,FALSE,"2225"}</definedName>
    <definedName name="dfhcvbcb_1" localSheetId="7" hidden="1">{"rp_only",#N/A,FALSE,"2225"}</definedName>
    <definedName name="dfhcvbcb_1" hidden="1">{"rp_only",#N/A,FALSE,"2225"}</definedName>
    <definedName name="dfhdh" hidden="1">#REF!</definedName>
    <definedName name="dfhfhdh" localSheetId="7" hidden="1">{"'ตัวอย่าง'!$A$1:$O$21"}</definedName>
    <definedName name="dfhfhdh" hidden="1">{"'ตัวอย่าง'!$A$1:$O$21"}</definedName>
    <definedName name="dfsa" localSheetId="7" hidden="1">{"rp_only",#N/A,FALSE,"2225"}</definedName>
    <definedName name="dfsa" hidden="1">{"rp_only",#N/A,FALSE,"2225"}</definedName>
    <definedName name="dfsa_1" localSheetId="7" hidden="1">{"rp_only",#N/A,FALSE,"2225"}</definedName>
    <definedName name="dfsa_1" hidden="1">{"rp_only",#N/A,FALSE,"2225"}</definedName>
    <definedName name="dfsaadfsdfsafsdafsda" localSheetId="7" hidden="1">{"rp_only",#N/A,FALSE,"2225"}</definedName>
    <definedName name="dfsaadfsdfsafsdafsda" hidden="1">{"rp_only",#N/A,FALSE,"2225"}</definedName>
    <definedName name="dfsaadfsdfsafsdafsda_1" localSheetId="7" hidden="1">{"rp_only",#N/A,FALSE,"2225"}</definedName>
    <definedName name="dfsaadfsdfsafsdafsda_1" hidden="1">{"rp_only",#N/A,FALSE,"2225"}</definedName>
    <definedName name="dfsadf" localSheetId="7" hidden="1">{"rp_only",#N/A,FALSE,"2225"}</definedName>
    <definedName name="dfsadf" hidden="1">{"rp_only",#N/A,FALSE,"2225"}</definedName>
    <definedName name="dfsadf_1" localSheetId="7" hidden="1">{"rp_only",#N/A,FALSE,"2225"}</definedName>
    <definedName name="dfsadf_1" hidden="1">{"rp_only",#N/A,FALSE,"2225"}</definedName>
    <definedName name="dfsadsfadfsadasf" localSheetId="7" hidden="1">{"with_oth_curr",#N/A,FALSE,"2225"}</definedName>
    <definedName name="dfsadsfadfsadasf" hidden="1">{"with_oth_curr",#N/A,FALSE,"2225"}</definedName>
    <definedName name="dfsadsfadfsadasf_1" localSheetId="7" hidden="1">{"with_oth_curr",#N/A,FALSE,"2225"}</definedName>
    <definedName name="dfsadsfadfsadasf_1" hidden="1">{"with_oth_curr",#N/A,FALSE,"2225"}</definedName>
    <definedName name="dfsadsfdfsa" localSheetId="7" hidden="1">{"rp_only",#N/A,FALSE,"2225"}</definedName>
    <definedName name="dfsadsfdfsa" hidden="1">{"rp_only",#N/A,FALSE,"2225"}</definedName>
    <definedName name="dfsadsfdfsa_1" localSheetId="7" hidden="1">{"rp_only",#N/A,FALSE,"2225"}</definedName>
    <definedName name="dfsadsfdfsa_1" hidden="1">{"rp_only",#N/A,FALSE,"2225"}</definedName>
    <definedName name="dfsafasdfds" localSheetId="7" hidden="1">{"with_oth_curr",#N/A,FALSE,"2225"}</definedName>
    <definedName name="dfsafasdfds" hidden="1">{"with_oth_curr",#N/A,FALSE,"2225"}</definedName>
    <definedName name="dfsafasdfds_1" localSheetId="7" hidden="1">{"with_oth_curr",#N/A,FALSE,"2225"}</definedName>
    <definedName name="dfsafasdfds_1" hidden="1">{"with_oth_curr",#N/A,FALSE,"2225"}</definedName>
    <definedName name="dfsafdsafdsa" localSheetId="7" hidden="1">{"rp_only",#N/A,FALSE,"2225"}</definedName>
    <definedName name="dfsafdsafdsa" hidden="1">{"rp_only",#N/A,FALSE,"2225"}</definedName>
    <definedName name="dfsafdsafdsa_1" localSheetId="7" hidden="1">{"rp_only",#N/A,FALSE,"2225"}</definedName>
    <definedName name="dfsafdsafdsa_1" hidden="1">{"rp_only",#N/A,FALSE,"2225"}</definedName>
    <definedName name="dfsafdsfds" localSheetId="7" hidden="1">{"with_oth_curr",#N/A,FALSE,"2225"}</definedName>
    <definedName name="dfsafdsfds" hidden="1">{"with_oth_curr",#N/A,FALSE,"2225"}</definedName>
    <definedName name="dfsafdsfds_1" localSheetId="7" hidden="1">{"with_oth_curr",#N/A,FALSE,"2225"}</definedName>
    <definedName name="dfsafdsfds_1" hidden="1">{"with_oth_curr",#N/A,FALSE,"2225"}</definedName>
    <definedName name="dfsafgff" localSheetId="7" hidden="1">{"with_oth_curr",#N/A,FALSE,"2225"}</definedName>
    <definedName name="dfsafgff" hidden="1">{"with_oth_curr",#N/A,FALSE,"2225"}</definedName>
    <definedName name="dfsafgff_1" localSheetId="7" hidden="1">{"with_oth_curr",#N/A,FALSE,"2225"}</definedName>
    <definedName name="dfsafgff_1" hidden="1">{"with_oth_curr",#N/A,FALSE,"2225"}</definedName>
    <definedName name="dfsafsdafdsfds" localSheetId="7" hidden="1">{"with_oth_curr",#N/A,FALSE,"2225"}</definedName>
    <definedName name="dfsafsdafdsfds" hidden="1">{"with_oth_curr",#N/A,FALSE,"2225"}</definedName>
    <definedName name="dfsafsdafdsfds_1" localSheetId="7" hidden="1">{"with_oth_curr",#N/A,FALSE,"2225"}</definedName>
    <definedName name="dfsafsdafdsfds_1" hidden="1">{"with_oth_curr",#N/A,FALSE,"2225"}</definedName>
    <definedName name="dfsafsddsaf" localSheetId="7" hidden="1">{"with_oth_curr",#N/A,FALSE,"2225"}</definedName>
    <definedName name="dfsafsddsaf" hidden="1">{"with_oth_curr",#N/A,FALSE,"2225"}</definedName>
    <definedName name="dfsafsddsaf_1" localSheetId="7" hidden="1">{"with_oth_curr",#N/A,FALSE,"2225"}</definedName>
    <definedName name="dfsafsddsaf_1" hidden="1">{"with_oth_curr",#N/A,FALSE,"2225"}</definedName>
    <definedName name="dfsdfs" localSheetId="7" hidden="1">{"rp_only",#N/A,FALSE,"2225"}</definedName>
    <definedName name="dfsdfs" hidden="1">{"rp_only",#N/A,FALSE,"2225"}</definedName>
    <definedName name="dfsdfs_1" localSheetId="7" hidden="1">{"rp_only",#N/A,FALSE,"2225"}</definedName>
    <definedName name="dfsdfs_1" hidden="1">{"rp_only",#N/A,FALSE,"2225"}</definedName>
    <definedName name="dfsdfsafdsa" localSheetId="7" hidden="1">{"rp_only",#N/A,FALSE,"2225"}</definedName>
    <definedName name="dfsdfsafdsa" hidden="1">{"rp_only",#N/A,FALSE,"2225"}</definedName>
    <definedName name="dfsdfsafdsa_1" localSheetId="7" hidden="1">{"rp_only",#N/A,FALSE,"2225"}</definedName>
    <definedName name="dfsdfsafdsa_1" hidden="1">{"rp_only",#N/A,FALSE,"2225"}</definedName>
    <definedName name="dfsdfsafdsadasffads" localSheetId="7" hidden="1">{"rp_only",#N/A,FALSE,"2225"}</definedName>
    <definedName name="dfsdfsafdsadasffads" hidden="1">{"rp_only",#N/A,FALSE,"2225"}</definedName>
    <definedName name="dfsdfsafdsadasffads_1" localSheetId="7" hidden="1">{"rp_only",#N/A,FALSE,"2225"}</definedName>
    <definedName name="dfsdfsafdsadasffads_1" hidden="1">{"rp_only",#N/A,FALSE,"2225"}</definedName>
    <definedName name="dfsdfsd" localSheetId="7" hidden="1">{"rp_only",#N/A,FALSE,"2225"}</definedName>
    <definedName name="dfsdfsd" hidden="1">{"rp_only",#N/A,FALSE,"2225"}</definedName>
    <definedName name="dfsdfsd_1" localSheetId="7" hidden="1">{"rp_only",#N/A,FALSE,"2225"}</definedName>
    <definedName name="dfsdfsd_1" hidden="1">{"rp_only",#N/A,FALSE,"2225"}</definedName>
    <definedName name="dfsdfsdf" localSheetId="7" hidden="1">{"rp_only",#N/A,FALSE,"2225"}</definedName>
    <definedName name="dfsdfsdf" hidden="1">{"rp_only",#N/A,FALSE,"2225"}</definedName>
    <definedName name="dfsdfsdf_1" localSheetId="7" hidden="1">{"rp_only",#N/A,FALSE,"2225"}</definedName>
    <definedName name="dfsdfsdf_1" hidden="1">{"rp_only",#N/A,FALSE,"2225"}</definedName>
    <definedName name="dfsdfsdfs" localSheetId="7" hidden="1">{"rp_only",#N/A,FALSE,"2225"}</definedName>
    <definedName name="dfsdfsdfs" hidden="1">{"rp_only",#N/A,FALSE,"2225"}</definedName>
    <definedName name="dfsdfsdfs_1" localSheetId="7" hidden="1">{"rp_only",#N/A,FALSE,"2225"}</definedName>
    <definedName name="dfsdfsdfs_1" hidden="1">{"rp_only",#N/A,FALSE,"2225"}</definedName>
    <definedName name="dfsdfsdfsdfsfsd" localSheetId="7" hidden="1">{"with_oth_curr",#N/A,FALSE,"2225"}</definedName>
    <definedName name="dfsdfsdfsdfsfsd" hidden="1">{"with_oth_curr",#N/A,FALSE,"2225"}</definedName>
    <definedName name="dfsdfsdfsdfsfsd_1" localSheetId="7" hidden="1">{"with_oth_curr",#N/A,FALSE,"2225"}</definedName>
    <definedName name="dfsdfsdfsdfsfsd_1" hidden="1">{"with_oth_curr",#N/A,FALSE,"2225"}</definedName>
    <definedName name="dfsdfsfdsfdsadfs" localSheetId="7" hidden="1">{"with_oth_curr",#N/A,FALSE,"2225"}</definedName>
    <definedName name="dfsdfsfdsfdsadfs" hidden="1">{"with_oth_curr",#N/A,FALSE,"2225"}</definedName>
    <definedName name="dfsdfsfdsfdsadfs_1" localSheetId="7" hidden="1">{"with_oth_curr",#N/A,FALSE,"2225"}</definedName>
    <definedName name="dfsdfsfdsfdsadfs_1" hidden="1">{"with_oth_curr",#N/A,FALSE,"2225"}</definedName>
    <definedName name="dfsdfsfs" localSheetId="7" hidden="1">{"with_oth_curr",#N/A,FALSE,"2225"}</definedName>
    <definedName name="dfsdfsfs" hidden="1">{"with_oth_curr",#N/A,FALSE,"2225"}</definedName>
    <definedName name="dfsdfsfs_1" localSheetId="7" hidden="1">{"with_oth_curr",#N/A,FALSE,"2225"}</definedName>
    <definedName name="dfsdfsfs_1" hidden="1">{"with_oth_curr",#N/A,FALSE,"2225"}</definedName>
    <definedName name="dfsdfsfsf" localSheetId="7" hidden="1">{"with_oth_curr",#N/A,FALSE,"2225"}</definedName>
    <definedName name="dfsdfsfsf" hidden="1">{"with_oth_curr",#N/A,FALSE,"2225"}</definedName>
    <definedName name="dfsdfsfsf_1" localSheetId="7" hidden="1">{"with_oth_curr",#N/A,FALSE,"2225"}</definedName>
    <definedName name="dfsdfsfsf_1" hidden="1">{"with_oth_curr",#N/A,FALSE,"2225"}</definedName>
    <definedName name="DFSF" localSheetId="10" hidden="1">{#N/A,#N/A,FALSE,"特殊室（ＢＱ表）"}</definedName>
    <definedName name="DFSF" localSheetId="7" hidden="1">{#N/A,#N/A,FALSE,"特殊室（ＢＱ表）"}</definedName>
    <definedName name="DFSF" hidden="1">{#N/A,#N/A,FALSE,"特殊室（ＢＱ表）"}</definedName>
    <definedName name="dfsfdfds" localSheetId="7" hidden="1">{"rp_only",#N/A,FALSE,"2225"}</definedName>
    <definedName name="dfsfdfds" hidden="1">{"rp_only",#N/A,FALSE,"2225"}</definedName>
    <definedName name="dfsfdfds_1" localSheetId="7" hidden="1">{"rp_only",#N/A,FALSE,"2225"}</definedName>
    <definedName name="dfsfdfds_1" hidden="1">{"rp_only",#N/A,FALSE,"2225"}</definedName>
    <definedName name="dfsfds" localSheetId="7" hidden="1">{"with_oth_curr",#N/A,FALSE,"2225"}</definedName>
    <definedName name="dfsfds" hidden="1">{"with_oth_curr",#N/A,FALSE,"2225"}</definedName>
    <definedName name="dfsfds_1" localSheetId="7" hidden="1">{"with_oth_curr",#N/A,FALSE,"2225"}</definedName>
    <definedName name="dfsfds_1" hidden="1">{"with_oth_curr",#N/A,FALSE,"2225"}</definedName>
    <definedName name="dfsfdsadfa" localSheetId="7" hidden="1">{"rp_only",#N/A,FALSE,"2225"}</definedName>
    <definedName name="dfsfdsadfa" hidden="1">{"rp_only",#N/A,FALSE,"2225"}</definedName>
    <definedName name="dfsfdsadfa_1" localSheetId="7" hidden="1">{"rp_only",#N/A,FALSE,"2225"}</definedName>
    <definedName name="dfsfdsadfa_1" hidden="1">{"rp_only",#N/A,FALSE,"2225"}</definedName>
    <definedName name="dfsfdsadffdsfdsfdas" localSheetId="7" hidden="1">{"with_oth_curr",#N/A,FALSE,"2225"}</definedName>
    <definedName name="dfsfdsadffdsfdsfdas" hidden="1">{"with_oth_curr",#N/A,FALSE,"2225"}</definedName>
    <definedName name="dfsfdsadffdsfdsfdas_1" localSheetId="7" hidden="1">{"with_oth_curr",#N/A,FALSE,"2225"}</definedName>
    <definedName name="dfsfdsadffdsfdsfdas_1" hidden="1">{"with_oth_curr",#N/A,FALSE,"2225"}</definedName>
    <definedName name="dfsfdsafdsfdssdfa" localSheetId="7" hidden="1">{"with_oth_curr",#N/A,FALSE,"2225"}</definedName>
    <definedName name="dfsfdsafdsfdssdfa" hidden="1">{"with_oth_curr",#N/A,FALSE,"2225"}</definedName>
    <definedName name="dfsfdsafdsfdssdfa_1" localSheetId="7" hidden="1">{"with_oth_curr",#N/A,FALSE,"2225"}</definedName>
    <definedName name="dfsfdsafdsfdssdfa_1" hidden="1">{"with_oth_curr",#N/A,FALSE,"2225"}</definedName>
    <definedName name="dfsfdsafes" localSheetId="7" hidden="1">{"with_oth_curr",#N/A,FALSE,"2225"}</definedName>
    <definedName name="dfsfdsafes" hidden="1">{"with_oth_curr",#N/A,FALSE,"2225"}</definedName>
    <definedName name="dfsfdsafes_1" localSheetId="7" hidden="1">{"with_oth_curr",#N/A,FALSE,"2225"}</definedName>
    <definedName name="dfsfdsafes_1" hidden="1">{"with_oth_curr",#N/A,FALSE,"2225"}</definedName>
    <definedName name="dfsfdsafsdadfsdfasa" localSheetId="7" hidden="1">{"rp_only",#N/A,FALSE,"2225"}</definedName>
    <definedName name="dfsfdsafsdadfsdfasa" hidden="1">{"rp_only",#N/A,FALSE,"2225"}</definedName>
    <definedName name="dfsfdsafsdadfsdfasa_1" localSheetId="7" hidden="1">{"rp_only",#N/A,FALSE,"2225"}</definedName>
    <definedName name="dfsfdsafsdadfsdfasa_1" hidden="1">{"rp_only",#N/A,FALSE,"2225"}</definedName>
    <definedName name="dfsfdsdffd" localSheetId="7" hidden="1">{"rp_only",#N/A,FALSE,"2225"}</definedName>
    <definedName name="dfsfdsdffd" hidden="1">{"rp_only",#N/A,FALSE,"2225"}</definedName>
    <definedName name="dfsfdsdffd_1" localSheetId="7" hidden="1">{"rp_only",#N/A,FALSE,"2225"}</definedName>
    <definedName name="dfsfdsdffd_1" hidden="1">{"rp_only",#N/A,FALSE,"2225"}</definedName>
    <definedName name="dfsfdsdfs" localSheetId="7" hidden="1">{"with_oth_curr",#N/A,FALSE,"2225"}</definedName>
    <definedName name="dfsfdsdfs" hidden="1">{"with_oth_curr",#N/A,FALSE,"2225"}</definedName>
    <definedName name="dfsfdsdfs_1" localSheetId="7" hidden="1">{"with_oth_curr",#N/A,FALSE,"2225"}</definedName>
    <definedName name="dfsfdsdfs_1" hidden="1">{"with_oth_curr",#N/A,FALSE,"2225"}</definedName>
    <definedName name="dfsfdsfds" localSheetId="7" hidden="1">{"with_oth_curr",#N/A,FALSE,"2225"}</definedName>
    <definedName name="dfsfdsfds" hidden="1">{"with_oth_curr",#N/A,FALSE,"2225"}</definedName>
    <definedName name="dfsfdsfds_1" localSheetId="7" hidden="1">{"with_oth_curr",#N/A,FALSE,"2225"}</definedName>
    <definedName name="dfsfdsfds_1" hidden="1">{"with_oth_curr",#N/A,FALSE,"2225"}</definedName>
    <definedName name="dfsfdsfdsfgbvcxv" localSheetId="7" hidden="1">{"rp_only",#N/A,FALSE,"2225"}</definedName>
    <definedName name="dfsfdsfdsfgbvcxv" hidden="1">{"rp_only",#N/A,FALSE,"2225"}</definedName>
    <definedName name="dfsfdsfdsfgbvcxv_1" localSheetId="7" hidden="1">{"rp_only",#N/A,FALSE,"2225"}</definedName>
    <definedName name="dfsfdsfdsfgbvcxv_1" hidden="1">{"rp_only",#N/A,FALSE,"2225"}</definedName>
    <definedName name="dfsfdsfgvcxz" localSheetId="7" hidden="1">{"with_oth_curr",#N/A,FALSE,"2225"}</definedName>
    <definedName name="dfsfdsfgvcxz" hidden="1">{"with_oth_curr",#N/A,FALSE,"2225"}</definedName>
    <definedName name="dfsfdsfgvcxz_1" localSheetId="7" hidden="1">{"with_oth_curr",#N/A,FALSE,"2225"}</definedName>
    <definedName name="dfsfdsfgvcxz_1" hidden="1">{"with_oth_curr",#N/A,FALSE,"2225"}</definedName>
    <definedName name="dfsff" localSheetId="7" hidden="1">{"rp_only",#N/A,FALSE,"2225"}</definedName>
    <definedName name="dfsff" hidden="1">{"rp_only",#N/A,FALSE,"2225"}</definedName>
    <definedName name="dfsff_1" localSheetId="7" hidden="1">{"rp_only",#N/A,FALSE,"2225"}</definedName>
    <definedName name="dfsff_1" hidden="1">{"rp_only",#N/A,FALSE,"2225"}</definedName>
    <definedName name="dfsffds" localSheetId="7" hidden="1">{"rp_only",#N/A,FALSE,"2225"}</definedName>
    <definedName name="dfsffds" hidden="1">{"rp_only",#N/A,FALSE,"2225"}</definedName>
    <definedName name="dfsffds_1" localSheetId="7" hidden="1">{"rp_only",#N/A,FALSE,"2225"}</definedName>
    <definedName name="dfsffds_1" hidden="1">{"rp_only",#N/A,FALSE,"2225"}</definedName>
    <definedName name="dfsffsf" localSheetId="7" hidden="1">{"with_oth_curr",#N/A,FALSE,"2225"}</definedName>
    <definedName name="dfsffsf" hidden="1">{"with_oth_curr",#N/A,FALSE,"2225"}</definedName>
    <definedName name="dfsffsf_1" localSheetId="7" hidden="1">{"with_oth_curr",#N/A,FALSE,"2225"}</definedName>
    <definedName name="dfsffsf_1" hidden="1">{"with_oth_curr",#N/A,FALSE,"2225"}</definedName>
    <definedName name="dfsfs" localSheetId="7" hidden="1">{"rp_only",#N/A,FALSE,"2225"}</definedName>
    <definedName name="dfsfs" hidden="1">{"rp_only",#N/A,FALSE,"2225"}</definedName>
    <definedName name="dfsfs_1" localSheetId="7" hidden="1">{"rp_only",#N/A,FALSE,"2225"}</definedName>
    <definedName name="dfsfs_1" hidden="1">{"rp_only",#N/A,FALSE,"2225"}</definedName>
    <definedName name="dfsfsdafsdafdsfdsa" localSheetId="7" hidden="1">{"with_oth_curr",#N/A,FALSE,"2225"}</definedName>
    <definedName name="dfsfsdafsdafdsfdsa" hidden="1">{"with_oth_curr",#N/A,FALSE,"2225"}</definedName>
    <definedName name="dfsfsdafsdafdsfdsa_1" localSheetId="7" hidden="1">{"with_oth_curr",#N/A,FALSE,"2225"}</definedName>
    <definedName name="dfsfsdafsdafdsfdsa_1" hidden="1">{"with_oth_curr",#N/A,FALSE,"2225"}</definedName>
    <definedName name="dfsfsdasfdfsdfdsa" localSheetId="7" hidden="1">{"with_oth_curr",#N/A,FALSE,"2225"}</definedName>
    <definedName name="dfsfsdasfdfsdfdsa" hidden="1">{"with_oth_curr",#N/A,FALSE,"2225"}</definedName>
    <definedName name="dfsfsdasfdfsdfdsa_1" localSheetId="7" hidden="1">{"with_oth_curr",#N/A,FALSE,"2225"}</definedName>
    <definedName name="dfsfsdasfdfsdfdsa_1" hidden="1">{"with_oth_curr",#N/A,FALSE,"2225"}</definedName>
    <definedName name="dfsfsddfsfdsdvs" localSheetId="7" hidden="1">{"rp_only",#N/A,FALSE,"2225"}</definedName>
    <definedName name="dfsfsddfsfdsdvs" hidden="1">{"rp_only",#N/A,FALSE,"2225"}</definedName>
    <definedName name="dfsfsddfsfdsdvs_1" localSheetId="7" hidden="1">{"rp_only",#N/A,FALSE,"2225"}</definedName>
    <definedName name="dfsfsddfsfdsdvs_1" hidden="1">{"rp_only",#N/A,FALSE,"2225"}</definedName>
    <definedName name="dfsfsdf" localSheetId="7" hidden="1">{"with_oth_curr",#N/A,FALSE,"2225"}</definedName>
    <definedName name="dfsfsdf" hidden="1">{"with_oth_curr",#N/A,FALSE,"2225"}</definedName>
    <definedName name="dfsfsdf_1" localSheetId="7" hidden="1">{"with_oth_curr",#N/A,FALSE,"2225"}</definedName>
    <definedName name="dfsfsdf_1" hidden="1">{"with_oth_curr",#N/A,FALSE,"2225"}</definedName>
    <definedName name="dfsfsdfsf" localSheetId="7" hidden="1">{"rp_only",#N/A,FALSE,"2225"}</definedName>
    <definedName name="dfsfsdfsf" hidden="1">{"rp_only",#N/A,FALSE,"2225"}</definedName>
    <definedName name="dfsfsdfsf_1" localSheetId="7" hidden="1">{"rp_only",#N/A,FALSE,"2225"}</definedName>
    <definedName name="dfsfsdfsf_1" hidden="1">{"rp_only",#N/A,FALSE,"2225"}</definedName>
    <definedName name="dfsfsdfsfs" localSheetId="7" hidden="1">{"rp_only",#N/A,FALSE,"2225"}</definedName>
    <definedName name="dfsfsdfsfs" hidden="1">{"rp_only",#N/A,FALSE,"2225"}</definedName>
    <definedName name="dfsfsdfsfs_1" localSheetId="7" hidden="1">{"rp_only",#N/A,FALSE,"2225"}</definedName>
    <definedName name="dfsfsdfsfs_1" hidden="1">{"rp_only",#N/A,FALSE,"2225"}</definedName>
    <definedName name="dfsfsf" localSheetId="7" hidden="1">{"with_oth_curr",#N/A,FALSE,"2225"}</definedName>
    <definedName name="dfsfsf" hidden="1">{"with_oth_curr",#N/A,FALSE,"2225"}</definedName>
    <definedName name="dfsfsf_1" localSheetId="7" hidden="1">{"with_oth_curr",#N/A,FALSE,"2225"}</definedName>
    <definedName name="dfsfsf_1" hidden="1">{"with_oth_curr",#N/A,FALSE,"2225"}</definedName>
    <definedName name="dfsfsfsdfs" localSheetId="7" hidden="1">{"rp_only",#N/A,FALSE,"2225"}</definedName>
    <definedName name="dfsfsfsdfs" hidden="1">{"rp_only",#N/A,FALSE,"2225"}</definedName>
    <definedName name="dfsfsfsdfs_1" localSheetId="7" hidden="1">{"rp_only",#N/A,FALSE,"2225"}</definedName>
    <definedName name="dfsfsfsdfs_1" hidden="1">{"rp_only",#N/A,FALSE,"2225"}</definedName>
    <definedName name="dfsgsd" localSheetId="7" hidden="1">{"rp_only",#N/A,FALSE,"2225"}</definedName>
    <definedName name="dfsgsd" hidden="1">{"rp_only",#N/A,FALSE,"2225"}</definedName>
    <definedName name="dfsgsd_1" localSheetId="7" hidden="1">{"rp_only",#N/A,FALSE,"2225"}</definedName>
    <definedName name="dfsgsd_1" hidden="1">{"rp_only",#N/A,FALSE,"2225"}</definedName>
    <definedName name="DFSGSDFSDF" localSheetId="7" hidden="1">{"rp_only",#N/A,FALSE,"2225"}</definedName>
    <definedName name="DFSGSDFSDF" hidden="1">{"rp_only",#N/A,FALSE,"2225"}</definedName>
    <definedName name="DFSGSDFSDF_1" localSheetId="7" hidden="1">{"rp_only",#N/A,FALSE,"2225"}</definedName>
    <definedName name="DFSGSDFSDF_1" hidden="1">{"rp_only",#N/A,FALSE,"2225"}</definedName>
    <definedName name="DFSGSDGFDGDF" localSheetId="7" hidden="1">{"with_oth_curr",#N/A,FALSE,"2225"}</definedName>
    <definedName name="DFSGSDGFDGDF" hidden="1">{"with_oth_curr",#N/A,FALSE,"2225"}</definedName>
    <definedName name="DFSGSDGFDGDF_1" localSheetId="7" hidden="1">{"with_oth_curr",#N/A,FALSE,"2225"}</definedName>
    <definedName name="DFSGSDGFDGDF_1" hidden="1">{"with_oth_curr",#N/A,FALSE,"2225"}</definedName>
    <definedName name="dfssadfsadgf" localSheetId="7" hidden="1">{"rp_only",#N/A,FALSE,"2225"}</definedName>
    <definedName name="dfssadfsadgf" hidden="1">{"rp_only",#N/A,FALSE,"2225"}</definedName>
    <definedName name="dfssadfsadgf_1" localSheetId="7" hidden="1">{"rp_only",#N/A,FALSE,"2225"}</definedName>
    <definedName name="dfssadfsadgf_1" hidden="1">{"rp_only",#N/A,FALSE,"2225"}</definedName>
    <definedName name="dfssdffdsfds" localSheetId="7" hidden="1">{"rp_only",#N/A,FALSE,"2225"}</definedName>
    <definedName name="dfssdffdsfds" hidden="1">{"rp_only",#N/A,FALSE,"2225"}</definedName>
    <definedName name="dfssdffdsfds_1" localSheetId="7" hidden="1">{"rp_only",#N/A,FALSE,"2225"}</definedName>
    <definedName name="dfssdffdsfds_1" hidden="1">{"rp_only",#N/A,FALSE,"2225"}</definedName>
    <definedName name="dfssfd" localSheetId="7" hidden="1">{"rp_only",#N/A,FALSE,"2225"}</definedName>
    <definedName name="dfssfd" hidden="1">{"rp_only",#N/A,FALSE,"2225"}</definedName>
    <definedName name="dfssfd_1" localSheetId="7" hidden="1">{"rp_only",#N/A,FALSE,"2225"}</definedName>
    <definedName name="dfssfd_1" hidden="1">{"rp_only",#N/A,FALSE,"2225"}</definedName>
    <definedName name="dfssfsdfs" localSheetId="7" hidden="1">{"with_oth_curr",#N/A,FALSE,"2225"}</definedName>
    <definedName name="dfssfsdfs" hidden="1">{"with_oth_curr",#N/A,FALSE,"2225"}</definedName>
    <definedName name="dfssfsdfs_1" localSheetId="7" hidden="1">{"with_oth_curr",#N/A,FALSE,"2225"}</definedName>
    <definedName name="dfssfsdfs_1" hidden="1">{"with_oth_curr",#N/A,FALSE,"2225"}</definedName>
    <definedName name="DFST0405">#REF!</definedName>
    <definedName name="dfxgdfgdfg" localSheetId="7" hidden="1">{"with_oth_curr",#N/A,FALSE,"2225"}</definedName>
    <definedName name="dfxgdfgdfg" hidden="1">{"with_oth_curr",#N/A,FALSE,"2225"}</definedName>
    <definedName name="dfxgdfgdfg_1" localSheetId="7" hidden="1">{"with_oth_curr",#N/A,FALSE,"2225"}</definedName>
    <definedName name="dfxgdfgdfg_1" hidden="1">{"with_oth_curr",#N/A,FALSE,"2225"}</definedName>
    <definedName name="dfxvxcvxcv" localSheetId="7" hidden="1">{"rp_only",#N/A,FALSE,"2225"}</definedName>
    <definedName name="dfxvxcvxcv" hidden="1">{"rp_only",#N/A,FALSE,"2225"}</definedName>
    <definedName name="dfxvxcvxcv_1" localSheetId="7" hidden="1">{"rp_only",#N/A,FALSE,"2225"}</definedName>
    <definedName name="dfxvxcvxcv_1" hidden="1">{"rp_only",#N/A,FALSE,"2225"}</definedName>
    <definedName name="dg">#REF!</definedName>
    <definedName name="DGBBHop">#REF!</definedName>
    <definedName name="DGCTI592">#REF!</definedName>
    <definedName name="dgdfg" localSheetId="7" hidden="1">{"rp_only",#N/A,FALSE,"2225"}</definedName>
    <definedName name="dgdfg" hidden="1">{"rp_only",#N/A,FALSE,"2225"}</definedName>
    <definedName name="dgdfg_1" localSheetId="7" hidden="1">{"rp_only",#N/A,FALSE,"2225"}</definedName>
    <definedName name="dgdfg_1" hidden="1">{"rp_only",#N/A,FALSE,"2225"}</definedName>
    <definedName name="dgdfgdg" localSheetId="7" hidden="1">{"rp_only",#N/A,FALSE,"2225"}</definedName>
    <definedName name="dgdfgdg" hidden="1">{"rp_only",#N/A,FALSE,"2225"}</definedName>
    <definedName name="dgdfgdg_1" localSheetId="7" hidden="1">{"rp_only",#N/A,FALSE,"2225"}</definedName>
    <definedName name="dgdfgdg_1" hidden="1">{"rp_only",#N/A,FALSE,"2225"}</definedName>
    <definedName name="dgdg" localSheetId="7" hidden="1">{"rp_only",#N/A,FALSE,"2225"}</definedName>
    <definedName name="dgdg" hidden="1">{"rp_only",#N/A,FALSE,"2225"}</definedName>
    <definedName name="dgdg_1" localSheetId="7" hidden="1">{"rp_only",#N/A,FALSE,"2225"}</definedName>
    <definedName name="dgdg_1" hidden="1">{"rp_only",#N/A,FALSE,"2225"}</definedName>
    <definedName name="dgdgd" localSheetId="7" hidden="1">{"with_oth_curr",#N/A,FALSE,"2225"}</definedName>
    <definedName name="dgdgd" hidden="1">{"with_oth_curr",#N/A,FALSE,"2225"}</definedName>
    <definedName name="dgdgd_1" localSheetId="7" hidden="1">{"with_oth_curr",#N/A,FALSE,"2225"}</definedName>
    <definedName name="dgdgd_1" hidden="1">{"with_oth_curr",#N/A,FALSE,"2225"}</definedName>
    <definedName name="dgdgdg" localSheetId="7" hidden="1">{"rp_only",#N/A,FALSE,"2225"}</definedName>
    <definedName name="dgdgdg" hidden="1">{"rp_only",#N/A,FALSE,"2225"}</definedName>
    <definedName name="dgdgdg_1" localSheetId="7" hidden="1">{"rp_only",#N/A,FALSE,"2225"}</definedName>
    <definedName name="dgdgdg_1" hidden="1">{"rp_only",#N/A,FALSE,"2225"}</definedName>
    <definedName name="dgdgfdhg" localSheetId="7" hidden="1">{"rp_only",#N/A,FALSE,"2225"}</definedName>
    <definedName name="dgdgfdhg" hidden="1">{"rp_only",#N/A,FALSE,"2225"}</definedName>
    <definedName name="dgdgfdhg_1" localSheetId="7" hidden="1">{"rp_only",#N/A,FALSE,"2225"}</definedName>
    <definedName name="dgdgfdhg_1" hidden="1">{"rp_only",#N/A,FALSE,"2225"}</definedName>
    <definedName name="dgdsgsd">#REF!</definedName>
    <definedName name="dgdss" localSheetId="7" hidden="1">{"rp_only",#N/A,FALSE,"2225"}</definedName>
    <definedName name="dgdss" hidden="1">{"rp_only",#N/A,FALSE,"2225"}</definedName>
    <definedName name="dgdss_1" localSheetId="7" hidden="1">{"rp_only",#N/A,FALSE,"2225"}</definedName>
    <definedName name="dgdss_1" hidden="1">{"rp_only",#N/A,FALSE,"2225"}</definedName>
    <definedName name="DGF" localSheetId="10" hidden="1">{#N/A,#N/A,FALSE,"特殊室（ＢＱ表）"}</definedName>
    <definedName name="DGF" localSheetId="7" hidden="1">{#N/A,#N/A,FALSE,"特殊室（ＢＱ表）"}</definedName>
    <definedName name="DGF" hidden="1">{#N/A,#N/A,FALSE,"特殊室（ＢＱ表）"}</definedName>
    <definedName name="dgfd" localSheetId="10" hidden="1">{#N/A,#N/A,FALSE,"SumG";#N/A,#N/A,FALSE,"ElecG";#N/A,#N/A,FALSE,"MechG";#N/A,#N/A,FALSE,"GeotG";#N/A,#N/A,FALSE,"PrcsG";#N/A,#N/A,FALSE,"TunnG";#N/A,#N/A,FALSE,"CivlG";#N/A,#N/A,FALSE,"NtwkG";#N/A,#N/A,FALSE,"EstgG";#N/A,#N/A,FALSE,"PEngG"}</definedName>
    <definedName name="dgfd" localSheetId="7"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7" hidden="1">{"with_oth_curr",#N/A,FALSE,"2225"}</definedName>
    <definedName name="dgfd_1" hidden="1">{"with_oth_curr",#N/A,FALSE,"2225"}</definedName>
    <definedName name="dgfdfgd" localSheetId="7" hidden="1">{"with_oth_curr",#N/A,FALSE,"2225"}</definedName>
    <definedName name="dgfdfgd" hidden="1">{"with_oth_curr",#N/A,FALSE,"2225"}</definedName>
    <definedName name="dgfdfgd_1" localSheetId="7" hidden="1">{"with_oth_curr",#N/A,FALSE,"2225"}</definedName>
    <definedName name="dgfdfgd_1" hidden="1">{"with_oth_curr",#N/A,FALSE,"2225"}</definedName>
    <definedName name="DGFDG" localSheetId="10" hidden="1">{#N/A,#N/A,FALSE,"特殊室（ＢＱ表）"}</definedName>
    <definedName name="DGFDG" localSheetId="7" hidden="1">{#N/A,#N/A,FALSE,"特殊室（ＢＱ表）"}</definedName>
    <definedName name="DGFDG" hidden="1">{#N/A,#N/A,FALSE,"特殊室（ＢＱ表）"}</definedName>
    <definedName name="dgfdg_1" localSheetId="7" hidden="1">{"with_oth_curr",#N/A,FALSE,"2225"}</definedName>
    <definedName name="dgfdg_1" hidden="1">{"with_oth_curr",#N/A,FALSE,"2225"}</definedName>
    <definedName name="dgfdgdgdfg" localSheetId="7" hidden="1">{"rp_only",#N/A,FALSE,"2225"}</definedName>
    <definedName name="dgfdgdgdfg" hidden="1">{"rp_only",#N/A,FALSE,"2225"}</definedName>
    <definedName name="dgfdgdgdfg_1" localSheetId="7" hidden="1">{"rp_only",#N/A,FALSE,"2225"}</definedName>
    <definedName name="dgfdgdgdfg_1" hidden="1">{"rp_only",#N/A,FALSE,"2225"}</definedName>
    <definedName name="dgfdgdgdg" localSheetId="7" hidden="1">{"with_oth_curr",#N/A,FALSE,"2225"}</definedName>
    <definedName name="dgfdgdgdg" hidden="1">{"with_oth_curr",#N/A,FALSE,"2225"}</definedName>
    <definedName name="dgfdgdgdg_1" localSheetId="7" hidden="1">{"with_oth_curr",#N/A,FALSE,"2225"}</definedName>
    <definedName name="dgfdgdgdg_1" hidden="1">{"with_oth_curr",#N/A,FALSE,"2225"}</definedName>
    <definedName name="dgfdgf" localSheetId="7" hidden="1">{"rp_only",#N/A,FALSE,"2225"}</definedName>
    <definedName name="dgfdgf" hidden="1">{"rp_only",#N/A,FALSE,"2225"}</definedName>
    <definedName name="dgfdgf_1" localSheetId="7" hidden="1">{"rp_only",#N/A,FALSE,"2225"}</definedName>
    <definedName name="dgfdgf_1" hidden="1">{"rp_only",#N/A,FALSE,"2225"}</definedName>
    <definedName name="dgfgjgj" localSheetId="10" hidden="1">{#N/A,#N/A,FALSE,"CCTV"}</definedName>
    <definedName name="dgfgjgj" localSheetId="7" hidden="1">{#N/A,#N/A,FALSE,"CCTV"}</definedName>
    <definedName name="dgfgjgj" hidden="1">{#N/A,#N/A,FALSE,"CCTV"}</definedName>
    <definedName name="dgfh" localSheetId="7" hidden="1">{#N/A,#N/A,FALSE,"Cost Report";#N/A,#N/A,FALSE,"Sept Qtr";#N/A,#N/A,FALSE,"Qtly Summ.";#N/A,#N/A,FALSE,"Report Summary";#N/A,#N/A,FALSE,"Ammort &amp; Dep.";#N/A,#N/A,FALSE,"Rev. GIC Summ.";#N/A,#N/A,FALSE,"CAPEX";#N/A,#N/A,FALSE,"Stockpile Adj.";#N/A,#N/A,FALSE,"Cost Summary"}</definedName>
    <definedName name="dgfh" hidden="1">{#N/A,#N/A,FALSE,"Cost Report";#N/A,#N/A,FALSE,"Sept Qtr";#N/A,#N/A,FALSE,"Qtly Summ.";#N/A,#N/A,FALSE,"Report Summary";#N/A,#N/A,FALSE,"Ammort &amp; Dep.";#N/A,#N/A,FALSE,"Rev. GIC Summ.";#N/A,#N/A,FALSE,"CAPEX";#N/A,#N/A,FALSE,"Stockpile Adj.";#N/A,#N/A,FALSE,"Cost Summary"}</definedName>
    <definedName name="dgfh_1" localSheetId="7"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localSheetId="7" hidden="1">{"rp_only",#N/A,FALSE,"2225"}</definedName>
    <definedName name="dgfsgffds" hidden="1">{"rp_only",#N/A,FALSE,"2225"}</definedName>
    <definedName name="dgfsgffds_1" localSheetId="7" hidden="1">{"rp_only",#N/A,FALSE,"2225"}</definedName>
    <definedName name="dgfsgffds_1" hidden="1">{"rp_only",#N/A,FALSE,"2225"}</definedName>
    <definedName name="dgh" localSheetId="7">{0.1;0;0.382758620689655;0;0;0;0.258620689655172;0;0.258620689655172}</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localSheetId="7" hidden="1">{"rp_only",#N/A,FALSE,"2225"}</definedName>
    <definedName name="dgretertr" hidden="1">{"rp_only",#N/A,FALSE,"2225"}</definedName>
    <definedName name="dgretertr_1" localSheetId="7" hidden="1">{"rp_only",#N/A,FALSE,"2225"}</definedName>
    <definedName name="dgretertr_1" hidden="1">{"rp_only",#N/A,FALSE,"2225"}</definedName>
    <definedName name="DGS" localSheetId="7" hidden="1">{"rp_only",#N/A,FALSE,"2225"}</definedName>
    <definedName name="DGS" hidden="1">{"rp_only",#N/A,FALSE,"2225"}</definedName>
    <definedName name="DGS_1" localSheetId="7" hidden="1">{"rp_only",#N/A,FALSE,"2225"}</definedName>
    <definedName name="DGS_1" hidden="1">{"rp_only",#N/A,FALSE,"2225"}</definedName>
    <definedName name="dgsdadgdsfgdfg" localSheetId="7" hidden="1">{"rp_only",#N/A,FALSE,"2225"}</definedName>
    <definedName name="dgsdadgdsfgdfg" hidden="1">{"rp_only",#N/A,FALSE,"2225"}</definedName>
    <definedName name="dgsdadgdsfgdfg_1" localSheetId="7" hidden="1">{"rp_only",#N/A,FALSE,"2225"}</definedName>
    <definedName name="dgsdadgdsfgdfg_1" hidden="1">{"rp_only",#N/A,FALSE,"2225"}</definedName>
    <definedName name="dgsdg" localSheetId="7" hidden="1">{"rp_only",#N/A,FALSE,"2225"}</definedName>
    <definedName name="dgsdg" hidden="1">{"rp_only",#N/A,FALSE,"2225"}</definedName>
    <definedName name="dgsdg_1" localSheetId="7" hidden="1">{"rp_only",#N/A,FALSE,"2225"}</definedName>
    <definedName name="dgsdg_1" hidden="1">{"rp_only",#N/A,FALSE,"2225"}</definedName>
    <definedName name="dgsg" localSheetId="7">BLCH</definedName>
    <definedName name="dgsg">BLCH</definedName>
    <definedName name="dgvl">#REF!</definedName>
    <definedName name="dh">#REF!</definedName>
    <definedName name="dhgh">#N/A</definedName>
    <definedName name="dhyrtyry" localSheetId="7" hidden="1">{"rp_only",#N/A,FALSE,"2225"}</definedName>
    <definedName name="dhyrtyry" hidden="1">{"rp_only",#N/A,FALSE,"2225"}</definedName>
    <definedName name="dhyrtyry_1" localSheetId="7"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localSheetId="7" hidden="1">{"SCH1A",#N/A,FALSE,"US";"SCH2A",#N/A,FALSE,"US"}</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localSheetId="7" hidden="1">{#N/A,#N/A,FALSE,"Aging Summary";#N/A,#N/A,FALSE,"Ratio Analysis";#N/A,#N/A,FALSE,"Test 120 Day Accts";#N/A,#N/A,FALSE,"Tickmarks"}</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localSheetId="7" hidden="1">{#N/A,#N/A,FALSE,"Aging Summary";#N/A,#N/A,FALSE,"Ratio Analysis";#N/A,#N/A,FALSE,"Test 120 Day Accts";#N/A,#N/A,FALSE,"Tickmarks"}</definedName>
    <definedName name="dina" hidden="1">{#N/A,#N/A,FALSE,"Aging Summary";#N/A,#N/A,FALSE,"Ratio Analysis";#N/A,#N/A,FALSE,"Test 120 Day Accts";#N/A,#N/A,FALSE,"Tickmarks"}</definedName>
    <definedName name="dina_1" localSheetId="7" hidden="1">{#N/A,#N/A,FALSE,"Aging Summary";#N/A,#N/A,FALSE,"Ratio Analysis";#N/A,#N/A,FALSE,"Test 120 Day Accts";#N/A,#N/A,FALSE,"Tickmarks"}</definedName>
    <definedName name="dina_1" hidden="1">{#N/A,#N/A,FALSE,"Aging Summary";#N/A,#N/A,FALSE,"Ratio Analysis";#N/A,#N/A,FALSE,"Test 120 Day Accts";#N/A,#N/A,FALSE,"Tickmarks"}</definedName>
    <definedName name="dina1" localSheetId="7" hidden="1">{#N/A,#N/A,FALSE,"Aging Summary";#N/A,#N/A,FALSE,"Ratio Analysis";#N/A,#N/A,FALSE,"Test 120 Day Accts";#N/A,#N/A,FALSE,"Tickmarks"}</definedName>
    <definedName name="dina1" hidden="1">{#N/A,#N/A,FALSE,"Aging Summary";#N/A,#N/A,FALSE,"Ratio Analysis";#N/A,#N/A,FALSE,"Test 120 Day Accts";#N/A,#N/A,FALSE,"Tickmarks"}</definedName>
    <definedName name="dina1_1" localSheetId="7" hidden="1">{#N/A,#N/A,FALSE,"Aging Summary";#N/A,#N/A,FALSE,"Ratio Analysis";#N/A,#N/A,FALSE,"Test 120 Day Accts";#N/A,#N/A,FALSE,"Tickmarks"}</definedName>
    <definedName name="dina1_1" hidden="1">{#N/A,#N/A,FALSE,"Aging Summary";#N/A,#N/A,FALSE,"Ratio Analysis";#N/A,#N/A,FALSE,"Test 120 Day Accts";#N/A,#N/A,FALSE,"Tickmarks"}</definedName>
    <definedName name="dina4" localSheetId="7" hidden="1">{#N/A,#N/A,FALSE,"Aging Summary";#N/A,#N/A,FALSE,"Ratio Analysis";#N/A,#N/A,FALSE,"Test 120 Day Accts";#N/A,#N/A,FALSE,"Tickmarks"}</definedName>
    <definedName name="dina4" hidden="1">{#N/A,#N/A,FALSE,"Aging Summary";#N/A,#N/A,FALSE,"Ratio Analysis";#N/A,#N/A,FALSE,"Test 120 Day Accts";#N/A,#N/A,FALSE,"Tickmarks"}</definedName>
    <definedName name="dina4_1" localSheetId="7"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localSheetId="7" hidden="1">{#N/A,#N/A,FALSE,"Cost Report";#N/A,#N/A,FALSE,"Qtly Summ.";#N/A,#N/A,FALSE,"Mar  Qtr";#N/A,#N/A,FALSE,"Report Summary"}</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 localSheetId="7">{"Book1","4.09 FLORA DAN FAUNA.xls","4.22 PERLENGKAPAN SEKOLAH.xls"}</definedName>
    <definedName name="docr">{"Book1","4.09 FLORA DAN FAUNA.xls","4.22 PERLENGKAPAN SEKOLAH.xls"}</definedName>
    <definedName name="Document_array" localSheetId="7">{"Book1"}</definedName>
    <definedName name="Document_array">{"Book1"}</definedName>
    <definedName name="Documents_array">#REF!</definedName>
    <definedName name="dodol" localSheetId="7" hidden="1">{#N/A,#N/A,FALSE,"DATA"}</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localSheetId="7" hidden="1">{#N/A,#N/A,FALSE,"Umsatz";#N/A,#N/A,FALSE,"Base V.02";#N/A,#N/A,FALSE,"Charts"}</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localSheetId="7" hidden="1">{#N/A,#N/A,FALSE,"REK-S-TPL";#N/A,#N/A,FALSE,"REK-TPML";#N/A,#N/A,FALSE,"RAB-TEMPEL"}</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localSheetId="7" hidden="1">{#N/A,#N/A,FALSE,"Aging Summary";#N/A,#N/A,FALSE,"Ratio Analysis";#N/A,#N/A,FALSE,"Test 120 Day Accts";#N/A,#N/A,FALSE,"Tickmarks"}</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localSheetId="7" hidden="1">{"rp_only",#N/A,FALSE,"2225"}</definedName>
    <definedName name="dsaa" hidden="1">{"rp_only",#N/A,FALSE,"2225"}</definedName>
    <definedName name="dsaa_1" localSheetId="7" hidden="1">{"rp_only",#N/A,FALSE,"2225"}</definedName>
    <definedName name="dsaa_1" hidden="1">{"rp_only",#N/A,FALSE,"2225"}</definedName>
    <definedName name="dsaads" localSheetId="7" hidden="1">{"with_oth_curr",#N/A,FALSE,"2225"}</definedName>
    <definedName name="dsaads" hidden="1">{"with_oth_curr",#N/A,FALSE,"2225"}</definedName>
    <definedName name="dsaads_1" localSheetId="7" hidden="1">{"with_oth_curr",#N/A,FALSE,"2225"}</definedName>
    <definedName name="dsaads_1" hidden="1">{"with_oth_curr",#N/A,FALSE,"2225"}</definedName>
    <definedName name="dsaasd" localSheetId="7" hidden="1">{"rp_only",#N/A,FALSE,"2225"}</definedName>
    <definedName name="dsaasd" hidden="1">{"rp_only",#N/A,FALSE,"2225"}</definedName>
    <definedName name="dsaasd_1" localSheetId="7" hidden="1">{"rp_only",#N/A,FALSE,"2225"}</definedName>
    <definedName name="dsaasd_1" hidden="1">{"rp_only",#N/A,FALSE,"2225"}</definedName>
    <definedName name="dsaasdsda" localSheetId="7" hidden="1">{"rp_only",#N/A,FALSE,"2225"}</definedName>
    <definedName name="dsaasdsda" hidden="1">{"rp_only",#N/A,FALSE,"2225"}</definedName>
    <definedName name="dsaasdsda_1" localSheetId="7" hidden="1">{"rp_only",#N/A,FALSE,"2225"}</definedName>
    <definedName name="dsaasdsda_1" hidden="1">{"rp_only",#N/A,FALSE,"2225"}</definedName>
    <definedName name="dsad" localSheetId="7" hidden="1">{"rp_only",#N/A,FALSE,"2225"}</definedName>
    <definedName name="dsad" hidden="1">{"rp_only",#N/A,FALSE,"2225"}</definedName>
    <definedName name="dsad_1" localSheetId="7" hidden="1">{"rp_only",#N/A,FALSE,"2225"}</definedName>
    <definedName name="dsad_1" hidden="1">{"rp_only",#N/A,FALSE,"2225"}</definedName>
    <definedName name="DSADA" localSheetId="7" hidden="1">{"rp_only",#N/A,FALSE,"2225"}</definedName>
    <definedName name="DSADA" hidden="1">{"rp_only",#N/A,FALSE,"2225"}</definedName>
    <definedName name="DSADA_1" localSheetId="7" hidden="1">{"rp_only",#N/A,FALSE,"2225"}</definedName>
    <definedName name="DSADA_1" hidden="1">{"rp_only",#N/A,FALSE,"2225"}</definedName>
    <definedName name="dsadadads" localSheetId="7" hidden="1">{"rp_only",#N/A,FALSE,"2225"}</definedName>
    <definedName name="dsadadads" hidden="1">{"rp_only",#N/A,FALSE,"2225"}</definedName>
    <definedName name="dsadadads_1" localSheetId="7" hidden="1">{"rp_only",#N/A,FALSE,"2225"}</definedName>
    <definedName name="dsadadads_1" hidden="1">{"rp_only",#N/A,FALSE,"2225"}</definedName>
    <definedName name="dsadas" localSheetId="7" hidden="1">{"rp_only",#N/A,FALSE,"2225"}</definedName>
    <definedName name="dsadas" hidden="1">{"rp_only",#N/A,FALSE,"2225"}</definedName>
    <definedName name="dsadas_1" localSheetId="7" hidden="1">{"rp_only",#N/A,FALSE,"2225"}</definedName>
    <definedName name="dsadas_1" hidden="1">{"rp_only",#N/A,FALSE,"2225"}</definedName>
    <definedName name="dsadasads" localSheetId="7" hidden="1">{"with_oth_curr",#N/A,FALSE,"2225"}</definedName>
    <definedName name="dsadasads" hidden="1">{"with_oth_curr",#N/A,FALSE,"2225"}</definedName>
    <definedName name="dsadasads_1" localSheetId="7" hidden="1">{"with_oth_curr",#N/A,FALSE,"2225"}</definedName>
    <definedName name="dsadasads_1" hidden="1">{"with_oth_curr",#N/A,FALSE,"2225"}</definedName>
    <definedName name="dsadasds" localSheetId="7" hidden="1">{"with_oth_curr",#N/A,FALSE,"2225"}</definedName>
    <definedName name="dsadasds" hidden="1">{"with_oth_curr",#N/A,FALSE,"2225"}</definedName>
    <definedName name="dsadasds_1" localSheetId="7" hidden="1">{"with_oth_curr",#N/A,FALSE,"2225"}</definedName>
    <definedName name="dsadasds_1" hidden="1">{"with_oth_curr",#N/A,FALSE,"2225"}</definedName>
    <definedName name="dsadassdasad" localSheetId="7" hidden="1">{"with_oth_curr",#N/A,FALSE,"2225"}</definedName>
    <definedName name="dsadassdasad" hidden="1">{"with_oth_curr",#N/A,FALSE,"2225"}</definedName>
    <definedName name="dsadassdasad_1" localSheetId="7" hidden="1">{"with_oth_curr",#N/A,FALSE,"2225"}</definedName>
    <definedName name="dsadassdasad_1" hidden="1">{"with_oth_curr",#N/A,FALSE,"2225"}</definedName>
    <definedName name="dsaddsa" localSheetId="7" hidden="1">{"rp_only",#N/A,FALSE,"2225"}</definedName>
    <definedName name="dsaddsa" hidden="1">{"rp_only",#N/A,FALSE,"2225"}</definedName>
    <definedName name="dsaddsa_1" localSheetId="7" hidden="1">{"rp_only",#N/A,FALSE,"2225"}</definedName>
    <definedName name="dsaddsa_1" hidden="1">{"rp_only",#N/A,FALSE,"2225"}</definedName>
    <definedName name="dsads" localSheetId="7" hidden="1">{"rp_only",#N/A,FALSE,"2225"}</definedName>
    <definedName name="dsads" hidden="1">{"rp_only",#N/A,FALSE,"2225"}</definedName>
    <definedName name="dsads_1" localSheetId="7" hidden="1">{"rp_only",#N/A,FALSE,"2225"}</definedName>
    <definedName name="dsads_1" hidden="1">{"rp_only",#N/A,FALSE,"2225"}</definedName>
    <definedName name="dsadsa" localSheetId="7" hidden="1">{"rp_only",#N/A,FALSE,"2225"}</definedName>
    <definedName name="dsadsa" hidden="1">{"rp_only",#N/A,FALSE,"2225"}</definedName>
    <definedName name="dsadsa_1" localSheetId="7" hidden="1">{"rp_only",#N/A,FALSE,"2225"}</definedName>
    <definedName name="dsadsa_1" hidden="1">{"rp_only",#N/A,FALSE,"2225"}</definedName>
    <definedName name="dsadsadas" localSheetId="7" hidden="1">{"rp_only",#N/A,FALSE,"2225"}</definedName>
    <definedName name="dsadsadas" hidden="1">{"rp_only",#N/A,FALSE,"2225"}</definedName>
    <definedName name="dsadsadas_1" localSheetId="7" hidden="1">{"rp_only",#N/A,FALSE,"2225"}</definedName>
    <definedName name="dsadsadas_1" hidden="1">{"rp_only",#N/A,FALSE,"2225"}</definedName>
    <definedName name="dsadsadsa" localSheetId="7" hidden="1">{"rp_only",#N/A,FALSE,"2225"}</definedName>
    <definedName name="dsadsadsa" hidden="1">{"rp_only",#N/A,FALSE,"2225"}</definedName>
    <definedName name="dsadsadsa_1" localSheetId="7" hidden="1">{"rp_only",#N/A,FALSE,"2225"}</definedName>
    <definedName name="dsadsadsa_1" hidden="1">{"rp_only",#N/A,FALSE,"2225"}</definedName>
    <definedName name="dsadsadsasda" localSheetId="7" hidden="1">{"rp_only",#N/A,FALSE,"2225"}</definedName>
    <definedName name="dsadsadsasda" hidden="1">{"rp_only",#N/A,FALSE,"2225"}</definedName>
    <definedName name="dsadsadsasda_1" localSheetId="7" hidden="1">{"rp_only",#N/A,FALSE,"2225"}</definedName>
    <definedName name="dsadsadsasda_1" hidden="1">{"rp_only",#N/A,FALSE,"2225"}</definedName>
    <definedName name="dsadsasadsad" localSheetId="7" hidden="1">{"rp_only",#N/A,FALSE,"2225"}</definedName>
    <definedName name="dsadsasadsad" hidden="1">{"rp_only",#N/A,FALSE,"2225"}</definedName>
    <definedName name="dsadsasadsad_1" localSheetId="7" hidden="1">{"rp_only",#N/A,FALSE,"2225"}</definedName>
    <definedName name="dsadsasadsad_1" hidden="1">{"rp_only",#N/A,FALSE,"2225"}</definedName>
    <definedName name="dsadsasd" localSheetId="7" hidden="1">{"with_oth_curr",#N/A,FALSE,"2225"}</definedName>
    <definedName name="dsadsasd" hidden="1">{"with_oth_curr",#N/A,FALSE,"2225"}</definedName>
    <definedName name="dsadsasd_1" localSheetId="7" hidden="1">{"with_oth_curr",#N/A,FALSE,"2225"}</definedName>
    <definedName name="dsadsasd_1" hidden="1">{"with_oth_curr",#N/A,FALSE,"2225"}</definedName>
    <definedName name="dsadsasda" localSheetId="7" hidden="1">{"rp_only",#N/A,FALSE,"2225"}</definedName>
    <definedName name="dsadsasda" hidden="1">{"rp_only",#N/A,FALSE,"2225"}</definedName>
    <definedName name="dsadsasda_1" localSheetId="7" hidden="1">{"rp_only",#N/A,FALSE,"2225"}</definedName>
    <definedName name="dsadsasda_1" hidden="1">{"rp_only",#N/A,FALSE,"2225"}</definedName>
    <definedName name="dsaf" localSheetId="7" hidden="1">{"rp_only",#N/A,FALSE,"2225"}</definedName>
    <definedName name="dsaf" hidden="1">{"rp_only",#N/A,FALSE,"2225"}</definedName>
    <definedName name="dsaf_1" localSheetId="7" hidden="1">{"rp_only",#N/A,FALSE,"2225"}</definedName>
    <definedName name="dsaf_1" hidden="1">{"rp_only",#N/A,FALSE,"2225"}</definedName>
    <definedName name="dsafads" localSheetId="7" hidden="1">{"rp_only",#N/A,FALSE,"2225"}</definedName>
    <definedName name="dsafads" hidden="1">{"rp_only",#N/A,FALSE,"2225"}</definedName>
    <definedName name="dsafads_1" localSheetId="7" hidden="1">{"rp_only",#N/A,FALSE,"2225"}</definedName>
    <definedName name="dsafads_1" hidden="1">{"rp_only",#N/A,FALSE,"2225"}</definedName>
    <definedName name="dsafasdfasdf" localSheetId="7" hidden="1">{"rp_only",#N/A,FALSE,"2225"}</definedName>
    <definedName name="dsafasdfasdf" hidden="1">{"rp_only",#N/A,FALSE,"2225"}</definedName>
    <definedName name="dsafasdfasdf_1" localSheetId="7" hidden="1">{"rp_only",#N/A,FALSE,"2225"}</definedName>
    <definedName name="dsafasdfasdf_1" hidden="1">{"rp_only",#N/A,FALSE,"2225"}</definedName>
    <definedName name="dsafasdfsa" localSheetId="7" hidden="1">{"rp_only",#N/A,FALSE,"2225"}</definedName>
    <definedName name="dsafasdfsa" hidden="1">{"rp_only",#N/A,FALSE,"2225"}</definedName>
    <definedName name="dsafasdfsa_1" localSheetId="7" hidden="1">{"rp_only",#N/A,FALSE,"2225"}</definedName>
    <definedName name="dsafasdfsa_1" hidden="1">{"rp_only",#N/A,FALSE,"2225"}</definedName>
    <definedName name="dsafasgasfg" localSheetId="7" hidden="1">{"rp_only",#N/A,FALSE,"2225"}</definedName>
    <definedName name="dsafasgasfg" hidden="1">{"rp_only",#N/A,FALSE,"2225"}</definedName>
    <definedName name="dsafasgasfg_1" localSheetId="7" hidden="1">{"rp_only",#N/A,FALSE,"2225"}</definedName>
    <definedName name="dsafasgasfg_1" hidden="1">{"rp_only",#N/A,FALSE,"2225"}</definedName>
    <definedName name="dsafd" localSheetId="7" hidden="1">{"rp_only",#N/A,FALSE,"2225"}</definedName>
    <definedName name="dsafd" hidden="1">{"rp_only",#N/A,FALSE,"2225"}</definedName>
    <definedName name="dsafd_1" localSheetId="7" hidden="1">{"rp_only",#N/A,FALSE,"2225"}</definedName>
    <definedName name="dsafd_1" hidden="1">{"rp_only",#N/A,FALSE,"2225"}</definedName>
    <definedName name="dsafds" localSheetId="7" hidden="1">{"with_oth_curr",#N/A,FALSE,"2225"}</definedName>
    <definedName name="dsafds" hidden="1">{"with_oth_curr",#N/A,FALSE,"2225"}</definedName>
    <definedName name="dsafds_1" localSheetId="7" hidden="1">{"with_oth_curr",#N/A,FALSE,"2225"}</definedName>
    <definedName name="dsafds_1" hidden="1">{"with_oth_curr",#N/A,FALSE,"2225"}</definedName>
    <definedName name="dsafdsafsadf" localSheetId="7" hidden="1">{"rp_only",#N/A,FALSE,"2225"}</definedName>
    <definedName name="dsafdsafsadf" hidden="1">{"rp_only",#N/A,FALSE,"2225"}</definedName>
    <definedName name="dsafdsafsadf_1" localSheetId="7" hidden="1">{"rp_only",#N/A,FALSE,"2225"}</definedName>
    <definedName name="dsafdsafsadf_1" hidden="1">{"rp_only",#N/A,FALSE,"2225"}</definedName>
    <definedName name="dsaffds" localSheetId="7" hidden="1">{"rp_only",#N/A,FALSE,"2225"}</definedName>
    <definedName name="dsaffds" hidden="1">{"rp_only",#N/A,FALSE,"2225"}</definedName>
    <definedName name="dsaffds_1" localSheetId="7" hidden="1">{"rp_only",#N/A,FALSE,"2225"}</definedName>
    <definedName name="dsaffds_1" hidden="1">{"rp_only",#N/A,FALSE,"2225"}</definedName>
    <definedName name="dsafsdfdsa" localSheetId="7" hidden="1">{"rp_only",#N/A,FALSE,"2225"}</definedName>
    <definedName name="dsafsdfdsa" hidden="1">{"rp_only",#N/A,FALSE,"2225"}</definedName>
    <definedName name="dsafsdfdsa_1" localSheetId="7" hidden="1">{"rp_only",#N/A,FALSE,"2225"}</definedName>
    <definedName name="dsafsdfdsa_1" hidden="1">{"rp_only",#N/A,FALSE,"2225"}</definedName>
    <definedName name="dsasa" localSheetId="7" hidden="1">{"rp_only",#N/A,FALSE,"2225"}</definedName>
    <definedName name="dsasa" hidden="1">{"rp_only",#N/A,FALSE,"2225"}</definedName>
    <definedName name="dsasa_1" localSheetId="7" hidden="1">{"rp_only",#N/A,FALSE,"2225"}</definedName>
    <definedName name="dsasa_1" hidden="1">{"rp_only",#N/A,FALSE,"2225"}</definedName>
    <definedName name="DSASADD" localSheetId="7" hidden="1">{"rp_only",#N/A,FALSE,"2225"}</definedName>
    <definedName name="DSASADD" hidden="1">{"rp_only",#N/A,FALSE,"2225"}</definedName>
    <definedName name="DSASADD_1" localSheetId="7" hidden="1">{"rp_only",#N/A,FALSE,"2225"}</definedName>
    <definedName name="DSASADD_1" hidden="1">{"rp_only",#N/A,FALSE,"2225"}</definedName>
    <definedName name="dsasadsad" localSheetId="7" hidden="1">{"rp_only",#N/A,FALSE,"2225"}</definedName>
    <definedName name="dsasadsad" hidden="1">{"rp_only",#N/A,FALSE,"2225"}</definedName>
    <definedName name="dsasadsad_1" localSheetId="7" hidden="1">{"rp_only",#N/A,FALSE,"2225"}</definedName>
    <definedName name="dsasadsad_1" hidden="1">{"rp_only",#N/A,FALSE,"2225"}</definedName>
    <definedName name="dsasadsd" localSheetId="7" hidden="1">{"rp_only",#N/A,FALSE,"2225"}</definedName>
    <definedName name="dsasadsd" hidden="1">{"rp_only",#N/A,FALSE,"2225"}</definedName>
    <definedName name="dsasadsd_1" localSheetId="7" hidden="1">{"rp_only",#N/A,FALSE,"2225"}</definedName>
    <definedName name="dsasadsd_1" hidden="1">{"rp_only",#N/A,FALSE,"2225"}</definedName>
    <definedName name="dsasadsgf" localSheetId="7" hidden="1">{"rp_only",#N/A,FALSE,"2225"}</definedName>
    <definedName name="dsasadsgf" hidden="1">{"rp_only",#N/A,FALSE,"2225"}</definedName>
    <definedName name="dsasadsgf_1" localSheetId="7" hidden="1">{"rp_only",#N/A,FALSE,"2225"}</definedName>
    <definedName name="dsasadsgf_1" hidden="1">{"rp_only",#N/A,FALSE,"2225"}</definedName>
    <definedName name="dsasd" localSheetId="7" hidden="1">{"rp_only",#N/A,FALSE,"2225"}</definedName>
    <definedName name="dsasd" hidden="1">{"rp_only",#N/A,FALSE,"2225"}</definedName>
    <definedName name="dsasd_1" localSheetId="7" hidden="1">{"rp_only",#N/A,FALSE,"2225"}</definedName>
    <definedName name="dsasd_1" hidden="1">{"rp_only",#N/A,FALSE,"2225"}</definedName>
    <definedName name="dsasdasd" localSheetId="7" hidden="1">{"with_oth_curr",#N/A,FALSE,"2225"}</definedName>
    <definedName name="dsasdasd" hidden="1">{"with_oth_curr",#N/A,FALSE,"2225"}</definedName>
    <definedName name="dsasdasd_1" localSheetId="7" hidden="1">{"with_oth_curr",#N/A,FALSE,"2225"}</definedName>
    <definedName name="dsasdasd_1" hidden="1">{"with_oth_curr",#N/A,FALSE,"2225"}</definedName>
    <definedName name="dsasdsa" localSheetId="7" hidden="1">{"rp_only",#N/A,FALSE,"2225"}</definedName>
    <definedName name="dsasdsa" hidden="1">{"rp_only",#N/A,FALSE,"2225"}</definedName>
    <definedName name="dsasdsa_1" localSheetId="7" hidden="1">{"rp_only",#N/A,FALSE,"2225"}</definedName>
    <definedName name="dsasdsa_1" hidden="1">{"rp_only",#N/A,FALSE,"2225"}</definedName>
    <definedName name="dsasdsad" localSheetId="7" hidden="1">{"rp_only",#N/A,FALSE,"2225"}</definedName>
    <definedName name="dsasdsad" hidden="1">{"rp_only",#N/A,FALSE,"2225"}</definedName>
    <definedName name="dsasdsad_1" localSheetId="7" hidden="1">{"rp_only",#N/A,FALSE,"2225"}</definedName>
    <definedName name="dsasdsad_1" hidden="1">{"rp_only",#N/A,FALSE,"2225"}</definedName>
    <definedName name="DSASDSD" localSheetId="7" hidden="1">{"rp_only",#N/A,FALSE,"2225"}</definedName>
    <definedName name="DSASDSD" hidden="1">{"rp_only",#N/A,FALSE,"2225"}</definedName>
    <definedName name="DSASDSD_1" localSheetId="7" hidden="1">{"rp_only",#N/A,FALSE,"2225"}</definedName>
    <definedName name="DSASDSD_1" hidden="1">{"rp_only",#N/A,FALSE,"2225"}</definedName>
    <definedName name="dsd">#REF!</definedName>
    <definedName name="dsdasda" localSheetId="7" hidden="1">{"with_oth_curr",#N/A,FALSE,"2225"}</definedName>
    <definedName name="dsdasda" hidden="1">{"with_oth_curr",#N/A,FALSE,"2225"}</definedName>
    <definedName name="dsdasda_1" localSheetId="7" hidden="1">{"with_oth_curr",#N/A,FALSE,"2225"}</definedName>
    <definedName name="dsdasda_1" hidden="1">{"with_oth_curr",#N/A,FALSE,"2225"}</definedName>
    <definedName name="dsdfsdfs" localSheetId="7" hidden="1">{"rp_only",#N/A,FALSE,"2225"}</definedName>
    <definedName name="dsdfsdfs" hidden="1">{"rp_only",#N/A,FALSE,"2225"}</definedName>
    <definedName name="dsdfsdfs_1" localSheetId="7" hidden="1">{"rp_only",#N/A,FALSE,"2225"}</definedName>
    <definedName name="dsdfsdfs_1" hidden="1">{"rp_only",#N/A,FALSE,"2225"}</definedName>
    <definedName name="DSDSGDFG" localSheetId="7" hidden="1">{"rp_only",#N/A,FALSE,"2225"}</definedName>
    <definedName name="DSDSGDFG" hidden="1">{"rp_only",#N/A,FALSE,"2225"}</definedName>
    <definedName name="DSDSGDFG_1" localSheetId="7" hidden="1">{"rp_only",#N/A,FALSE,"2225"}</definedName>
    <definedName name="DSDSGDFG_1" hidden="1">{"rp_only",#N/A,FALSE,"2225"}</definedName>
    <definedName name="dsf" localSheetId="7" hidden="1">{"rp_only",#N/A,FALSE,"2225"}</definedName>
    <definedName name="dsf" hidden="1">{"rp_only",#N/A,FALSE,"2225"}</definedName>
    <definedName name="dsf_1" localSheetId="7" hidden="1">{"rp_only",#N/A,FALSE,"2225"}</definedName>
    <definedName name="dsf_1" hidden="1">{"rp_only",#N/A,FALSE,"2225"}</definedName>
    <definedName name="dsfadffds" localSheetId="7" hidden="1">{"rp_only",#N/A,FALSE,"2225"}</definedName>
    <definedName name="dsfadffds" hidden="1">{"rp_only",#N/A,FALSE,"2225"}</definedName>
    <definedName name="dsfadffds_1" localSheetId="7" hidden="1">{"rp_only",#N/A,FALSE,"2225"}</definedName>
    <definedName name="dsfadffds_1" hidden="1">{"rp_only",#N/A,FALSE,"2225"}</definedName>
    <definedName name="dsfads" localSheetId="7" hidden="1">{"rp_only",#N/A,FALSE,"2225"}</definedName>
    <definedName name="dsfads" hidden="1">{"rp_only",#N/A,FALSE,"2225"}</definedName>
    <definedName name="dsfads_1" localSheetId="7" hidden="1">{"rp_only",#N/A,FALSE,"2225"}</definedName>
    <definedName name="dsfads_1" hidden="1">{"rp_only",#N/A,FALSE,"2225"}</definedName>
    <definedName name="dsfafsdadsf" localSheetId="7" hidden="1">{"rp_only",#N/A,FALSE,"2225"}</definedName>
    <definedName name="dsfafsdadsf" hidden="1">{"rp_only",#N/A,FALSE,"2225"}</definedName>
    <definedName name="dsfafsdadsf_1" localSheetId="7" hidden="1">{"rp_only",#N/A,FALSE,"2225"}</definedName>
    <definedName name="dsfafsdadsf_1" hidden="1">{"rp_only",#N/A,FALSE,"2225"}</definedName>
    <definedName name="dsfddsfd" localSheetId="7" hidden="1">{"rp_only",#N/A,FALSE,"2225"}</definedName>
    <definedName name="dsfddsfd" hidden="1">{"rp_only",#N/A,FALSE,"2225"}</definedName>
    <definedName name="dsfddsfd_1" localSheetId="7" hidden="1">{"rp_only",#N/A,FALSE,"2225"}</definedName>
    <definedName name="dsfddsfd_1" hidden="1">{"rp_only",#N/A,FALSE,"2225"}</definedName>
    <definedName name="dsfdfdsf" localSheetId="7" hidden="1">{"with_oth_curr",#N/A,FALSE,"2225"}</definedName>
    <definedName name="dsfdfdsf" hidden="1">{"with_oth_curr",#N/A,FALSE,"2225"}</definedName>
    <definedName name="dsfdfdsf_1" localSheetId="7" hidden="1">{"with_oth_curr",#N/A,FALSE,"2225"}</definedName>
    <definedName name="dsfdfdsf_1" hidden="1">{"with_oth_curr",#N/A,FALSE,"2225"}</definedName>
    <definedName name="dsfdfdsfafdsfd" localSheetId="7" hidden="1">{"rp_only",#N/A,FALSE,"2225"}</definedName>
    <definedName name="dsfdfdsfafdsfd" hidden="1">{"rp_only",#N/A,FALSE,"2225"}</definedName>
    <definedName name="dsfdfdsfafdsfd_1" localSheetId="7" hidden="1">{"rp_only",#N/A,FALSE,"2225"}</definedName>
    <definedName name="dsfdfdsfafdsfd_1" hidden="1">{"rp_only",#N/A,FALSE,"2225"}</definedName>
    <definedName name="dsfdffdsa" localSheetId="7" hidden="1">{"rp_only",#N/A,FALSE,"2225"}</definedName>
    <definedName name="dsfdffdsa" hidden="1">{"rp_only",#N/A,FALSE,"2225"}</definedName>
    <definedName name="dsfdffdsa_1" localSheetId="7" hidden="1">{"rp_only",#N/A,FALSE,"2225"}</definedName>
    <definedName name="dsfdffdsa_1" hidden="1">{"rp_only",#N/A,FALSE,"2225"}</definedName>
    <definedName name="dsfdfsadsfadfsadfsafs" localSheetId="7" hidden="1">{"rp_only",#N/A,FALSE,"2225"}</definedName>
    <definedName name="dsfdfsadsfadfsadfsafs" hidden="1">{"rp_only",#N/A,FALSE,"2225"}</definedName>
    <definedName name="dsfdfsadsfadfsadfsafs_1" localSheetId="7" hidden="1">{"rp_only",#N/A,FALSE,"2225"}</definedName>
    <definedName name="dsfdfsadsfadfsadfsafs_1" hidden="1">{"rp_only",#N/A,FALSE,"2225"}</definedName>
    <definedName name="dsfdfsddsdsd" localSheetId="7" hidden="1">{"rp_only",#N/A,FALSE,"2225"}</definedName>
    <definedName name="dsfdfsddsdsd" hidden="1">{"rp_only",#N/A,FALSE,"2225"}</definedName>
    <definedName name="dsfdfsddsdsd_1" localSheetId="7" hidden="1">{"rp_only",#N/A,FALSE,"2225"}</definedName>
    <definedName name="dsfdfsddsdsd_1" hidden="1">{"rp_only",#N/A,FALSE,"2225"}</definedName>
    <definedName name="dsfdfsfds" localSheetId="7" hidden="1">{"rp_only",#N/A,FALSE,"2225"}</definedName>
    <definedName name="dsfdfsfds" hidden="1">{"rp_only",#N/A,FALSE,"2225"}</definedName>
    <definedName name="dsfdfsfds_1" localSheetId="7" hidden="1">{"rp_only",#N/A,FALSE,"2225"}</definedName>
    <definedName name="dsfdfsfds_1" hidden="1">{"rp_only",#N/A,FALSE,"2225"}</definedName>
    <definedName name="dsfds" localSheetId="7" hidden="1">{"rp_only",#N/A,FALSE,"2225"}</definedName>
    <definedName name="dsfds" hidden="1">{"rp_only",#N/A,FALSE,"2225"}</definedName>
    <definedName name="dsfds_1" localSheetId="7" hidden="1">{"rp_only",#N/A,FALSE,"2225"}</definedName>
    <definedName name="dsfds_1" hidden="1">{"rp_only",#N/A,FALSE,"2225"}</definedName>
    <definedName name="dsfdsaf" localSheetId="7" hidden="1">{"with_oth_curr",#N/A,FALSE,"2225"}</definedName>
    <definedName name="dsfdsaf" hidden="1">{"with_oth_curr",#N/A,FALSE,"2225"}</definedName>
    <definedName name="dsfdsaf_1" localSheetId="7" hidden="1">{"with_oth_curr",#N/A,FALSE,"2225"}</definedName>
    <definedName name="dsfdsaf_1" hidden="1">{"with_oth_curr",#N/A,FALSE,"2225"}</definedName>
    <definedName name="dsfdsafd" localSheetId="7" hidden="1">{"rp_only",#N/A,FALSE,"2225"}</definedName>
    <definedName name="dsfdsafd" hidden="1">{"rp_only",#N/A,FALSE,"2225"}</definedName>
    <definedName name="dsfdsafd_1" localSheetId="7" hidden="1">{"rp_only",#N/A,FALSE,"2225"}</definedName>
    <definedName name="dsfdsafd_1" hidden="1">{"rp_only",#N/A,FALSE,"2225"}</definedName>
    <definedName name="dsfdsdsfdf" localSheetId="7" hidden="1">{"with_oth_curr",#N/A,FALSE,"2225"}</definedName>
    <definedName name="dsfdsdsfdf" hidden="1">{"with_oth_curr",#N/A,FALSE,"2225"}</definedName>
    <definedName name="dsfdsdsfdf_1" localSheetId="7" hidden="1">{"with_oth_curr",#N/A,FALSE,"2225"}</definedName>
    <definedName name="dsfdsdsfdf_1" hidden="1">{"with_oth_curr",#N/A,FALSE,"2225"}</definedName>
    <definedName name="dsfdsfcfdssddsfsd" localSheetId="7" hidden="1">{"with_oth_curr",#N/A,FALSE,"2225"}</definedName>
    <definedName name="dsfdsfcfdssddsfsd" hidden="1">{"with_oth_curr",#N/A,FALSE,"2225"}</definedName>
    <definedName name="dsfdsfcfdssddsfsd_1" localSheetId="7" hidden="1">{"with_oth_curr",#N/A,FALSE,"2225"}</definedName>
    <definedName name="dsfdsfcfdssddsfsd_1" hidden="1">{"with_oth_curr",#N/A,FALSE,"2225"}</definedName>
    <definedName name="dsfdsfdfsadsfafdsa" localSheetId="7" hidden="1">{"with_oth_curr",#N/A,FALSE,"2225"}</definedName>
    <definedName name="dsfdsfdfsadsfafdsa" hidden="1">{"with_oth_curr",#N/A,FALSE,"2225"}</definedName>
    <definedName name="dsfdsfdfsadsfafdsa_1" localSheetId="7" hidden="1">{"with_oth_curr",#N/A,FALSE,"2225"}</definedName>
    <definedName name="dsfdsfdfsadsfafdsa_1" hidden="1">{"with_oth_curr",#N/A,FALSE,"2225"}</definedName>
    <definedName name="dsfdsfsdds" localSheetId="7" hidden="1">{"rp_only",#N/A,FALSE,"2225"}</definedName>
    <definedName name="dsfdsfsdds" hidden="1">{"rp_only",#N/A,FALSE,"2225"}</definedName>
    <definedName name="dsfdsfsdds_1" localSheetId="7" hidden="1">{"rp_only",#N/A,FALSE,"2225"}</definedName>
    <definedName name="dsfdsfsdds_1" hidden="1">{"rp_only",#N/A,FALSE,"2225"}</definedName>
    <definedName name="dsfdsfsdfdasfdfsdfs" localSheetId="7" hidden="1">{"rp_only",#N/A,FALSE,"2225"}</definedName>
    <definedName name="dsfdsfsdfdasfdfsdfs" hidden="1">{"rp_only",#N/A,FALSE,"2225"}</definedName>
    <definedName name="dsfdsfsdfdasfdfsdfs_1" localSheetId="7" hidden="1">{"rp_only",#N/A,FALSE,"2225"}</definedName>
    <definedName name="dsfdsfsdfdasfdfsdfs_1" hidden="1">{"rp_only",#N/A,FALSE,"2225"}</definedName>
    <definedName name="dsfdsg" localSheetId="7" hidden="1">{"rp_only",#N/A,FALSE,"2225"}</definedName>
    <definedName name="dsfdsg" hidden="1">{"rp_only",#N/A,FALSE,"2225"}</definedName>
    <definedName name="dsfdsg_1" localSheetId="7" hidden="1">{"rp_only",#N/A,FALSE,"2225"}</definedName>
    <definedName name="dsfdsg_1" hidden="1">{"rp_only",#N/A,FALSE,"2225"}</definedName>
    <definedName name="dsff" localSheetId="7" hidden="1">{"rp_only",#N/A,FALSE,"2225"}</definedName>
    <definedName name="dsff" hidden="1">{"rp_only",#N/A,FALSE,"2225"}</definedName>
    <definedName name="dsff_1" localSheetId="7" hidden="1">{"rp_only",#N/A,FALSE,"2225"}</definedName>
    <definedName name="dsff_1" hidden="1">{"rp_only",#N/A,FALSE,"2225"}</definedName>
    <definedName name="dsffds" localSheetId="7" hidden="1">{"rp_only",#N/A,FALSE,"2225"}</definedName>
    <definedName name="dsffds" hidden="1">{"rp_only",#N/A,FALSE,"2225"}</definedName>
    <definedName name="dsffds_1" localSheetId="7" hidden="1">{"rp_only",#N/A,FALSE,"2225"}</definedName>
    <definedName name="dsffds_1" hidden="1">{"rp_only",#N/A,FALSE,"2225"}</definedName>
    <definedName name="dsffdsafds" localSheetId="7" hidden="1">{"rp_only",#N/A,FALSE,"2225"}</definedName>
    <definedName name="dsffdsafds" hidden="1">{"rp_only",#N/A,FALSE,"2225"}</definedName>
    <definedName name="dsffdsafds_1" localSheetId="7" hidden="1">{"rp_only",#N/A,FALSE,"2225"}</definedName>
    <definedName name="dsffdsafds_1" hidden="1">{"rp_only",#N/A,FALSE,"2225"}</definedName>
    <definedName name="dsffdsfd" localSheetId="7" hidden="1">{"with_oth_curr",#N/A,FALSE,"2225"}</definedName>
    <definedName name="dsffdsfd" hidden="1">{"with_oth_curr",#N/A,FALSE,"2225"}</definedName>
    <definedName name="dsffdsfd_1" localSheetId="7" hidden="1">{"with_oth_curr",#N/A,FALSE,"2225"}</definedName>
    <definedName name="dsffdsfd_1" hidden="1">{"with_oth_curr",#N/A,FALSE,"2225"}</definedName>
    <definedName name="dsffdsfdasdfsaafsd" localSheetId="7" hidden="1">{"rp_only",#N/A,FALSE,"2225"}</definedName>
    <definedName name="dsffdsfdasdfsaafsd" hidden="1">{"rp_only",#N/A,FALSE,"2225"}</definedName>
    <definedName name="dsffdsfdasdfsaafsd_1" localSheetId="7" hidden="1">{"rp_only",#N/A,FALSE,"2225"}</definedName>
    <definedName name="dsffdsfdasdfsaafsd_1" hidden="1">{"rp_only",#N/A,FALSE,"2225"}</definedName>
    <definedName name="DSFGDFGSDG" localSheetId="7" hidden="1">{"rp_only",#N/A,FALSE,"2225"}</definedName>
    <definedName name="DSFGDFGSDG" hidden="1">{"rp_only",#N/A,FALSE,"2225"}</definedName>
    <definedName name="DSFGDFGSDG_1" localSheetId="7" hidden="1">{"rp_only",#N/A,FALSE,"2225"}</definedName>
    <definedName name="DSFGDFGSDG_1" hidden="1">{"rp_only",#N/A,FALSE,"2225"}</definedName>
    <definedName name="dsfgdsgcxgvbcxbv" localSheetId="7" hidden="1">{"rp_only",#N/A,FALSE,"2225"}</definedName>
    <definedName name="dsfgdsgcxgvbcxbv" hidden="1">{"rp_only",#N/A,FALSE,"2225"}</definedName>
    <definedName name="dsfgdsgcxgvbcxbv_1" localSheetId="7" hidden="1">{"rp_only",#N/A,FALSE,"2225"}</definedName>
    <definedName name="dsfgdsgcxgvbcxbv_1" hidden="1">{"rp_only",#N/A,FALSE,"2225"}</definedName>
    <definedName name="DSFGSDGDFG" localSheetId="7" hidden="1">{"rp_only",#N/A,FALSE,"2225"}</definedName>
    <definedName name="DSFGSDGDFG" hidden="1">{"rp_only",#N/A,FALSE,"2225"}</definedName>
    <definedName name="DSFGSDGDFG_1" localSheetId="7" hidden="1">{"rp_only",#N/A,FALSE,"2225"}</definedName>
    <definedName name="DSFGSDGDFG_1" hidden="1">{"rp_only",#N/A,FALSE,"2225"}</definedName>
    <definedName name="dsfgsdgf" localSheetId="7" hidden="1">{"rp_only",#N/A,FALSE,"2225"}</definedName>
    <definedName name="dsfgsdgf" hidden="1">{"rp_only",#N/A,FALSE,"2225"}</definedName>
    <definedName name="dsfgsdgf_1" localSheetId="7" hidden="1">{"rp_only",#N/A,FALSE,"2225"}</definedName>
    <definedName name="dsfgsdgf_1" hidden="1">{"rp_only",#N/A,FALSE,"2225"}</definedName>
    <definedName name="dsfs" localSheetId="7" hidden="1">{"rp_only",#N/A,FALSE,"2225"}</definedName>
    <definedName name="dsfs" hidden="1">{"rp_only",#N/A,FALSE,"2225"}</definedName>
    <definedName name="dsfs_1" localSheetId="7" hidden="1">{"rp_only",#N/A,FALSE,"2225"}</definedName>
    <definedName name="dsfs_1" hidden="1">{"rp_only",#N/A,FALSE,"2225"}</definedName>
    <definedName name="dsfsa" localSheetId="7" hidden="1">{"rp_only",#N/A,FALSE,"2225"}</definedName>
    <definedName name="dsfsa" hidden="1">{"rp_only",#N/A,FALSE,"2225"}</definedName>
    <definedName name="dsfsa_1" localSheetId="7" hidden="1">{"rp_only",#N/A,FALSE,"2225"}</definedName>
    <definedName name="dsfsa_1" hidden="1">{"rp_only",#N/A,FALSE,"2225"}</definedName>
    <definedName name="dsfsadf" localSheetId="7" hidden="1">{"rp_only",#N/A,FALSE,"2225"}</definedName>
    <definedName name="dsfsadf" hidden="1">{"rp_only",#N/A,FALSE,"2225"}</definedName>
    <definedName name="dsfsadf_1" localSheetId="7" hidden="1">{"rp_only",#N/A,FALSE,"2225"}</definedName>
    <definedName name="dsfsadf_1" hidden="1">{"rp_only",#N/A,FALSE,"2225"}</definedName>
    <definedName name="dsfsd" localSheetId="7" hidden="1">{"rp_only",#N/A,FALSE,"2225"}</definedName>
    <definedName name="dsfsd" hidden="1">{"rp_only",#N/A,FALSE,"2225"}</definedName>
    <definedName name="dsfsd_1" localSheetId="7" hidden="1">{"rp_only",#N/A,FALSE,"2225"}</definedName>
    <definedName name="dsfsd_1" hidden="1">{"rp_only",#N/A,FALSE,"2225"}</definedName>
    <definedName name="dsfsdaafsddfs" localSheetId="7" hidden="1">{"rp_only",#N/A,FALSE,"2225"}</definedName>
    <definedName name="dsfsdaafsddfs" hidden="1">{"rp_only",#N/A,FALSE,"2225"}</definedName>
    <definedName name="dsfsdaafsddfs_1" localSheetId="7" hidden="1">{"rp_only",#N/A,FALSE,"2225"}</definedName>
    <definedName name="dsfsdaafsddfs_1" hidden="1">{"rp_only",#N/A,FALSE,"2225"}</definedName>
    <definedName name="dsfsdf" localSheetId="7" hidden="1">{"with_oth_curr",#N/A,FALSE,"2225"}</definedName>
    <definedName name="dsfsdf" hidden="1">{"with_oth_curr",#N/A,FALSE,"2225"}</definedName>
    <definedName name="dsfsdf_1" localSheetId="7" hidden="1">{"with_oth_curr",#N/A,FALSE,"2225"}</definedName>
    <definedName name="dsfsdf_1" hidden="1">{"with_oth_curr",#N/A,FALSE,"2225"}</definedName>
    <definedName name="dsfsdfd" localSheetId="7" hidden="1">{"rp_only",#N/A,FALSE,"2225"}</definedName>
    <definedName name="dsfsdfd" hidden="1">{"rp_only",#N/A,FALSE,"2225"}</definedName>
    <definedName name="dsfsdfd_1" localSheetId="7" hidden="1">{"rp_only",#N/A,FALSE,"2225"}</definedName>
    <definedName name="dsfsdfd_1" hidden="1">{"rp_only",#N/A,FALSE,"2225"}</definedName>
    <definedName name="dsfsdfdf" localSheetId="7" hidden="1">{"rp_only",#N/A,FALSE,"2225"}</definedName>
    <definedName name="dsfsdfdf" hidden="1">{"rp_only",#N/A,FALSE,"2225"}</definedName>
    <definedName name="dsfsdfdf_1" localSheetId="7" hidden="1">{"rp_only",#N/A,FALSE,"2225"}</definedName>
    <definedName name="dsfsdfdf_1" hidden="1">{"rp_only",#N/A,FALSE,"2225"}</definedName>
    <definedName name="dsfsdfds" localSheetId="7" hidden="1">{"rp_only",#N/A,FALSE,"2225"}</definedName>
    <definedName name="dsfsdfds" hidden="1">{"rp_only",#N/A,FALSE,"2225"}</definedName>
    <definedName name="dsfsdfds_1" localSheetId="7" hidden="1">{"rp_only",#N/A,FALSE,"2225"}</definedName>
    <definedName name="dsfsdfds_1" hidden="1">{"rp_only",#N/A,FALSE,"2225"}</definedName>
    <definedName name="dsfsdfs" localSheetId="7" hidden="1">{"with_oth_curr",#N/A,FALSE,"2225"}</definedName>
    <definedName name="dsfsdfs" hidden="1">{"with_oth_curr",#N/A,FALSE,"2225"}</definedName>
    <definedName name="dsfsdfs_1" localSheetId="7" hidden="1">{"with_oth_curr",#N/A,FALSE,"2225"}</definedName>
    <definedName name="dsfsdfs_1" hidden="1">{"with_oth_curr",#N/A,FALSE,"2225"}</definedName>
    <definedName name="dsfsdfsd" localSheetId="7" hidden="1">{"with_oth_curr",#N/A,FALSE,"2225"}</definedName>
    <definedName name="dsfsdfsd" hidden="1">{"with_oth_curr",#N/A,FALSE,"2225"}</definedName>
    <definedName name="dsfsdfsd_1" localSheetId="7" hidden="1">{"with_oth_curr",#N/A,FALSE,"2225"}</definedName>
    <definedName name="dsfsdfsd_1" hidden="1">{"with_oth_curr",#N/A,FALSE,"2225"}</definedName>
    <definedName name="dsfsdfsdf">#N/A</definedName>
    <definedName name="dsfsdfsdfsf" localSheetId="7" hidden="1">{"with_oth_curr",#N/A,FALSE,"2225"}</definedName>
    <definedName name="dsfsdfsdfsf" hidden="1">{"with_oth_curr",#N/A,FALSE,"2225"}</definedName>
    <definedName name="dsfsdfsdfsf_1" localSheetId="7" hidden="1">{"with_oth_curr",#N/A,FALSE,"2225"}</definedName>
    <definedName name="dsfsdfsdfsf_1" hidden="1">{"with_oth_curr",#N/A,FALSE,"2225"}</definedName>
    <definedName name="dsfsdfsf" localSheetId="7" hidden="1">{"rp_only",#N/A,FALSE,"2225"}</definedName>
    <definedName name="dsfsdfsf" hidden="1">{"rp_only",#N/A,FALSE,"2225"}</definedName>
    <definedName name="dsfsdfsf_1" localSheetId="7" hidden="1">{"rp_only",#N/A,FALSE,"2225"}</definedName>
    <definedName name="dsfsdfsf_1" hidden="1">{"rp_only",#N/A,FALSE,"2225"}</definedName>
    <definedName name="dsfsdfsfd" localSheetId="7" hidden="1">{"rp_only",#N/A,FALSE,"2225"}</definedName>
    <definedName name="dsfsdfsfd" hidden="1">{"rp_only",#N/A,FALSE,"2225"}</definedName>
    <definedName name="dsfsdfsfd_1" localSheetId="7" hidden="1">{"rp_only",#N/A,FALSE,"2225"}</definedName>
    <definedName name="dsfsdfsfd_1" hidden="1">{"rp_only",#N/A,FALSE,"2225"}</definedName>
    <definedName name="dsfsdgdg" localSheetId="7" hidden="1">{"rp_only",#N/A,FALSE,"2225"}</definedName>
    <definedName name="dsfsdgdg" hidden="1">{"rp_only",#N/A,FALSE,"2225"}</definedName>
    <definedName name="dsfsdgdg_1" localSheetId="7" hidden="1">{"rp_only",#N/A,FALSE,"2225"}</definedName>
    <definedName name="dsfsdgdg_1" hidden="1">{"rp_only",#N/A,FALSE,"2225"}</definedName>
    <definedName name="dsfsf" localSheetId="7" hidden="1">{"with_oth_curr",#N/A,FALSE,"2225"}</definedName>
    <definedName name="dsfsf" hidden="1">{"with_oth_curr",#N/A,FALSE,"2225"}</definedName>
    <definedName name="dsfsf_1" localSheetId="7" hidden="1">{"with_oth_curr",#N/A,FALSE,"2225"}</definedName>
    <definedName name="dsfsf_1" hidden="1">{"with_oth_curr",#N/A,FALSE,"2225"}</definedName>
    <definedName name="dsfsfdsfsffsdfddddddddddddddddddddddddddd" localSheetId="7" hidden="1">{"rp_only",#N/A,FALSE,"2225"}</definedName>
    <definedName name="dsfsfdsfsffsdfddddddddddddddddddddddddddd" hidden="1">{"rp_only",#N/A,FALSE,"2225"}</definedName>
    <definedName name="dsfsfdsfsffsdfddddddddddddddddddddddddddd_1" localSheetId="7" hidden="1">{"rp_only",#N/A,FALSE,"2225"}</definedName>
    <definedName name="dsfsfdsfsffsdfddddddddddddddddddddddddddd_1" hidden="1">{"rp_only",#N/A,FALSE,"2225"}</definedName>
    <definedName name="dsfsfs" localSheetId="7" hidden="1">{"rp_only",#N/A,FALSE,"2225"}</definedName>
    <definedName name="dsfsfs" hidden="1">{"rp_only",#N/A,FALSE,"2225"}</definedName>
    <definedName name="dsfsfs_1" localSheetId="7" hidden="1">{"rp_only",#N/A,FALSE,"2225"}</definedName>
    <definedName name="dsfsfs_1" hidden="1">{"rp_only",#N/A,FALSE,"2225"}</definedName>
    <definedName name="dsfsfsd" localSheetId="7" hidden="1">{"rp_only",#N/A,FALSE,"2225"}</definedName>
    <definedName name="dsfsfsd" hidden="1">{"rp_only",#N/A,FALSE,"2225"}</definedName>
    <definedName name="dsfsfsd_1" localSheetId="7" hidden="1">{"rp_only",#N/A,FALSE,"2225"}</definedName>
    <definedName name="dsfsfsd_1" hidden="1">{"rp_only",#N/A,FALSE,"2225"}</definedName>
    <definedName name="dsfsfsdfsf" localSheetId="7" hidden="1">{"with_oth_curr",#N/A,FALSE,"2225"}</definedName>
    <definedName name="dsfsfsdfsf" hidden="1">{"with_oth_curr",#N/A,FALSE,"2225"}</definedName>
    <definedName name="dsfsfsdfsf_1" localSheetId="7" hidden="1">{"with_oth_curr",#N/A,FALSE,"2225"}</definedName>
    <definedName name="dsfsfsdfsf_1" hidden="1">{"with_oth_curr",#N/A,FALSE,"2225"}</definedName>
    <definedName name="dsfsfsf" localSheetId="7" hidden="1">{"rp_only",#N/A,FALSE,"2225"}</definedName>
    <definedName name="dsfsfsf" hidden="1">{"rp_only",#N/A,FALSE,"2225"}</definedName>
    <definedName name="dsfsfsf_1" localSheetId="7" hidden="1">{"rp_only",#N/A,FALSE,"2225"}</definedName>
    <definedName name="dsfsfsf_1" hidden="1">{"rp_only",#N/A,FALSE,"2225"}</definedName>
    <definedName name="dsfsgsfgfh" localSheetId="7" hidden="1">{"rp_only",#N/A,FALSE,"2225"}</definedName>
    <definedName name="dsfsgsfgfh" hidden="1">{"rp_only",#N/A,FALSE,"2225"}</definedName>
    <definedName name="dsfsgsfgfh_1" localSheetId="7" hidden="1">{"rp_only",#N/A,FALSE,"2225"}</definedName>
    <definedName name="dsfsgsfgfh_1" hidden="1">{"rp_only",#N/A,FALSE,"2225"}</definedName>
    <definedName name="dsfssf" localSheetId="7" hidden="1">{"rp_only",#N/A,FALSE,"2225"}</definedName>
    <definedName name="dsfssf" hidden="1">{"rp_only",#N/A,FALSE,"2225"}</definedName>
    <definedName name="dsfssf_1" localSheetId="7" hidden="1">{"rp_only",#N/A,FALSE,"2225"}</definedName>
    <definedName name="dsfssf_1" hidden="1">{"rp_only",#N/A,FALSE,"2225"}</definedName>
    <definedName name="DSG" localSheetId="7" hidden="1">{"rp_only",#N/A,FALSE,"2225"}</definedName>
    <definedName name="DSG" hidden="1">{"rp_only",#N/A,FALSE,"2225"}</definedName>
    <definedName name="DSG_1" localSheetId="7" hidden="1">{"rp_only",#N/A,FALSE,"2225"}</definedName>
    <definedName name="DSG_1" hidden="1">{"rp_only",#N/A,FALSE,"2225"}</definedName>
    <definedName name="DSGDSFD" localSheetId="7" hidden="1">{"rp_only",#N/A,FALSE,"2225"}</definedName>
    <definedName name="DSGDSFD" hidden="1">{"rp_only",#N/A,FALSE,"2225"}</definedName>
    <definedName name="DSGDSFD_1" localSheetId="7" hidden="1">{"rp_only",#N/A,FALSE,"2225"}</definedName>
    <definedName name="DSGDSFD_1" hidden="1">{"rp_only",#N/A,FALSE,"2225"}</definedName>
    <definedName name="dsgdsfgfdgs" localSheetId="7" hidden="1">{"with_oth_curr",#N/A,FALSE,"2225"}</definedName>
    <definedName name="dsgdsfgfdgs" hidden="1">{"with_oth_curr",#N/A,FALSE,"2225"}</definedName>
    <definedName name="dsgdsfgfdgs_1" localSheetId="7" hidden="1">{"with_oth_curr",#N/A,FALSE,"2225"}</definedName>
    <definedName name="dsgdsfgfdgs_1" hidden="1">{"with_oth_curr",#N/A,FALSE,"2225"}</definedName>
    <definedName name="dsgdsg" localSheetId="7" hidden="1">{"rp_only",#N/A,FALSE,"2225"}</definedName>
    <definedName name="dsgdsg" hidden="1">{"rp_only",#N/A,FALSE,"2225"}</definedName>
    <definedName name="dsgdsg_1" localSheetId="7" hidden="1">{"rp_only",#N/A,FALSE,"2225"}</definedName>
    <definedName name="dsgdsg_1" hidden="1">{"rp_only",#N/A,FALSE,"2225"}</definedName>
    <definedName name="dsgdsgfsd" localSheetId="7" hidden="1">{"rp_only",#N/A,FALSE,"2225"}</definedName>
    <definedName name="dsgdsgfsd" hidden="1">{"rp_only",#N/A,FALSE,"2225"}</definedName>
    <definedName name="dsgdsgfsd_1" localSheetId="7" hidden="1">{"rp_only",#N/A,FALSE,"2225"}</definedName>
    <definedName name="dsgdsgfsd_1" hidden="1">{"rp_only",#N/A,FALSE,"2225"}</definedName>
    <definedName name="dsgfg" localSheetId="7" hidden="1">{"rp_only",#N/A,FALSE,"2225"}</definedName>
    <definedName name="dsgfg" hidden="1">{"rp_only",#N/A,FALSE,"2225"}</definedName>
    <definedName name="dsgfg_1" localSheetId="7" hidden="1">{"rp_only",#N/A,FALSE,"2225"}</definedName>
    <definedName name="dsgfg_1" hidden="1">{"rp_only",#N/A,FALSE,"2225"}</definedName>
    <definedName name="dsggd"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localSheetId="7" hidden="1">{"rp_only",#N/A,FALSE,"2225"}</definedName>
    <definedName name="dsgrgtgtf" hidden="1">{"rp_only",#N/A,FALSE,"2225"}</definedName>
    <definedName name="dsgrgtgtf_1" localSheetId="7" hidden="1">{"rp_only",#N/A,FALSE,"2225"}</definedName>
    <definedName name="dsgrgtgtf_1" hidden="1">{"rp_only",#N/A,FALSE,"2225"}</definedName>
    <definedName name="dsgsags" localSheetId="7" hidden="1">{"rp_only",#N/A,FALSE,"2225"}</definedName>
    <definedName name="dsgsags" hidden="1">{"rp_only",#N/A,FALSE,"2225"}</definedName>
    <definedName name="dsgsags_1" localSheetId="7" hidden="1">{"rp_only",#N/A,FALSE,"2225"}</definedName>
    <definedName name="dsgsags_1" hidden="1">{"rp_only",#N/A,FALSE,"2225"}</definedName>
    <definedName name="dshgjj" localSheetId="7" hidden="1">{"with_oth_curr",#N/A,FALSE,"2225"}</definedName>
    <definedName name="dshgjj" hidden="1">{"with_oth_curr",#N/A,FALSE,"2225"}</definedName>
    <definedName name="dshgjj_1" localSheetId="7"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localSheetId="7" hidden="1">{"with_oth_curr",#N/A,FALSE,"2225"}</definedName>
    <definedName name="dsrwe" hidden="1">{"with_oth_curr",#N/A,FALSE,"2225"}</definedName>
    <definedName name="dsrwe_1" localSheetId="7" hidden="1">{"with_oth_curr",#N/A,FALSE,"2225"}</definedName>
    <definedName name="dsrwe_1" hidden="1">{"with_oth_curr",#N/A,FALSE,"2225"}</definedName>
    <definedName name="dssdfsd" localSheetId="7" hidden="1">{"rp_only",#N/A,FALSE,"2225"}</definedName>
    <definedName name="dssdfsd" hidden="1">{"rp_only",#N/A,FALSE,"2225"}</definedName>
    <definedName name="dssdfsd_1" localSheetId="7" hidden="1">{"rp_only",#N/A,FALSE,"2225"}</definedName>
    <definedName name="dssdfsd_1" hidden="1">{"rp_only",#N/A,FALSE,"2225"}</definedName>
    <definedName name="dssdg" localSheetId="7" hidden="1">{"with_oth_curr",#N/A,FALSE,"2225"}</definedName>
    <definedName name="dssdg" hidden="1">{"with_oth_curr",#N/A,FALSE,"2225"}</definedName>
    <definedName name="dssdg_1" localSheetId="7" hidden="1">{"with_oth_curr",#N/A,FALSE,"2225"}</definedName>
    <definedName name="dssdg_1" hidden="1">{"with_oth_curr",#N/A,FALSE,"2225"}</definedName>
    <definedName name="dssdsaAF" localSheetId="7" hidden="1">{"rp_only",#N/A,FALSE,"2225"}</definedName>
    <definedName name="dssdsaAF" hidden="1">{"rp_only",#N/A,FALSE,"2225"}</definedName>
    <definedName name="dssdsaAF_1" localSheetId="7" hidden="1">{"rp_only",#N/A,FALSE,"2225"}</definedName>
    <definedName name="dssdsaAF_1" hidden="1">{"rp_only",#N/A,FALSE,"2225"}</definedName>
    <definedName name="dssf" localSheetId="7" hidden="1">{"with_oth_curr",#N/A,FALSE,"2225"}</definedName>
    <definedName name="dssf" hidden="1">{"with_oth_curr",#N/A,FALSE,"2225"}</definedName>
    <definedName name="dssf_1" localSheetId="7" hidden="1">{"with_oth_curr",#N/A,FALSE,"2225"}</definedName>
    <definedName name="dssf_1" hidden="1">{"with_oth_curr",#N/A,FALSE,"2225"}</definedName>
    <definedName name="dssfds" localSheetId="7" hidden="1">{"rp_only",#N/A,FALSE,"2225"}</definedName>
    <definedName name="dssfds" hidden="1">{"rp_only",#N/A,FALSE,"2225"}</definedName>
    <definedName name="dssfds_1" localSheetId="7"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localSheetId="7" hidden="1">{#N/A,#N/A,FALSE,"Bank Rec Cover Sheet";#N/A,#N/A,FALSE,"Bank Rec Details"}</definedName>
    <definedName name="DTScalc" hidden="1">{#N/A,#N/A,FALSE,"Bank Rec Cover Sheet";#N/A,#N/A,FALSE,"Bank Rec Details"}</definedName>
    <definedName name="DTScalc_1" localSheetId="7" hidden="1">{#N/A,#N/A,FALSE,"Bank Rec Cover Sheet";#N/A,#N/A,FALSE,"Bank Rec Details"}</definedName>
    <definedName name="DTScalc_1" hidden="1">{#N/A,#N/A,FALSE,"Bank Rec Cover Sheet";#N/A,#N/A,FALSE,"Bank Rec Details"}</definedName>
    <definedName name="dtt" localSheetId="7" hidden="1">{"rp_only",#N/A,FALSE,"2225"}</definedName>
    <definedName name="dtt" hidden="1">{"rp_only",#N/A,FALSE,"2225"}</definedName>
    <definedName name="dtt_1" localSheetId="7"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10" hidden="1">{#N/A,#N/A,FALSE,"SumD";#N/A,#N/A,FALSE,"ElecD";#N/A,#N/A,FALSE,"MechD";#N/A,#N/A,FALSE,"GeotD";#N/A,#N/A,FALSE,"PrcsD";#N/A,#N/A,FALSE,"TunnD";#N/A,#N/A,FALSE,"CivlD";#N/A,#N/A,FALSE,"NtwkD";#N/A,#N/A,FALSE,"EstgD";#N/A,#N/A,FALSE,"PEngD"}</definedName>
    <definedName name="dvbgf" localSheetId="7"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localSheetId="7" hidden="1">{"rp_only",#N/A,FALSE,"2225"}</definedName>
    <definedName name="dvxcv" hidden="1">{"rp_only",#N/A,FALSE,"2225"}</definedName>
    <definedName name="dvxcv_1" localSheetId="7" hidden="1">{"rp_only",#N/A,FALSE,"2225"}</definedName>
    <definedName name="dvxcv_1" hidden="1">{"rp_only",#N/A,FALSE,"2225"}</definedName>
    <definedName name="dvzcxdfvgffa" localSheetId="7" hidden="1">{"rp_only",#N/A,FALSE,"2225"}</definedName>
    <definedName name="dvzcxdfvgffa" hidden="1">{"rp_only",#N/A,FALSE,"2225"}</definedName>
    <definedName name="dvzcxdfvgffa_1" localSheetId="7" hidden="1">{"rp_only",#N/A,FALSE,"2225"}</definedName>
    <definedName name="dvzcxdfvgffa_1" hidden="1">{"rp_only",#N/A,FALSE,"2225"}</definedName>
    <definedName name="dw">#REF!</definedName>
    <definedName name="dweswf">#REF!</definedName>
    <definedName name="dwi">#REF!</definedName>
    <definedName name="DWI_Cap">#REF!</definedName>
    <definedName name="dxgg" localSheetId="7" hidden="1">{"rp_only",#N/A,FALSE,"2225"}</definedName>
    <definedName name="dxgg" hidden="1">{"rp_only",#N/A,FALSE,"2225"}</definedName>
    <definedName name="dxgg_1" localSheetId="7"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localSheetId="7" hidden="1">{"WORK IN PROCESS",#N/A,FALSE,"COGS"}</definedName>
    <definedName name="dyfdy" hidden="1">{"WORK IN PROCESS",#N/A,FALSE,"COGS"}</definedName>
    <definedName name="dyfdy_1" localSheetId="7" hidden="1">{"WORK IN PROCESS",#N/A,FALSE,"COGS"}</definedName>
    <definedName name="dyfdy_1" hidden="1">{"WORK IN PROCESS",#N/A,FALSE,"COGS"}</definedName>
    <definedName name="e">#REF!</definedName>
    <definedName name="E..." localSheetId="7" hidden="1">{"with_oth_curr",#N/A,FALSE,"2225"}</definedName>
    <definedName name="E..." hidden="1">{"with_oth_curr",#N/A,FALSE,"2225"}</definedName>
    <definedName name="E..._1" localSheetId="7" hidden="1">{"with_oth_curr",#N/A,FALSE,"2225"}</definedName>
    <definedName name="E..._1" hidden="1">{"with_oth_curr",#N/A,FALSE,"2225"}</definedName>
    <definedName name="E.2" localSheetId="7" hidden="1">{"with_oth_curr",#N/A,FALSE,"2225"}</definedName>
    <definedName name="E.2" hidden="1">{"with_oth_curr",#N/A,FALSE,"2225"}</definedName>
    <definedName name="E.2_1" localSheetId="7" hidden="1">{"with_oth_curr",#N/A,FALSE,"2225"}</definedName>
    <definedName name="E.2_1" hidden="1">{"with_oth_curr",#N/A,FALSE,"2225"}</definedName>
    <definedName name="E.2ddsada" localSheetId="7" hidden="1">{"with_oth_curr",#N/A,FALSE,"2225"}</definedName>
    <definedName name="E.2ddsada" hidden="1">{"with_oth_curr",#N/A,FALSE,"2225"}</definedName>
    <definedName name="E.2ddsada_1" localSheetId="7" hidden="1">{"with_oth_curr",#N/A,FALSE,"2225"}</definedName>
    <definedName name="E.2ddsada_1" hidden="1">{"with_oth_curr",#N/A,FALSE,"2225"}</definedName>
    <definedName name="E.3" localSheetId="7" hidden="1">{"rp_only",#N/A,FALSE,"2225"}</definedName>
    <definedName name="E.3" hidden="1">{"rp_only",#N/A,FALSE,"2225"}</definedName>
    <definedName name="E.3_1" localSheetId="7" hidden="1">{"rp_only",#N/A,FALSE,"2225"}</definedName>
    <definedName name="E.3_1" hidden="1">{"rp_only",#N/A,FALSE,"2225"}</definedName>
    <definedName name="E.3dada" localSheetId="7" hidden="1">{"rp_only",#N/A,FALSE,"2225"}</definedName>
    <definedName name="E.3dada" hidden="1">{"rp_only",#N/A,FALSE,"2225"}</definedName>
    <definedName name="E.3dada_1" localSheetId="7" hidden="1">{"rp_only",#N/A,FALSE,"2225"}</definedName>
    <definedName name="E.3dada_1" hidden="1">{"rp_only",#N/A,FALSE,"2225"}</definedName>
    <definedName name="E.4" localSheetId="7" hidden="1">{"rp_only",#N/A,FALSE,"2225"}</definedName>
    <definedName name="E.4" hidden="1">{"rp_only",#N/A,FALSE,"2225"}</definedName>
    <definedName name="E.4...." localSheetId="7" hidden="1">{"rp_only",#N/A,FALSE,"2225"}</definedName>
    <definedName name="E.4...." hidden="1">{"rp_only",#N/A,FALSE,"2225"}</definedName>
    <definedName name="E.4...._1" localSheetId="7" hidden="1">{"rp_only",#N/A,FALSE,"2225"}</definedName>
    <definedName name="E.4...._1" hidden="1">{"rp_only",#N/A,FALSE,"2225"}</definedName>
    <definedName name="E.4..hgdsaj" localSheetId="7" hidden="1">{"rp_only",#N/A,FALSE,"2225"}</definedName>
    <definedName name="E.4..hgdsaj" hidden="1">{"rp_only",#N/A,FALSE,"2225"}</definedName>
    <definedName name="E.4..hgdsaj_1" localSheetId="7" hidden="1">{"rp_only",#N/A,FALSE,"2225"}</definedName>
    <definedName name="E.4..hgdsaj_1" hidden="1">{"rp_only",#N/A,FALSE,"2225"}</definedName>
    <definedName name="E.4_1" localSheetId="7" hidden="1">{"rp_only",#N/A,FALSE,"2225"}</definedName>
    <definedName name="E.4_1" hidden="1">{"rp_only",#N/A,FALSE,"2225"}</definedName>
    <definedName name="E.sec" localSheetId="7" hidden="1">{"rp_only",#N/A,FALSE,"2225"}</definedName>
    <definedName name="E.sec" hidden="1">{"rp_only",#N/A,FALSE,"2225"}</definedName>
    <definedName name="E.sec_1" localSheetId="7"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localSheetId="7" hidden="1">{#N/A,#N/A,FALSE,"REK-S-TPL";#N/A,#N/A,FALSE,"REK-TPML";#N/A,#N/A,FALSE,"RAB-TEMPEL"}</definedName>
    <definedName name="e35u" hidden="1">{#N/A,#N/A,FALSE,"REK-S-TPL";#N/A,#N/A,FALSE,"REK-TPML";#N/A,#N/A,FALSE,"RAB-TEMPEL"}</definedName>
    <definedName name="E5700.">#REF!</definedName>
    <definedName name="ea" localSheetId="7" hidden="1">{#N/A,#N/A,FALSE,"Aging Summary";#N/A,#N/A,FALSE,"Ratio Analysis";#N/A,#N/A,FALSE,"Test 120 Day Accts";#N/A,#N/A,FALSE,"Tickmarks"}</definedName>
    <definedName name="ea" hidden="1">{#N/A,#N/A,FALSE,"Aging Summary";#N/A,#N/A,FALSE,"Ratio Analysis";#N/A,#N/A,FALSE,"Test 120 Day Accts";#N/A,#N/A,FALSE,"Tickmarks"}</definedName>
    <definedName name="ea_1" localSheetId="7"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localSheetId="7" hidden="1">{"with_oth_curr",#N/A,FALSE,"2225"}</definedName>
    <definedName name="eada" hidden="1">{"with_oth_curr",#N/A,FALSE,"2225"}</definedName>
    <definedName name="eada_1" localSheetId="7"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localSheetId="7" hidden="1">{#N/A,#N/A,FALSE,"M06";#N/A,#N/A,FALSE,"M07"}</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localSheetId="7" hidden="1">{"rp_only",#N/A,FALSE,"2225"}</definedName>
    <definedName name="edfqwe" hidden="1">{"rp_only",#N/A,FALSE,"2225"}</definedName>
    <definedName name="edfqwe_1" localSheetId="7" hidden="1">{"rp_only",#N/A,FALSE,"2225"}</definedName>
    <definedName name="edfqwe_1" hidden="1">{"rp_only",#N/A,FALSE,"2225"}</definedName>
    <definedName name="EDK"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localSheetId="7"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 localSheetId="7">BLCH</definedName>
    <definedName name="EEE">BLCH</definedName>
    <definedName name="EEE_1">#REF!</definedName>
    <definedName name="EEE_5">#REF!</definedName>
    <definedName name="eeeee" localSheetId="7" hidden="1">{#N/A,#N/A,FALSE,"Sheet1";#N/A,#N/A,FALSE,"Sheet2"}</definedName>
    <definedName name="eeeee" hidden="1">{#N/A,#N/A,FALSE,"Sheet1";#N/A,#N/A,FALSE,"Sheet2"}</definedName>
    <definedName name="eetrt" localSheetId="7" hidden="1">{"rp_only",#N/A,FALSE,"2225"}</definedName>
    <definedName name="eetrt" hidden="1">{"rp_only",#N/A,FALSE,"2225"}</definedName>
    <definedName name="eetrt_1" localSheetId="7"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localSheetId="7" hidden="1">{#N/A,#N/A,FALSE,"Cost Report";"Geology",#N/A,FALSE,"Cost Summary";"Geolgy Recon",#N/A,FALSE,"UG Geology Rep."}</definedName>
    <definedName name="ef" hidden="1">{#N/A,#N/A,FALSE,"Cost Report";"Geology",#N/A,FALSE,"Cost Summary";"Geolgy Recon",#N/A,FALSE,"UG Geology Rep."}</definedName>
    <definedName name="ef_1" localSheetId="7"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localSheetId="7" hidden="1">{"rp_only",#N/A,FALSE,"2225"}</definedName>
    <definedName name="efsdfsdf" hidden="1">{"rp_only",#N/A,FALSE,"2225"}</definedName>
    <definedName name="efsdfsdf_1" localSheetId="7"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localSheetId="7" hidden="1">{"mult96",#N/A,FALSE,"PETCOMP";"est96",#N/A,FALSE,"PETCOMP";"mult95",#N/A,FALSE,"PETCOMP";"est95",#N/A,FALSE,"PETCOMP";"multltm",#N/A,FALSE,"PETCOMP";"resultltm",#N/A,FALSE,"PETCOMP"}</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localSheetId="7" hidden="1">{#N/A,#N/A,FALSE,"Aging Summary";#N/A,#N/A,FALSE,"Ratio Analysis";#N/A,#N/A,FALSE,"Test 120 Day Accts";#N/A,#N/A,FALSE,"Tickmarks"}</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localSheetId="7" hidden="1">{#N/A,#N/A,FALSE,"Calc";#N/A,#N/A,FALSE,"Sensitivity";#N/A,#N/A,FALSE,"LT Earn.Dil.";#N/A,#N/A,FALSE,"Dil. AVP"}</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localSheetId="7" hidden="1">{#N/A,#N/A,FALSE,"Act.Fcst Costs"}</definedName>
    <definedName name="ent" hidden="1">{#N/A,#N/A,FALSE,"Act.Fcst Costs"}</definedName>
    <definedName name="ent_1" localSheetId="7"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localSheetId="7" hidden="1">{"rp_only",#N/A,FALSE,"2225"}</definedName>
    <definedName name="eqewqe" hidden="1">{"rp_only",#N/A,FALSE,"2225"}</definedName>
    <definedName name="eqewqe_1" localSheetId="7"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localSheetId="7" hidden="1">{#N/A,#N/A,FALSE,"REK";#N/A,#N/A,FALSE,"rab"}</definedName>
    <definedName name="eqw" hidden="1">{#N/A,#N/A,FALSE,"REK";#N/A,#N/A,FALSE,"rab"}</definedName>
    <definedName name="eqwgtqwegt" localSheetId="7" hidden="1">{#N/A,#N/A,FALSE,"REK";#N/A,#N/A,FALSE,"Bq-ARS"}</definedName>
    <definedName name="eqwgtqwegt" hidden="1">{#N/A,#N/A,FALSE,"REK";#N/A,#N/A,FALSE,"Bq-ARS"}</definedName>
    <definedName name="er" localSheetId="10" hidden="1">{#N/A,#N/A,FALSE,"SumG";#N/A,#N/A,FALSE,"ElecG";#N/A,#N/A,FALSE,"MechG";#N/A,#N/A,FALSE,"GeotG";#N/A,#N/A,FALSE,"PrcsG";#N/A,#N/A,FALSE,"TunnG";#N/A,#N/A,FALSE,"CivlG";#N/A,#N/A,FALSE,"NtwkG";#N/A,#N/A,FALSE,"EstgG";#N/A,#N/A,FALSE,"PEngG"}</definedName>
    <definedName name="er" localSheetId="7"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localSheetId="7" hidden="1">{"rp_only",#N/A,FALSE,"2225"}</definedName>
    <definedName name="erer" hidden="1">{"rp_only",#N/A,FALSE,"2225"}</definedName>
    <definedName name="erer_1" localSheetId="7" hidden="1">{"rp_only",#N/A,FALSE,"2225"}</definedName>
    <definedName name="erer_1" hidden="1">{"rp_only",#N/A,FALSE,"2225"}</definedName>
    <definedName name="erertetr" localSheetId="7" hidden="1">{"with_oth_curr",#N/A,FALSE,"2225"}</definedName>
    <definedName name="erertetr" hidden="1">{"with_oth_curr",#N/A,FALSE,"2225"}</definedName>
    <definedName name="erertetr_1" localSheetId="7" hidden="1">{"with_oth_curr",#N/A,FALSE,"2225"}</definedName>
    <definedName name="erertetr_1" hidden="1">{"with_oth_curr",#N/A,FALSE,"2225"}</definedName>
    <definedName name="eresr" localSheetId="7" hidden="1">{#N/A,#N/A,FALSE,"Aging Summary";#N/A,#N/A,FALSE,"Ratio Analysis";#N/A,#N/A,FALSE,"Test 120 Day Accts";#N/A,#N/A,FALSE,"Tickmarks"}</definedName>
    <definedName name="eresr" hidden="1">{#N/A,#N/A,FALSE,"Aging Summary";#N/A,#N/A,FALSE,"Ratio Analysis";#N/A,#N/A,FALSE,"Test 120 Day Accts";#N/A,#N/A,FALSE,"Tickmarks"}</definedName>
    <definedName name="eresr_1" localSheetId="7" hidden="1">{#N/A,#N/A,FALSE,"Aging Summary";#N/A,#N/A,FALSE,"Ratio Analysis";#N/A,#N/A,FALSE,"Test 120 Day Accts";#N/A,#N/A,FALSE,"Tickmarks"}</definedName>
    <definedName name="eresr_1" hidden="1">{#N/A,#N/A,FALSE,"Aging Summary";#N/A,#N/A,FALSE,"Ratio Analysis";#N/A,#N/A,FALSE,"Test 120 Day Accts";#N/A,#N/A,FALSE,"Tickmarks"}</definedName>
    <definedName name="eret" localSheetId="7" hidden="1">{"rp_only",#N/A,FALSE,"2225"}</definedName>
    <definedName name="eret" hidden="1">{"rp_only",#N/A,FALSE,"2225"}</definedName>
    <definedName name="eret_1" localSheetId="7" hidden="1">{"rp_only",#N/A,FALSE,"2225"}</definedName>
    <definedName name="eret_1" hidden="1">{"rp_only",#N/A,FALSE,"2225"}</definedName>
    <definedName name="eretet" localSheetId="7" hidden="1">{"rp_only",#N/A,FALSE,"2225"}</definedName>
    <definedName name="eretet" hidden="1">{"rp_only",#N/A,FALSE,"2225"}</definedName>
    <definedName name="eretet_1" localSheetId="7" hidden="1">{"rp_only",#N/A,FALSE,"2225"}</definedName>
    <definedName name="eretet_1" hidden="1">{"rp_only",#N/A,FALSE,"2225"}</definedName>
    <definedName name="erew" localSheetId="7" hidden="1">{"rp_only",#N/A,FALSE,"2225"}</definedName>
    <definedName name="erew" hidden="1">{"rp_only",#N/A,FALSE,"2225"}</definedName>
    <definedName name="erew_1" localSheetId="7" hidden="1">{"rp_only",#N/A,FALSE,"2225"}</definedName>
    <definedName name="erew_1" hidden="1">{"rp_only",#N/A,FALSE,"2225"}</definedName>
    <definedName name="erewaewr" localSheetId="7" hidden="1">{"rp_only",#N/A,FALSE,"2225"}</definedName>
    <definedName name="erewaewr" hidden="1">{"rp_only",#N/A,FALSE,"2225"}</definedName>
    <definedName name="erewaewr_1" localSheetId="7" hidden="1">{"rp_only",#N/A,FALSE,"2225"}</definedName>
    <definedName name="erewaewr_1" hidden="1">{"rp_only",#N/A,FALSE,"2225"}</definedName>
    <definedName name="erft">#REF!</definedName>
    <definedName name="erft_1">#REF!</definedName>
    <definedName name="ergf" localSheetId="7" hidden="1">{"rp_only",#N/A,FALSE,"2225"}</definedName>
    <definedName name="ergf" hidden="1">{"rp_only",#N/A,FALSE,"2225"}</definedName>
    <definedName name="ergf_1" localSheetId="7" hidden="1">{"rp_only",#N/A,FALSE,"2225"}</definedName>
    <definedName name="ergf_1" hidden="1">{"rp_only",#N/A,FALSE,"2225"}</definedName>
    <definedName name="ergtret" localSheetId="7" hidden="1">{"rp_only",#N/A,FALSE,"2225"}</definedName>
    <definedName name="ergtret" hidden="1">{"rp_only",#N/A,FALSE,"2225"}</definedName>
    <definedName name="ergtret_1" localSheetId="7" hidden="1">{"rp_only",#N/A,FALSE,"2225"}</definedName>
    <definedName name="ergtret_1" hidden="1">{"rp_only",#N/A,FALSE,"2225"}</definedName>
    <definedName name="ERRE" localSheetId="7" hidden="1">{"rp_only",#N/A,FALSE,"2225"}</definedName>
    <definedName name="ERRE" hidden="1">{"rp_only",#N/A,FALSE,"2225"}</definedName>
    <definedName name="ERRE_1" localSheetId="7" hidden="1">{"rp_only",#N/A,FALSE,"2225"}</definedName>
    <definedName name="ERRE_1" hidden="1">{"rp_only",#N/A,FALSE,"2225"}</definedName>
    <definedName name="ErrorBars">#REF!</definedName>
    <definedName name="errtt" localSheetId="7" hidden="1">{"adj95mult",#N/A,FALSE,"COMPCO";"adj95est",#N/A,FALSE,"COMPCO"}</definedName>
    <definedName name="errtt" hidden="1">{"adj95mult",#N/A,FALSE,"COMPCO";"adj95est",#N/A,FALSE,"COMPCO"}</definedName>
    <definedName name="errtt_1" localSheetId="7" hidden="1">{"adj95mult",#N/A,FALSE,"COMPCO";"adj95est",#N/A,FALSE,"COMPCO"}</definedName>
    <definedName name="errtt_1" hidden="1">{"adj95mult",#N/A,FALSE,"COMPCO";"adj95est",#N/A,FALSE,"COMPCO"}</definedName>
    <definedName name="er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localSheetId="7" hidden="1">{"rp_only",#N/A,FALSE,"2225"}</definedName>
    <definedName name="erte" hidden="1">{"rp_only",#N/A,FALSE,"2225"}</definedName>
    <definedName name="erte_1" localSheetId="7" hidden="1">{"rp_only",#N/A,FALSE,"2225"}</definedName>
    <definedName name="erte_1" hidden="1">{"rp_only",#N/A,FALSE,"2225"}</definedName>
    <definedName name="erterte" localSheetId="7" hidden="1">{"rp_only",#N/A,FALSE,"2225"}</definedName>
    <definedName name="erterte" hidden="1">{"rp_only",#N/A,FALSE,"2225"}</definedName>
    <definedName name="erterte_1" localSheetId="7" hidden="1">{"rp_only",#N/A,FALSE,"2225"}</definedName>
    <definedName name="erterte_1" hidden="1">{"rp_only",#N/A,FALSE,"2225"}</definedName>
    <definedName name="ertertert" localSheetId="7" hidden="1">{"rp_only",#N/A,FALSE,"2225"}</definedName>
    <definedName name="ertertert" hidden="1">{"rp_only",#N/A,FALSE,"2225"}</definedName>
    <definedName name="ertertert_1" localSheetId="7" hidden="1">{"rp_only",#N/A,FALSE,"2225"}</definedName>
    <definedName name="ertertert_1" hidden="1">{"rp_only",#N/A,FALSE,"2225"}</definedName>
    <definedName name="ertertertert" localSheetId="7" hidden="1">{"rp_only",#N/A,FALSE,"2225"}</definedName>
    <definedName name="ertertertert" hidden="1">{"rp_only",#N/A,FALSE,"2225"}</definedName>
    <definedName name="ertertertert_1" localSheetId="7" hidden="1">{"rp_only",#N/A,FALSE,"2225"}</definedName>
    <definedName name="ertertertert_1" hidden="1">{"rp_only",#N/A,FALSE,"2225"}</definedName>
    <definedName name="ertertertertet" localSheetId="7" hidden="1">{"rp_only",#N/A,FALSE,"2225"}</definedName>
    <definedName name="ertertertertet" hidden="1">{"rp_only",#N/A,FALSE,"2225"}</definedName>
    <definedName name="ertertertertet_1" localSheetId="7" hidden="1">{"rp_only",#N/A,FALSE,"2225"}</definedName>
    <definedName name="ertertertertet_1" hidden="1">{"rp_only",#N/A,FALSE,"2225"}</definedName>
    <definedName name="ertertet" localSheetId="7" hidden="1">{"with_oth_curr",#N/A,FALSE,"2225"}</definedName>
    <definedName name="ertertet" hidden="1">{"with_oth_curr",#N/A,FALSE,"2225"}</definedName>
    <definedName name="ertertet_1" localSheetId="7" hidden="1">{"with_oth_curr",#N/A,FALSE,"2225"}</definedName>
    <definedName name="ertertet_1" hidden="1">{"with_oth_curr",#N/A,FALSE,"2225"}</definedName>
    <definedName name="ertertwerwer" localSheetId="7" hidden="1">{"with_oth_curr",#N/A,FALSE,"2225"}</definedName>
    <definedName name="ertertwerwer" hidden="1">{"with_oth_curr",#N/A,FALSE,"2225"}</definedName>
    <definedName name="ertertwerwer_1" localSheetId="7" hidden="1">{"with_oth_curr",#N/A,FALSE,"2225"}</definedName>
    <definedName name="ertertwerwer_1" hidden="1">{"with_oth_curr",#N/A,FALSE,"2225"}</definedName>
    <definedName name="ertertyre" localSheetId="7" hidden="1">{"with_oth_curr",#N/A,FALSE,"2225"}</definedName>
    <definedName name="ertertyre" hidden="1">{"with_oth_curr",#N/A,FALSE,"2225"}</definedName>
    <definedName name="ertertyre_1" localSheetId="7" hidden="1">{"with_oth_curr",#N/A,FALSE,"2225"}</definedName>
    <definedName name="ertertyre_1" hidden="1">{"with_oth_curr",#N/A,FALSE,"2225"}</definedName>
    <definedName name="ertet" localSheetId="7" hidden="1">{"rp_only",#N/A,FALSE,"2225"}</definedName>
    <definedName name="ertet" hidden="1">{"rp_only",#N/A,FALSE,"2225"}</definedName>
    <definedName name="ertet_1" localSheetId="7" hidden="1">{"rp_only",#N/A,FALSE,"2225"}</definedName>
    <definedName name="ertet_1" hidden="1">{"rp_only",#N/A,FALSE,"2225"}</definedName>
    <definedName name="ertetretet" localSheetId="7" hidden="1">{"rp_only",#N/A,FALSE,"2225"}</definedName>
    <definedName name="ertetretet" hidden="1">{"rp_only",#N/A,FALSE,"2225"}</definedName>
    <definedName name="ertetretet_1" localSheetId="7" hidden="1">{"rp_only",#N/A,FALSE,"2225"}</definedName>
    <definedName name="ertetretet_1" hidden="1">{"rp_only",#N/A,FALSE,"2225"}</definedName>
    <definedName name="ertetrrt" localSheetId="7" hidden="1">{"rp_only",#N/A,FALSE,"2225"}</definedName>
    <definedName name="ertetrrt" hidden="1">{"rp_only",#N/A,FALSE,"2225"}</definedName>
    <definedName name="ertetrrt_1" localSheetId="7" hidden="1">{"rp_only",#N/A,FALSE,"2225"}</definedName>
    <definedName name="ertetrrt_1" hidden="1">{"rp_only",#N/A,FALSE,"2225"}</definedName>
    <definedName name="ertretert" localSheetId="7" hidden="1">{"rp_only",#N/A,FALSE,"2225"}</definedName>
    <definedName name="ertretert" hidden="1">{"rp_only",#N/A,FALSE,"2225"}</definedName>
    <definedName name="ertretert_1" localSheetId="7" hidden="1">{"rp_only",#N/A,FALSE,"2225"}</definedName>
    <definedName name="ertretert_1" hidden="1">{"rp_only",#N/A,FALSE,"2225"}</definedName>
    <definedName name="ertretet" localSheetId="7" hidden="1">{"rp_only",#N/A,FALSE,"2225"}</definedName>
    <definedName name="ertretet" hidden="1">{"rp_only",#N/A,FALSE,"2225"}</definedName>
    <definedName name="ertretet_1" localSheetId="7" hidden="1">{"rp_only",#N/A,FALSE,"2225"}</definedName>
    <definedName name="ertretet_1" hidden="1">{"rp_only",#N/A,FALSE,"2225"}</definedName>
    <definedName name="ertty" localSheetId="7" hidden="1">{#N/A,#N/A,FALSE,"Aging Summary";#N/A,#N/A,FALSE,"Ratio Analysis";#N/A,#N/A,FALSE,"Test 120 Day Accts";#N/A,#N/A,FALSE,"Tickmarks"}</definedName>
    <definedName name="ertty" hidden="1">{#N/A,#N/A,FALSE,"Aging Summary";#N/A,#N/A,FALSE,"Ratio Analysis";#N/A,#N/A,FALSE,"Test 120 Day Accts";#N/A,#N/A,FALSE,"Tickmarks"}</definedName>
    <definedName name="ertwe" localSheetId="7" hidden="1">{"with_oth_curr",#N/A,FALSE,"2225"}</definedName>
    <definedName name="ertwe" hidden="1">{"with_oth_curr",#N/A,FALSE,"2225"}</definedName>
    <definedName name="ertwe_1" localSheetId="7" hidden="1">{"with_oth_curr",#N/A,FALSE,"2225"}</definedName>
    <definedName name="ertwe_1" hidden="1">{"with_oth_curr",#N/A,FALSE,"2225"}</definedName>
    <definedName name="ertwerwe" localSheetId="7" hidden="1">{"rp_only",#N/A,FALSE,"2225"}</definedName>
    <definedName name="ertwerwe" hidden="1">{"rp_only",#N/A,FALSE,"2225"}</definedName>
    <definedName name="ertwerwe_1" localSheetId="7" hidden="1">{"rp_only",#N/A,FALSE,"2225"}</definedName>
    <definedName name="ertwerwe_1" hidden="1">{"rp_only",#N/A,FALSE,"2225"}</definedName>
    <definedName name="ERW_Cap">#REF!</definedName>
    <definedName name="erwer" localSheetId="7" hidden="1">{"with_oth_curr",#N/A,FALSE,"2225"}</definedName>
    <definedName name="erwer" hidden="1">{"with_oth_curr",#N/A,FALSE,"2225"}</definedName>
    <definedName name="erwer_1" localSheetId="7" hidden="1">{"with_oth_curr",#N/A,FALSE,"2225"}</definedName>
    <definedName name="erwer_1" hidden="1">{"with_oth_curr",#N/A,FALSE,"2225"}</definedName>
    <definedName name="erweretrt" localSheetId="7" hidden="1">{"with_oth_curr",#N/A,FALSE,"2225"}</definedName>
    <definedName name="erweretrt" hidden="1">{"with_oth_curr",#N/A,FALSE,"2225"}</definedName>
    <definedName name="erweretrt_1" localSheetId="7" hidden="1">{"with_oth_curr",#N/A,FALSE,"2225"}</definedName>
    <definedName name="erweretrt_1" hidden="1">{"with_oth_curr",#N/A,FALSE,"2225"}</definedName>
    <definedName name="erwerw" localSheetId="7" hidden="1">{"with_oth_curr",#N/A,FALSE,"2225"}</definedName>
    <definedName name="erwerw" hidden="1">{"with_oth_curr",#N/A,FALSE,"2225"}</definedName>
    <definedName name="erwerw_1" localSheetId="7" hidden="1">{"with_oth_curr",#N/A,FALSE,"2225"}</definedName>
    <definedName name="erwerw_1" hidden="1">{"with_oth_curr",#N/A,FALSE,"2225"}</definedName>
    <definedName name="erwerwe" localSheetId="7" hidden="1">{"with_oth_curr",#N/A,FALSE,"2225"}</definedName>
    <definedName name="erwerwe" hidden="1">{"with_oth_curr",#N/A,FALSE,"2225"}</definedName>
    <definedName name="erwerwe_1" localSheetId="7" hidden="1">{"with_oth_curr",#N/A,FALSE,"2225"}</definedName>
    <definedName name="erwerwe_1" hidden="1">{"with_oth_curr",#N/A,FALSE,"2225"}</definedName>
    <definedName name="erwerwer" localSheetId="7" hidden="1">{"rp_only",#N/A,FALSE,"2225"}</definedName>
    <definedName name="erwerwer" hidden="1">{"rp_only",#N/A,FALSE,"2225"}</definedName>
    <definedName name="erwerwer_1" localSheetId="7" hidden="1">{"rp_only",#N/A,FALSE,"2225"}</definedName>
    <definedName name="erwerwer_1" hidden="1">{"rp_only",#N/A,FALSE,"2225"}</definedName>
    <definedName name="erwerwerwer" localSheetId="7" hidden="1">{"rp_only",#N/A,FALSE,"2225"}</definedName>
    <definedName name="erwerwerwer" hidden="1">{"rp_only",#N/A,FALSE,"2225"}</definedName>
    <definedName name="erwerwerwer_1" localSheetId="7" hidden="1">{"rp_only",#N/A,FALSE,"2225"}</definedName>
    <definedName name="erwerwerwer_1" hidden="1">{"rp_only",#N/A,FALSE,"2225"}</definedName>
    <definedName name="erwerwerwerwer" localSheetId="7" hidden="1">{"rp_only",#N/A,FALSE,"2225"}</definedName>
    <definedName name="erwerwerwerwer" hidden="1">{"rp_only",#N/A,FALSE,"2225"}</definedName>
    <definedName name="erwerwerwerwer_1" localSheetId="7" hidden="1">{"rp_only",#N/A,FALSE,"2225"}</definedName>
    <definedName name="erwerwerwerwer_1" hidden="1">{"rp_only",#N/A,FALSE,"2225"}</definedName>
    <definedName name="erwerwr" localSheetId="7" hidden="1">{"with_oth_curr",#N/A,FALSE,"2225"}</definedName>
    <definedName name="erwerwr" hidden="1">{"with_oth_curr",#N/A,FALSE,"2225"}</definedName>
    <definedName name="erwerwr_1" localSheetId="7" hidden="1">{"with_oth_curr",#N/A,FALSE,"2225"}</definedName>
    <definedName name="erwerwr_1" hidden="1">{"with_oth_curr",#N/A,FALSE,"2225"}</definedName>
    <definedName name="erwewrwe" localSheetId="7" hidden="1">{"rp_only",#N/A,FALSE,"2225"}</definedName>
    <definedName name="erwewrwe" hidden="1">{"rp_only",#N/A,FALSE,"2225"}</definedName>
    <definedName name="erwewrwe_1" localSheetId="7" hidden="1">{"rp_only",#N/A,FALSE,"2225"}</definedName>
    <definedName name="erwewrwe_1" hidden="1">{"rp_only",#N/A,FALSE,"2225"}</definedName>
    <definedName name="erwr" localSheetId="7" hidden="1">{"rp_only",#N/A,FALSE,"2225"}</definedName>
    <definedName name="erwr" hidden="1">{"rp_only",#N/A,FALSE,"2225"}</definedName>
    <definedName name="erwr_1" localSheetId="7" hidden="1">{"rp_only",#N/A,FALSE,"2225"}</definedName>
    <definedName name="erwr_1" hidden="1">{"rp_only",#N/A,FALSE,"2225"}</definedName>
    <definedName name="erwrtwetert" localSheetId="7" hidden="1">{"rp_only",#N/A,FALSE,"2225"}</definedName>
    <definedName name="erwrtwetert" hidden="1">{"rp_only",#N/A,FALSE,"2225"}</definedName>
    <definedName name="erwrtwetert_1" localSheetId="7" hidden="1">{"rp_only",#N/A,FALSE,"2225"}</definedName>
    <definedName name="erwrtwetert_1" hidden="1">{"rp_only",#N/A,FALSE,"2225"}</definedName>
    <definedName name="erwrw" localSheetId="7" hidden="1">{"with_oth_curr",#N/A,FALSE,"2225"}</definedName>
    <definedName name="erwrw" hidden="1">{"with_oth_curr",#N/A,FALSE,"2225"}</definedName>
    <definedName name="erwrw_1" localSheetId="7" hidden="1">{"with_oth_curr",#N/A,FALSE,"2225"}</definedName>
    <definedName name="erwrw_1" hidden="1">{"with_oth_curr",#N/A,FALSE,"2225"}</definedName>
    <definedName name="erwwerwer" localSheetId="7" hidden="1">{"rp_only",#N/A,FALSE,"2225"}</definedName>
    <definedName name="erwwerwer" hidden="1">{"rp_only",#N/A,FALSE,"2225"}</definedName>
    <definedName name="erwwerwer_1" localSheetId="7" hidden="1">{"rp_only",#N/A,FALSE,"2225"}</definedName>
    <definedName name="erwwerwer_1" hidden="1">{"rp_only",#N/A,FALSE,"2225"}</definedName>
    <definedName name="eryey" localSheetId="7" hidden="1">{"rp_only",#N/A,FALSE,"2225"}</definedName>
    <definedName name="eryey" hidden="1">{"rp_only",#N/A,FALSE,"2225"}</definedName>
    <definedName name="eryey_1" localSheetId="7" hidden="1">{"rp_only",#N/A,FALSE,"2225"}</definedName>
    <definedName name="eryey_1" hidden="1">{"rp_only",#N/A,FALSE,"2225"}</definedName>
    <definedName name="erytrete" localSheetId="7" hidden="1">{"rp_only",#N/A,FALSE,"2225"}</definedName>
    <definedName name="erytrete" hidden="1">{"rp_only",#N/A,FALSE,"2225"}</definedName>
    <definedName name="erytrete_1" localSheetId="7" hidden="1">{"rp_only",#N/A,FALSE,"2225"}</definedName>
    <definedName name="erytrete_1" hidden="1">{"rp_only",#N/A,FALSE,"2225"}</definedName>
    <definedName name="es" localSheetId="7" hidden="1">{#N/A,#N/A,FALSE,"Aging Summary";#N/A,#N/A,FALSE,"Ratio Analysis";#N/A,#N/A,FALSE,"Test 120 Day Accts";#N/A,#N/A,FALSE,"Tickmarks"}</definedName>
    <definedName name="es" hidden="1">{#N/A,#N/A,FALSE,"Aging Summary";#N/A,#N/A,FALSE,"Ratio Analysis";#N/A,#N/A,FALSE,"Test 120 Day Accts";#N/A,#N/A,FALSE,"Tickmarks"}</definedName>
    <definedName name="es_1" localSheetId="7"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localSheetId="7" hidden="1">{"rp_only",#N/A,FALSE,"2225"}</definedName>
    <definedName name="essrs" hidden="1">{"rp_only",#N/A,FALSE,"2225"}</definedName>
    <definedName name="essrs_1" localSheetId="7" hidden="1">{"rp_only",#N/A,FALSE,"2225"}</definedName>
    <definedName name="essrs_1" hidden="1">{"rp_only",#N/A,FALSE,"2225"}</definedName>
    <definedName name="EST" localSheetId="7" hidden="1">{#N/A,#N/A,FALSE,"Summary";#N/A,#N/A,FALSE,"Adj to Option C";#N/A,#N/A,FALSE,"Dividend Analysis";#N/A,#N/A,FALSE,"Reserve Analysis";#N/A,#N/A,FALSE,"Depreciation";#N/A,#N/A,FALSE,"Other Tax Adj"}</definedName>
    <definedName name="EST" hidden="1">{#N/A,#N/A,FALSE,"Summary";#N/A,#N/A,FALSE,"Adj to Option C";#N/A,#N/A,FALSE,"Dividend Analysis";#N/A,#N/A,FALSE,"Reserve Analysis";#N/A,#N/A,FALSE,"Depreciation";#N/A,#N/A,FALSE,"Other Tax Adj"}</definedName>
    <definedName name="EST_1" localSheetId="7"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localSheetId="7" hidden="1">{#N/A,#N/A,FALSE,"Summary";#N/A,#N/A,FALSE,"Adj to Option C";#N/A,#N/A,FALSE,"Dividend Analysis";#N/A,#N/A,FALSE,"Reserve Analysis";#N/A,#N/A,FALSE,"Depreciation";#N/A,#N/A,FALSE,"Other Tax Adj"}</definedName>
    <definedName name="Estimate" hidden="1">{#N/A,#N/A,FALSE,"Summary";#N/A,#N/A,FALSE,"Adj to Option C";#N/A,#N/A,FALSE,"Dividend Analysis";#N/A,#N/A,FALSE,"Reserve Analysis";#N/A,#N/A,FALSE,"Depreciation";#N/A,#N/A,FALSE,"Other Tax Adj"}</definedName>
    <definedName name="Estimate_1" localSheetId="7"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localSheetId="7" hidden="1">{#N/A,#N/A,FALSE,"REK-S-TPL";#N/A,#N/A,FALSE,"REK-TPML";#N/A,#N/A,FALSE,"RAB-TEMPEL"}</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localSheetId="7" hidden="1">{"rp_only",#N/A,FALSE,"2225"}</definedName>
    <definedName name="etertert" hidden="1">{"rp_only",#N/A,FALSE,"2225"}</definedName>
    <definedName name="etertert_1" localSheetId="7" hidden="1">{"rp_only",#N/A,FALSE,"2225"}</definedName>
    <definedName name="etertert_1" hidden="1">{"rp_only",#N/A,FALSE,"2225"}</definedName>
    <definedName name="eterteryt" localSheetId="7" hidden="1">{"with_oth_curr",#N/A,FALSE,"2225"}</definedName>
    <definedName name="eterteryt" hidden="1">{"with_oth_curr",#N/A,FALSE,"2225"}</definedName>
    <definedName name="eterteryt_1" localSheetId="7" hidden="1">{"with_oth_curr",#N/A,FALSE,"2225"}</definedName>
    <definedName name="eterteryt_1" hidden="1">{"with_oth_curr",#N/A,FALSE,"2225"}</definedName>
    <definedName name="etewrt" localSheetId="7" hidden="1">{"rp_only",#N/A,FALSE,"2225"}</definedName>
    <definedName name="etewrt" hidden="1">{"rp_only",#N/A,FALSE,"2225"}</definedName>
    <definedName name="etewrt_1" localSheetId="7" hidden="1">{"rp_only",#N/A,FALSE,"2225"}</definedName>
    <definedName name="etewrt_1" hidden="1">{"rp_only",#N/A,FALSE,"2225"}</definedName>
    <definedName name="etreertert" localSheetId="7" hidden="1">{"rp_only",#N/A,FALSE,"2225"}</definedName>
    <definedName name="etreertert" hidden="1">{"rp_only",#N/A,FALSE,"2225"}</definedName>
    <definedName name="etreertert_1" localSheetId="7" hidden="1">{"rp_only",#N/A,FALSE,"2225"}</definedName>
    <definedName name="etreertert_1" hidden="1">{"rp_only",#N/A,FALSE,"2225"}</definedName>
    <definedName name="etsgt" localSheetId="7" hidden="1">{"rp_only",#N/A,FALSE,"2225"}</definedName>
    <definedName name="etsgt" hidden="1">{"rp_only",#N/A,FALSE,"2225"}</definedName>
    <definedName name="etsgt_1" localSheetId="7" hidden="1">{"rp_only",#N/A,FALSE,"2225"}</definedName>
    <definedName name="etsgt_1" hidden="1">{"rp_only",#N/A,FALSE,"2225"}</definedName>
    <definedName name="etyeye" localSheetId="7" hidden="1">{"rp_only",#N/A,FALSE,"2225"}</definedName>
    <definedName name="etyeye" hidden="1">{"rp_only",#N/A,FALSE,"2225"}</definedName>
    <definedName name="etyeye_1" localSheetId="7" hidden="1">{"rp_only",#N/A,FALSE,"2225"}</definedName>
    <definedName name="etyeye_1" hidden="1">{"rp_only",#N/A,FALSE,"2225"}</definedName>
    <definedName name="eù" localSheetId="7">{"Book1"}</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localSheetId="7" hidden="1">{"rp_only",#N/A,FALSE,"2225"}</definedName>
    <definedName name="eweew" hidden="1">{"rp_only",#N/A,FALSE,"2225"}</definedName>
    <definedName name="eweew_1" localSheetId="7" hidden="1">{"rp_only",#N/A,FALSE,"2225"}</definedName>
    <definedName name="eweew_1" hidden="1">{"rp_only",#N/A,FALSE,"2225"}</definedName>
    <definedName name="eweqweaq" localSheetId="7" hidden="1">{"rp_only",#N/A,FALSE,"2225"}</definedName>
    <definedName name="eweqweaq" hidden="1">{"rp_only",#N/A,FALSE,"2225"}</definedName>
    <definedName name="eweqweaq_1" localSheetId="7" hidden="1">{"rp_only",#N/A,FALSE,"2225"}</definedName>
    <definedName name="eweqweaq_1" hidden="1">{"rp_only",#N/A,FALSE,"2225"}</definedName>
    <definedName name="ewerew" localSheetId="7" hidden="1">{"with_oth_curr",#N/A,FALSE,"2225"}</definedName>
    <definedName name="ewerew" hidden="1">{"with_oth_curr",#N/A,FALSE,"2225"}</definedName>
    <definedName name="ewerew_1" localSheetId="7" hidden="1">{"with_oth_curr",#N/A,FALSE,"2225"}</definedName>
    <definedName name="ewerew_1" hidden="1">{"with_oth_curr",#N/A,FALSE,"2225"}</definedName>
    <definedName name="ewerewr" localSheetId="7" hidden="1">{"rp_only",#N/A,FALSE,"2225"}</definedName>
    <definedName name="ewerewr" hidden="1">{"rp_only",#N/A,FALSE,"2225"}</definedName>
    <definedName name="ewerewr_1" localSheetId="7" hidden="1">{"rp_only",#N/A,FALSE,"2225"}</definedName>
    <definedName name="ewerewr_1" hidden="1">{"rp_only",#N/A,FALSE,"2225"}</definedName>
    <definedName name="ewerwerwerwer" localSheetId="7" hidden="1">{"rp_only",#N/A,FALSE,"2225"}</definedName>
    <definedName name="ewerwerwerwer" hidden="1">{"rp_only",#N/A,FALSE,"2225"}</definedName>
    <definedName name="ewerwerwerwer_1" localSheetId="7" hidden="1">{"rp_only",#N/A,FALSE,"2225"}</definedName>
    <definedName name="ewerwerwerwer_1" hidden="1">{"rp_only",#N/A,FALSE,"2225"}</definedName>
    <definedName name="ewewt" localSheetId="7" hidden="1">{"rp_only",#N/A,FALSE,"2225"}</definedName>
    <definedName name="ewewt" hidden="1">{"rp_only",#N/A,FALSE,"2225"}</definedName>
    <definedName name="ewewt_1" localSheetId="7" hidden="1">{"rp_only",#N/A,FALSE,"2225"}</definedName>
    <definedName name="ewewt_1" hidden="1">{"rp_only",#N/A,FALSE,"2225"}</definedName>
    <definedName name="ewq"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localSheetId="7" hidden="1">{"rp_only",#N/A,FALSE,"2225"}</definedName>
    <definedName name="ewqew" hidden="1">{"rp_only",#N/A,FALSE,"2225"}</definedName>
    <definedName name="ewqew_1" localSheetId="7" hidden="1">{"rp_only",#N/A,FALSE,"2225"}</definedName>
    <definedName name="ewqew_1" hidden="1">{"rp_only",#N/A,FALSE,"2225"}</definedName>
    <definedName name="ewrerwerwqewrq" localSheetId="7" hidden="1">{"rp_only",#N/A,FALSE,"2225"}</definedName>
    <definedName name="ewrerwerwqewrq" hidden="1">{"rp_only",#N/A,FALSE,"2225"}</definedName>
    <definedName name="ewrerwerwqewrq_1" localSheetId="7" hidden="1">{"rp_only",#N/A,FALSE,"2225"}</definedName>
    <definedName name="ewrerwerwqewrq_1" hidden="1">{"rp_only",#N/A,FALSE,"2225"}</definedName>
    <definedName name="ewrew" localSheetId="7" hidden="1">{"rp_only",#N/A,FALSE,"2225"}</definedName>
    <definedName name="ewrew" hidden="1">{"rp_only",#N/A,FALSE,"2225"}</definedName>
    <definedName name="ewrew_1" localSheetId="7" hidden="1">{"rp_only",#N/A,FALSE,"2225"}</definedName>
    <definedName name="ewrew_1" hidden="1">{"rp_only",#N/A,FALSE,"2225"}</definedName>
    <definedName name="ewrgtewrterwt" localSheetId="7" hidden="1">{"rp_only",#N/A,FALSE,"2225"}</definedName>
    <definedName name="ewrgtewrterwt" hidden="1">{"rp_only",#N/A,FALSE,"2225"}</definedName>
    <definedName name="ewrgtewrterwt_1" localSheetId="7" hidden="1">{"rp_only",#N/A,FALSE,"2225"}</definedName>
    <definedName name="ewrgtewrterwt_1" hidden="1">{"rp_only",#N/A,FALSE,"2225"}</definedName>
    <definedName name="ewrtwertt" localSheetId="7" hidden="1">{"rp_only",#N/A,FALSE,"2225"}</definedName>
    <definedName name="ewrtwertt" hidden="1">{"rp_only",#N/A,FALSE,"2225"}</definedName>
    <definedName name="ewrtwertt_1" localSheetId="7" hidden="1">{"rp_only",#N/A,FALSE,"2225"}</definedName>
    <definedName name="ewrtwertt_1" hidden="1">{"rp_only",#N/A,FALSE,"2225"}</definedName>
    <definedName name="ewrwer" localSheetId="7" hidden="1">{"rp_only",#N/A,FALSE,"2225"}</definedName>
    <definedName name="ewrwer" hidden="1">{"rp_only",#N/A,FALSE,"2225"}</definedName>
    <definedName name="ewrwer_1" localSheetId="7" hidden="1">{"rp_only",#N/A,FALSE,"2225"}</definedName>
    <definedName name="ewrwer_1" hidden="1">{"rp_only",#N/A,FALSE,"2225"}</definedName>
    <definedName name="ewrwertwer" localSheetId="7" hidden="1">{"rp_only",#N/A,FALSE,"2225"}</definedName>
    <definedName name="ewrwertwer" hidden="1">{"rp_only",#N/A,FALSE,"2225"}</definedName>
    <definedName name="ewrwertwer_1" localSheetId="7" hidden="1">{"rp_only",#N/A,FALSE,"2225"}</definedName>
    <definedName name="ewrwertwer_1" hidden="1">{"rp_only",#N/A,FALSE,"2225"}</definedName>
    <definedName name="ewrwerwer" localSheetId="7" hidden="1">{"rp_only",#N/A,FALSE,"2225"}</definedName>
    <definedName name="ewrwerwer" hidden="1">{"rp_only",#N/A,FALSE,"2225"}</definedName>
    <definedName name="ewrwerwer_1" localSheetId="7" hidden="1">{"rp_only",#N/A,FALSE,"2225"}</definedName>
    <definedName name="ewrwerwer_1" hidden="1">{"rp_only",#N/A,FALSE,"2225"}</definedName>
    <definedName name="ewrwr" localSheetId="7" hidden="1">{"with_oth_curr",#N/A,FALSE,"2225"}</definedName>
    <definedName name="ewrwr" hidden="1">{"with_oth_curr",#N/A,FALSE,"2225"}</definedName>
    <definedName name="ewrwr_1" localSheetId="7" hidden="1">{"with_oth_curr",#N/A,FALSE,"2225"}</definedName>
    <definedName name="ewrwr_1" hidden="1">{"with_oth_curr",#N/A,FALSE,"2225"}</definedName>
    <definedName name="ewrwrew" localSheetId="7" hidden="1">{"rp_only",#N/A,FALSE,"2225"}</definedName>
    <definedName name="ewrwrew" hidden="1">{"rp_only",#N/A,FALSE,"2225"}</definedName>
    <definedName name="ewrwrew_1" localSheetId="7" hidden="1">{"rp_only",#N/A,FALSE,"2225"}</definedName>
    <definedName name="ewrwrew_1" hidden="1">{"rp_only",#N/A,FALSE,"2225"}</definedName>
    <definedName name="ewrwrwr" localSheetId="7" hidden="1">{"rp_only",#N/A,FALSE,"2225"}</definedName>
    <definedName name="ewrwrwr" hidden="1">{"rp_only",#N/A,FALSE,"2225"}</definedName>
    <definedName name="ewrwrwr_1" localSheetId="7" hidden="1">{"rp_only",#N/A,FALSE,"2225"}</definedName>
    <definedName name="ewrwrwr_1" hidden="1">{"rp_only",#N/A,FALSE,"2225"}</definedName>
    <definedName name="EWTEW" localSheetId="7" hidden="1">{"rp_only",#N/A,FALSE,"2225"}</definedName>
    <definedName name="EWTEW" hidden="1">{"rp_only",#N/A,FALSE,"2225"}</definedName>
    <definedName name="EWTEW_1" localSheetId="7" hidden="1">{"rp_only",#N/A,FALSE,"2225"}</definedName>
    <definedName name="EWTEW_1" hidden="1">{"rp_only",#N/A,FALSE,"2225"}</definedName>
    <definedName name="ewwerw" localSheetId="7" hidden="1">{"rp_only",#N/A,FALSE,"2225"}</definedName>
    <definedName name="ewwerw" hidden="1">{"rp_only",#N/A,FALSE,"2225"}</definedName>
    <definedName name="ewwerw_1" localSheetId="7" hidden="1">{"rp_only",#N/A,FALSE,"2225"}</definedName>
    <definedName name="ewwerw_1" hidden="1">{"rp_only",#N/A,FALSE,"2225"}</definedName>
    <definedName name="ewwwerw" localSheetId="7" hidden="1">{"rp_only",#N/A,FALSE,"2225"}</definedName>
    <definedName name="ewwwerw" hidden="1">{"rp_only",#N/A,FALSE,"2225"}</definedName>
    <definedName name="ewwwerw_1" localSheetId="7"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localSheetId="7" hidden="1">{"EVA",#N/A,FALSE,"EVA";"WACC",#N/A,FALSE,"WACC"}</definedName>
    <definedName name="Exel" hidden="1">{"EVA",#N/A,FALSE,"EVA";"WACC",#N/A,FALSE,"WACC"}</definedName>
    <definedName name="exit">#REF!</definedName>
    <definedName name="exit2015">#REF!</definedName>
    <definedName name="exittaxtotal">#REF!</definedName>
    <definedName name="exp" localSheetId="7" hidden="1">{#N/A,#N/A,FALSE,"Aging Summary";#N/A,#N/A,FALSE,"Ratio Analysis";#N/A,#N/A,FALSE,"Test 120 Day Accts";#N/A,#N/A,FALSE,"Tickmarks"}</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localSheetId="7" hidden="1">{"WORK IN PROCESS",#N/A,FALSE,"COGS"}</definedName>
    <definedName name="ey" hidden="1">{"WORK IN PROCESS",#N/A,FALSE,"COGS"}</definedName>
    <definedName name="ey_1" localSheetId="7" hidden="1">{"WORK IN PROCESS",#N/A,FALSE,"COGS"}</definedName>
    <definedName name="ey_1" hidden="1">{"WORK IN PROCESS",#N/A,FALSE,"COGS"}</definedName>
    <definedName name="eyerter" localSheetId="7" hidden="1">{"rp_only",#N/A,FALSE,"2225"}</definedName>
    <definedName name="eyerter" hidden="1">{"rp_only",#N/A,FALSE,"2225"}</definedName>
    <definedName name="eyerter_1" localSheetId="7" hidden="1">{"rp_only",#N/A,FALSE,"2225"}</definedName>
    <definedName name="eyerter_1" hidden="1">{"rp_only",#N/A,FALSE,"2225"}</definedName>
    <definedName name="eymy" localSheetId="7" hidden="1">{"'Feb 99'!$A$1:$G$30"}</definedName>
    <definedName name="eymy" hidden="1">{"'Feb 99'!$A$1:$G$30"}</definedName>
    <definedName name="eytey" localSheetId="7" hidden="1">{"with_oth_curr",#N/A,FALSE,"2225"}</definedName>
    <definedName name="eytey" hidden="1">{"with_oth_curr",#N/A,FALSE,"2225"}</definedName>
    <definedName name="eytey_1" localSheetId="7" hidden="1">{"with_oth_curr",#N/A,FALSE,"2225"}</definedName>
    <definedName name="eytey_1" hidden="1">{"with_oth_curr",#N/A,FALSE,"2225"}</definedName>
    <definedName name="eyteyt" localSheetId="10" hidden="1">{#N/A,#N/A,FALSE,"CCTV"}</definedName>
    <definedName name="eyteyt" localSheetId="7" hidden="1">{#N/A,#N/A,FALSE,"CCTV"}</definedName>
    <definedName name="eyteyt" hidden="1">{#N/A,#N/A,FALSE,"CCTV"}</definedName>
    <definedName name="eyuyjghjg" localSheetId="7" hidden="1">{"rp_only",#N/A,FALSE,"2225"}</definedName>
    <definedName name="eyuyjghjg" hidden="1">{"rp_only",#N/A,FALSE,"2225"}</definedName>
    <definedName name="eyuyjghjg_1" localSheetId="7" hidden="1">{"rp_only",#N/A,FALSE,"2225"}</definedName>
    <definedName name="eyuyjghjg_1" hidden="1">{"rp_only",#N/A,FALSE,"2225"}</definedName>
    <definedName name="ezperhead.txt">#REF!</definedName>
    <definedName name="ezpertable.tbl">#REF!</definedName>
    <definedName name="f">#REF!</definedName>
    <definedName name="F...." localSheetId="7" hidden="1">{"with_oth_curr",#N/A,FALSE,"2225"}</definedName>
    <definedName name="F...." hidden="1">{"with_oth_curr",#N/A,FALSE,"2225"}</definedName>
    <definedName name="F...._1" localSheetId="7"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localSheetId="7" hidden="1">{#N/A,#N/A,FALSE,"Act.Fcst Costs"}</definedName>
    <definedName name="FA_2006" hidden="1">{#N/A,#N/A,FALSE,"Act.Fcst Costs"}</definedName>
    <definedName name="FA1ACCUMDEPR">#REF!</definedName>
    <definedName name="FA1CARRYINGVALUE">#REF!</definedName>
    <definedName name="fa20042005" localSheetId="7" hidden="1">{#N/A,#N/A,FALSE,"Aging Summary";#N/A,#N/A,FALSE,"Ratio Analysis";#N/A,#N/A,FALSE,"Test 120 Day Accts";#N/A,#N/A,FALSE,"Tickmarks"}</definedName>
    <definedName name="fa20042005" hidden="1">{#N/A,#N/A,FALSE,"Aging Summary";#N/A,#N/A,FALSE,"Ratio Analysis";#N/A,#N/A,FALSE,"Test 120 Day Accts";#N/A,#N/A,FALSE,"Tickmarks"}</definedName>
    <definedName name="fa20042005_1" localSheetId="7" hidden="1">{#N/A,#N/A,FALSE,"Aging Summary";#N/A,#N/A,FALSE,"Ratio Analysis";#N/A,#N/A,FALSE,"Test 120 Day Accts";#N/A,#N/A,FALSE,"Tickmarks"}</definedName>
    <definedName name="fa20042005_1" hidden="1">{#N/A,#N/A,FALSE,"Aging Summary";#N/A,#N/A,FALSE,"Ratio Analysis";#N/A,#N/A,FALSE,"Test 120 Day Accts";#N/A,#N/A,FALSE,"Tickmarks"}</definedName>
    <definedName name="fa200420051" localSheetId="7" hidden="1">{#N/A,#N/A,FALSE,"Aging Summary";#N/A,#N/A,FALSE,"Ratio Analysis";#N/A,#N/A,FALSE,"Test 120 Day Accts";#N/A,#N/A,FALSE,"Tickmarks"}</definedName>
    <definedName name="fa200420051" hidden="1">{#N/A,#N/A,FALSE,"Aging Summary";#N/A,#N/A,FALSE,"Ratio Analysis";#N/A,#N/A,FALSE,"Test 120 Day Accts";#N/A,#N/A,FALSE,"Tickmarks"}</definedName>
    <definedName name="fa200420051_1" localSheetId="7" hidden="1">{#N/A,#N/A,FALSE,"Aging Summary";#N/A,#N/A,FALSE,"Ratio Analysis";#N/A,#N/A,FALSE,"Test 120 Day Accts";#N/A,#N/A,FALSE,"Tickmarks"}</definedName>
    <definedName name="fa200420051_1" hidden="1">{#N/A,#N/A,FALSE,"Aging Summary";#N/A,#N/A,FALSE,"Ratio Analysis";#N/A,#N/A,FALSE,"Test 120 Day Accts";#N/A,#N/A,FALSE,"Tickmarks"}</definedName>
    <definedName name="fa200440054" localSheetId="7" hidden="1">{#N/A,#N/A,FALSE,"Aging Summary";#N/A,#N/A,FALSE,"Ratio Analysis";#N/A,#N/A,FALSE,"Test 120 Day Accts";#N/A,#N/A,FALSE,"Tickmarks"}</definedName>
    <definedName name="fa200440054" hidden="1">{#N/A,#N/A,FALSE,"Aging Summary";#N/A,#N/A,FALSE,"Ratio Analysis";#N/A,#N/A,FALSE,"Test 120 Day Accts";#N/A,#N/A,FALSE,"Tickmarks"}</definedName>
    <definedName name="fa200440054_1" localSheetId="7"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localSheetId="7" hidden="1">{"rp_only",#N/A,FALSE,"2225"}</definedName>
    <definedName name="FADGDSHFH" hidden="1">{"rp_only",#N/A,FALSE,"2225"}</definedName>
    <definedName name="FADGDSHFH_1" localSheetId="7" hidden="1">{"rp_only",#N/A,FALSE,"2225"}</definedName>
    <definedName name="FADGDSHFH_1" hidden="1">{"rp_only",#N/A,FALSE,"2225"}</definedName>
    <definedName name="fadsfd" localSheetId="7" hidden="1">{"rp_only",#N/A,FALSE,"2225"}</definedName>
    <definedName name="fadsfd" hidden="1">{"rp_only",#N/A,FALSE,"2225"}</definedName>
    <definedName name="fadsfd_1" localSheetId="7"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localSheetId="7" hidden="1">{#N/A,#N/A,FALSE,"Cost Report";#N/A,#N/A,FALSE,"Sept Qtr";#N/A,#N/A,FALSE,"Qtly Summ.";#N/A,#N/A,FALSE,"Report Summary";#N/A,#N/A,FALSE,"Ammort &amp; Dep.";#N/A,#N/A,FALSE,"Rev. GIC Summ.";#N/A,#N/A,FALSE,"CAPEX";#N/A,#N/A,FALSE,"Stockpile Adj.";#N/A,#N/A,FALSE,"Cost Summary"}</definedName>
    <definedName name="faf" hidden="1">{#N/A,#N/A,FALSE,"Cost Report";#N/A,#N/A,FALSE,"Sept Qtr";#N/A,#N/A,FALSE,"Qtly Summ.";#N/A,#N/A,FALSE,"Report Summary";#N/A,#N/A,FALSE,"Ammort &amp; Dep.";#N/A,#N/A,FALSE,"Rev. GIC Summ.";#N/A,#N/A,FALSE,"CAPEX";#N/A,#N/A,FALSE,"Stockpile Adj.";#N/A,#N/A,FALSE,"Cost Summary"}</definedName>
    <definedName name="fafsa" localSheetId="7" hidden="1">{"rp_only",#N/A,FALSE,"2225"}</definedName>
    <definedName name="fafsa" hidden="1">{"rp_only",#N/A,FALSE,"2225"}</definedName>
    <definedName name="fafsa_1" localSheetId="7" hidden="1">{"rp_only",#N/A,FALSE,"2225"}</definedName>
    <definedName name="fafsa_1" hidden="1">{"rp_only",#N/A,FALSE,"2225"}</definedName>
    <definedName name="faggf" localSheetId="7" hidden="1">{"rp_only",#N/A,FALSE,"2225"}</definedName>
    <definedName name="faggf" hidden="1">{"rp_only",#N/A,FALSE,"2225"}</definedName>
    <definedName name="faggf_1" localSheetId="7"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localSheetId="7" hidden="1">{#N/A,#N/A,FALSE,"Cost Report";#N/A,#N/A,FALSE,"Sept Qtr";#N/A,#N/A,FALSE,"Qtly Summ.";#N/A,#N/A,FALSE,"Report Summary";#N/A,#N/A,FALSE,"Ammort &amp; Dep.";#N/A,#N/A,FALSE,"Rev. GIC Summ.";#N/A,#N/A,FALSE,"CAPEX";#N/A,#N/A,FALSE,"Stockpile Adj.";#N/A,#N/A,FALSE,"Cost Summary"}</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localSheetId="7" hidden="1">{"with_oth_curr",#N/A,FALSE,"2225"}</definedName>
    <definedName name="fasdfsdfs" hidden="1">{"with_oth_curr",#N/A,FALSE,"2225"}</definedName>
    <definedName name="fasdfsdfs_1" localSheetId="7" hidden="1">{"with_oth_curr",#N/A,FALSE,"2225"}</definedName>
    <definedName name="fasdfsdfs_1" hidden="1">{"with_oth_curr",#N/A,FALSE,"2225"}</definedName>
    <definedName name="fasdgfdagdsfgdsfg" localSheetId="7" hidden="1">{"rp_only",#N/A,FALSE,"2225"}</definedName>
    <definedName name="fasdgfdagdsfgdsfg" hidden="1">{"rp_only",#N/A,FALSE,"2225"}</definedName>
    <definedName name="fasdgfdagdsfgdsfg_1" localSheetId="7" hidden="1">{"rp_only",#N/A,FALSE,"2225"}</definedName>
    <definedName name="fasdgfdagdsfgdsfg_1" hidden="1">{"rp_only",#N/A,FALSE,"2225"}</definedName>
    <definedName name="fasdsaf" localSheetId="7" hidden="1">{"with_oth_curr",#N/A,FALSE,"2225"}</definedName>
    <definedName name="fasdsaf" hidden="1">{"with_oth_curr",#N/A,FALSE,"2225"}</definedName>
    <definedName name="fasdsaf_1" localSheetId="7"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localSheetId="7" hidden="1">{"with_oth_curr",#N/A,FALSE,"2225"}</definedName>
    <definedName name="fasfsdfgdsgsdg" hidden="1">{"with_oth_curr",#N/A,FALSE,"2225"}</definedName>
    <definedName name="fasfsdfgdsgsdg_1" localSheetId="7" hidden="1">{"with_oth_curr",#N/A,FALSE,"2225"}</definedName>
    <definedName name="fasfsdfgdsgsdg_1" hidden="1">{"with_oth_curr",#N/A,FALSE,"2225"}</definedName>
    <definedName name="fasgfaf" localSheetId="7" hidden="1">{"rp_only",#N/A,FALSE,"2225"}</definedName>
    <definedName name="fasgfaf" hidden="1">{"rp_only",#N/A,FALSE,"2225"}</definedName>
    <definedName name="fasgfaf_1" localSheetId="7" hidden="1">{"rp_only",#N/A,FALSE,"2225"}</definedName>
    <definedName name="fasgfaf_1" hidden="1">{"rp_only",#N/A,FALSE,"2225"}</definedName>
    <definedName name="fassadadsa" localSheetId="7" hidden="1">{"rp_only",#N/A,FALSE,"2225"}</definedName>
    <definedName name="fassadadsa" hidden="1">{"rp_only",#N/A,FALSE,"2225"}</definedName>
    <definedName name="fassadadsa_1" localSheetId="7"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localSheetId="7" hidden="1">{"rp_only",#N/A,FALSE,"2225"}</definedName>
    <definedName name="Fcdsds" hidden="1">{"rp_only",#N/A,FALSE,"2225"}</definedName>
    <definedName name="Fcdsds_1" localSheetId="7" hidden="1">{"rp_only",#N/A,FALSE,"2225"}</definedName>
    <definedName name="Fcdsds_1" hidden="1">{"rp_only",#N/A,FALSE,"2225"}</definedName>
    <definedName name="FCHFCHFGHFG">#REF!</definedName>
    <definedName name="FCode" hidden="1">#REF!</definedName>
    <definedName name="FCU">#REF!</definedName>
    <definedName name="fd" localSheetId="7" hidden="1">{"with_oth_curr",#N/A,FALSE,"2225"}</definedName>
    <definedName name="fd" hidden="1">{"with_oth_curr",#N/A,FALSE,"2225"}</definedName>
    <definedName name="fd_1" localSheetId="7" hidden="1">{"with_oth_curr",#N/A,FALSE,"2225"}</definedName>
    <definedName name="fd_1" hidden="1">{"with_oth_curr",#N/A,FALSE,"2225"}</definedName>
    <definedName name="fdAfdsdfs" localSheetId="7" hidden="1">{"rp_only",#N/A,FALSE,"2225"}</definedName>
    <definedName name="fdAfdsdfs" hidden="1">{"rp_only",#N/A,FALSE,"2225"}</definedName>
    <definedName name="fdAfdsdfs_1" localSheetId="7" hidden="1">{"rp_only",#N/A,FALSE,"2225"}</definedName>
    <definedName name="fdAfdsdfs_1" hidden="1">{"rp_only",#N/A,FALSE,"2225"}</definedName>
    <definedName name="fdafdsfdfdas" localSheetId="7" hidden="1">{"rp_only",#N/A,FALSE,"2225"}</definedName>
    <definedName name="fdafdsfdfdas" hidden="1">{"rp_only",#N/A,FALSE,"2225"}</definedName>
    <definedName name="fdafdsfdfdas_1" localSheetId="7" hidden="1">{"rp_only",#N/A,FALSE,"2225"}</definedName>
    <definedName name="fdafdsfdfdas_1" hidden="1">{"rp_only",#N/A,FALSE,"2225"}</definedName>
    <definedName name="fdasdfsfsda" localSheetId="7" hidden="1">{"rp_only",#N/A,FALSE,"2225"}</definedName>
    <definedName name="fdasdfsfsda" hidden="1">{"rp_only",#N/A,FALSE,"2225"}</definedName>
    <definedName name="fdasdfsfsda_1" localSheetId="7" hidden="1">{"rp_only",#N/A,FALSE,"2225"}</definedName>
    <definedName name="fdasdfsfsda_1" hidden="1">{"rp_only",#N/A,FALSE,"2225"}</definedName>
    <definedName name="fdasdsfafd" localSheetId="7" hidden="1">{"rp_only",#N/A,FALSE,"2225"}</definedName>
    <definedName name="fdasdsfafd" hidden="1">{"rp_only",#N/A,FALSE,"2225"}</definedName>
    <definedName name="fdasdsfafd_1" localSheetId="7" hidden="1">{"rp_only",#N/A,FALSE,"2225"}</definedName>
    <definedName name="fdasdsfafd_1" hidden="1">{"rp_only",#N/A,FALSE,"2225"}</definedName>
    <definedName name="fdasfadsfdsafd" localSheetId="7" hidden="1">{"rp_only",#N/A,FALSE,"2225"}</definedName>
    <definedName name="fdasfadsfdsafd" hidden="1">{"rp_only",#N/A,FALSE,"2225"}</definedName>
    <definedName name="fdasfadsfdsafd_1" localSheetId="7" hidden="1">{"rp_only",#N/A,FALSE,"2225"}</definedName>
    <definedName name="fdasfadsfdsafd_1" hidden="1">{"rp_only",#N/A,FALSE,"2225"}</definedName>
    <definedName name="fdasfasfasf" localSheetId="7" hidden="1">{"rp_only",#N/A,FALSE,"2225"}</definedName>
    <definedName name="fdasfasfasf" hidden="1">{"rp_only",#N/A,FALSE,"2225"}</definedName>
    <definedName name="fdasfasfasf_1" localSheetId="7" hidden="1">{"rp_only",#N/A,FALSE,"2225"}</definedName>
    <definedName name="fdasfasfasf_1" hidden="1">{"rp_only",#N/A,FALSE,"2225"}</definedName>
    <definedName name="fdasfdasfdsafdas" localSheetId="7" hidden="1">{"with_oth_curr",#N/A,FALSE,"2225"}</definedName>
    <definedName name="fdasfdasfdsafdas" hidden="1">{"with_oth_curr",#N/A,FALSE,"2225"}</definedName>
    <definedName name="fdasfdasfdsafdas_1" localSheetId="7" hidden="1">{"with_oth_curr",#N/A,FALSE,"2225"}</definedName>
    <definedName name="fdasfdasfdsafdas_1" hidden="1">{"with_oth_curr",#N/A,FALSE,"2225"}</definedName>
    <definedName name="fdasfdsafdas" localSheetId="7" hidden="1">{"with_oth_curr",#N/A,FALSE,"2225"}</definedName>
    <definedName name="fdasfdsafdas" hidden="1">{"with_oth_curr",#N/A,FALSE,"2225"}</definedName>
    <definedName name="fdasfdsafdas_1" localSheetId="7"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localSheetId="7" hidden="1">{"rp_only",#N/A,FALSE,"2225"}</definedName>
    <definedName name="fddfgsdegtgds" hidden="1">{"rp_only",#N/A,FALSE,"2225"}</definedName>
    <definedName name="fddfgsdegtgds_1" localSheetId="7" hidden="1">{"rp_only",#N/A,FALSE,"2225"}</definedName>
    <definedName name="fddfgsdegtgds_1" hidden="1">{"rp_only",#N/A,FALSE,"2225"}</definedName>
    <definedName name="fddfhdfhdgh" localSheetId="10" hidden="1">{#N/A,#N/A,FALSE,"CCTV"}</definedName>
    <definedName name="fddfhdfhdgh" localSheetId="7" hidden="1">{#N/A,#N/A,FALSE,"CCTV"}</definedName>
    <definedName name="fddfhdfhdgh" hidden="1">{#N/A,#N/A,FALSE,"CCTV"}</definedName>
    <definedName name="fddfssdfsfd" localSheetId="7" hidden="1">{"rp_only",#N/A,FALSE,"2225"}</definedName>
    <definedName name="fddfssdfsfd" hidden="1">{"rp_only",#N/A,FALSE,"2225"}</definedName>
    <definedName name="fddfssdfsfd_1" localSheetId="7" hidden="1">{"rp_only",#N/A,FALSE,"2225"}</definedName>
    <definedName name="fddfssdfsfd_1" hidden="1">{"rp_only",#N/A,FALSE,"2225"}</definedName>
    <definedName name="fddgsgfgf" localSheetId="7" hidden="1">{"rp_only",#N/A,FALSE,"2225"}</definedName>
    <definedName name="fddgsgfgf" hidden="1">{"rp_only",#N/A,FALSE,"2225"}</definedName>
    <definedName name="fddgsgfgf_1" localSheetId="7" hidden="1">{"rp_only",#N/A,FALSE,"2225"}</definedName>
    <definedName name="fddgsgfgf_1" hidden="1">{"rp_only",#N/A,FALSE,"2225"}</definedName>
    <definedName name="fdf" localSheetId="10" hidden="1">{#N/A,#N/A,FALSE,"CCTV"}</definedName>
    <definedName name="fdf" localSheetId="7" hidden="1">{#N/A,#N/A,FALSE,"CCTV"}</definedName>
    <definedName name="fdf" hidden="1">{#N/A,#N/A,FALSE,"CCTV"}</definedName>
    <definedName name="fdfafds" localSheetId="7" hidden="1">{"rp_only",#N/A,FALSE,"2225"}</definedName>
    <definedName name="fdfafds" hidden="1">{"rp_only",#N/A,FALSE,"2225"}</definedName>
    <definedName name="fdfafds_1" localSheetId="7" hidden="1">{"rp_only",#N/A,FALSE,"2225"}</definedName>
    <definedName name="fdfafds_1" hidden="1">{"rp_only",#N/A,FALSE,"2225"}</definedName>
    <definedName name="FDFDF" localSheetId="10" hidden="1">{#N/A,#N/A,FALSE,"CCTV"}</definedName>
    <definedName name="FDFDF" localSheetId="7" hidden="1">{#N/A,#N/A,FALSE,"CCTV"}</definedName>
    <definedName name="FDFDF" hidden="1">{#N/A,#N/A,FALSE,"CCTV"}</definedName>
    <definedName name="fdfdfd">#REF!</definedName>
    <definedName name="fdfdsadfsa" localSheetId="7" hidden="1">{"rp_only",#N/A,FALSE,"2225"}</definedName>
    <definedName name="fdfdsadfsa" hidden="1">{"rp_only",#N/A,FALSE,"2225"}</definedName>
    <definedName name="fdfdsadfsa_1" localSheetId="7" hidden="1">{"rp_only",#N/A,FALSE,"2225"}</definedName>
    <definedName name="fdfdsadfsa_1" hidden="1">{"rp_only",#N/A,FALSE,"2225"}</definedName>
    <definedName name="fdfdsafdsa" localSheetId="7" hidden="1">{"rp_only",#N/A,FALSE,"2225"}</definedName>
    <definedName name="fdfdsafdsa" hidden="1">{"rp_only",#N/A,FALSE,"2225"}</definedName>
    <definedName name="fdfdsafdsa_1" localSheetId="7" hidden="1">{"rp_only",#N/A,FALSE,"2225"}</definedName>
    <definedName name="fdfdsafdsa_1" hidden="1">{"rp_only",#N/A,FALSE,"2225"}</definedName>
    <definedName name="fdfdsafdsadsfa" localSheetId="7" hidden="1">{"rp_only",#N/A,FALSE,"2225"}</definedName>
    <definedName name="fdfdsafdsadsfa" hidden="1">{"rp_only",#N/A,FALSE,"2225"}</definedName>
    <definedName name="fdfdsafdsadsfa_1" localSheetId="7" hidden="1">{"rp_only",#N/A,FALSE,"2225"}</definedName>
    <definedName name="fdfdsafdsadsfa_1" hidden="1">{"rp_only",#N/A,FALSE,"2225"}</definedName>
    <definedName name="fdff" localSheetId="10" hidden="1">{#N/A,#N/A,FALSE,"SumG";#N/A,#N/A,FALSE,"ElecG";#N/A,#N/A,FALSE,"MechG";#N/A,#N/A,FALSE,"GeotG";#N/A,#N/A,FALSE,"PrcsG";#N/A,#N/A,FALSE,"TunnG";#N/A,#N/A,FALSE,"CivlG";#N/A,#N/A,FALSE,"NtwkG";#N/A,#N/A,FALSE,"EstgG";#N/A,#N/A,FALSE,"PEngG"}</definedName>
    <definedName name="fdff" localSheetId="7"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localSheetId="7" hidden="1">{"with_oth_curr",#N/A,FALSE,"2225"}</definedName>
    <definedName name="fdfg" hidden="1">{"with_oth_curr",#N/A,FALSE,"2225"}</definedName>
    <definedName name="fdfg_1" localSheetId="7" hidden="1">{"with_oth_curr",#N/A,FALSE,"2225"}</definedName>
    <definedName name="fdfg_1" hidden="1">{"with_oth_curr",#N/A,FALSE,"2225"}</definedName>
    <definedName name="fdfgdfs" localSheetId="7" hidden="1">{"with_oth_curr",#N/A,FALSE,"2225"}</definedName>
    <definedName name="fdfgdfs" hidden="1">{"with_oth_curr",#N/A,FALSE,"2225"}</definedName>
    <definedName name="fdfgdfs_1" localSheetId="7" hidden="1">{"with_oth_curr",#N/A,FALSE,"2225"}</definedName>
    <definedName name="fdfgdfs_1" hidden="1">{"with_oth_curr",#N/A,FALSE,"2225"}</definedName>
    <definedName name="fdfsd" hidden="1">#REF!</definedName>
    <definedName name="fdfsdsdaf" localSheetId="7" hidden="1">{"rp_only",#N/A,FALSE,"2225"}</definedName>
    <definedName name="fdfsdsdaf" hidden="1">{"rp_only",#N/A,FALSE,"2225"}</definedName>
    <definedName name="fdfsdsdaf_1" localSheetId="7" hidden="1">{"rp_only",#N/A,FALSE,"2225"}</definedName>
    <definedName name="fdfsdsdaf_1" hidden="1">{"rp_only",#N/A,FALSE,"2225"}</definedName>
    <definedName name="fdfsfd" localSheetId="7" hidden="1">{"rp_only",#N/A,FALSE,"2225"}</definedName>
    <definedName name="fdfsfd" hidden="1">{"rp_only",#N/A,FALSE,"2225"}</definedName>
    <definedName name="fdfsfd_1" localSheetId="7" hidden="1">{"rp_only",#N/A,FALSE,"2225"}</definedName>
    <definedName name="fdfsfd_1" hidden="1">{"rp_only",#N/A,FALSE,"2225"}</definedName>
    <definedName name="fdg" hidden="1">#REF!</definedName>
    <definedName name="fdgcv" localSheetId="7" hidden="1">{"with_oth_curr",#N/A,FALSE,"2225"}</definedName>
    <definedName name="fdgcv" hidden="1">{"with_oth_curr",#N/A,FALSE,"2225"}</definedName>
    <definedName name="fdgcv_1" localSheetId="7" hidden="1">{"with_oth_curr",#N/A,FALSE,"2225"}</definedName>
    <definedName name="fdgcv_1" hidden="1">{"with_oth_curr",#N/A,FALSE,"2225"}</definedName>
    <definedName name="fdgd" localSheetId="7" hidden="1">{"with_oth_curr",#N/A,FALSE,"2225"}</definedName>
    <definedName name="fdgd" hidden="1">{"with_oth_curr",#N/A,FALSE,"2225"}</definedName>
    <definedName name="fdgd_1" localSheetId="7" hidden="1">{"with_oth_curr",#N/A,FALSE,"2225"}</definedName>
    <definedName name="fdgd_1" hidden="1">{"with_oth_curr",#N/A,FALSE,"2225"}</definedName>
    <definedName name="FDGDFD" localSheetId="7" hidden="1">{"rp_only",#N/A,FALSE,"2225"}</definedName>
    <definedName name="FDGDFD" hidden="1">{"rp_only",#N/A,FALSE,"2225"}</definedName>
    <definedName name="FDGDFD_1" localSheetId="7" hidden="1">{"rp_only",#N/A,FALSE,"2225"}</definedName>
    <definedName name="FDGDFD_1" hidden="1">{"rp_only",#N/A,FALSE,"2225"}</definedName>
    <definedName name="fdgdfg" localSheetId="7" hidden="1">{"rp_only",#N/A,FALSE,"2225"}</definedName>
    <definedName name="fdgdfg" hidden="1">{"rp_only",#N/A,FALSE,"2225"}</definedName>
    <definedName name="fdgdfg_1" localSheetId="7" hidden="1">{"rp_only",#N/A,FALSE,"2225"}</definedName>
    <definedName name="fdgdfg_1" hidden="1">{"rp_only",#N/A,FALSE,"2225"}</definedName>
    <definedName name="fdgdfgd" localSheetId="7" hidden="1">{"with_oth_curr",#N/A,FALSE,"2225"}</definedName>
    <definedName name="fdgdfgd" hidden="1">{"with_oth_curr",#N/A,FALSE,"2225"}</definedName>
    <definedName name="fdgdfgd_1" localSheetId="7" hidden="1">{"with_oth_curr",#N/A,FALSE,"2225"}</definedName>
    <definedName name="fdgdfgd_1" hidden="1">{"with_oth_curr",#N/A,FALSE,"2225"}</definedName>
    <definedName name="fdgdfgdf" localSheetId="7" hidden="1">{"rp_only",#N/A,FALSE,"2225"}</definedName>
    <definedName name="fdgdfgdf" hidden="1">{"rp_only",#N/A,FALSE,"2225"}</definedName>
    <definedName name="fdgdfgdf_1" localSheetId="7" hidden="1">{"rp_only",#N/A,FALSE,"2225"}</definedName>
    <definedName name="fdgdfgdf_1" hidden="1">{"rp_only",#N/A,FALSE,"2225"}</definedName>
    <definedName name="fdgdfgdg" localSheetId="7" hidden="1">{"rp_only",#N/A,FALSE,"2225"}</definedName>
    <definedName name="fdgdfgdg" hidden="1">{"rp_only",#N/A,FALSE,"2225"}</definedName>
    <definedName name="fdgdfgdg_1" localSheetId="7" hidden="1">{"rp_only",#N/A,FALSE,"2225"}</definedName>
    <definedName name="fdgdfgdg_1" hidden="1">{"rp_only",#N/A,FALSE,"2225"}</definedName>
    <definedName name="fdgdg" localSheetId="7" hidden="1">{"rp_only",#N/A,FALSE,"2225"}</definedName>
    <definedName name="fdgdg" hidden="1">{"rp_only",#N/A,FALSE,"2225"}</definedName>
    <definedName name="fdgdg_1" localSheetId="7" hidden="1">{"rp_only",#N/A,FALSE,"2225"}</definedName>
    <definedName name="fdgdg_1" hidden="1">{"rp_only",#N/A,FALSE,"2225"}</definedName>
    <definedName name="fdgdgdg" localSheetId="7" hidden="1">{"rp_only",#N/A,FALSE,"2225"}</definedName>
    <definedName name="fdgdgdg" hidden="1">{"rp_only",#N/A,FALSE,"2225"}</definedName>
    <definedName name="fdgdgdg_1" localSheetId="7" hidden="1">{"rp_only",#N/A,FALSE,"2225"}</definedName>
    <definedName name="fdgdgdg_1" hidden="1">{"rp_only",#N/A,FALSE,"2225"}</definedName>
    <definedName name="fdgdgf" localSheetId="7" hidden="1">{"with_oth_curr",#N/A,FALSE,"2225"}</definedName>
    <definedName name="fdgdgf" hidden="1">{"with_oth_curr",#N/A,FALSE,"2225"}</definedName>
    <definedName name="fdgdgf_1" localSheetId="7" hidden="1">{"with_oth_curr",#N/A,FALSE,"2225"}</definedName>
    <definedName name="fdgdgf_1" hidden="1">{"with_oth_curr",#N/A,FALSE,"2225"}</definedName>
    <definedName name="fdgdgtdfg" localSheetId="7" hidden="1">{"rp_only",#N/A,FALSE,"2225"}</definedName>
    <definedName name="fdgdgtdfg" hidden="1">{"rp_only",#N/A,FALSE,"2225"}</definedName>
    <definedName name="fdgdgtdfg_1" localSheetId="7" hidden="1">{"rp_only",#N/A,FALSE,"2225"}</definedName>
    <definedName name="fdgdgtdfg_1" hidden="1">{"rp_only",#N/A,FALSE,"2225"}</definedName>
    <definedName name="fdgdhdfhfghjgf" localSheetId="7" hidden="1">{"with_oth_curr",#N/A,FALSE,"2225"}</definedName>
    <definedName name="fdgdhdfhfghjgf" hidden="1">{"with_oth_curr",#N/A,FALSE,"2225"}</definedName>
    <definedName name="fdgdhdfhfghjgf_1" localSheetId="7" hidden="1">{"with_oth_curr",#N/A,FALSE,"2225"}</definedName>
    <definedName name="fdgdhdfhfghjgf_1" hidden="1">{"with_oth_curr",#N/A,FALSE,"2225"}</definedName>
    <definedName name="fdgfg" localSheetId="7" hidden="1">{"rp_only",#N/A,FALSE,"2225"}</definedName>
    <definedName name="fdgfg" hidden="1">{"rp_only",#N/A,FALSE,"2225"}</definedName>
    <definedName name="fdgfg_1" localSheetId="7" hidden="1">{"rp_only",#N/A,FALSE,"2225"}</definedName>
    <definedName name="fdgfg_1" hidden="1">{"rp_only",#N/A,FALSE,"2225"}</definedName>
    <definedName name="fdgfgf" localSheetId="7" hidden="1">{"rp_only",#N/A,FALSE,"2225"}</definedName>
    <definedName name="fdgfgf" hidden="1">{"rp_only",#N/A,FALSE,"2225"}</definedName>
    <definedName name="fdgfgf_1" localSheetId="7" hidden="1">{"rp_only",#N/A,FALSE,"2225"}</definedName>
    <definedName name="fdgfgf_1" hidden="1">{"rp_only",#N/A,FALSE,"2225"}</definedName>
    <definedName name="fdggf" localSheetId="7" hidden="1">{"rp_only",#N/A,FALSE,"2225"}</definedName>
    <definedName name="fdggf" hidden="1">{"rp_only",#N/A,FALSE,"2225"}</definedName>
    <definedName name="fdggf_1" localSheetId="7" hidden="1">{"rp_only",#N/A,FALSE,"2225"}</definedName>
    <definedName name="fdggf_1" hidden="1">{"rp_only",#N/A,FALSE,"2225"}</definedName>
    <definedName name="fdghcvutfu" localSheetId="7" hidden="1">{"rp_only",#N/A,FALSE,"2225"}</definedName>
    <definedName name="fdghcvutfu" hidden="1">{"rp_only",#N/A,FALSE,"2225"}</definedName>
    <definedName name="fdghcvutfu_1" localSheetId="7" hidden="1">{"rp_only",#N/A,FALSE,"2225"}</definedName>
    <definedName name="fdghcvutfu_1" hidden="1">{"rp_only",#N/A,FALSE,"2225"}</definedName>
    <definedName name="FDGS" localSheetId="7" hidden="1">{"rp_only",#N/A,FALSE,"2225"}</definedName>
    <definedName name="FDGS" hidden="1">{"rp_only",#N/A,FALSE,"2225"}</definedName>
    <definedName name="FDGS_1" localSheetId="7" hidden="1">{"rp_only",#N/A,FALSE,"2225"}</definedName>
    <definedName name="FDGS_1" hidden="1">{"rp_only",#N/A,FALSE,"2225"}</definedName>
    <definedName name="fdgsf" localSheetId="7" hidden="1">{"with_oth_curr",#N/A,FALSE,"2225"}</definedName>
    <definedName name="fdgsf" hidden="1">{"with_oth_curr",#N/A,FALSE,"2225"}</definedName>
    <definedName name="fdgsf_1" localSheetId="7" hidden="1">{"with_oth_curr",#N/A,FALSE,"2225"}</definedName>
    <definedName name="fdgsf_1" hidden="1">{"with_oth_curr",#N/A,FALSE,"2225"}</definedName>
    <definedName name="fdgss" localSheetId="7" hidden="1">{"with_oth_curr",#N/A,FALSE,"2225"}</definedName>
    <definedName name="fdgss" hidden="1">{"with_oth_curr",#N/A,FALSE,"2225"}</definedName>
    <definedName name="fdgss_1" localSheetId="7" hidden="1">{"with_oth_curr",#N/A,FALSE,"2225"}</definedName>
    <definedName name="fdgss_1" hidden="1">{"with_oth_curr",#N/A,FALSE,"2225"}</definedName>
    <definedName name="fdgvdgfrg" localSheetId="7" hidden="1">{"with_oth_curr",#N/A,FALSE,"2225"}</definedName>
    <definedName name="fdgvdgfrg" hidden="1">{"with_oth_curr",#N/A,FALSE,"2225"}</definedName>
    <definedName name="fdgvdgfrg_1" localSheetId="7" hidden="1">{"with_oth_curr",#N/A,FALSE,"2225"}</definedName>
    <definedName name="fdgvdgfrg_1" hidden="1">{"with_oth_curr",#N/A,FALSE,"2225"}</definedName>
    <definedName name="fdhfj" localSheetId="7" hidden="1">{"with_oth_curr",#N/A,FALSE,"2225"}</definedName>
    <definedName name="fdhfj" hidden="1">{"with_oth_curr",#N/A,FALSE,"2225"}</definedName>
    <definedName name="fdhfj_1" localSheetId="7"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localSheetId="7" hidden="1">{"comps",#N/A,FALSE,"comps";"notes",#N/A,FALSE,"comps"}</definedName>
    <definedName name="fds" hidden="1">{"comps",#N/A,FALSE,"comps";"notes",#N/A,FALSE,"comps"}</definedName>
    <definedName name="fdsa" localSheetId="7" hidden="1">{"rp_only",#N/A,FALSE,"2225"}</definedName>
    <definedName name="fdsa" hidden="1">{"rp_only",#N/A,FALSE,"2225"}</definedName>
    <definedName name="fdsa_1" localSheetId="7" hidden="1">{"rp_only",#N/A,FALSE,"2225"}</definedName>
    <definedName name="fdsa_1" hidden="1">{"rp_only",#N/A,FALSE,"2225"}</definedName>
    <definedName name="fdsaadfda" localSheetId="7" hidden="1">{"with_oth_curr",#N/A,FALSE,"2225"}</definedName>
    <definedName name="fdsaadfda" hidden="1">{"with_oth_curr",#N/A,FALSE,"2225"}</definedName>
    <definedName name="fdsaadfda_1" localSheetId="7" hidden="1">{"with_oth_curr",#N/A,FALSE,"2225"}</definedName>
    <definedName name="fdsaadfda_1" hidden="1">{"with_oth_curr",#N/A,FALSE,"2225"}</definedName>
    <definedName name="fdsad" localSheetId="7" hidden="1">{"with_oth_curr",#N/A,FALSE,"2225"}</definedName>
    <definedName name="fdsad" hidden="1">{"with_oth_curr",#N/A,FALSE,"2225"}</definedName>
    <definedName name="fdsad_1" localSheetId="7" hidden="1">{"with_oth_curr",#N/A,FALSE,"2225"}</definedName>
    <definedName name="fdsad_1" hidden="1">{"with_oth_curr",#N/A,FALSE,"2225"}</definedName>
    <definedName name="fdsadfsadfsa" localSheetId="7" hidden="1">{"with_oth_curr",#N/A,FALSE,"2225"}</definedName>
    <definedName name="fdsadfsadfsa" hidden="1">{"with_oth_curr",#N/A,FALSE,"2225"}</definedName>
    <definedName name="fdsadfsadfsa_1" localSheetId="7" hidden="1">{"with_oth_curr",#N/A,FALSE,"2225"}</definedName>
    <definedName name="fdsadfsadfsa_1" hidden="1">{"with_oth_curr",#N/A,FALSE,"2225"}</definedName>
    <definedName name="fdsadfsadfsafdasfdas" localSheetId="7" hidden="1">{"with_oth_curr",#N/A,FALSE,"2225"}</definedName>
    <definedName name="fdsadfsadfsafdasfdas" hidden="1">{"with_oth_curr",#N/A,FALSE,"2225"}</definedName>
    <definedName name="fdsadfsadfsafdasfdas_1" localSheetId="7" hidden="1">{"with_oth_curr",#N/A,FALSE,"2225"}</definedName>
    <definedName name="fdsadfsadfsafdasfdas_1" hidden="1">{"with_oth_curr",#N/A,FALSE,"2225"}</definedName>
    <definedName name="fdsads" localSheetId="7" hidden="1">{"rp_only",#N/A,FALSE,"2225"}</definedName>
    <definedName name="fdsads" hidden="1">{"rp_only",#N/A,FALSE,"2225"}</definedName>
    <definedName name="fdsads_1" localSheetId="7" hidden="1">{"rp_only",#N/A,FALSE,"2225"}</definedName>
    <definedName name="fdsads_1" hidden="1">{"rp_only",#N/A,FALSE,"2225"}</definedName>
    <definedName name="fdsadsa" localSheetId="7" hidden="1">{"rp_only",#N/A,FALSE,"2225"}</definedName>
    <definedName name="fdsadsa" hidden="1">{"rp_only",#N/A,FALSE,"2225"}</definedName>
    <definedName name="fdsadsa_1" localSheetId="7" hidden="1">{"rp_only",#N/A,FALSE,"2225"}</definedName>
    <definedName name="fdsadsa_1" hidden="1">{"rp_only",#N/A,FALSE,"2225"}</definedName>
    <definedName name="fdsadsfadsffdas" localSheetId="7" hidden="1">{"with_oth_curr",#N/A,FALSE,"2225"}</definedName>
    <definedName name="fdsadsfadsffdas" hidden="1">{"with_oth_curr",#N/A,FALSE,"2225"}</definedName>
    <definedName name="fdsadsfadsffdas_1" localSheetId="7" hidden="1">{"with_oth_curr",#N/A,FALSE,"2225"}</definedName>
    <definedName name="fdsadsfadsffdas_1" hidden="1">{"with_oth_curr",#N/A,FALSE,"2225"}</definedName>
    <definedName name="fdsaf" localSheetId="7" hidden="1">{"with_oth_curr",#N/A,FALSE,"2225"}</definedName>
    <definedName name="fdsaf" hidden="1">{"with_oth_curr",#N/A,FALSE,"2225"}</definedName>
    <definedName name="fdsaf_1" localSheetId="7" hidden="1">{"with_oth_curr",#N/A,FALSE,"2225"}</definedName>
    <definedName name="fdsaf_1" hidden="1">{"with_oth_curr",#N/A,FALSE,"2225"}</definedName>
    <definedName name="fdsafas" localSheetId="7" hidden="1">{"rp_only",#N/A,FALSE,"2225"}</definedName>
    <definedName name="fdsafas" hidden="1">{"rp_only",#N/A,FALSE,"2225"}</definedName>
    <definedName name="fdsafas_1" localSheetId="7" hidden="1">{"rp_only",#N/A,FALSE,"2225"}</definedName>
    <definedName name="fdsafas_1" hidden="1">{"rp_only",#N/A,FALSE,"2225"}</definedName>
    <definedName name="fdsafdasfdsa" localSheetId="7" hidden="1">{"with_oth_curr",#N/A,FALSE,"2225"}</definedName>
    <definedName name="fdsafdasfdsa" hidden="1">{"with_oth_curr",#N/A,FALSE,"2225"}</definedName>
    <definedName name="fdsafdasfdsa_1" localSheetId="7" hidden="1">{"with_oth_curr",#N/A,FALSE,"2225"}</definedName>
    <definedName name="fdsafdasfdsa_1" hidden="1">{"with_oth_curr",#N/A,FALSE,"2225"}</definedName>
    <definedName name="fdsafdf" localSheetId="7" hidden="1">{"SCH1A",#N/A,FALSE,"US"}</definedName>
    <definedName name="fdsafdf" hidden="1">{"SCH1A",#N/A,FALSE,"US"}</definedName>
    <definedName name="fdsafdsa" localSheetId="7" hidden="1">{"rp_only",#N/A,FALSE,"2225"}</definedName>
    <definedName name="fdsafdsa" hidden="1">{"rp_only",#N/A,FALSE,"2225"}</definedName>
    <definedName name="fdsafdsa_1" localSheetId="7" hidden="1">{"rp_only",#N/A,FALSE,"2225"}</definedName>
    <definedName name="fdsafdsa_1" hidden="1">{"rp_only",#N/A,FALSE,"2225"}</definedName>
    <definedName name="fdsafdsadsfdsdsfsdf" localSheetId="7" hidden="1">{"rp_only",#N/A,FALSE,"2225"}</definedName>
    <definedName name="fdsafdsadsfdsdsfsdf" hidden="1">{"rp_only",#N/A,FALSE,"2225"}</definedName>
    <definedName name="fdsafdsadsfdsdsfsdf_1" localSheetId="7" hidden="1">{"rp_only",#N/A,FALSE,"2225"}</definedName>
    <definedName name="fdsafdsadsfdsdsfsdf_1" hidden="1">{"rp_only",#N/A,FALSE,"2225"}</definedName>
    <definedName name="fdsafdsafads" localSheetId="7" hidden="1">{"rp_only",#N/A,FALSE,"2225"}</definedName>
    <definedName name="fdsafdsafads" hidden="1">{"rp_only",#N/A,FALSE,"2225"}</definedName>
    <definedName name="fdsafdsafads_1" localSheetId="7" hidden="1">{"rp_only",#N/A,FALSE,"2225"}</definedName>
    <definedName name="fdsafdsafads_1" hidden="1">{"rp_only",#N/A,FALSE,"2225"}</definedName>
    <definedName name="fdsafdsafds" localSheetId="7" hidden="1">{"with_oth_curr",#N/A,FALSE,"2225"}</definedName>
    <definedName name="fdsafdsafds" hidden="1">{"with_oth_curr",#N/A,FALSE,"2225"}</definedName>
    <definedName name="fdsafdsafds_1" localSheetId="7" hidden="1">{"with_oth_curr",#N/A,FALSE,"2225"}</definedName>
    <definedName name="fdsafdsafds_1" hidden="1">{"with_oth_curr",#N/A,FALSE,"2225"}</definedName>
    <definedName name="fdsafdsfd" localSheetId="7" hidden="1">{"with_oth_curr",#N/A,FALSE,"2225"}</definedName>
    <definedName name="fdsafdsfd" hidden="1">{"with_oth_curr",#N/A,FALSE,"2225"}</definedName>
    <definedName name="fdsafdsfd_1" localSheetId="7" hidden="1">{"with_oth_curr",#N/A,FALSE,"2225"}</definedName>
    <definedName name="fdsafdsfd_1" hidden="1">{"with_oth_curr",#N/A,FALSE,"2225"}</definedName>
    <definedName name="fdsafdsfds" localSheetId="7" hidden="1">{"rp_only",#N/A,FALSE,"2225"}</definedName>
    <definedName name="fdsafdsfds" hidden="1">{"rp_only",#N/A,FALSE,"2225"}</definedName>
    <definedName name="fdsafdsfds_1" localSheetId="7" hidden="1">{"rp_only",#N/A,FALSE,"2225"}</definedName>
    <definedName name="fdsafdsfds_1" hidden="1">{"rp_only",#N/A,FALSE,"2225"}</definedName>
    <definedName name="fdsafdsfsa" localSheetId="7" hidden="1">{"rp_only",#N/A,FALSE,"2225"}</definedName>
    <definedName name="fdsafdsfsa" hidden="1">{"rp_only",#N/A,FALSE,"2225"}</definedName>
    <definedName name="fdsafdsfsa_1" localSheetId="7" hidden="1">{"rp_only",#N/A,FALSE,"2225"}</definedName>
    <definedName name="fdsafdsfsa_1" hidden="1">{"rp_only",#N/A,FALSE,"2225"}</definedName>
    <definedName name="fdsafsddfs" localSheetId="7" hidden="1">{"rp_only",#N/A,FALSE,"2225"}</definedName>
    <definedName name="fdsafsddfs" hidden="1">{"rp_only",#N/A,FALSE,"2225"}</definedName>
    <definedName name="fdsafsddfs_1" localSheetId="7" hidden="1">{"rp_only",#N/A,FALSE,"2225"}</definedName>
    <definedName name="fdsafsddfs_1" hidden="1">{"rp_only",#N/A,FALSE,"2225"}</definedName>
    <definedName name="fdsaggds" localSheetId="7" hidden="1">{"with_oth_curr",#N/A,FALSE,"2225"}</definedName>
    <definedName name="fdsaggds" hidden="1">{"with_oth_curr",#N/A,FALSE,"2225"}</definedName>
    <definedName name="fdsaggds_1" localSheetId="7" hidden="1">{"with_oth_curr",#N/A,FALSE,"2225"}</definedName>
    <definedName name="fdsaggds_1" hidden="1">{"with_oth_curr",#N/A,FALSE,"2225"}</definedName>
    <definedName name="fdsasdaf" localSheetId="7" hidden="1">{"with_oth_curr",#N/A,FALSE,"2225"}</definedName>
    <definedName name="fdsasdaf" hidden="1">{"with_oth_curr",#N/A,FALSE,"2225"}</definedName>
    <definedName name="fdsasdaf_1" localSheetId="7" hidden="1">{"with_oth_curr",#N/A,FALSE,"2225"}</definedName>
    <definedName name="fdsasdaf_1" hidden="1">{"with_oth_curr",#N/A,FALSE,"2225"}</definedName>
    <definedName name="fdsddsfdsfdasf" localSheetId="7" hidden="1">{"rp_only",#N/A,FALSE,"2225"}</definedName>
    <definedName name="fdsddsfdsfdasf" hidden="1">{"rp_only",#N/A,FALSE,"2225"}</definedName>
    <definedName name="fdsddsfdsfdasf_1" localSheetId="7" hidden="1">{"rp_only",#N/A,FALSE,"2225"}</definedName>
    <definedName name="fdsddsfdsfdasf_1" hidden="1">{"rp_only",#N/A,FALSE,"2225"}</definedName>
    <definedName name="fdsdffds" localSheetId="7" hidden="1">{"rp_only",#N/A,FALSE,"2225"}</definedName>
    <definedName name="fdsdffds" hidden="1">{"rp_only",#N/A,FALSE,"2225"}</definedName>
    <definedName name="fdsdffds_1" localSheetId="7" hidden="1">{"rp_only",#N/A,FALSE,"2225"}</definedName>
    <definedName name="fdsdffds_1" hidden="1">{"rp_only",#N/A,FALSE,"2225"}</definedName>
    <definedName name="fdsdfsdf" localSheetId="7" hidden="1">{"with_oth_curr",#N/A,FALSE,"2225"}</definedName>
    <definedName name="fdsdfsdf" hidden="1">{"with_oth_curr",#N/A,FALSE,"2225"}</definedName>
    <definedName name="fdsdfsdf_1" localSheetId="7" hidden="1">{"with_oth_curr",#N/A,FALSE,"2225"}</definedName>
    <definedName name="fdsdfsdf_1" hidden="1">{"with_oth_curr",#N/A,FALSE,"2225"}</definedName>
    <definedName name="fdsdfsfds" localSheetId="7" hidden="1">{"rp_only",#N/A,FALSE,"2225"}</definedName>
    <definedName name="fdsdfsfds" hidden="1">{"rp_only",#N/A,FALSE,"2225"}</definedName>
    <definedName name="fdsdfsfds_1" localSheetId="7" hidden="1">{"rp_only",#N/A,FALSE,"2225"}</definedName>
    <definedName name="fdsdfsfds_1" hidden="1">{"rp_only",#N/A,FALSE,"2225"}</definedName>
    <definedName name="fdsdfsfdsfsdasfda" localSheetId="7" hidden="1">{"with_oth_curr",#N/A,FALSE,"2225"}</definedName>
    <definedName name="fdsdfsfdsfsdasfda" hidden="1">{"with_oth_curr",#N/A,FALSE,"2225"}</definedName>
    <definedName name="fdsdfsfdsfsdasfda_1" localSheetId="7" hidden="1">{"with_oth_curr",#N/A,FALSE,"2225"}</definedName>
    <definedName name="fdsdfsfdsfsdasfda_1" hidden="1">{"with_oth_curr",#N/A,FALSE,"2225"}</definedName>
    <definedName name="fdsdfsfsd" localSheetId="7" hidden="1">{"with_oth_curr",#N/A,FALSE,"2225"}</definedName>
    <definedName name="fdsdfsfsd" hidden="1">{"with_oth_curr",#N/A,FALSE,"2225"}</definedName>
    <definedName name="fdsdfsfsd_1" localSheetId="7" hidden="1">{"with_oth_curr",#N/A,FALSE,"2225"}</definedName>
    <definedName name="fdsdfsfsd_1" hidden="1">{"with_oth_curr",#N/A,FALSE,"2225"}</definedName>
    <definedName name="fdsdsdfsdf" localSheetId="7" hidden="1">{"rp_only",#N/A,FALSE,"2225"}</definedName>
    <definedName name="fdsdsdfsdf" hidden="1">{"rp_only",#N/A,FALSE,"2225"}</definedName>
    <definedName name="fdsdsdfsdf_1" localSheetId="7" hidden="1">{"rp_only",#N/A,FALSE,"2225"}</definedName>
    <definedName name="fdsdsdfsdf_1" hidden="1">{"rp_only",#N/A,FALSE,"2225"}</definedName>
    <definedName name="fdsdsfafdsdfsfdasdasf" localSheetId="7" hidden="1">{"rp_only",#N/A,FALSE,"2225"}</definedName>
    <definedName name="fdsdsfafdsdfsfdasdasf" hidden="1">{"rp_only",#N/A,FALSE,"2225"}</definedName>
    <definedName name="fdsdsfafdsdfsfdasdasf_1" localSheetId="7" hidden="1">{"rp_only",#N/A,FALSE,"2225"}</definedName>
    <definedName name="fdsdsfafdsdfsfdasdasf_1" hidden="1">{"rp_only",#N/A,FALSE,"2225"}</definedName>
    <definedName name="fdsdsffd" localSheetId="7" hidden="1">{"with_oth_curr",#N/A,FALSE,"2225"}</definedName>
    <definedName name="fdsdsffd" hidden="1">{"with_oth_curr",#N/A,FALSE,"2225"}</definedName>
    <definedName name="fdsdsffd_1" localSheetId="7" hidden="1">{"with_oth_curr",#N/A,FALSE,"2225"}</definedName>
    <definedName name="fdsdsffd_1" hidden="1">{"with_oth_curr",#N/A,FALSE,"2225"}</definedName>
    <definedName name="fdsf" localSheetId="7" hidden="1">{"general",#N/A,FALSE,"Assumptions"}</definedName>
    <definedName name="fdsf" hidden="1">{"general",#N/A,FALSE,"Assumptions"}</definedName>
    <definedName name="fdsfadsfdsafdasdfsafsda" localSheetId="7" hidden="1">{"rp_only",#N/A,FALSE,"2225"}</definedName>
    <definedName name="fdsfadsfdsafdasdfsafsda" hidden="1">{"rp_only",#N/A,FALSE,"2225"}</definedName>
    <definedName name="fdsfadsfdsafdasdfsafsda_1" localSheetId="7" hidden="1">{"rp_only",#N/A,FALSE,"2225"}</definedName>
    <definedName name="fdsfadsfdsafdasdfsafsda_1" hidden="1">{"rp_only",#N/A,FALSE,"2225"}</definedName>
    <definedName name="fdsfafds" localSheetId="7" hidden="1">{"with_oth_curr",#N/A,FALSE,"2225"}</definedName>
    <definedName name="fdsfafds" hidden="1">{"with_oth_curr",#N/A,FALSE,"2225"}</definedName>
    <definedName name="fdsfafds_1" localSheetId="7" hidden="1">{"with_oth_curr",#N/A,FALSE,"2225"}</definedName>
    <definedName name="fdsfafds_1" hidden="1">{"with_oth_curr",#N/A,FALSE,"2225"}</definedName>
    <definedName name="fdsfdasdsfa" localSheetId="7" hidden="1">{"rp_only",#N/A,FALSE,"2225"}</definedName>
    <definedName name="fdsfdasdsfa" hidden="1">{"rp_only",#N/A,FALSE,"2225"}</definedName>
    <definedName name="fdsfdasdsfa_1" localSheetId="7" hidden="1">{"rp_only",#N/A,FALSE,"2225"}</definedName>
    <definedName name="fdsfdasdsfa_1" hidden="1">{"rp_only",#N/A,FALSE,"2225"}</definedName>
    <definedName name="fdsfdasfsdafdasfsda" localSheetId="7" hidden="1">{"rp_only",#N/A,FALSE,"2225"}</definedName>
    <definedName name="fdsfdasfsdafdasfsda" hidden="1">{"rp_only",#N/A,FALSE,"2225"}</definedName>
    <definedName name="fdsfdasfsdafdasfsda_1" localSheetId="7" hidden="1">{"rp_only",#N/A,FALSE,"2225"}</definedName>
    <definedName name="fdsfdasfsdafdasfsda_1" hidden="1">{"rp_only",#N/A,FALSE,"2225"}</definedName>
    <definedName name="fdsfdfds" localSheetId="7" hidden="1">{"rp_only",#N/A,FALSE,"2225"}</definedName>
    <definedName name="fdsfdfds" hidden="1">{"rp_only",#N/A,FALSE,"2225"}</definedName>
    <definedName name="fdsfdfds_1" localSheetId="7" hidden="1">{"rp_only",#N/A,FALSE,"2225"}</definedName>
    <definedName name="fdsfdfds_1" hidden="1">{"rp_only",#N/A,FALSE,"2225"}</definedName>
    <definedName name="fdsfdfsdafadsfdsa" localSheetId="7" hidden="1">{"rp_only",#N/A,FALSE,"2225"}</definedName>
    <definedName name="fdsfdfsdafadsfdsa" hidden="1">{"rp_only",#N/A,FALSE,"2225"}</definedName>
    <definedName name="fdsfdfsdafadsfdsa_1" localSheetId="7" hidden="1">{"rp_only",#N/A,FALSE,"2225"}</definedName>
    <definedName name="fdsfdfsdafadsfdsa_1" hidden="1">{"rp_only",#N/A,FALSE,"2225"}</definedName>
    <definedName name="fdsfds" localSheetId="7" hidden="1">{"with_oth_curr",#N/A,FALSE,"2225"}</definedName>
    <definedName name="fdsfds" hidden="1">{"with_oth_curr",#N/A,FALSE,"2225"}</definedName>
    <definedName name="fdsfds_1" localSheetId="7" hidden="1">{"with_oth_curr",#N/A,FALSE,"2225"}</definedName>
    <definedName name="fdsfds_1" hidden="1">{"with_oth_curr",#N/A,FALSE,"2225"}</definedName>
    <definedName name="fdsfdsa" localSheetId="7" hidden="1">{"with_oth_curr",#N/A,FALSE,"2225"}</definedName>
    <definedName name="fdsfdsa" hidden="1">{"with_oth_curr",#N/A,FALSE,"2225"}</definedName>
    <definedName name="fdsfdsa_1" localSheetId="7" hidden="1">{"with_oth_curr",#N/A,FALSE,"2225"}</definedName>
    <definedName name="fdsfdsa_1" hidden="1">{"with_oth_curr",#N/A,FALSE,"2225"}</definedName>
    <definedName name="fdsfdsadsffsd" localSheetId="7" hidden="1">{"with_oth_curr",#N/A,FALSE,"2225"}</definedName>
    <definedName name="fdsfdsadsffsd" hidden="1">{"with_oth_curr",#N/A,FALSE,"2225"}</definedName>
    <definedName name="fdsfdsadsffsd_1" localSheetId="7" hidden="1">{"with_oth_curr",#N/A,FALSE,"2225"}</definedName>
    <definedName name="fdsfdsadsffsd_1" hidden="1">{"with_oth_curr",#N/A,FALSE,"2225"}</definedName>
    <definedName name="fdsfdsdfs" localSheetId="7" hidden="1">{"rp_only",#N/A,FALSE,"2225"}</definedName>
    <definedName name="fdsfdsdfs" hidden="1">{"rp_only",#N/A,FALSE,"2225"}</definedName>
    <definedName name="fdsfdsdfs_1" localSheetId="7" hidden="1">{"rp_only",#N/A,FALSE,"2225"}</definedName>
    <definedName name="fdsfdsdfs_1" hidden="1">{"rp_only",#N/A,FALSE,"2225"}</definedName>
    <definedName name="fdsfdsdfsadsf" localSheetId="7" hidden="1">{"rp_only",#N/A,FALSE,"2225"}</definedName>
    <definedName name="fdsfdsdfsadsf" hidden="1">{"rp_only",#N/A,FALSE,"2225"}</definedName>
    <definedName name="fdsfdsdfsadsf_1" localSheetId="7" hidden="1">{"rp_only",#N/A,FALSE,"2225"}</definedName>
    <definedName name="fdsfdsdfsadsf_1" hidden="1">{"rp_only",#N/A,FALSE,"2225"}</definedName>
    <definedName name="fdsfdsdfsfds" localSheetId="7" hidden="1">{"rp_only",#N/A,FALSE,"2225"}</definedName>
    <definedName name="fdsfdsdfsfds" hidden="1">{"rp_only",#N/A,FALSE,"2225"}</definedName>
    <definedName name="fdsfdsdfsfds_1" localSheetId="7" hidden="1">{"rp_only",#N/A,FALSE,"2225"}</definedName>
    <definedName name="fdsfdsdfsfds_1" hidden="1">{"rp_only",#N/A,FALSE,"2225"}</definedName>
    <definedName name="fdsfdsdfssdf" localSheetId="7" hidden="1">{"with_oth_curr",#N/A,FALSE,"2225"}</definedName>
    <definedName name="fdsfdsdfssdf" hidden="1">{"with_oth_curr",#N/A,FALSE,"2225"}</definedName>
    <definedName name="fdsfdsdfssdf_1" localSheetId="7" hidden="1">{"with_oth_curr",#N/A,FALSE,"2225"}</definedName>
    <definedName name="fdsfdsdfssdf_1" hidden="1">{"with_oth_curr",#N/A,FALSE,"2225"}</definedName>
    <definedName name="fdsfdsdsf" localSheetId="7" hidden="1">{"rp_only",#N/A,FALSE,"2225"}</definedName>
    <definedName name="fdsfdsdsf" hidden="1">{"rp_only",#N/A,FALSE,"2225"}</definedName>
    <definedName name="fdsfdsdsf_1" localSheetId="7" hidden="1">{"rp_only",#N/A,FALSE,"2225"}</definedName>
    <definedName name="fdsfdsdsf_1" hidden="1">{"rp_only",#N/A,FALSE,"2225"}</definedName>
    <definedName name="fdsfdsdsgra" localSheetId="7" hidden="1">{"rp_only",#N/A,FALSE,"2225"}</definedName>
    <definedName name="fdsfdsdsgra" hidden="1">{"rp_only",#N/A,FALSE,"2225"}</definedName>
    <definedName name="fdsfdsdsgra_1" localSheetId="7" hidden="1">{"rp_only",#N/A,FALSE,"2225"}</definedName>
    <definedName name="fdsfdsdsgra_1" hidden="1">{"rp_only",#N/A,FALSE,"2225"}</definedName>
    <definedName name="fdsfdsfadsfdsa" localSheetId="7" hidden="1">{"rp_only",#N/A,FALSE,"2225"}</definedName>
    <definedName name="fdsfdsfadsfdsa" hidden="1">{"rp_only",#N/A,FALSE,"2225"}</definedName>
    <definedName name="fdsfdsfadsfdsa_1" localSheetId="7" hidden="1">{"rp_only",#N/A,FALSE,"2225"}</definedName>
    <definedName name="fdsfdsfadsfdsa_1" hidden="1">{"rp_only",#N/A,FALSE,"2225"}</definedName>
    <definedName name="fdsfdsfd" localSheetId="7" hidden="1">{"with_oth_curr",#N/A,FALSE,"2225"}</definedName>
    <definedName name="fdsfdsfd" hidden="1">{"with_oth_curr",#N/A,FALSE,"2225"}</definedName>
    <definedName name="fdsfdsfd_1" localSheetId="7" hidden="1">{"with_oth_curr",#N/A,FALSE,"2225"}</definedName>
    <definedName name="fdsfdsfd_1" hidden="1">{"with_oth_curr",#N/A,FALSE,"2225"}</definedName>
    <definedName name="fdsfdsfds" localSheetId="7" hidden="1">{"rp_only",#N/A,FALSE,"2225"}</definedName>
    <definedName name="fdsfdsfds" hidden="1">{"rp_only",#N/A,FALSE,"2225"}</definedName>
    <definedName name="fdsfdsfds_1" localSheetId="7" hidden="1">{"rp_only",#N/A,FALSE,"2225"}</definedName>
    <definedName name="fdsfdsfds_1" hidden="1">{"rp_only",#N/A,FALSE,"2225"}</definedName>
    <definedName name="fdsfdsfdsa" localSheetId="7" hidden="1">{"rp_only",#N/A,FALSE,"2225"}</definedName>
    <definedName name="fdsfdsfdsa" hidden="1">{"rp_only",#N/A,FALSE,"2225"}</definedName>
    <definedName name="fdsfdsfdsa_1" localSheetId="7" hidden="1">{"rp_only",#N/A,FALSE,"2225"}</definedName>
    <definedName name="fdsfdsfdsa_1" hidden="1">{"rp_only",#N/A,FALSE,"2225"}</definedName>
    <definedName name="fdsfdsfdsdf" localSheetId="7" hidden="1">{"with_oth_curr",#N/A,FALSE,"2225"}</definedName>
    <definedName name="fdsfdsfdsdf" hidden="1">{"with_oth_curr",#N/A,FALSE,"2225"}</definedName>
    <definedName name="fdsfdsfdsdf_1" localSheetId="7" hidden="1">{"with_oth_curr",#N/A,FALSE,"2225"}</definedName>
    <definedName name="fdsfdsfdsdf_1" hidden="1">{"with_oth_curr",#N/A,FALSE,"2225"}</definedName>
    <definedName name="fdsfdsfdsfds" localSheetId="7" hidden="1">{"with_oth_curr",#N/A,FALSE,"2225"}</definedName>
    <definedName name="fdsfdsfdsfds" hidden="1">{"with_oth_curr",#N/A,FALSE,"2225"}</definedName>
    <definedName name="fdsfdsfdsfds_1" localSheetId="7" hidden="1">{"with_oth_curr",#N/A,FALSE,"2225"}</definedName>
    <definedName name="fdsfdsfdsfds_1" hidden="1">{"with_oth_curr",#N/A,FALSE,"2225"}</definedName>
    <definedName name="fdsfdsfdsfdssfd" localSheetId="7" hidden="1">{"rp_only",#N/A,FALSE,"2225"}</definedName>
    <definedName name="fdsfdsfdsfdssfd" hidden="1">{"rp_only",#N/A,FALSE,"2225"}</definedName>
    <definedName name="fdsfdsfdsfdssfd_1" localSheetId="7" hidden="1">{"rp_only",#N/A,FALSE,"2225"}</definedName>
    <definedName name="fdsfdsfdsfdssfd_1" hidden="1">{"rp_only",#N/A,FALSE,"2225"}</definedName>
    <definedName name="fdsfdsfsd" localSheetId="7" hidden="1">{"rp_only",#N/A,FALSE,"2225"}</definedName>
    <definedName name="fdsfdsfsd" hidden="1">{"rp_only",#N/A,FALSE,"2225"}</definedName>
    <definedName name="fdsfdsfsd_1" localSheetId="7" hidden="1">{"rp_only",#N/A,FALSE,"2225"}</definedName>
    <definedName name="fdsfdsfsd_1" hidden="1">{"rp_only",#N/A,FALSE,"2225"}</definedName>
    <definedName name="fdsfdssdf" localSheetId="7" hidden="1">{"with_oth_curr",#N/A,FALSE,"2225"}</definedName>
    <definedName name="fdsfdssdf" hidden="1">{"with_oth_curr",#N/A,FALSE,"2225"}</definedName>
    <definedName name="fdsfdssdf_1" localSheetId="7" hidden="1">{"with_oth_curr",#N/A,FALSE,"2225"}</definedName>
    <definedName name="fdsfdssdf_1" hidden="1">{"with_oth_curr",#N/A,FALSE,"2225"}</definedName>
    <definedName name="fdsfdssfd" localSheetId="7" hidden="1">{"rp_only",#N/A,FALSE,"2225"}</definedName>
    <definedName name="fdsfdssfd" hidden="1">{"rp_only",#N/A,FALSE,"2225"}</definedName>
    <definedName name="fdsfdssfd_1" localSheetId="7" hidden="1">{"rp_only",#N/A,FALSE,"2225"}</definedName>
    <definedName name="fdsfdssfd_1" hidden="1">{"rp_only",#N/A,FALSE,"2225"}</definedName>
    <definedName name="fdsffds" localSheetId="7" hidden="1">{"rp_only",#N/A,FALSE,"2225"}</definedName>
    <definedName name="fdsffds" hidden="1">{"rp_only",#N/A,FALSE,"2225"}</definedName>
    <definedName name="fdsffds_1" localSheetId="7" hidden="1">{"rp_only",#N/A,FALSE,"2225"}</definedName>
    <definedName name="fdsffds_1" hidden="1">{"rp_only",#N/A,FALSE,"2225"}</definedName>
    <definedName name="FDSFFFDS" localSheetId="7" hidden="1">{"with_oth_curr",#N/A,FALSE,"2225"}</definedName>
    <definedName name="FDSFFFDS" hidden="1">{"with_oth_curr",#N/A,FALSE,"2225"}</definedName>
    <definedName name="FDSFFFDS_1" localSheetId="7" hidden="1">{"with_oth_curr",#N/A,FALSE,"2225"}</definedName>
    <definedName name="FDSFFFDS_1" hidden="1">{"with_oth_curr",#N/A,FALSE,"2225"}</definedName>
    <definedName name="fdsfsddfsa" localSheetId="7" hidden="1">{"with_oth_curr",#N/A,FALSE,"2225"}</definedName>
    <definedName name="fdsfsddfsa" hidden="1">{"with_oth_curr",#N/A,FALSE,"2225"}</definedName>
    <definedName name="fdsfsddfsa_1" localSheetId="7" hidden="1">{"with_oth_curr",#N/A,FALSE,"2225"}</definedName>
    <definedName name="fdsfsddfsa_1" hidden="1">{"with_oth_curr",#N/A,FALSE,"2225"}</definedName>
    <definedName name="fdsfsdfds" localSheetId="7" hidden="1">{"rp_only",#N/A,FALSE,"2225"}</definedName>
    <definedName name="fdsfsdfds" hidden="1">{"rp_only",#N/A,FALSE,"2225"}</definedName>
    <definedName name="fdsfsdfds_1" localSheetId="7" hidden="1">{"rp_only",#N/A,FALSE,"2225"}</definedName>
    <definedName name="fdsfsdfds_1" hidden="1">{"rp_only",#N/A,FALSE,"2225"}</definedName>
    <definedName name="fdsfsdfs" localSheetId="7" hidden="1">{"rp_only",#N/A,FALSE,"2225"}</definedName>
    <definedName name="fdsfsdfs" hidden="1">{"rp_only",#N/A,FALSE,"2225"}</definedName>
    <definedName name="fdsfsdfs_1" localSheetId="7" hidden="1">{"rp_only",#N/A,FALSE,"2225"}</definedName>
    <definedName name="fdsfsdfs_1" hidden="1">{"rp_only",#N/A,FALSE,"2225"}</definedName>
    <definedName name="fdsfsdfsd" localSheetId="7" hidden="1">{"with_oth_curr",#N/A,FALSE,"2225"}</definedName>
    <definedName name="fdsfsdfsd" hidden="1">{"with_oth_curr",#N/A,FALSE,"2225"}</definedName>
    <definedName name="fdsfsdfsd_1" localSheetId="7" hidden="1">{"with_oth_curr",#N/A,FALSE,"2225"}</definedName>
    <definedName name="fdsfsdfsd_1" hidden="1">{"with_oth_curr",#N/A,FALSE,"2225"}</definedName>
    <definedName name="fdsfsdfsf" localSheetId="7" hidden="1">{"rp_only",#N/A,FALSE,"2225"}</definedName>
    <definedName name="fdsfsdfsf" hidden="1">{"rp_only",#N/A,FALSE,"2225"}</definedName>
    <definedName name="fdsfsdfsf_1" localSheetId="7" hidden="1">{"rp_only",#N/A,FALSE,"2225"}</definedName>
    <definedName name="fdsfsdfsf_1" hidden="1">{"rp_only",#N/A,FALSE,"2225"}</definedName>
    <definedName name="fdsfsdsdf" localSheetId="7" hidden="1">{"with_oth_curr",#N/A,FALSE,"2225"}</definedName>
    <definedName name="fdsfsdsdf" hidden="1">{"with_oth_curr",#N/A,FALSE,"2225"}</definedName>
    <definedName name="fdsfsdsdf_1" localSheetId="7" hidden="1">{"with_oth_curr",#N/A,FALSE,"2225"}</definedName>
    <definedName name="fdsfsdsdf_1" hidden="1">{"with_oth_curr",#N/A,FALSE,"2225"}</definedName>
    <definedName name="fdsfsfdsf" localSheetId="7" hidden="1">{"with_oth_curr",#N/A,FALSE,"2225"}</definedName>
    <definedName name="fdsfsfdsf" hidden="1">{"with_oth_curr",#N/A,FALSE,"2225"}</definedName>
    <definedName name="fdsfsfdsf_1" localSheetId="7" hidden="1">{"with_oth_curr",#N/A,FALSE,"2225"}</definedName>
    <definedName name="fdsfsfdsf_1" hidden="1">{"with_oth_curr",#N/A,FALSE,"2225"}</definedName>
    <definedName name="fdsfsff" localSheetId="7" hidden="1">{"rp_only",#N/A,FALSE,"2225"}</definedName>
    <definedName name="fdsfsff" hidden="1">{"rp_only",#N/A,FALSE,"2225"}</definedName>
    <definedName name="fdsfsff_1" localSheetId="7" hidden="1">{"rp_only",#N/A,FALSE,"2225"}</definedName>
    <definedName name="fdsfsff_1" hidden="1">{"rp_only",#N/A,FALSE,"2225"}</definedName>
    <definedName name="fdsfsfs" localSheetId="7" hidden="1">{"rp_only",#N/A,FALSE,"2225"}</definedName>
    <definedName name="fdsfsfs" hidden="1">{"rp_only",#N/A,FALSE,"2225"}</definedName>
    <definedName name="fdsfsfs_1" localSheetId="7" hidden="1">{"rp_only",#N/A,FALSE,"2225"}</definedName>
    <definedName name="fdsfsfs_1" hidden="1">{"rp_only",#N/A,FALSE,"2225"}</definedName>
    <definedName name="fdsfsfsf" localSheetId="7" hidden="1">{"with_oth_curr",#N/A,FALSE,"2225"}</definedName>
    <definedName name="fdsfsfsf" hidden="1">{"with_oth_curr",#N/A,FALSE,"2225"}</definedName>
    <definedName name="fdsfsfsf_1" localSheetId="7" hidden="1">{"with_oth_curr",#N/A,FALSE,"2225"}</definedName>
    <definedName name="fdsfsfsf_1" hidden="1">{"with_oth_curr",#N/A,FALSE,"2225"}</definedName>
    <definedName name="fdsgfsdfhufuuyr" localSheetId="7" hidden="1">{"rp_only",#N/A,FALSE,"2225"}</definedName>
    <definedName name="fdsgfsdfhufuuyr" hidden="1">{"rp_only",#N/A,FALSE,"2225"}</definedName>
    <definedName name="fdsgfsdfhufuuyr_1" localSheetId="7" hidden="1">{"rp_only",#N/A,FALSE,"2225"}</definedName>
    <definedName name="fdsgfsdfhufuuyr_1" hidden="1">{"rp_only",#N/A,FALSE,"2225"}</definedName>
    <definedName name="fdssadffsdadfsadsf" localSheetId="7" hidden="1">{"with_oth_curr",#N/A,FALSE,"2225"}</definedName>
    <definedName name="fdssadffsdadfsadsf" hidden="1">{"with_oth_curr",#N/A,FALSE,"2225"}</definedName>
    <definedName name="fdssadffsdadfsadsf_1" localSheetId="7" hidden="1">{"with_oth_curr",#N/A,FALSE,"2225"}</definedName>
    <definedName name="fdssadffsdadfsadsf_1" hidden="1">{"with_oth_curr",#N/A,FALSE,"2225"}</definedName>
    <definedName name="fdssdaffdsfds" localSheetId="7" hidden="1">{"with_oth_curr",#N/A,FALSE,"2225"}</definedName>
    <definedName name="fdssdaffdsfds" hidden="1">{"with_oth_curr",#N/A,FALSE,"2225"}</definedName>
    <definedName name="fdssdaffdsfds_1" localSheetId="7" hidden="1">{"with_oth_curr",#N/A,FALSE,"2225"}</definedName>
    <definedName name="fdssdaffdsfds_1" hidden="1">{"with_oth_curr",#N/A,FALSE,"2225"}</definedName>
    <definedName name="fdssdfdfs" localSheetId="7" hidden="1">{"rp_only",#N/A,FALSE,"2225"}</definedName>
    <definedName name="fdssdfdfs" hidden="1">{"rp_only",#N/A,FALSE,"2225"}</definedName>
    <definedName name="fdssdfdfs_1" localSheetId="7" hidden="1">{"rp_only",#N/A,FALSE,"2225"}</definedName>
    <definedName name="fdssdfdfs_1" hidden="1">{"rp_only",#N/A,FALSE,"2225"}</definedName>
    <definedName name="fdssdfdssdfdfs" localSheetId="7" hidden="1">{"with_oth_curr",#N/A,FALSE,"2225"}</definedName>
    <definedName name="fdssdfdssdfdfs" hidden="1">{"with_oth_curr",#N/A,FALSE,"2225"}</definedName>
    <definedName name="fdssdfdssdfdfs_1" localSheetId="7" hidden="1">{"with_oth_curr",#N/A,FALSE,"2225"}</definedName>
    <definedName name="fdssdfdssdfdfs_1" hidden="1">{"with_oth_curr",#N/A,FALSE,"2225"}</definedName>
    <definedName name="fdssfds" localSheetId="7" hidden="1">{"rp_only",#N/A,FALSE,"2225"}</definedName>
    <definedName name="fdssfds" hidden="1">{"rp_only",#N/A,FALSE,"2225"}</definedName>
    <definedName name="fdssfds_1" localSheetId="7" hidden="1">{"rp_only",#N/A,FALSE,"2225"}</definedName>
    <definedName name="fdssfds_1" hidden="1">{"rp_only",#N/A,FALSE,"2225"}</definedName>
    <definedName name="fdssgfhgfj" localSheetId="7" hidden="1">{"with_oth_curr",#N/A,FALSE,"2225"}</definedName>
    <definedName name="fdssgfhgfj" hidden="1">{"with_oth_curr",#N/A,FALSE,"2225"}</definedName>
    <definedName name="fdssgfhgfj_1" localSheetId="7"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localSheetId="7" hidden="1">{#N/A,#N/A,FALSE,"Cost Report";#N/A,#N/A,FALSE,"Table 2.1";#N/A,#N/A,FALSE,"Plant Statistics";"Plant Costs",#N/A,FALSE,"Cost Summary"}</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localSheetId="7" hidden="1">{"with_oth_curr",#N/A,FALSE,"2225"}</definedName>
    <definedName name="ffbdgvzcxv" hidden="1">{"with_oth_curr",#N/A,FALSE,"2225"}</definedName>
    <definedName name="ffbdgvzcxv_1" localSheetId="7" hidden="1">{"with_oth_curr",#N/A,FALSE,"2225"}</definedName>
    <definedName name="ffbdgvzcxv_1" hidden="1">{"with_oth_curr",#N/A,FALSE,"2225"}</definedName>
    <definedName name="ffddfsfdsfdsfads" localSheetId="7" hidden="1">{"with_oth_curr",#N/A,FALSE,"2225"}</definedName>
    <definedName name="ffddfsfdsfdsfads" hidden="1">{"with_oth_curr",#N/A,FALSE,"2225"}</definedName>
    <definedName name="ffddfsfdsfdsfads_1" localSheetId="7" hidden="1">{"with_oth_curr",#N/A,FALSE,"2225"}</definedName>
    <definedName name="ffddfsfdsfdsfads_1" hidden="1">{"with_oth_curr",#N/A,FALSE,"2225"}</definedName>
    <definedName name="ffdsadfsa" localSheetId="7" hidden="1">{"rp_only",#N/A,FALSE,"2225"}</definedName>
    <definedName name="ffdsadfsa" hidden="1">{"rp_only",#N/A,FALSE,"2225"}</definedName>
    <definedName name="ffdsadfsa_1" localSheetId="7" hidden="1">{"rp_only",#N/A,FALSE,"2225"}</definedName>
    <definedName name="ffdsadfsa_1" hidden="1">{"rp_only",#N/A,FALSE,"2225"}</definedName>
    <definedName name="ffefe" localSheetId="7" hidden="1">{"adj95mult",#N/A,FALSE,"COMPCO";"adj95est",#N/A,FALSE,"COMPCO"}</definedName>
    <definedName name="ffefe" hidden="1">{"adj95mult",#N/A,FALSE,"COMPCO";"adj95est",#N/A,FALSE,"COMPCO"}</definedName>
    <definedName name="ffefe_1" localSheetId="7" hidden="1">{"adj95mult",#N/A,FALSE,"COMPCO";"adj95est",#N/A,FALSE,"COMPCO"}</definedName>
    <definedName name="ffefe_1" hidden="1">{"adj95mult",#N/A,FALSE,"COMPCO";"adj95est",#N/A,FALSE,"COMPCO"}</definedName>
    <definedName name="fff" localSheetId="10" hidden="1">{#N/A,#N/A,FALSE,"CCTV"}</definedName>
    <definedName name="fff" localSheetId="7"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10" hidden="1">{#N/A,#N/A,FALSE,"CCTV"}</definedName>
    <definedName name="ffffff" localSheetId="7" hidden="1">{#N/A,#N/A,FALSE,"CCTV"}</definedName>
    <definedName name="ffffff" hidden="1">{#N/A,#N/A,FALSE,"CCTV"}</definedName>
    <definedName name="fffffffffffffff" hidden="1">#REF!</definedName>
    <definedName name="ffgfgfdgfgfg" localSheetId="7" hidden="1">{"rp_only",#N/A,FALSE,"2225"}</definedName>
    <definedName name="ffgfgfdgfgfg" hidden="1">{"rp_only",#N/A,FALSE,"2225"}</definedName>
    <definedName name="ffgfgfdgfgfg_1" localSheetId="7" hidden="1">{"rp_only",#N/A,FALSE,"2225"}</definedName>
    <definedName name="ffgfgfdgfgfg_1" hidden="1">{"rp_only",#N/A,FALSE,"2225"}</definedName>
    <definedName name="ffryf" localSheetId="7" hidden="1">{"with_oth_curr",#N/A,FALSE,"2225"}</definedName>
    <definedName name="ffryf" hidden="1">{"with_oth_curr",#N/A,FALSE,"2225"}</definedName>
    <definedName name="ffryf_1" localSheetId="7" hidden="1">{"with_oth_curr",#N/A,FALSE,"2225"}</definedName>
    <definedName name="ffryf_1" hidden="1">{"with_oth_curr",#N/A,FALSE,"2225"}</definedName>
    <definedName name="ffsad" localSheetId="7" hidden="1">{"with_oth_curr",#N/A,FALSE,"2225"}</definedName>
    <definedName name="ffsad" hidden="1">{"with_oth_curr",#N/A,FALSE,"2225"}</definedName>
    <definedName name="ffsad_1" localSheetId="7"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localSheetId="7" hidden="1">{"with_oth_curr",#N/A,FALSE,"2225"}</definedName>
    <definedName name="ffytu" hidden="1">{"with_oth_curr",#N/A,FALSE,"2225"}</definedName>
    <definedName name="ffytu_1" localSheetId="7" hidden="1">{"with_oth_curr",#N/A,FALSE,"2225"}</definedName>
    <definedName name="ffytu_1" hidden="1">{"with_oth_curr",#N/A,FALSE,"2225"}</definedName>
    <definedName name="fg" localSheetId="10" hidden="1">{#N/A,#N/A,FALSE,"SumG";#N/A,#N/A,FALSE,"ElecG";#N/A,#N/A,FALSE,"MechG";#N/A,#N/A,FALSE,"GeotG";#N/A,#N/A,FALSE,"PrcsG";#N/A,#N/A,FALSE,"TunnG";#N/A,#N/A,FALSE,"CivlG";#N/A,#N/A,FALSE,"NtwkG";#N/A,#N/A,FALSE,"EstgG";#N/A,#N/A,FALSE,"PEngG"}</definedName>
    <definedName name="fg" localSheetId="7"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localSheetId="7" hidden="1">{"rp_only",#N/A,FALSE,"2225"}</definedName>
    <definedName name="fgafadsfdas" hidden="1">{"rp_only",#N/A,FALSE,"2225"}</definedName>
    <definedName name="fgafadsfdas_1" localSheetId="7" hidden="1">{"rp_only",#N/A,FALSE,"2225"}</definedName>
    <definedName name="fgafadsfdas_1" hidden="1">{"rp_only",#N/A,FALSE,"2225"}</definedName>
    <definedName name="fgdf" localSheetId="7" hidden="1">{"rp_only",#N/A,FALSE,"2225"}</definedName>
    <definedName name="fgdf" hidden="1">{"rp_only",#N/A,FALSE,"2225"}</definedName>
    <definedName name="fgdf_1" localSheetId="7" hidden="1">{"rp_only",#N/A,FALSE,"2225"}</definedName>
    <definedName name="fgdf_1" hidden="1">{"rp_only",#N/A,FALSE,"2225"}</definedName>
    <definedName name="fgdfg" localSheetId="10" hidden="1">{#N/A,#N/A,FALSE,"SumD";#N/A,#N/A,FALSE,"ElecD";#N/A,#N/A,FALSE,"MechD";#N/A,#N/A,FALSE,"GeotD";#N/A,#N/A,FALSE,"PrcsD";#N/A,#N/A,FALSE,"TunnD";#N/A,#N/A,FALSE,"CivlD";#N/A,#N/A,FALSE,"NtwkD";#N/A,#N/A,FALSE,"EstgD";#N/A,#N/A,FALSE,"PEngD"}</definedName>
    <definedName name="fgdfg" localSheetId="7"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7" hidden="1">{"with_oth_curr",#N/A,FALSE,"2225"}</definedName>
    <definedName name="fgdfg_1" hidden="1">{"with_oth_curr",#N/A,FALSE,"2225"}</definedName>
    <definedName name="fgdfgd" localSheetId="7" hidden="1">{"rp_only",#N/A,FALSE,"2225"}</definedName>
    <definedName name="fgdfgd" hidden="1">{"rp_only",#N/A,FALSE,"2225"}</definedName>
    <definedName name="fgdfgd_1" localSheetId="7" hidden="1">{"rp_only",#N/A,FALSE,"2225"}</definedName>
    <definedName name="fgdfgd_1" hidden="1">{"rp_only",#N/A,FALSE,"2225"}</definedName>
    <definedName name="fgdfgdfg" localSheetId="7" hidden="1">{"rp_only",#N/A,FALSE,"2225"}</definedName>
    <definedName name="fgdfgdfg" hidden="1">{"rp_only",#N/A,FALSE,"2225"}</definedName>
    <definedName name="fgdfgdfg_1" localSheetId="7" hidden="1">{"rp_only",#N/A,FALSE,"2225"}</definedName>
    <definedName name="fgdfgdfg_1" hidden="1">{"rp_only",#N/A,FALSE,"2225"}</definedName>
    <definedName name="fgdfgdfgd" localSheetId="7" hidden="1">{"rp_only",#N/A,FALSE,"2225"}</definedName>
    <definedName name="fgdfgdfgd" hidden="1">{"rp_only",#N/A,FALSE,"2225"}</definedName>
    <definedName name="fgdfgdfgd_1" localSheetId="7" hidden="1">{"rp_only",#N/A,FALSE,"2225"}</definedName>
    <definedName name="fgdfgdfgd_1" hidden="1">{"rp_only",#N/A,FALSE,"2225"}</definedName>
    <definedName name="fgdfggf" localSheetId="7" hidden="1">{"with_oth_curr",#N/A,FALSE,"2225"}</definedName>
    <definedName name="fgdfggf" hidden="1">{"with_oth_curr",#N/A,FALSE,"2225"}</definedName>
    <definedName name="fgdfggf_1" localSheetId="7" hidden="1">{"with_oth_curr",#N/A,FALSE,"2225"}</definedName>
    <definedName name="fgdfggf_1" hidden="1">{"with_oth_curr",#N/A,FALSE,"2225"}</definedName>
    <definedName name="fgdgdg" localSheetId="7" hidden="1">{"with_oth_curr",#N/A,FALSE,"2225"}</definedName>
    <definedName name="fgdgdg" hidden="1">{"with_oth_curr",#N/A,FALSE,"2225"}</definedName>
    <definedName name="fgdgdg_1" localSheetId="7" hidden="1">{"with_oth_curr",#N/A,FALSE,"2225"}</definedName>
    <definedName name="fgdgdg_1" hidden="1">{"with_oth_curr",#N/A,FALSE,"2225"}</definedName>
    <definedName name="fgdgdgf" localSheetId="7" hidden="1">{"rp_only",#N/A,FALSE,"2225"}</definedName>
    <definedName name="fgdgdgf" hidden="1">{"rp_only",#N/A,FALSE,"2225"}</definedName>
    <definedName name="fgdgdgf_1" localSheetId="7" hidden="1">{"rp_only",#N/A,FALSE,"2225"}</definedName>
    <definedName name="fgdgdgf_1" hidden="1">{"rp_only",#N/A,FALSE,"2225"}</definedName>
    <definedName name="fgdgf" localSheetId="7" hidden="1">{"with_oth_curr",#N/A,FALSE,"2225"}</definedName>
    <definedName name="fgdgf" hidden="1">{"with_oth_curr",#N/A,FALSE,"2225"}</definedName>
    <definedName name="fgdgf_1" localSheetId="7" hidden="1">{"with_oth_curr",#N/A,FALSE,"2225"}</definedName>
    <definedName name="fgdgf_1" hidden="1">{"with_oth_curr",#N/A,FALSE,"2225"}</definedName>
    <definedName name="fgdgfd" localSheetId="7" hidden="1">{"rp_only",#N/A,FALSE,"2225"}</definedName>
    <definedName name="fgdgfd" hidden="1">{"rp_only",#N/A,FALSE,"2225"}</definedName>
    <definedName name="fgdgfd_1" localSheetId="7" hidden="1">{"rp_only",#N/A,FALSE,"2225"}</definedName>
    <definedName name="fgdgfd_1" hidden="1">{"rp_only",#N/A,FALSE,"2225"}</definedName>
    <definedName name="fgdgg" localSheetId="7" hidden="1">{"rp_only",#N/A,FALSE,"2225"}</definedName>
    <definedName name="fgdgg" hidden="1">{"rp_only",#N/A,FALSE,"2225"}</definedName>
    <definedName name="fgdgg_1" localSheetId="7" hidden="1">{"rp_only",#N/A,FALSE,"2225"}</definedName>
    <definedName name="fgdgg_1" hidden="1">{"rp_only",#N/A,FALSE,"2225"}</definedName>
    <definedName name="fgdggd" localSheetId="7" hidden="1">{"rp_only",#N/A,FALSE,"2225"}</definedName>
    <definedName name="fgdggd" hidden="1">{"rp_only",#N/A,FALSE,"2225"}</definedName>
    <definedName name="fgdggd_1" localSheetId="7" hidden="1">{"rp_only",#N/A,FALSE,"2225"}</definedName>
    <definedName name="fgdggd_1" hidden="1">{"rp_only",#N/A,FALSE,"2225"}</definedName>
    <definedName name="fgdsgdsg" localSheetId="7" hidden="1">{"rp_only",#N/A,FALSE,"2225"}</definedName>
    <definedName name="fgdsgdsg" hidden="1">{"rp_only",#N/A,FALSE,"2225"}</definedName>
    <definedName name="fgdsgdsg_1" localSheetId="7" hidden="1">{"rp_only",#N/A,FALSE,"2225"}</definedName>
    <definedName name="fgdsgdsg_1" hidden="1">{"rp_only",#N/A,FALSE,"2225"}</definedName>
    <definedName name="fgdsgfasdgfsdfgsdg" localSheetId="7" hidden="1">{"rp_only",#N/A,FALSE,"2225"}</definedName>
    <definedName name="fgdsgfasdgfsdfgsdg" hidden="1">{"rp_only",#N/A,FALSE,"2225"}</definedName>
    <definedName name="fgdsgfasdgfsdfgsdg_1" localSheetId="7" hidden="1">{"rp_only",#N/A,FALSE,"2225"}</definedName>
    <definedName name="fgdsgfasdgfsdfgsdg_1" hidden="1">{"rp_only",#N/A,FALSE,"2225"}</definedName>
    <definedName name="FGF" localSheetId="10" hidden="1">{#N/A,#N/A,FALSE,"CCTV"}</definedName>
    <definedName name="FGF" localSheetId="7" hidden="1">{#N/A,#N/A,FALSE,"CCTV"}</definedName>
    <definedName name="FGF" hidden="1">{#N/A,#N/A,FALSE,"CCTV"}</definedName>
    <definedName name="fgfd"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localSheetId="7" hidden="1">{"rp_only",#N/A,FALSE,"2225"}</definedName>
    <definedName name="fgfd_1" hidden="1">{"rp_only",#N/A,FALSE,"2225"}</definedName>
    <definedName name="fgfdg" localSheetId="10" hidden="1">{#N/A,#N/A,FALSE,"SumG";#N/A,#N/A,FALSE,"ElecG";#N/A,#N/A,FALSE,"MechG";#N/A,#N/A,FALSE,"GeotG";#N/A,#N/A,FALSE,"PrcsG";#N/A,#N/A,FALSE,"TunnG";#N/A,#N/A,FALSE,"CivlG";#N/A,#N/A,FALSE,"NtwkG";#N/A,#N/A,FALSE,"EstgG";#N/A,#N/A,FALSE,"PEngG"}</definedName>
    <definedName name="fgfdg" localSheetId="7"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7" hidden="1">{"with_oth_curr",#N/A,FALSE,"2225"}</definedName>
    <definedName name="fgfdg_1" hidden="1">{"with_oth_curr",#N/A,FALSE,"2225"}</definedName>
    <definedName name="fgfdgsd" localSheetId="7">SUM(CIB_ADM,CIB_CERUKAN,CIB_I_Jasa,CIB_INTEREST,CIB_LATEFEE,CIB_OR_B,CIB_POKOK,CIB_SBLM,CIB_TAMBAK)</definedName>
    <definedName name="fgfdgsd">SUM(CIB_ADM,CIB_CERUKAN,CIB_I_Jasa,CIB_INTEREST,CIB_LATEFEE,CIB_OR_B,CIB_POKOK,CIB_SBLM,CIB_TAMBAK)</definedName>
    <definedName name="fgffdgsfds" localSheetId="7" hidden="1">{"with_oth_curr",#N/A,FALSE,"2225"}</definedName>
    <definedName name="fgffdgsfds" hidden="1">{"with_oth_curr",#N/A,FALSE,"2225"}</definedName>
    <definedName name="fgffdgsfds_1" localSheetId="7" hidden="1">{"with_oth_curr",#N/A,FALSE,"2225"}</definedName>
    <definedName name="fgffdgsfds_1" hidden="1">{"with_oth_curr",#N/A,FALSE,"2225"}</definedName>
    <definedName name="fgfgfhgdgffg" localSheetId="7" hidden="1">{"with_oth_curr",#N/A,FALSE,"2225"}</definedName>
    <definedName name="fgfgfhgdgffg" hidden="1">{"with_oth_curr",#N/A,FALSE,"2225"}</definedName>
    <definedName name="fgfgfhgdgffg_1" localSheetId="7" hidden="1">{"with_oth_curr",#N/A,FALSE,"2225"}</definedName>
    <definedName name="fgfgfhgdgffg_1" hidden="1">{"with_oth_curr",#N/A,FALSE,"2225"}</definedName>
    <definedName name="fgfghfh" localSheetId="7" hidden="1">{"rp_only",#N/A,FALSE,"2225"}</definedName>
    <definedName name="fgfghfh" hidden="1">{"rp_only",#N/A,FALSE,"2225"}</definedName>
    <definedName name="fgfghfh_1" localSheetId="7" hidden="1">{"rp_only",#N/A,FALSE,"2225"}</definedName>
    <definedName name="fgfghfh_1" hidden="1">{"rp_only",#N/A,FALSE,"2225"}</definedName>
    <definedName name="fgfgsagfasgfsagdfg" localSheetId="7" hidden="1">{"rp_only",#N/A,FALSE,"2225"}</definedName>
    <definedName name="fgfgsagfasgfsagdfg" hidden="1">{"rp_only",#N/A,FALSE,"2225"}</definedName>
    <definedName name="fgfgsagfasgfsagdfg_1" localSheetId="7" hidden="1">{"rp_only",#N/A,FALSE,"2225"}</definedName>
    <definedName name="fgfgsagfasgfsagdfg_1" hidden="1">{"rp_only",#N/A,FALSE,"2225"}</definedName>
    <definedName name="fgfhf" localSheetId="7" hidden="1">{"rp_only",#N/A,FALSE,"2225"}</definedName>
    <definedName name="fgfhf" hidden="1">{"rp_only",#N/A,FALSE,"2225"}</definedName>
    <definedName name="fgfhf_1" localSheetId="7" hidden="1">{"rp_only",#N/A,FALSE,"2225"}</definedName>
    <definedName name="fgfhf_1" hidden="1">{"rp_only",#N/A,FALSE,"2225"}</definedName>
    <definedName name="FGFR" localSheetId="7" hidden="1">{#N/A,#N/A,TRUE,"Cover sheet";#N/A,#N/A,TRUE,"Summary";#N/A,#N/A,TRUE,"Key Assumptions";#N/A,#N/A,TRUE,"Profit &amp; Loss";#N/A,#N/A,TRUE,"Balance Sheet";#N/A,#N/A,TRUE,"Cashflow";#N/A,#N/A,TRUE,"IRR";#N/A,#N/A,TRUE,"Ratios";#N/A,#N/A,TRUE,"Debt analysis"}</definedName>
    <definedName name="FGFR" hidden="1">{#N/A,#N/A,TRUE,"Cover sheet";#N/A,#N/A,TRUE,"Summary";#N/A,#N/A,TRUE,"Key Assumptions";#N/A,#N/A,TRUE,"Profit &amp; Loss";#N/A,#N/A,TRUE,"Balance Sheet";#N/A,#N/A,TRUE,"Cashflow";#N/A,#N/A,TRUE,"IRR";#N/A,#N/A,TRUE,"Ratios";#N/A,#N/A,TRUE,"Debt analysis"}</definedName>
    <definedName name="fgg" localSheetId="10" hidden="1">{"'장비'!$A$3:$M$12"}</definedName>
    <definedName name="fgg" localSheetId="7" hidden="1">{"'장비'!$A$3:$M$12"}</definedName>
    <definedName name="fgg" hidden="1">{"'장비'!$A$3:$M$12"}</definedName>
    <definedName name="fgg_1" localSheetId="7" hidden="1">{"rp_only",#N/A,FALSE,"2225"}</definedName>
    <definedName name="fgg_1" hidden="1">{"rp_only",#N/A,FALSE,"2225"}</definedName>
    <definedName name="fggddf" localSheetId="7" hidden="1">{"Employee Efficiency",#N/A,FALSE,"Benchmarking"}</definedName>
    <definedName name="fggddf" hidden="1">{"Employee Efficiency",#N/A,FALSE,"Benchmarking"}</definedName>
    <definedName name="fggfd" localSheetId="7" hidden="1">{"rp_only",#N/A,FALSE,"2225"}</definedName>
    <definedName name="fggfd" hidden="1">{"rp_only",#N/A,FALSE,"2225"}</definedName>
    <definedName name="fggfd_1" localSheetId="7" hidden="1">{"rp_only",#N/A,FALSE,"2225"}</definedName>
    <definedName name="fggfd_1" hidden="1">{"rp_only",#N/A,FALSE,"2225"}</definedName>
    <definedName name="fggffgfgdgradg" localSheetId="7" hidden="1">{"rp_only",#N/A,FALSE,"2225"}</definedName>
    <definedName name="fggffgfgdgradg" hidden="1">{"rp_only",#N/A,FALSE,"2225"}</definedName>
    <definedName name="fggffgfgdgradg_1" localSheetId="7" hidden="1">{"rp_only",#N/A,FALSE,"2225"}</definedName>
    <definedName name="fggffgfgdgradg_1" hidden="1">{"rp_only",#N/A,FALSE,"2225"}</definedName>
    <definedName name="fggg" hidden="1">#REF!</definedName>
    <definedName name="fgh">#REF!</definedName>
    <definedName name="fghfg" localSheetId="10" hidden="1">{#N/A,#N/A,FALSE,"SumD";#N/A,#N/A,FALSE,"ElecD";#N/A,#N/A,FALSE,"MechD";#N/A,#N/A,FALSE,"GeotD";#N/A,#N/A,FALSE,"PrcsD";#N/A,#N/A,FALSE,"TunnD";#N/A,#N/A,FALSE,"CivlD";#N/A,#N/A,FALSE,"NtwkD";#N/A,#N/A,FALSE,"EstgD";#N/A,#N/A,FALSE,"PEngD"}</definedName>
    <definedName name="fghfg" localSheetId="7"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localSheetId="7" hidden="1">{"rp_only",#N/A,FALSE,"2225"}</definedName>
    <definedName name="fghfghf" hidden="1">{"rp_only",#N/A,FALSE,"2225"}</definedName>
    <definedName name="fghfghf_1" localSheetId="7" hidden="1">{"rp_only",#N/A,FALSE,"2225"}</definedName>
    <definedName name="fghfghf_1" hidden="1">{"rp_only",#N/A,FALSE,"2225"}</definedName>
    <definedName name="fghfghfghfh" localSheetId="7" hidden="1">{"rp_only",#N/A,FALSE,"2225"}</definedName>
    <definedName name="fghfghfghfh" hidden="1">{"rp_only",#N/A,FALSE,"2225"}</definedName>
    <definedName name="fghfghfghfh_1" localSheetId="7" hidden="1">{"rp_only",#N/A,FALSE,"2225"}</definedName>
    <definedName name="fghfghfghfh_1" hidden="1">{"rp_only",#N/A,FALSE,"2225"}</definedName>
    <definedName name="fghfghfh" localSheetId="7" hidden="1">{"rp_only",#N/A,FALSE,"2225"}</definedName>
    <definedName name="fghfghfh" hidden="1">{"rp_only",#N/A,FALSE,"2225"}</definedName>
    <definedName name="fghfghfh_1" localSheetId="7" hidden="1">{"rp_only",#N/A,FALSE,"2225"}</definedName>
    <definedName name="fghfghfh_1" hidden="1">{"rp_only",#N/A,FALSE,"2225"}</definedName>
    <definedName name="fghfhfgh" localSheetId="7" hidden="1">{"with_oth_curr",#N/A,FALSE,"2225"}</definedName>
    <definedName name="fghfhfgh" hidden="1">{"with_oth_curr",#N/A,FALSE,"2225"}</definedName>
    <definedName name="fghfhfgh_1" localSheetId="7" hidden="1">{"with_oth_curr",#N/A,FALSE,"2225"}</definedName>
    <definedName name="fghfhfgh_1" hidden="1">{"with_oth_curr",#N/A,FALSE,"2225"}</definedName>
    <definedName name="fghfhfh" localSheetId="7" hidden="1">{"with_oth_curr",#N/A,FALSE,"2225"}</definedName>
    <definedName name="fghfhfh" hidden="1">{"with_oth_curr",#N/A,FALSE,"2225"}</definedName>
    <definedName name="fghfhfh_1" localSheetId="7" hidden="1">{"with_oth_curr",#N/A,FALSE,"2225"}</definedName>
    <definedName name="fghfhfh_1" hidden="1">{"with_oth_curr",#N/A,FALSE,"2225"}</definedName>
    <definedName name="fghfhg" localSheetId="7" hidden="1">{"rp_only",#N/A,FALSE,"2225"}</definedName>
    <definedName name="fghfhg" hidden="1">{"rp_only",#N/A,FALSE,"2225"}</definedName>
    <definedName name="fghfhg_1" localSheetId="7" hidden="1">{"rp_only",#N/A,FALSE,"2225"}</definedName>
    <definedName name="fghfhg_1" hidden="1">{"rp_only",#N/A,FALSE,"2225"}</definedName>
    <definedName name="fghfhgf" localSheetId="7" hidden="1">{"rp_only",#N/A,FALSE,"2225"}</definedName>
    <definedName name="fghfhgf" hidden="1">{"rp_only",#N/A,FALSE,"2225"}</definedName>
    <definedName name="fghfhgf_1" localSheetId="7" hidden="1">{"rp_only",#N/A,FALSE,"2225"}</definedName>
    <definedName name="fghfhgf_1" hidden="1">{"rp_only",#N/A,FALSE,"2225"}</definedName>
    <definedName name="fghgfhgf" localSheetId="7" hidden="1">{"rp_only",#N/A,FALSE,"2225"}</definedName>
    <definedName name="fghgfhgf" hidden="1">{"rp_only",#N/A,FALSE,"2225"}</definedName>
    <definedName name="fghgfhgf_1" localSheetId="7" hidden="1">{"rp_only",#N/A,FALSE,"2225"}</definedName>
    <definedName name="fghgfhgf_1" hidden="1">{"rp_only",#N/A,FALSE,"2225"}</definedName>
    <definedName name="FGHH" localSheetId="10" hidden="1">{#N/A,#N/A,FALSE,"SumD";#N/A,#N/A,FALSE,"ElecD";#N/A,#N/A,FALSE,"MechD";#N/A,#N/A,FALSE,"GeotD";#N/A,#N/A,FALSE,"PrcsD";#N/A,#N/A,FALSE,"TunnD";#N/A,#N/A,FALSE,"CivlD";#N/A,#N/A,FALSE,"NtwkD";#N/A,#N/A,FALSE,"EstgD";#N/A,#N/A,FALSE,"PEngD"}</definedName>
    <definedName name="FGHH" localSheetId="7"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localSheetId="7" hidden="1">{"rp_only",#N/A,FALSE,"2225"}</definedName>
    <definedName name="fghhgf" hidden="1">{"rp_only",#N/A,FALSE,"2225"}</definedName>
    <definedName name="fghhgf_1" localSheetId="7" hidden="1">{"rp_only",#N/A,FALSE,"2225"}</definedName>
    <definedName name="fghhgf_1" hidden="1">{"rp_only",#N/A,FALSE,"2225"}</definedName>
    <definedName name="fgjdf">#REF!</definedName>
    <definedName name="fgjhgmg" localSheetId="7" hidden="1">{"rp_only",#N/A,FALSE,"2225"}</definedName>
    <definedName name="fgjhgmg" hidden="1">{"rp_only",#N/A,FALSE,"2225"}</definedName>
    <definedName name="fgjhgmg_1" localSheetId="7" hidden="1">{"rp_only",#N/A,FALSE,"2225"}</definedName>
    <definedName name="fgjhgmg_1" hidden="1">{"rp_only",#N/A,FALSE,"2225"}</definedName>
    <definedName name="fgreffdsdf" localSheetId="7" hidden="1">{"rp_only",#N/A,FALSE,"2225"}</definedName>
    <definedName name="fgreffdsdf" hidden="1">{"rp_only",#N/A,FALSE,"2225"}</definedName>
    <definedName name="fgreffdsdf_1" localSheetId="7" hidden="1">{"rp_only",#N/A,FALSE,"2225"}</definedName>
    <definedName name="fgreffdsdf_1" hidden="1">{"rp_only",#N/A,FALSE,"2225"}</definedName>
    <definedName name="fgrfyj">#REF!</definedName>
    <definedName name="FGrowth">#REF!</definedName>
    <definedName name="fgrtete" localSheetId="7" hidden="1">{"rp_only",#N/A,FALSE,"2225"}</definedName>
    <definedName name="fgrtete" hidden="1">{"rp_only",#N/A,FALSE,"2225"}</definedName>
    <definedName name="fgrtete_1" localSheetId="7" hidden="1">{"rp_only",#N/A,FALSE,"2225"}</definedName>
    <definedName name="fgrtete_1" hidden="1">{"rp_only",#N/A,FALSE,"2225"}</definedName>
    <definedName name="fgsdffdfd" localSheetId="7" hidden="1">{"rp_only",#N/A,FALSE,"2225"}</definedName>
    <definedName name="fgsdffdfd" hidden="1">{"rp_only",#N/A,FALSE,"2225"}</definedName>
    <definedName name="fgsdffdfd_1" localSheetId="7" hidden="1">{"rp_only",#N/A,FALSE,"2225"}</definedName>
    <definedName name="fgsdffdfd_1" hidden="1">{"rp_only",#N/A,FALSE,"2225"}</definedName>
    <definedName name="fgsgfg" localSheetId="7" hidden="1">{"rp_only",#N/A,FALSE,"2225"}</definedName>
    <definedName name="fgsgfg" hidden="1">{"rp_only",#N/A,FALSE,"2225"}</definedName>
    <definedName name="fgsgfg_1" localSheetId="7" hidden="1">{"rp_only",#N/A,FALSE,"2225"}</definedName>
    <definedName name="fgsgfg_1" hidden="1">{"rp_only",#N/A,FALSE,"2225"}</definedName>
    <definedName name="fgtg"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localSheetId="7" hidden="1">{"rp_only",#N/A,FALSE,"2225"}</definedName>
    <definedName name="fgthdfh" hidden="1">{"rp_only",#N/A,FALSE,"2225"}</definedName>
    <definedName name="fgthdfh_1" localSheetId="7"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localSheetId="7" hidden="1">{"with_oth_curr",#N/A,FALSE,"2225"}</definedName>
    <definedName name="fhfghdf" hidden="1">{"with_oth_curr",#N/A,FALSE,"2225"}</definedName>
    <definedName name="fhfghdf_1" localSheetId="7" hidden="1">{"with_oth_curr",#N/A,FALSE,"2225"}</definedName>
    <definedName name="fhfghdf_1" hidden="1">{"with_oth_curr",#N/A,FALSE,"2225"}</definedName>
    <definedName name="fhfhfhf" localSheetId="7" hidden="1">{"rp_only",#N/A,FALSE,"2225"}</definedName>
    <definedName name="fhfhfhf" hidden="1">{"rp_only",#N/A,FALSE,"2225"}</definedName>
    <definedName name="fhfhfhf_1" localSheetId="7" hidden="1">{"rp_only",#N/A,FALSE,"2225"}</definedName>
    <definedName name="fhfhfhf_1" hidden="1">{"rp_only",#N/A,FALSE,"2225"}</definedName>
    <definedName name="fhfhfhg" localSheetId="7" hidden="1">{"with_oth_curr",#N/A,FALSE,"2225"}</definedName>
    <definedName name="fhfhfhg" hidden="1">{"with_oth_curr",#N/A,FALSE,"2225"}</definedName>
    <definedName name="fhfhfhg_1" localSheetId="7" hidden="1">{"with_oth_curr",#N/A,FALSE,"2225"}</definedName>
    <definedName name="fhfhfhg_1" hidden="1">{"with_oth_curr",#N/A,FALSE,"2225"}</definedName>
    <definedName name="fhfhgf" localSheetId="7" hidden="1">{"rp_only",#N/A,FALSE,"2225"}</definedName>
    <definedName name="fhfhgf" hidden="1">{"rp_only",#N/A,FALSE,"2225"}</definedName>
    <definedName name="fhfhgf_1" localSheetId="7" hidden="1">{"rp_only",#N/A,FALSE,"2225"}</definedName>
    <definedName name="fhfhgf_1" hidden="1">{"rp_only",#N/A,FALSE,"2225"}</definedName>
    <definedName name="fhg" localSheetId="7" hidden="1">{#N/A,#N/A,FALSE,"REK";#N/A,#N/A,FALSE,"Bq-ARS"}</definedName>
    <definedName name="fhg" hidden="1">{#N/A,#N/A,FALSE,"REK";#N/A,#N/A,FALSE,"Bq-ARS"}</definedName>
    <definedName name="fhgfh" localSheetId="7" hidden="1">{"rp_only",#N/A,FALSE,"2225"}</definedName>
    <definedName name="fhgfh" hidden="1">{"rp_only",#N/A,FALSE,"2225"}</definedName>
    <definedName name="fhgfh_1" localSheetId="7" hidden="1">{"rp_only",#N/A,FALSE,"2225"}</definedName>
    <definedName name="fhgfh_1" hidden="1">{"rp_only",#N/A,FALSE,"2225"}</definedName>
    <definedName name="fhgfhfgh" localSheetId="7" hidden="1">{"rp_only",#N/A,FALSE,"2225"}</definedName>
    <definedName name="fhgfhfgh" hidden="1">{"rp_only",#N/A,FALSE,"2225"}</definedName>
    <definedName name="fhgfhfgh_1" localSheetId="7" hidden="1">{"rp_only",#N/A,FALSE,"2225"}</definedName>
    <definedName name="fhgfhfgh_1" hidden="1">{"rp_only",#N/A,FALSE,"2225"}</definedName>
    <definedName name="fhgfhj">#REF!</definedName>
    <definedName name="fhgjfghfghgf" localSheetId="10" hidden="1">{#N/A,#N/A,FALSE,"CCTV"}</definedName>
    <definedName name="fhgjfghfghgf" localSheetId="7" hidden="1">{#N/A,#N/A,FALSE,"CCTV"}</definedName>
    <definedName name="fhgjfghfghgf" hidden="1">{#N/A,#N/A,FALSE,"CCTV"}</definedName>
    <definedName name="fhjghj" localSheetId="7" hidden="1">{"rp_only",#N/A,FALSE,"2225"}</definedName>
    <definedName name="fhjghj" hidden="1">{"rp_only",#N/A,FALSE,"2225"}</definedName>
    <definedName name="fhjghj_1" localSheetId="7" hidden="1">{"rp_only",#N/A,FALSE,"2225"}</definedName>
    <definedName name="fhjghj_1" hidden="1">{"rp_only",#N/A,FALSE,"2225"}</definedName>
    <definedName name="fhjgjgh" localSheetId="7" hidden="1">{"rp_only",#N/A,FALSE,"2225"}</definedName>
    <definedName name="fhjgjgh" hidden="1">{"rp_only",#N/A,FALSE,"2225"}</definedName>
    <definedName name="fhjgjgh_1" localSheetId="7"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localSheetId="7" hidden="1">{#N/A,#N/A,FALSE,"Cost Report";#N/A,#N/A,FALSE,"Qtly Summ.";#N/A,#N/A,FALSE,"Mar  Qtr";#N/A,#N/A,FALSE,"Report Summary"}</definedName>
    <definedName name="finna" hidden="1">{#N/A,#N/A,FALSE,"Cost Report";#N/A,#N/A,FALSE,"Qtly Summ.";#N/A,#N/A,FALSE,"Mar  Qtr";#N/A,#N/A,FALSE,"Report Summary"}</definedName>
    <definedName name="finna_1" localSheetId="7"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localSheetId="7" hidden="1">{#N/A,#N/A,FALSE,"Aging Summary";#N/A,#N/A,FALSE,"Ratio Analysis";#N/A,#N/A,FALSE,"Test 120 Day Accts";#N/A,#N/A,FALSE,"Tickmarks"}</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localSheetId="7" hidden="1">{"rp_only",#N/A,FALSE,"2225"}</definedName>
    <definedName name="fjfjgf" hidden="1">{"rp_only",#N/A,FALSE,"2225"}</definedName>
    <definedName name="fjfjgf_1" localSheetId="7" hidden="1">{"rp_only",#N/A,FALSE,"2225"}</definedName>
    <definedName name="fjfjgf_1" hidden="1">{"rp_only",#N/A,FALSE,"2225"}</definedName>
    <definedName name="fjgfjh">#REF!</definedName>
    <definedName name="fjhfjh">#REF!</definedName>
    <definedName name="fjhg" localSheetId="7" hidden="1">{"WORK IN PROCESS",#N/A,FALSE,"COGS"}</definedName>
    <definedName name="fjhg" hidden="1">{"WORK IN PROCESS",#N/A,FALSE,"COGS"}</definedName>
    <definedName name="fjhg_1" localSheetId="7"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localSheetId="7" hidden="1">{#N/A,#N/A,FALSE,"Aging Summary";#N/A,#N/A,FALSE,"Ratio Analysis";#N/A,#N/A,FALSE,"Test 120 Day Accts";#N/A,#N/A,FALSE,"Tickmarks"}</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localSheetId="7" hidden="1">{#N/A,#N/A,TRUE,"Cover sheet";#N/A,#N/A,TRUE,"DCF analysis";#N/A,#N/A,TRUE,"WACC calculation"}</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localSheetId="7" hidden="1">{#N/A,#N/A,FALSE,"b_s &amp; p_l"}</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localSheetId="7" hidden="1">{"with_oth_curr",#N/A,FALSE,"2225"}</definedName>
    <definedName name="fsadasffg" hidden="1">{"with_oth_curr",#N/A,FALSE,"2225"}</definedName>
    <definedName name="fsadasffg_1" localSheetId="7" hidden="1">{"with_oth_curr",#N/A,FALSE,"2225"}</definedName>
    <definedName name="fsadasffg_1" hidden="1">{"with_oth_curr",#N/A,FALSE,"2225"}</definedName>
    <definedName name="fsadf" localSheetId="7" hidden="1">{"rp_only",#N/A,FALSE,"2225"}</definedName>
    <definedName name="fsadf" hidden="1">{"rp_only",#N/A,FALSE,"2225"}</definedName>
    <definedName name="fsadf_1" localSheetId="7" hidden="1">{"rp_only",#N/A,FALSE,"2225"}</definedName>
    <definedName name="fsadf_1" hidden="1">{"rp_only",#N/A,FALSE,"2225"}</definedName>
    <definedName name="fsadfasdf" localSheetId="7" hidden="1">{"rp_only",#N/A,FALSE,"2225"}</definedName>
    <definedName name="fsadfasdf" hidden="1">{"rp_only",#N/A,FALSE,"2225"}</definedName>
    <definedName name="fsadfasdf_1" localSheetId="7" hidden="1">{"rp_only",#N/A,FALSE,"2225"}</definedName>
    <definedName name="fsadfasdf_1" hidden="1">{"rp_only",#N/A,FALSE,"2225"}</definedName>
    <definedName name="fsadfsadf" localSheetId="7" hidden="1">{"rp_only",#N/A,FALSE,"2225"}</definedName>
    <definedName name="fsadfsadf" hidden="1">{"rp_only",#N/A,FALSE,"2225"}</definedName>
    <definedName name="fsadfsadf_1" localSheetId="7" hidden="1">{"rp_only",#N/A,FALSE,"2225"}</definedName>
    <definedName name="fsadfsadf_1" hidden="1">{"rp_only",#N/A,FALSE,"2225"}</definedName>
    <definedName name="fsadfsdaf" localSheetId="7" hidden="1">{"rp_only",#N/A,FALSE,"2225"}</definedName>
    <definedName name="fsadfsdaf" hidden="1">{"rp_only",#N/A,FALSE,"2225"}</definedName>
    <definedName name="fsadfsdaf_1" localSheetId="7" hidden="1">{"rp_only",#N/A,FALSE,"2225"}</definedName>
    <definedName name="fsadfsdaf_1" hidden="1">{"rp_only",#N/A,FALSE,"2225"}</definedName>
    <definedName name="fsadfsdfsf" localSheetId="7" hidden="1">{"rp_only",#N/A,FALSE,"2225"}</definedName>
    <definedName name="fsadfsdfsf" hidden="1">{"rp_only",#N/A,FALSE,"2225"}</definedName>
    <definedName name="fsadfsdfsf_1" localSheetId="7" hidden="1">{"rp_only",#N/A,FALSE,"2225"}</definedName>
    <definedName name="fsadfsdfsf_1" hidden="1">{"rp_only",#N/A,FALSE,"2225"}</definedName>
    <definedName name="fsadsa" localSheetId="7" hidden="1">{"rp_only",#N/A,FALSE,"2225"}</definedName>
    <definedName name="fsadsa" hidden="1">{"rp_only",#N/A,FALSE,"2225"}</definedName>
    <definedName name="fsadsa_1" localSheetId="7" hidden="1">{"rp_only",#N/A,FALSE,"2225"}</definedName>
    <definedName name="fsadsa_1" hidden="1">{"rp_only",#N/A,FALSE,"2225"}</definedName>
    <definedName name="fsafds" localSheetId="7" hidden="1">{"rp_only",#N/A,FALSE,"2225"}</definedName>
    <definedName name="fsafds" hidden="1">{"rp_only",#N/A,FALSE,"2225"}</definedName>
    <definedName name="fsafds_1" localSheetId="7" hidden="1">{"rp_only",#N/A,FALSE,"2225"}</definedName>
    <definedName name="fsafds_1" hidden="1">{"rp_only",#N/A,FALSE,"2225"}</definedName>
    <definedName name="fsafdsafdas" localSheetId="7" hidden="1">{"rp_only",#N/A,FALSE,"2225"}</definedName>
    <definedName name="fsafdsafdas" hidden="1">{"rp_only",#N/A,FALSE,"2225"}</definedName>
    <definedName name="fsafdsafdas_1" localSheetId="7" hidden="1">{"rp_only",#N/A,FALSE,"2225"}</definedName>
    <definedName name="fsafdsafdas_1" hidden="1">{"rp_only",#N/A,FALSE,"2225"}</definedName>
    <definedName name="fsagfgfggf" localSheetId="7" hidden="1">{"with_oth_curr",#N/A,FALSE,"2225"}</definedName>
    <definedName name="fsagfgfggf" hidden="1">{"with_oth_curr",#N/A,FALSE,"2225"}</definedName>
    <definedName name="fsagfgfggf_1" localSheetId="7" hidden="1">{"with_oth_curr",#N/A,FALSE,"2225"}</definedName>
    <definedName name="fsagfgfggf_1" hidden="1">{"with_oth_curr",#N/A,FALSE,"2225"}</definedName>
    <definedName name="fsasad" localSheetId="7" hidden="1">{"rp_only",#N/A,FALSE,"2225"}</definedName>
    <definedName name="fsasad" hidden="1">{"rp_only",#N/A,FALSE,"2225"}</definedName>
    <definedName name="fsasad_1" localSheetId="7"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localSheetId="7" hidden="1">{"with_oth_curr",#N/A,FALSE,"2225"}</definedName>
    <definedName name="fsdadfsaadfs" hidden="1">{"with_oth_curr",#N/A,FALSE,"2225"}</definedName>
    <definedName name="fsdadfsaadfs_1" localSheetId="7" hidden="1">{"with_oth_curr",#N/A,FALSE,"2225"}</definedName>
    <definedName name="fsdadfsaadfs_1" hidden="1">{"with_oth_curr",#N/A,FALSE,"2225"}</definedName>
    <definedName name="fsdafadsfdsa" localSheetId="7" hidden="1">{"with_oth_curr",#N/A,FALSE,"2225"}</definedName>
    <definedName name="fsdafadsfdsa" hidden="1">{"with_oth_curr",#N/A,FALSE,"2225"}</definedName>
    <definedName name="fsdafadsfdsa_1" localSheetId="7" hidden="1">{"with_oth_curr",#N/A,FALSE,"2225"}</definedName>
    <definedName name="fsdafadsfdsa_1" hidden="1">{"with_oth_curr",#N/A,FALSE,"2225"}</definedName>
    <definedName name="fsdafdsdsfsadfsfafdfs" localSheetId="7" hidden="1">{"rp_only",#N/A,FALSE,"2225"}</definedName>
    <definedName name="fsdafdsdsfsadfsfafdfs" hidden="1">{"rp_only",#N/A,FALSE,"2225"}</definedName>
    <definedName name="fsdafdsdsfsadfsfafdfs_1" localSheetId="7" hidden="1">{"rp_only",#N/A,FALSE,"2225"}</definedName>
    <definedName name="fsdafdsdsfsadfsfafdfs_1" hidden="1">{"rp_only",#N/A,FALSE,"2225"}</definedName>
    <definedName name="fsdafdsfds" localSheetId="7" hidden="1">{"with_oth_curr",#N/A,FALSE,"2225"}</definedName>
    <definedName name="fsdafdsfds" hidden="1">{"with_oth_curr",#N/A,FALSE,"2225"}</definedName>
    <definedName name="fsdafdsfds_1" localSheetId="7"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localSheetId="7" hidden="1">{"rp_only",#N/A,FALSE,"2225"}</definedName>
    <definedName name="fsddfsadsfafdas" hidden="1">{"rp_only",#N/A,FALSE,"2225"}</definedName>
    <definedName name="fsddfsadsfafdas_1" localSheetId="7" hidden="1">{"rp_only",#N/A,FALSE,"2225"}</definedName>
    <definedName name="fsddfsadsfafdas_1" hidden="1">{"rp_only",#N/A,FALSE,"2225"}</definedName>
    <definedName name="fsddfsadsffdsa" localSheetId="7" hidden="1">{"rp_only",#N/A,FALSE,"2225"}</definedName>
    <definedName name="fsddfsadsffdsa" hidden="1">{"rp_only",#N/A,FALSE,"2225"}</definedName>
    <definedName name="fsddfsadsffdsa_1" localSheetId="7" hidden="1">{"rp_only",#N/A,FALSE,"2225"}</definedName>
    <definedName name="fsddfsadsffdsa_1" hidden="1">{"rp_only",#N/A,FALSE,"2225"}</definedName>
    <definedName name="fsddgsgffggf" localSheetId="7" hidden="1">{"rp_only",#N/A,FALSE,"2225"}</definedName>
    <definedName name="fsddgsgffggf" hidden="1">{"rp_only",#N/A,FALSE,"2225"}</definedName>
    <definedName name="fsddgsgffggf_1" localSheetId="7" hidden="1">{"rp_only",#N/A,FALSE,"2225"}</definedName>
    <definedName name="fsddgsgffggf_1" hidden="1">{"rp_only",#N/A,FALSE,"2225"}</definedName>
    <definedName name="fsdfdsa" hidden="1">#REF!</definedName>
    <definedName name="fsdfdsafdsafdsasadff" localSheetId="7" hidden="1">{"rp_only",#N/A,FALSE,"2225"}</definedName>
    <definedName name="fsdfdsafdsafdsasadff" hidden="1">{"rp_only",#N/A,FALSE,"2225"}</definedName>
    <definedName name="fsdfdsafdsafdsasadff_1" localSheetId="7" hidden="1">{"rp_only",#N/A,FALSE,"2225"}</definedName>
    <definedName name="fsdfdsafdsafdsasadff_1" hidden="1">{"rp_only",#N/A,FALSE,"2225"}</definedName>
    <definedName name="fsdfdsfds" localSheetId="7" hidden="1">{"with_oth_curr",#N/A,FALSE,"2225"}</definedName>
    <definedName name="fsdfdsfds" hidden="1">{"with_oth_curr",#N/A,FALSE,"2225"}</definedName>
    <definedName name="fsdfdsfds_1" localSheetId="7" hidden="1">{"with_oth_curr",#N/A,FALSE,"2225"}</definedName>
    <definedName name="fsdfdsfds_1" hidden="1">{"with_oth_curr",#N/A,FALSE,"2225"}</definedName>
    <definedName name="fsdfdsfdsadfsadfsa" localSheetId="7" hidden="1">{"rp_only",#N/A,FALSE,"2225"}</definedName>
    <definedName name="fsdfdsfdsadfsadfsa" hidden="1">{"rp_only",#N/A,FALSE,"2225"}</definedName>
    <definedName name="fsdfdsfdsadfsadfsa_1" localSheetId="7" hidden="1">{"rp_only",#N/A,FALSE,"2225"}</definedName>
    <definedName name="fsdfdsfdsadfsadfsa_1" hidden="1">{"rp_only",#N/A,FALSE,"2225"}</definedName>
    <definedName name="fsdfdsfsafadsdfas" localSheetId="7" hidden="1">{"rp_only",#N/A,FALSE,"2225"}</definedName>
    <definedName name="fsdfdsfsafadsdfas" hidden="1">{"rp_only",#N/A,FALSE,"2225"}</definedName>
    <definedName name="fsdfdsfsafadsdfas_1" localSheetId="7" hidden="1">{"rp_only",#N/A,FALSE,"2225"}</definedName>
    <definedName name="fsdfdsfsafadsdfas_1" hidden="1">{"rp_only",#N/A,FALSE,"2225"}</definedName>
    <definedName name="fsdfs" localSheetId="7" hidden="1">{"rp_only",#N/A,FALSE,"2225"}</definedName>
    <definedName name="fsdfs" hidden="1">{"rp_only",#N/A,FALSE,"2225"}</definedName>
    <definedName name="fsdfs_1" localSheetId="7" hidden="1">{"rp_only",#N/A,FALSE,"2225"}</definedName>
    <definedName name="fsdfs_1" hidden="1">{"rp_only",#N/A,FALSE,"2225"}</definedName>
    <definedName name="fsdfsdadsfdfsfdsadsfa" localSheetId="7" hidden="1">{"with_oth_curr",#N/A,FALSE,"2225"}</definedName>
    <definedName name="fsdfsdadsfdfsfdsadsfa" hidden="1">{"with_oth_curr",#N/A,FALSE,"2225"}</definedName>
    <definedName name="fsdfsdadsfdfsfdsadsfa_1" localSheetId="7" hidden="1">{"with_oth_curr",#N/A,FALSE,"2225"}</definedName>
    <definedName name="fsdfsdadsfdfsfdsadsfa_1" hidden="1">{"with_oth_curr",#N/A,FALSE,"2225"}</definedName>
    <definedName name="fsdfsdfa" localSheetId="7" hidden="1">{"rp_only",#N/A,FALSE,"2225"}</definedName>
    <definedName name="fsdfsdfa" hidden="1">{"rp_only",#N/A,FALSE,"2225"}</definedName>
    <definedName name="fsdfsdfa_1" localSheetId="7" hidden="1">{"rp_only",#N/A,FALSE,"2225"}</definedName>
    <definedName name="fsdfsdfa_1" hidden="1">{"rp_only",#N/A,FALSE,"2225"}</definedName>
    <definedName name="fsdfsdfds" localSheetId="7" hidden="1">{"rp_only",#N/A,FALSE,"2225"}</definedName>
    <definedName name="fsdfsdfds" hidden="1">{"rp_only",#N/A,FALSE,"2225"}</definedName>
    <definedName name="fsdfsdfds_1" localSheetId="7" hidden="1">{"rp_only",#N/A,FALSE,"2225"}</definedName>
    <definedName name="fsdfsdfds_1" hidden="1">{"rp_only",#N/A,FALSE,"2225"}</definedName>
    <definedName name="fsdfsdfsd" localSheetId="7" hidden="1">{"rp_only",#N/A,FALSE,"2225"}</definedName>
    <definedName name="fsdfsdfsd" hidden="1">{"rp_only",#N/A,FALSE,"2225"}</definedName>
    <definedName name="fsdfsdfsd_1" localSheetId="7" hidden="1">{"rp_only",#N/A,FALSE,"2225"}</definedName>
    <definedName name="fsdfsdfsd_1" hidden="1">{"rp_only",#N/A,FALSE,"2225"}</definedName>
    <definedName name="fsdfsdfsdf" localSheetId="7" hidden="1">{"rp_only",#N/A,FALSE,"2225"}</definedName>
    <definedName name="fsdfsdfsdf" hidden="1">{"rp_only",#N/A,FALSE,"2225"}</definedName>
    <definedName name="fsdfsdfsdf_1" localSheetId="7" hidden="1">{"rp_only",#N/A,FALSE,"2225"}</definedName>
    <definedName name="fsdfsdfsdf_1" hidden="1">{"rp_only",#N/A,FALSE,"2225"}</definedName>
    <definedName name="fsdfsdfsfdsdf" localSheetId="7" hidden="1">{"rp_only",#N/A,FALSE,"2225"}</definedName>
    <definedName name="fsdfsdfsfdsdf" hidden="1">{"rp_only",#N/A,FALSE,"2225"}</definedName>
    <definedName name="fsdfsdfsfdsdf_1" localSheetId="7" hidden="1">{"rp_only",#N/A,FALSE,"2225"}</definedName>
    <definedName name="fsdfsdfsfdsdf_1" hidden="1">{"rp_only",#N/A,FALSE,"2225"}</definedName>
    <definedName name="FSDHDSFHDFG" localSheetId="7" hidden="1">{"rp_only",#N/A,FALSE,"2225"}</definedName>
    <definedName name="FSDHDSFHDFG" hidden="1">{"rp_only",#N/A,FALSE,"2225"}</definedName>
    <definedName name="FSDHDSFHDFG_1" localSheetId="7" hidden="1">{"rp_only",#N/A,FALSE,"2225"}</definedName>
    <definedName name="FSDHDSFHDFG_1" hidden="1">{"rp_only",#N/A,FALSE,"2225"}</definedName>
    <definedName name="fsds" localSheetId="7" hidden="1">{"rp_only",#N/A,FALSE,"2225"}</definedName>
    <definedName name="fsds" hidden="1">{"rp_only",#N/A,FALSE,"2225"}</definedName>
    <definedName name="fsds_1" localSheetId="7" hidden="1">{"rp_only",#N/A,FALSE,"2225"}</definedName>
    <definedName name="fsds_1" hidden="1">{"rp_only",#N/A,FALSE,"2225"}</definedName>
    <definedName name="fsdsdfdfsdffff" localSheetId="7" hidden="1">{"with_oth_curr",#N/A,FALSE,"2225"}</definedName>
    <definedName name="fsdsdfdfsdffff" hidden="1">{"with_oth_curr",#N/A,FALSE,"2225"}</definedName>
    <definedName name="fsdsdfdfsdffff_1" localSheetId="7" hidden="1">{"with_oth_curr",#N/A,FALSE,"2225"}</definedName>
    <definedName name="fsdsdfdfsdffff_1" hidden="1">{"with_oth_curr",#N/A,FALSE,"2225"}</definedName>
    <definedName name="fsdsfzesarwedfd" localSheetId="7" hidden="1">{"with_oth_curr",#N/A,FALSE,"2225"}</definedName>
    <definedName name="fsdsfzesarwedfd" hidden="1">{"with_oth_curr",#N/A,FALSE,"2225"}</definedName>
    <definedName name="fsdsfzesarwedfd_1" localSheetId="7" hidden="1">{"with_oth_curr",#N/A,FALSE,"2225"}</definedName>
    <definedName name="fsdsfzesarwedfd_1" hidden="1">{"with_oth_curr",#N/A,FALSE,"2225"}</definedName>
    <definedName name="fsfdsa" localSheetId="7" hidden="1">{"with_oth_curr",#N/A,FALSE,"2225"}</definedName>
    <definedName name="fsfdsa" hidden="1">{"with_oth_curr",#N/A,FALSE,"2225"}</definedName>
    <definedName name="fsfdsa_1" localSheetId="7" hidden="1">{"with_oth_curr",#N/A,FALSE,"2225"}</definedName>
    <definedName name="fsfdsa_1" hidden="1">{"with_oth_curr",#N/A,FALSE,"2225"}</definedName>
    <definedName name="fsfdsfs" localSheetId="7" hidden="1">{"rp_only",#N/A,FALSE,"2225"}</definedName>
    <definedName name="fsfdsfs" hidden="1">{"rp_only",#N/A,FALSE,"2225"}</definedName>
    <definedName name="fsfdsfs_1" localSheetId="7" hidden="1">{"rp_only",#N/A,FALSE,"2225"}</definedName>
    <definedName name="fsfdsfs_1" hidden="1">{"rp_only",#N/A,FALSE,"2225"}</definedName>
    <definedName name="fsffsf" localSheetId="7" hidden="1">{"rp_only",#N/A,FALSE,"2225"}</definedName>
    <definedName name="fsffsf" hidden="1">{"rp_only",#N/A,FALSE,"2225"}</definedName>
    <definedName name="fsffsf_1" localSheetId="7" hidden="1">{"rp_only",#N/A,FALSE,"2225"}</definedName>
    <definedName name="fsffsf_1" hidden="1">{"rp_only",#N/A,FALSE,"2225"}</definedName>
    <definedName name="fsfgfd" localSheetId="7" hidden="1">{"with_oth_curr",#N/A,FALSE,"2225"}</definedName>
    <definedName name="fsfgfd" hidden="1">{"with_oth_curr",#N/A,FALSE,"2225"}</definedName>
    <definedName name="fsfgfd_1" localSheetId="7" hidden="1">{"with_oth_curr",#N/A,FALSE,"2225"}</definedName>
    <definedName name="fsfgfd_1" hidden="1">{"with_oth_curr",#N/A,FALSE,"2225"}</definedName>
    <definedName name="fsfsfdsdf" localSheetId="7" hidden="1">{"rp_only",#N/A,FALSE,"2225"}</definedName>
    <definedName name="fsfsfdsdf" hidden="1">{"rp_only",#N/A,FALSE,"2225"}</definedName>
    <definedName name="fsfsfdsdf_1" localSheetId="7" hidden="1">{"rp_only",#N/A,FALSE,"2225"}</definedName>
    <definedName name="fsfsfdsdf_1" hidden="1">{"rp_only",#N/A,FALSE,"2225"}</definedName>
    <definedName name="fsgfgfgfgafg" localSheetId="7" hidden="1">{"rp_only",#N/A,FALSE,"2225"}</definedName>
    <definedName name="fsgfgfgfgafg" hidden="1">{"rp_only",#N/A,FALSE,"2225"}</definedName>
    <definedName name="fsgfgfgfgafg_1" localSheetId="7" hidden="1">{"rp_only",#N/A,FALSE,"2225"}</definedName>
    <definedName name="fsgfgfgfgafg_1" hidden="1">{"rp_only",#N/A,FALSE,"2225"}</definedName>
    <definedName name="FSS" localSheetId="7" hidden="1">{"with_oth_curr",#N/A,FALSE,"2225"}</definedName>
    <definedName name="FSS" hidden="1">{"with_oth_curr",#N/A,FALSE,"2225"}</definedName>
    <definedName name="FSS_1" localSheetId="7"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localSheetId="7" hidden="1">{"with_oth_curr",#N/A,FALSE,"2225"}</definedName>
    <definedName name="ftdgf" hidden="1">{"with_oth_curr",#N/A,FALSE,"2225"}</definedName>
    <definedName name="ftdgf_1" localSheetId="7" hidden="1">{"with_oth_curr",#N/A,FALSE,"2225"}</definedName>
    <definedName name="ftdgf_1" hidden="1">{"with_oth_curr",#N/A,FALSE,"2225"}</definedName>
    <definedName name="ftgregh">#REF!</definedName>
    <definedName name="ftjgfk" localSheetId="7" hidden="1">{"rp_only",#N/A,FALSE,"2225"}</definedName>
    <definedName name="ftjgfk" hidden="1">{"rp_only",#N/A,FALSE,"2225"}</definedName>
    <definedName name="ftjgfk_1" localSheetId="7" hidden="1">{"rp_only",#N/A,FALSE,"2225"}</definedName>
    <definedName name="ftjgfk_1" hidden="1">{"rp_only",#N/A,FALSE,"2225"}</definedName>
    <definedName name="fturedh">#REF!</definedName>
    <definedName name="ftutyutrui" localSheetId="7" hidden="1">{"rp_only",#N/A,FALSE,"2225"}</definedName>
    <definedName name="ftutyutrui" hidden="1">{"rp_only",#N/A,FALSE,"2225"}</definedName>
    <definedName name="ftutyutrui_1" localSheetId="7" hidden="1">{"rp_only",#N/A,FALSE,"2225"}</definedName>
    <definedName name="ftutyutrui_1" hidden="1">{"rp_only",#N/A,FALSE,"2225"}</definedName>
    <definedName name="ftyftyfty" localSheetId="7" hidden="1">{"rp_only",#N/A,FALSE,"2225"}</definedName>
    <definedName name="ftyftyfty" hidden="1">{"rp_only",#N/A,FALSE,"2225"}</definedName>
    <definedName name="ftyftyfty_1" localSheetId="7" hidden="1">{"rp_only",#N/A,FALSE,"2225"}</definedName>
    <definedName name="ftyftyfty_1" hidden="1">{"rp_only",#N/A,FALSE,"2225"}</definedName>
    <definedName name="fu" localSheetId="7" hidden="1">{#N/A,#N/A,FALSE,"TBF1"}</definedName>
    <definedName name="fu" hidden="1">{#N/A,#N/A,FALSE,"TBF1"}</definedName>
    <definedName name="fuel">#REF!</definedName>
    <definedName name="fuffuy" localSheetId="7" hidden="1">{#N/A,#N/A,FALSE,"Cover";"outputs total",#N/A,FALSE,"Outputs"}</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 localSheetId="7">Main.SAPF4Help()</definedName>
    <definedName name="Func">Main.SAPF4Help()</definedName>
    <definedName name="Function" localSheetId="7">Main.SAPF4Help()</definedName>
    <definedName name="Function">Main.SAPF4Help()</definedName>
    <definedName name="FUNCTIONALCURRENCY1">#REF!</definedName>
    <definedName name="FUNCTIONALCURRENCY2">#REF!</definedName>
    <definedName name="Furnica___Melamin____1_2_x_2_4__m">#REF!</definedName>
    <definedName name="Furniture"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localSheetId="7" hidden="1">{"rp_only",#N/A,FALSE,"2225"}</definedName>
    <definedName name="fvsfsddc" hidden="1">{"rp_only",#N/A,FALSE,"2225"}</definedName>
    <definedName name="fvsfsddc_1" localSheetId="7" hidden="1">{"rp_only",#N/A,FALSE,"2225"}</definedName>
    <definedName name="fvsfsddc_1" hidden="1">{"rp_only",#N/A,FALSE,"2225"}</definedName>
    <definedName name="fvxc" localSheetId="7" hidden="1">{"rp_only",#N/A,FALSE,"2225"}</definedName>
    <definedName name="fvxc" hidden="1">{"rp_only",#N/A,FALSE,"2225"}</definedName>
    <definedName name="fvxc_1" localSheetId="7" hidden="1">{"rp_only",#N/A,FALSE,"2225"}</definedName>
    <definedName name="fvxc_1" hidden="1">{"rp_only",#N/A,FALSE,"2225"}</definedName>
    <definedName name="FX">#REF!</definedName>
    <definedName name="fxcvxcvx" localSheetId="7" hidden="1">{"with_oth_curr",#N/A,FALSE,"2225"}</definedName>
    <definedName name="fxcvxcvx" hidden="1">{"with_oth_curr",#N/A,FALSE,"2225"}</definedName>
    <definedName name="fxcvxcvx_1" localSheetId="7" hidden="1">{"with_oth_curr",#N/A,FALSE,"2225"}</definedName>
    <definedName name="fxcvxcvx_1" hidden="1">{"with_oth_curr",#N/A,FALSE,"2225"}</definedName>
    <definedName name="fxrate">#REF!</definedName>
    <definedName name="FY">2001</definedName>
    <definedName name="fyftu">#REF!</definedName>
    <definedName name="fyhfb" localSheetId="7" hidden="1">{"rp_only",#N/A,FALSE,"2225"}</definedName>
    <definedName name="fyhfb" hidden="1">{"rp_only",#N/A,FALSE,"2225"}</definedName>
    <definedName name="fyhfb_1" localSheetId="7" hidden="1">{"rp_only",#N/A,FALSE,"2225"}</definedName>
    <definedName name="fyhfb_1" hidden="1">{"rp_only",#N/A,FALSE,"2225"}</definedName>
    <definedName name="fyrtyrt" localSheetId="7" hidden="1">{"with_oth_curr",#N/A,FALSE,"2225"}</definedName>
    <definedName name="fyrtyrt" hidden="1">{"with_oth_curr",#N/A,FALSE,"2225"}</definedName>
    <definedName name="fyrtyrt_1" localSheetId="7" hidden="1">{"with_oth_curr",#N/A,FALSE,"2225"}</definedName>
    <definedName name="fyrtyrt_1" hidden="1">{"with_oth_curr",#N/A,FALSE,"2225"}</definedName>
    <definedName name="fzd" localSheetId="7" hidden="1">{"rp_only",#N/A,FALSE,"2225"}</definedName>
    <definedName name="fzd" hidden="1">{"rp_only",#N/A,FALSE,"2225"}</definedName>
    <definedName name="fzd_1" localSheetId="7" hidden="1">{"rp_only",#N/A,FALSE,"2225"}</definedName>
    <definedName name="fzd_1" hidden="1">{"rp_only",#N/A,FALSE,"2225"}</definedName>
    <definedName name="g">#REF!</definedName>
    <definedName name="G..." localSheetId="7" hidden="1">{"with_oth_curr",#N/A,FALSE,"2225"}</definedName>
    <definedName name="G..." hidden="1">{"with_oth_curr",#N/A,FALSE,"2225"}</definedName>
    <definedName name="G..._1" localSheetId="7"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localSheetId="7" hidden="1">{#N/A,#N/A,FALSE,"Aging Summary";#N/A,#N/A,FALSE,"Ratio Analysis";#N/A,#N/A,FALSE,"Test 120 Day Accts";#N/A,#N/A,FALSE,"Tickmarks"}</definedName>
    <definedName name="ga" hidden="1">{#N/A,#N/A,FALSE,"Aging Summary";#N/A,#N/A,FALSE,"Ratio Analysis";#N/A,#N/A,FALSE,"Test 120 Day Accts";#N/A,#N/A,FALSE,"Tickmarks"}</definedName>
    <definedName name="ga_1" localSheetId="7"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localSheetId="7" hidden="1">{"rp_only",#N/A,FALSE,"2225"}</definedName>
    <definedName name="Gakjdlajs" hidden="1">{"rp_only",#N/A,FALSE,"2225"}</definedName>
    <definedName name="Gakjdlajs_1" localSheetId="7"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localSheetId="7" hidden="1">{"rp_only",#N/A,FALSE,"2225"}</definedName>
    <definedName name="gardsagfsafsdagf" hidden="1">{"rp_only",#N/A,FALSE,"2225"}</definedName>
    <definedName name="gardsagfsafsdagf_1" localSheetId="7"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10" hidden="1">{#N/A,#N/A,FALSE,"特殊室（ＢＱ表）"}</definedName>
    <definedName name="GD" localSheetId="7" hidden="1">{#N/A,#N/A,FALSE,"特殊室（ＢＱ表）"}</definedName>
    <definedName name="GD" hidden="1">{#N/A,#N/A,FALSE,"特殊室（ＢＱ表）"}</definedName>
    <definedName name="gdff"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localSheetId="7" hidden="1">{"with_oth_curr",#N/A,FALSE,"2225"}</definedName>
    <definedName name="gdfgdfg" hidden="1">{"with_oth_curr",#N/A,FALSE,"2225"}</definedName>
    <definedName name="gdfgdfg_1" localSheetId="7" hidden="1">{"with_oth_curr",#N/A,FALSE,"2225"}</definedName>
    <definedName name="gdfgdfg_1" hidden="1">{"with_oth_curr",#N/A,FALSE,"2225"}</definedName>
    <definedName name="gdfgdfgd" localSheetId="7" hidden="1">{"rp_only",#N/A,FALSE,"2225"}</definedName>
    <definedName name="gdfgdfgd" hidden="1">{"rp_only",#N/A,FALSE,"2225"}</definedName>
    <definedName name="gdfgdfgd_1" localSheetId="7" hidden="1">{"rp_only",#N/A,FALSE,"2225"}</definedName>
    <definedName name="gdfgdfgd_1" hidden="1">{"rp_only",#N/A,FALSE,"2225"}</definedName>
    <definedName name="gdfgdgdg" localSheetId="7" hidden="1">{"with_oth_curr",#N/A,FALSE,"2225"}</definedName>
    <definedName name="gdfgdgdg" hidden="1">{"with_oth_curr",#N/A,FALSE,"2225"}</definedName>
    <definedName name="gdfgdgdg_1" localSheetId="7" hidden="1">{"with_oth_curr",#N/A,FALSE,"2225"}</definedName>
    <definedName name="gdfgdgdg_1" hidden="1">{"with_oth_curr",#N/A,FALSE,"2225"}</definedName>
    <definedName name="gdfgfg" localSheetId="7" hidden="1">{"rp_only",#N/A,FALSE,"2225"}</definedName>
    <definedName name="gdfgfg" hidden="1">{"rp_only",#N/A,FALSE,"2225"}</definedName>
    <definedName name="gdfgfg_1" localSheetId="7" hidden="1">{"rp_only",#N/A,FALSE,"2225"}</definedName>
    <definedName name="gdfgfg_1" hidden="1">{"rp_only",#N/A,FALSE,"2225"}</definedName>
    <definedName name="gdfsfdsgdhsfhdgs" localSheetId="7" hidden="1">{"rp_only",#N/A,FALSE,"2225"}</definedName>
    <definedName name="gdfsfdsgdhsfhdgs" hidden="1">{"rp_only",#N/A,FALSE,"2225"}</definedName>
    <definedName name="gdfsfdsgdhsfhdgs_1" localSheetId="7" hidden="1">{"rp_only",#N/A,FALSE,"2225"}</definedName>
    <definedName name="gdfsfdsgdhsfhdgs_1" hidden="1">{"rp_only",#N/A,FALSE,"2225"}</definedName>
    <definedName name="gdg" localSheetId="10" hidden="1">{#N/A,#N/A,FALSE,"特殊室（ＢＱ表）"}</definedName>
    <definedName name="gdg" localSheetId="7" hidden="1">{#N/A,#N/A,FALSE,"特殊室（ＢＱ表）"}</definedName>
    <definedName name="gdg" hidden="1">{#N/A,#N/A,FALSE,"特殊室（ＢＱ表）"}</definedName>
    <definedName name="gdgdfgdfg" localSheetId="7" hidden="1">{"rp_only",#N/A,FALSE,"2225"}</definedName>
    <definedName name="gdgdfgdfg" hidden="1">{"rp_only",#N/A,FALSE,"2225"}</definedName>
    <definedName name="gdgdfgdfg_1" localSheetId="7" hidden="1">{"rp_only",#N/A,FALSE,"2225"}</definedName>
    <definedName name="gdgdfgdfg_1" hidden="1">{"rp_only",#N/A,FALSE,"2225"}</definedName>
    <definedName name="gdgdgf" localSheetId="7" hidden="1">{"rp_only",#N/A,FALSE,"2225"}</definedName>
    <definedName name="gdgdgf" hidden="1">{"rp_only",#N/A,FALSE,"2225"}</definedName>
    <definedName name="gdgdgf_1" localSheetId="7" hidden="1">{"rp_only",#N/A,FALSE,"2225"}</definedName>
    <definedName name="gdgdgf_1" hidden="1">{"rp_only",#N/A,FALSE,"2225"}</definedName>
    <definedName name="gdghd">#REF!</definedName>
    <definedName name="gdhghg" localSheetId="7" hidden="1">{"with_oth_curr",#N/A,FALSE,"2225"}</definedName>
    <definedName name="gdhghg" hidden="1">{"with_oth_curr",#N/A,FALSE,"2225"}</definedName>
    <definedName name="gdhghg_1" localSheetId="7" hidden="1">{"with_oth_curr",#N/A,FALSE,"2225"}</definedName>
    <definedName name="gdhghg_1" hidden="1">{"with_oth_curr",#N/A,FALSE,"2225"}</definedName>
    <definedName name="gdnh" localSheetId="7" hidden="1">{#N/A,#N/A,FALSE,"REK";#N/A,#N/A,FALSE,"rab"}</definedName>
    <definedName name="gdnh" hidden="1">{#N/A,#N/A,FALSE,"REK";#N/A,#N/A,FALSE,"rab"}</definedName>
    <definedName name="GDPTRUC">#REF!</definedName>
    <definedName name="GDPXUAN">#REF!</definedName>
    <definedName name="gdsfg" localSheetId="7" hidden="1">{#N/A,#N/A,TRUE,"Cover sheet";#N/A,#N/A,TRUE,"INPUTS";#N/A,#N/A,TRUE,"OUTPUTS";#N/A,#N/A,TRUE,"VALUATION"}</definedName>
    <definedName name="gdsfg" hidden="1">{#N/A,#N/A,TRUE,"Cover sheet";#N/A,#N/A,TRUE,"INPUTS";#N/A,#N/A,TRUE,"OUTPUTS";#N/A,#N/A,TRUE,"VALUATION"}</definedName>
    <definedName name="GDSFGDFGDSFG" localSheetId="7" hidden="1">{"with_oth_curr",#N/A,FALSE,"2225"}</definedName>
    <definedName name="GDSFGDFGDSFG" hidden="1">{"with_oth_curr",#N/A,FALSE,"2225"}</definedName>
    <definedName name="GDSFGDFGDSFG_1" localSheetId="7" hidden="1">{"with_oth_curr",#N/A,FALSE,"2225"}</definedName>
    <definedName name="GDSFGDFGDSFG_1" hidden="1">{"with_oth_curr",#N/A,FALSE,"2225"}</definedName>
    <definedName name="GDSFGDSFGD" localSheetId="7" hidden="1">{"rp_only",#N/A,FALSE,"2225"}</definedName>
    <definedName name="GDSFGDSFGD" hidden="1">{"rp_only",#N/A,FALSE,"2225"}</definedName>
    <definedName name="GDSFGDSFGD_1" localSheetId="7" hidden="1">{"rp_only",#N/A,FALSE,"2225"}</definedName>
    <definedName name="GDSFGDSFGD_1" hidden="1">{"rp_only",#N/A,FALSE,"2225"}</definedName>
    <definedName name="gdsgf" localSheetId="7" hidden="1">{"rp_only",#N/A,FALSE,"2225"}</definedName>
    <definedName name="gdsgf" hidden="1">{"rp_only",#N/A,FALSE,"2225"}</definedName>
    <definedName name="gdsgf_1" localSheetId="7" hidden="1">{"rp_only",#N/A,FALSE,"2225"}</definedName>
    <definedName name="gdsgf_1" hidden="1">{"rp_only",#N/A,FALSE,"2225"}</definedName>
    <definedName name="gdssdg" localSheetId="7" hidden="1">{"rp_only",#N/A,FALSE,"2225"}</definedName>
    <definedName name="gdssdg" hidden="1">{"rp_only",#N/A,FALSE,"2225"}</definedName>
    <definedName name="gdssdg_1" localSheetId="7" hidden="1">{"rp_only",#N/A,FALSE,"2225"}</definedName>
    <definedName name="gdssdg_1" hidden="1">{"rp_only",#N/A,FALSE,"2225"}</definedName>
    <definedName name="ge" localSheetId="7" hidden="1">{#N/A,#N/A,FALSE,"Act.Fcst Costs"}</definedName>
    <definedName name="ge" hidden="1">{#N/A,#N/A,FALSE,"Act.Fcst Costs"}</definedName>
    <definedName name="ge_1" localSheetId="7"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localSheetId="7" hidden="1">{#N/A,#N/A,FALSE,"DATA"}</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 localSheetId="7">{"Book1","4.09 FLORA DAN FAUNA.xls","4.22 PERLENGKAPAN SEKOLAH.xls"}</definedName>
    <definedName name="ger">{"Book1","4.09 FLORA DAN FAUNA.xls","4.22 PERLENGKAPAN SEKOLAH.xls"}</definedName>
    <definedName name="gersel">#REF!</definedName>
    <definedName name="GetData">#REF!</definedName>
    <definedName name="GETMAT">#N/A</definedName>
    <definedName name="gf" localSheetId="7" hidden="1">{#N/A,#N/A,FALSE,"Aging Summary";#N/A,#N/A,FALSE,"Ratio Analysis";#N/A,#N/A,FALSE,"Test 120 Day Accts";#N/A,#N/A,FALSE,"Tickmarks"}</definedName>
    <definedName name="gf" hidden="1">{#N/A,#N/A,FALSE,"Aging Summary";#N/A,#N/A,FALSE,"Ratio Analysis";#N/A,#N/A,FALSE,"Test 120 Day Accts";#N/A,#N/A,FALSE,"Tickmarks"}</definedName>
    <definedName name="gf_1" localSheetId="7"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localSheetId="7" hidden="1">{"rp_only",#N/A,FALSE,"2225"}</definedName>
    <definedName name="gfabfvvfgsd" hidden="1">{"rp_only",#N/A,FALSE,"2225"}</definedName>
    <definedName name="gfabfvvfgsd_1" localSheetId="7" hidden="1">{"rp_only",#N/A,FALSE,"2225"}</definedName>
    <definedName name="gfabfvvfgsd_1" hidden="1">{"rp_only",#N/A,FALSE,"2225"}</definedName>
    <definedName name="gfbank">#REF!</definedName>
    <definedName name="gfddf" localSheetId="7" hidden="1">{"rp_only",#N/A,FALSE,"2225"}</definedName>
    <definedName name="gfddf" hidden="1">{"rp_only",#N/A,FALSE,"2225"}</definedName>
    <definedName name="gfddf_1" localSheetId="7" hidden="1">{"rp_only",#N/A,FALSE,"2225"}</definedName>
    <definedName name="gfddf_1" hidden="1">{"rp_only",#N/A,FALSE,"2225"}</definedName>
    <definedName name="gfdfgdf" localSheetId="7" hidden="1">{"rp_only",#N/A,FALSE,"2225"}</definedName>
    <definedName name="gfdfgdf" hidden="1">{"rp_only",#N/A,FALSE,"2225"}</definedName>
    <definedName name="gfdfgdf_1" localSheetId="7" hidden="1">{"rp_only",#N/A,FALSE,"2225"}</definedName>
    <definedName name="gfdfgdf_1" hidden="1">{"rp_only",#N/A,FALSE,"2225"}</definedName>
    <definedName name="gfdfgdfgdf" localSheetId="7" hidden="1">{"rp_only",#N/A,FALSE,"2225"}</definedName>
    <definedName name="gfdfgdfgdf" hidden="1">{"rp_only",#N/A,FALSE,"2225"}</definedName>
    <definedName name="gfdfgdfgdf_1" localSheetId="7" hidden="1">{"rp_only",#N/A,FALSE,"2225"}</definedName>
    <definedName name="gfdfgdfgdf_1" hidden="1">{"rp_only",#N/A,FALSE,"2225"}</definedName>
    <definedName name="gfdfgdfgdg" localSheetId="7" hidden="1">{"rp_only",#N/A,FALSE,"2225"}</definedName>
    <definedName name="gfdfgdfgdg" hidden="1">{"rp_only",#N/A,FALSE,"2225"}</definedName>
    <definedName name="gfdfgdfgdg_1" localSheetId="7" hidden="1">{"rp_only",#N/A,FALSE,"2225"}</definedName>
    <definedName name="gfdfgdfgdg_1" hidden="1">{"rp_only",#N/A,FALSE,"2225"}</definedName>
    <definedName name="gfdfgdfggf" localSheetId="7" hidden="1">{"rp_only",#N/A,FALSE,"2225"}</definedName>
    <definedName name="gfdfgdfggf" hidden="1">{"rp_only",#N/A,FALSE,"2225"}</definedName>
    <definedName name="gfdfgdfggf_1" localSheetId="7" hidden="1">{"rp_only",#N/A,FALSE,"2225"}</definedName>
    <definedName name="gfdfgdfggf_1" hidden="1">{"rp_only",#N/A,FALSE,"2225"}</definedName>
    <definedName name="gfdfgdg" localSheetId="7" hidden="1">{"rp_only",#N/A,FALSE,"2225"}</definedName>
    <definedName name="gfdfgdg" hidden="1">{"rp_only",#N/A,FALSE,"2225"}</definedName>
    <definedName name="gfdfgdg_1" localSheetId="7" hidden="1">{"rp_only",#N/A,FALSE,"2225"}</definedName>
    <definedName name="gfdfgdg_1" hidden="1">{"rp_only",#N/A,FALSE,"2225"}</definedName>
    <definedName name="gfdfgdgdf" localSheetId="7" hidden="1">{"with_oth_curr",#N/A,FALSE,"2225"}</definedName>
    <definedName name="gfdfgdgdf" hidden="1">{"with_oth_curr",#N/A,FALSE,"2225"}</definedName>
    <definedName name="gfdfgdgdf_1" localSheetId="7" hidden="1">{"with_oth_curr",#N/A,FALSE,"2225"}</definedName>
    <definedName name="gfdfgdgdf_1" hidden="1">{"with_oth_curr",#N/A,FALSE,"2225"}</definedName>
    <definedName name="gfdfgdgf" localSheetId="7" hidden="1">{"rp_only",#N/A,FALSE,"2225"}</definedName>
    <definedName name="gfdfgdgf" hidden="1">{"rp_only",#N/A,FALSE,"2225"}</definedName>
    <definedName name="gfdfgdgf_1" localSheetId="7" hidden="1">{"rp_only",#N/A,FALSE,"2225"}</definedName>
    <definedName name="gfdfgdgf_1" hidden="1">{"rp_only",#N/A,FALSE,"2225"}</definedName>
    <definedName name="gfdfsvfbvxvcx" localSheetId="7" hidden="1">{"rp_only",#N/A,FALSE,"2225"}</definedName>
    <definedName name="gfdfsvfbvxvcx" hidden="1">{"rp_only",#N/A,FALSE,"2225"}</definedName>
    <definedName name="gfdfsvfbvxvcx_1" localSheetId="7" hidden="1">{"rp_only",#N/A,FALSE,"2225"}</definedName>
    <definedName name="gfdfsvfbvxvcx_1" hidden="1">{"rp_only",#N/A,FALSE,"2225"}</definedName>
    <definedName name="gfdg" localSheetId="10" hidden="1">{#N/A,#N/A,FALSE,"特殊室（ＢＱ表）"}</definedName>
    <definedName name="gfdg" localSheetId="7" hidden="1">{#N/A,#N/A,FALSE,"特殊室（ＢＱ表）"}</definedName>
    <definedName name="gfdg" hidden="1">{#N/A,#N/A,FALSE,"特殊室（ＢＱ表）"}</definedName>
    <definedName name="gfdg_1" localSheetId="7" hidden="1">{"rp_only",#N/A,FALSE,"2225"}</definedName>
    <definedName name="gfdg_1" hidden="1">{"rp_only",#N/A,FALSE,"2225"}</definedName>
    <definedName name="gfdgd" localSheetId="7" hidden="1">{"rp_only",#N/A,FALSE,"2225"}</definedName>
    <definedName name="gfdgd" hidden="1">{"rp_only",#N/A,FALSE,"2225"}</definedName>
    <definedName name="gfdgd_1" localSheetId="7" hidden="1">{"rp_only",#N/A,FALSE,"2225"}</definedName>
    <definedName name="gfdgd_1" hidden="1">{"rp_only",#N/A,FALSE,"2225"}</definedName>
    <definedName name="gfdgdfgdg" localSheetId="7" hidden="1">{"rp_only",#N/A,FALSE,"2225"}</definedName>
    <definedName name="gfdgdfgdg" hidden="1">{"rp_only",#N/A,FALSE,"2225"}</definedName>
    <definedName name="gfdgdfgdg_1" localSheetId="7" hidden="1">{"rp_only",#N/A,FALSE,"2225"}</definedName>
    <definedName name="gfdgdfgdg_1" hidden="1">{"rp_only",#N/A,FALSE,"2225"}</definedName>
    <definedName name="gfdgdg" localSheetId="7" hidden="1">{"with_oth_curr",#N/A,FALSE,"2225"}</definedName>
    <definedName name="gfdgdg" hidden="1">{"with_oth_curr",#N/A,FALSE,"2225"}</definedName>
    <definedName name="gfdgdg_1" localSheetId="7" hidden="1">{"with_oth_curr",#N/A,FALSE,"2225"}</definedName>
    <definedName name="gfdgdg_1" hidden="1">{"with_oth_curr",#N/A,FALSE,"2225"}</definedName>
    <definedName name="gfdgdgfdg" localSheetId="7" hidden="1">{"rp_only",#N/A,FALSE,"2225"}</definedName>
    <definedName name="gfdgdgfdg" hidden="1">{"rp_only",#N/A,FALSE,"2225"}</definedName>
    <definedName name="gfdgdgfdg_1" localSheetId="7" hidden="1">{"rp_only",#N/A,FALSE,"2225"}</definedName>
    <definedName name="gfdgdgfdg_1" hidden="1">{"rp_only",#N/A,FALSE,"2225"}</definedName>
    <definedName name="gfdgfdfgdfg" localSheetId="7" hidden="1">{"rp_only",#N/A,FALSE,"2225"}</definedName>
    <definedName name="gfdgfdfgdfg" hidden="1">{"rp_only",#N/A,FALSE,"2225"}</definedName>
    <definedName name="gfdgfdfgdfg_1" localSheetId="7" hidden="1">{"rp_only",#N/A,FALSE,"2225"}</definedName>
    <definedName name="gfdgfdfgdfg_1" hidden="1">{"rp_only",#N/A,FALSE,"2225"}</definedName>
    <definedName name="gfdgfdg" localSheetId="10" hidden="1">{#N/A,#N/A,FALSE,"SumD";#N/A,#N/A,FALSE,"ElecD";#N/A,#N/A,FALSE,"MechD";#N/A,#N/A,FALSE,"GeotD";#N/A,#N/A,FALSE,"PrcsD";#N/A,#N/A,FALSE,"TunnD";#N/A,#N/A,FALSE,"CivlD";#N/A,#N/A,FALSE,"NtwkD";#N/A,#N/A,FALSE,"EstgD";#N/A,#N/A,FALSE,"PEngD"}</definedName>
    <definedName name="gfdgfdg" localSheetId="7"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localSheetId="7" hidden="1">{"with_oth_curr",#N/A,FALSE,"2225"}</definedName>
    <definedName name="gfdgfg" hidden="1">{"with_oth_curr",#N/A,FALSE,"2225"}</definedName>
    <definedName name="gfdgfg_1" localSheetId="7" hidden="1">{"with_oth_curr",#N/A,FALSE,"2225"}</definedName>
    <definedName name="gfdgfg_1" hidden="1">{"with_oth_curr",#N/A,FALSE,"2225"}</definedName>
    <definedName name="gfdghdfhfh" localSheetId="7" hidden="1">{"rp_only",#N/A,FALSE,"2225"}</definedName>
    <definedName name="gfdghdfhfh" hidden="1">{"rp_only",#N/A,FALSE,"2225"}</definedName>
    <definedName name="gfdghdfhfh_1" localSheetId="7" hidden="1">{"rp_only",#N/A,FALSE,"2225"}</definedName>
    <definedName name="gfdghdfhfh_1" hidden="1">{"rp_only",#N/A,FALSE,"2225"}</definedName>
    <definedName name="gfdhdf" localSheetId="7" hidden="1">{"rp_only",#N/A,FALSE,"2225"}</definedName>
    <definedName name="gfdhdf" hidden="1">{"rp_only",#N/A,FALSE,"2225"}</definedName>
    <definedName name="gfdhdf_1" localSheetId="7" hidden="1">{"rp_only",#N/A,FALSE,"2225"}</definedName>
    <definedName name="gfdhdf_1" hidden="1">{"rp_only",#N/A,FALSE,"2225"}</definedName>
    <definedName name="gfdsgfdsh" localSheetId="7" hidden="1">{"rp_only",#N/A,FALSE,"2225"}</definedName>
    <definedName name="gfdsgfdsh" hidden="1">{"rp_only",#N/A,FALSE,"2225"}</definedName>
    <definedName name="gfdsgfdsh_1" localSheetId="7" hidden="1">{"rp_only",#N/A,FALSE,"2225"}</definedName>
    <definedName name="gfdsgfdsh_1" hidden="1">{"rp_only",#N/A,FALSE,"2225"}</definedName>
    <definedName name="gfdsgg" localSheetId="7" hidden="1">{"with_oth_curr",#N/A,FALSE,"2225"}</definedName>
    <definedName name="gfdsgg" hidden="1">{"with_oth_curr",#N/A,FALSE,"2225"}</definedName>
    <definedName name="gfdsgg_1" localSheetId="7" hidden="1">{"with_oth_curr",#N/A,FALSE,"2225"}</definedName>
    <definedName name="gfdsgg_1" hidden="1">{"with_oth_curr",#N/A,FALSE,"2225"}</definedName>
    <definedName name="gff" localSheetId="7" hidden="1">{"sweden",#N/A,FALSE,"Sweden";"germany",#N/A,FALSE,"Germany";"portugal",#N/A,FALSE,"Portugal";"belgium",#N/A,FALSE,"Belgium";"japan",#N/A,FALSE,"Japan ";"italy",#N/A,FALSE,"Italy";"spain",#N/A,FALSE,"Spain";"korea",#N/A,FALSE,"Korea"}</definedName>
    <definedName name="gff" hidden="1">{"sweden",#N/A,FALSE,"Sweden";"germany",#N/A,FALSE,"Germany";"portugal",#N/A,FALSE,"Portugal";"belgium",#N/A,FALSE,"Belgium";"japan",#N/A,FALSE,"Japan ";"italy",#N/A,FALSE,"Italy";"spain",#N/A,FALSE,"Spain";"korea",#N/A,FALSE,"Korea"}</definedName>
    <definedName name="gffdgfg" localSheetId="7" hidden="1">{"rp_only",#N/A,FALSE,"2225"}</definedName>
    <definedName name="gffdgfg" hidden="1">{"rp_only",#N/A,FALSE,"2225"}</definedName>
    <definedName name="gffdgfg_1" localSheetId="7" hidden="1">{"rp_only",#N/A,FALSE,"2225"}</definedName>
    <definedName name="gffdgfg_1" hidden="1">{"rp_only",#N/A,FALSE,"2225"}</definedName>
    <definedName name="gffgfgdgf" localSheetId="7" hidden="1">{"rp_only",#N/A,FALSE,"2225"}</definedName>
    <definedName name="gffgfgdgf" hidden="1">{"rp_only",#N/A,FALSE,"2225"}</definedName>
    <definedName name="gffgfgdgf_1" localSheetId="7" hidden="1">{"rp_only",#N/A,FALSE,"2225"}</definedName>
    <definedName name="gffgfgdgf_1" hidden="1">{"rp_only",#N/A,FALSE,"2225"}</definedName>
    <definedName name="gfgf" localSheetId="7" hidden="1">{"with_oth_curr",#N/A,FALSE,"2225"}</definedName>
    <definedName name="gfgf" hidden="1">{"with_oth_curr",#N/A,FALSE,"2225"}</definedName>
    <definedName name="gfgf_1" localSheetId="7" hidden="1">{"with_oth_curr",#N/A,FALSE,"2225"}</definedName>
    <definedName name="gfgf_1" hidden="1">{"with_oth_curr",#N/A,FALSE,"2225"}</definedName>
    <definedName name="gfgfasgfdasdfsa" localSheetId="7" hidden="1">{"rp_only",#N/A,FALSE,"2225"}</definedName>
    <definedName name="gfgfasgfdasdfsa" hidden="1">{"rp_only",#N/A,FALSE,"2225"}</definedName>
    <definedName name="gfgfasgfdasdfsa_1" localSheetId="7" hidden="1">{"rp_only",#N/A,FALSE,"2225"}</definedName>
    <definedName name="gfgfasgfdasdfsa_1" hidden="1">{"rp_only",#N/A,FALSE,"2225"}</definedName>
    <definedName name="gfgfdfo" localSheetId="7" hidden="1">{"rp_only",#N/A,FALSE,"2225"}</definedName>
    <definedName name="gfgfdfo" hidden="1">{"rp_only",#N/A,FALSE,"2225"}</definedName>
    <definedName name="gfgfdfo_1" localSheetId="7" hidden="1">{"rp_only",#N/A,FALSE,"2225"}</definedName>
    <definedName name="gfgfdfo_1" hidden="1">{"rp_only",#N/A,FALSE,"2225"}</definedName>
    <definedName name="gfgfdgf" localSheetId="7" hidden="1">{"rp_only",#N/A,FALSE,"2225"}</definedName>
    <definedName name="gfgfdgf" hidden="1">{"rp_only",#N/A,FALSE,"2225"}</definedName>
    <definedName name="gfgfdgf_1" localSheetId="7" hidden="1">{"rp_only",#N/A,FALSE,"2225"}</definedName>
    <definedName name="gfgfdgf_1" hidden="1">{"rp_only",#N/A,FALSE,"2225"}</definedName>
    <definedName name="gfgffggfgf" localSheetId="7" hidden="1">{"rp_only",#N/A,FALSE,"2225"}</definedName>
    <definedName name="gfgffggfgf" hidden="1">{"rp_only",#N/A,FALSE,"2225"}</definedName>
    <definedName name="gfgffggfgf_1" localSheetId="7" hidden="1">{"rp_only",#N/A,FALSE,"2225"}</definedName>
    <definedName name="gfgffggfgf_1" hidden="1">{"rp_only",#N/A,FALSE,"2225"}</definedName>
    <definedName name="gfgfgf" localSheetId="7" hidden="1">{"rp_only",#N/A,FALSE,"2225"}</definedName>
    <definedName name="gfgfgf" hidden="1">{"rp_only",#N/A,FALSE,"2225"}</definedName>
    <definedName name="gfgfgf_1" localSheetId="7" hidden="1">{"rp_only",#N/A,FALSE,"2225"}</definedName>
    <definedName name="gfgfgf_1" hidden="1">{"rp_only",#N/A,FALSE,"2225"}</definedName>
    <definedName name="gfgfgfgfg" localSheetId="10" hidden="1">{#N/A,#N/A,FALSE,"SumD";#N/A,#N/A,FALSE,"ElecD";#N/A,#N/A,FALSE,"MechD";#N/A,#N/A,FALSE,"GeotD";#N/A,#N/A,FALSE,"PrcsD";#N/A,#N/A,FALSE,"TunnD";#N/A,#N/A,FALSE,"CivlD";#N/A,#N/A,FALSE,"NtwkD";#N/A,#N/A,FALSE,"EstgD";#N/A,#N/A,FALSE,"PEngD"}</definedName>
    <definedName name="gfgfgfgfg" localSheetId="7"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10" hidden="1">{#N/A,#N/A,FALSE,"SumG";#N/A,#N/A,FALSE,"ElecG";#N/A,#N/A,FALSE,"MechG";#N/A,#N/A,FALSE,"GeotG";#N/A,#N/A,FALSE,"PrcsG";#N/A,#N/A,FALSE,"TunnG";#N/A,#N/A,FALSE,"CivlG";#N/A,#N/A,FALSE,"NtwkG";#N/A,#N/A,FALSE,"EstgG";#N/A,#N/A,FALSE,"PEngG"}</definedName>
    <definedName name="gfgfgfgss" localSheetId="7"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localSheetId="7" hidden="1">{"with_oth_curr",#N/A,FALSE,"2225"}</definedName>
    <definedName name="gfgfgsagfsgafg" hidden="1">{"with_oth_curr",#N/A,FALSE,"2225"}</definedName>
    <definedName name="gfgfgsagfsgafg_1" localSheetId="7" hidden="1">{"with_oth_curr",#N/A,FALSE,"2225"}</definedName>
    <definedName name="gfgfgsagfsgafg_1" hidden="1">{"with_oth_curr",#N/A,FALSE,"2225"}</definedName>
    <definedName name="gfgfhgh" localSheetId="7" hidden="1">{"rp_only",#N/A,FALSE,"2225"}</definedName>
    <definedName name="gfgfhgh" hidden="1">{"rp_only",#N/A,FALSE,"2225"}</definedName>
    <definedName name="gfgfhgh_1" localSheetId="7" hidden="1">{"rp_only",#N/A,FALSE,"2225"}</definedName>
    <definedName name="gfgfhgh_1" hidden="1">{"rp_only",#N/A,FALSE,"2225"}</definedName>
    <definedName name="gfgfvfd" localSheetId="7" hidden="1">{"rp_only",#N/A,FALSE,"2225"}</definedName>
    <definedName name="gfgfvfd" hidden="1">{"rp_only",#N/A,FALSE,"2225"}</definedName>
    <definedName name="gfgfvfd_1" localSheetId="7" hidden="1">{"rp_only",#N/A,FALSE,"2225"}</definedName>
    <definedName name="gfgfvfd_1" hidden="1">{"rp_only",#N/A,FALSE,"2225"}</definedName>
    <definedName name="gfghds" localSheetId="7" hidden="1">{"with_oth_curr",#N/A,FALSE,"2225"}</definedName>
    <definedName name="gfghds" hidden="1">{"with_oth_curr",#N/A,FALSE,"2225"}</definedName>
    <definedName name="gfghds_1" localSheetId="7" hidden="1">{"with_oth_curr",#N/A,FALSE,"2225"}</definedName>
    <definedName name="gfghds_1" hidden="1">{"with_oth_curr",#N/A,FALSE,"2225"}</definedName>
    <definedName name="gfghfgjfgjgj" localSheetId="7" hidden="1">{"with_oth_curr",#N/A,FALSE,"2225"}</definedName>
    <definedName name="gfghfgjfgjgj" hidden="1">{"with_oth_curr",#N/A,FALSE,"2225"}</definedName>
    <definedName name="gfghfgjfgjgj_1" localSheetId="7" hidden="1">{"with_oth_curr",#N/A,FALSE,"2225"}</definedName>
    <definedName name="gfghfgjfgjgj_1" hidden="1">{"with_oth_curr",#N/A,FALSE,"2225"}</definedName>
    <definedName name="gfgsdtsdfg" localSheetId="7" hidden="1">{"with_oth_curr",#N/A,FALSE,"2225"}</definedName>
    <definedName name="gfgsdtsdfg" hidden="1">{"with_oth_curr",#N/A,FALSE,"2225"}</definedName>
    <definedName name="gfgsdtsdfg_1" localSheetId="7" hidden="1">{"with_oth_curr",#N/A,FALSE,"2225"}</definedName>
    <definedName name="gfgsdtsdfg_1" hidden="1">{"with_oth_curr",#N/A,FALSE,"2225"}</definedName>
    <definedName name="gfgsfg" localSheetId="7" hidden="1">{"with_oth_curr",#N/A,FALSE,"2225"}</definedName>
    <definedName name="gfgsfg" hidden="1">{"with_oth_curr",#N/A,FALSE,"2225"}</definedName>
    <definedName name="gfgsfg_1" localSheetId="7" hidden="1">{"with_oth_curr",#N/A,FALSE,"2225"}</definedName>
    <definedName name="gfgsfg_1" hidden="1">{"with_oth_curr",#N/A,FALSE,"2225"}</definedName>
    <definedName name="gfgtsey" localSheetId="7" hidden="1">{"rp_only",#N/A,FALSE,"2225"}</definedName>
    <definedName name="gfgtsey" hidden="1">{"rp_only",#N/A,FALSE,"2225"}</definedName>
    <definedName name="gfgtsey_1" localSheetId="7" hidden="1">{"rp_only",#N/A,FALSE,"2225"}</definedName>
    <definedName name="gfgtsey_1" hidden="1">{"rp_only",#N/A,FALSE,"2225"}</definedName>
    <definedName name="gfhdfh" localSheetId="7" hidden="1">{"rp_only",#N/A,FALSE,"2225"}</definedName>
    <definedName name="gfhdfh" hidden="1">{"rp_only",#N/A,FALSE,"2225"}</definedName>
    <definedName name="gfhdfh_1" localSheetId="7" hidden="1">{"rp_only",#N/A,FALSE,"2225"}</definedName>
    <definedName name="gfhdfh_1" hidden="1">{"rp_only",#N/A,FALSE,"2225"}</definedName>
    <definedName name="gfhdfhfghnbv" localSheetId="7" hidden="1">{"rp_only",#N/A,FALSE,"2225"}</definedName>
    <definedName name="gfhdfhfghnbv" hidden="1">{"rp_only",#N/A,FALSE,"2225"}</definedName>
    <definedName name="gfhdfhfghnbv_1" localSheetId="7" hidden="1">{"rp_only",#N/A,FALSE,"2225"}</definedName>
    <definedName name="gfhdfhfghnbv_1" hidden="1">{"rp_only",#N/A,FALSE,"2225"}</definedName>
    <definedName name="gfhfg" localSheetId="7" hidden="1">{"with_oth_curr",#N/A,FALSE,"2225"}</definedName>
    <definedName name="gfhfg" hidden="1">{"with_oth_curr",#N/A,FALSE,"2225"}</definedName>
    <definedName name="gfhfg_1" localSheetId="7" hidden="1">{"with_oth_curr",#N/A,FALSE,"2225"}</definedName>
    <definedName name="gfhfg_1" hidden="1">{"with_oth_curr",#N/A,FALSE,"2225"}</definedName>
    <definedName name="gfhfgh" localSheetId="7" hidden="1">{"rp_only",#N/A,FALSE,"2225"}</definedName>
    <definedName name="gfhfgh" hidden="1">{"rp_only",#N/A,FALSE,"2225"}</definedName>
    <definedName name="gfhfgh_1" localSheetId="7" hidden="1">{"rp_only",#N/A,FALSE,"2225"}</definedName>
    <definedName name="gfhfgh_1" hidden="1">{"rp_only",#N/A,FALSE,"2225"}</definedName>
    <definedName name="gfhfghbvn" localSheetId="7" hidden="1">{"rp_only",#N/A,FALSE,"2225"}</definedName>
    <definedName name="gfhfghbvn" hidden="1">{"rp_only",#N/A,FALSE,"2225"}</definedName>
    <definedName name="gfhfghbvn_1" localSheetId="7" hidden="1">{"rp_only",#N/A,FALSE,"2225"}</definedName>
    <definedName name="gfhfghbvn_1" hidden="1">{"rp_only",#N/A,FALSE,"2225"}</definedName>
    <definedName name="gfhfghf" localSheetId="7" hidden="1">{"rp_only",#N/A,FALSE,"2225"}</definedName>
    <definedName name="gfhfghf" hidden="1">{"rp_only",#N/A,FALSE,"2225"}</definedName>
    <definedName name="gfhfghf_1" localSheetId="7" hidden="1">{"rp_only",#N/A,FALSE,"2225"}</definedName>
    <definedName name="gfhfghf_1" hidden="1">{"rp_only",#N/A,FALSE,"2225"}</definedName>
    <definedName name="gfhfghfg" localSheetId="7" hidden="1">{"rp_only",#N/A,FALSE,"2225"}</definedName>
    <definedName name="gfhfghfg" hidden="1">{"rp_only",#N/A,FALSE,"2225"}</definedName>
    <definedName name="gfhfghfg_1" localSheetId="7" hidden="1">{"rp_only",#N/A,FALSE,"2225"}</definedName>
    <definedName name="gfhfghfg_1" hidden="1">{"rp_only",#N/A,FALSE,"2225"}</definedName>
    <definedName name="gfhfghfgh" localSheetId="7" hidden="1">{"rp_only",#N/A,FALSE,"2225"}</definedName>
    <definedName name="gfhfghfgh" hidden="1">{"rp_only",#N/A,FALSE,"2225"}</definedName>
    <definedName name="gfhfghfgh_1" localSheetId="7" hidden="1">{"rp_only",#N/A,FALSE,"2225"}</definedName>
    <definedName name="gfhfghfgh_1" hidden="1">{"rp_only",#N/A,FALSE,"2225"}</definedName>
    <definedName name="gfhfghfghf" localSheetId="7" hidden="1">{"rp_only",#N/A,FALSE,"2225"}</definedName>
    <definedName name="gfhfghfghf" hidden="1">{"rp_only",#N/A,FALSE,"2225"}</definedName>
    <definedName name="gfhfghfghf_1" localSheetId="7" hidden="1">{"rp_only",#N/A,FALSE,"2225"}</definedName>
    <definedName name="gfhfghfghf_1" hidden="1">{"rp_only",#N/A,FALSE,"2225"}</definedName>
    <definedName name="gfhfghfghfghgfh" localSheetId="7" hidden="1">{"with_oth_curr",#N/A,FALSE,"2225"}</definedName>
    <definedName name="gfhfghfghfghgfh" hidden="1">{"with_oth_curr",#N/A,FALSE,"2225"}</definedName>
    <definedName name="gfhfghfghfghgfh_1" localSheetId="7" hidden="1">{"with_oth_curr",#N/A,FALSE,"2225"}</definedName>
    <definedName name="gfhfghfghfghgfh_1" hidden="1">{"with_oth_curr",#N/A,FALSE,"2225"}</definedName>
    <definedName name="gfhfghfghh" localSheetId="7" hidden="1">{"rp_only",#N/A,FALSE,"2225"}</definedName>
    <definedName name="gfhfghfghh" hidden="1">{"rp_only",#N/A,FALSE,"2225"}</definedName>
    <definedName name="gfhfghfghh_1" localSheetId="7" hidden="1">{"rp_only",#N/A,FALSE,"2225"}</definedName>
    <definedName name="gfhfghfghh_1" hidden="1">{"rp_only",#N/A,FALSE,"2225"}</definedName>
    <definedName name="gfhfghfh" localSheetId="7" hidden="1">{"rp_only",#N/A,FALSE,"2225"}</definedName>
    <definedName name="gfhfghfh" hidden="1">{"rp_only",#N/A,FALSE,"2225"}</definedName>
    <definedName name="gfhfghfh_1" localSheetId="7" hidden="1">{"rp_only",#N/A,FALSE,"2225"}</definedName>
    <definedName name="gfhfghfh_1" hidden="1">{"rp_only",#N/A,FALSE,"2225"}</definedName>
    <definedName name="gfhfghfhf" localSheetId="7" hidden="1">{"with_oth_curr",#N/A,FALSE,"2225"}</definedName>
    <definedName name="gfhfghfhf" hidden="1">{"with_oth_curr",#N/A,FALSE,"2225"}</definedName>
    <definedName name="gfhfghfhf_1" localSheetId="7" hidden="1">{"with_oth_curr",#N/A,FALSE,"2225"}</definedName>
    <definedName name="gfhfghfhf_1" hidden="1">{"with_oth_curr",#N/A,FALSE,"2225"}</definedName>
    <definedName name="gfhfghg" localSheetId="7" hidden="1">{"rp_only",#N/A,FALSE,"2225"}</definedName>
    <definedName name="gfhfghg" hidden="1">{"rp_only",#N/A,FALSE,"2225"}</definedName>
    <definedName name="gfhfghg_1" localSheetId="7" hidden="1">{"rp_only",#N/A,FALSE,"2225"}</definedName>
    <definedName name="gfhfghg_1" hidden="1">{"rp_only",#N/A,FALSE,"2225"}</definedName>
    <definedName name="gfhfghgfh" localSheetId="7" hidden="1">{"rp_only",#N/A,FALSE,"2225"}</definedName>
    <definedName name="gfhfghgfh" hidden="1">{"rp_only",#N/A,FALSE,"2225"}</definedName>
    <definedName name="gfhfghgfh_1" localSheetId="7" hidden="1">{"rp_only",#N/A,FALSE,"2225"}</definedName>
    <definedName name="gfhfghgfh_1" hidden="1">{"rp_only",#N/A,FALSE,"2225"}</definedName>
    <definedName name="gfhfghgfhfh" localSheetId="7" hidden="1">{"rp_only",#N/A,FALSE,"2225"}</definedName>
    <definedName name="gfhfghgfhfh" hidden="1">{"rp_only",#N/A,FALSE,"2225"}</definedName>
    <definedName name="gfhfghgfhfh_1" localSheetId="7" hidden="1">{"rp_only",#N/A,FALSE,"2225"}</definedName>
    <definedName name="gfhfghgfhfh_1" hidden="1">{"rp_only",#N/A,FALSE,"2225"}</definedName>
    <definedName name="gfhfghh" localSheetId="7" hidden="1">{"rp_only",#N/A,FALSE,"2225"}</definedName>
    <definedName name="gfhfghh" hidden="1">{"rp_only",#N/A,FALSE,"2225"}</definedName>
    <definedName name="gfhfghh_1" localSheetId="7" hidden="1">{"rp_only",#N/A,FALSE,"2225"}</definedName>
    <definedName name="gfhfghh_1" hidden="1">{"rp_only",#N/A,FALSE,"2225"}</definedName>
    <definedName name="gfhfgtryey" localSheetId="7" hidden="1">{"rp_only",#N/A,FALSE,"2225"}</definedName>
    <definedName name="gfhfgtryey" hidden="1">{"rp_only",#N/A,FALSE,"2225"}</definedName>
    <definedName name="gfhfgtryey_1" localSheetId="7" hidden="1">{"rp_only",#N/A,FALSE,"2225"}</definedName>
    <definedName name="gfhfgtryey_1" hidden="1">{"rp_only",#N/A,FALSE,"2225"}</definedName>
    <definedName name="gfhfh" localSheetId="7" hidden="1">{"with_oth_curr",#N/A,FALSE,"2225"}</definedName>
    <definedName name="gfhfh" hidden="1">{"with_oth_curr",#N/A,FALSE,"2225"}</definedName>
    <definedName name="gfhfh_1" localSheetId="7" hidden="1">{"with_oth_curr",#N/A,FALSE,"2225"}</definedName>
    <definedName name="gfhfh_1" hidden="1">{"with_oth_curr",#N/A,FALSE,"2225"}</definedName>
    <definedName name="gfhfhf" localSheetId="7" hidden="1">{"with_oth_curr",#N/A,FALSE,"2225"}</definedName>
    <definedName name="gfhfhf" hidden="1">{"with_oth_curr",#N/A,FALSE,"2225"}</definedName>
    <definedName name="gfhfhf_1" localSheetId="7" hidden="1">{"with_oth_curr",#N/A,FALSE,"2225"}</definedName>
    <definedName name="gfhfhf_1" hidden="1">{"with_oth_curr",#N/A,FALSE,"2225"}</definedName>
    <definedName name="gfhfhfh" localSheetId="7" hidden="1">{"rp_only",#N/A,FALSE,"2225"}</definedName>
    <definedName name="gfhfhfh" hidden="1">{"rp_only",#N/A,FALSE,"2225"}</definedName>
    <definedName name="gfhfhfh_1" localSheetId="7" hidden="1">{"rp_only",#N/A,FALSE,"2225"}</definedName>
    <definedName name="gfhfhfh_1" hidden="1">{"rp_only",#N/A,FALSE,"2225"}</definedName>
    <definedName name="gfhfhfhfgh" localSheetId="7" hidden="1">{"rp_only",#N/A,FALSE,"2225"}</definedName>
    <definedName name="gfhfhfhfgh" hidden="1">{"rp_only",#N/A,FALSE,"2225"}</definedName>
    <definedName name="gfhfhfhfgh_1" localSheetId="7" hidden="1">{"rp_only",#N/A,FALSE,"2225"}</definedName>
    <definedName name="gfhfhfhfgh_1" hidden="1">{"rp_only",#N/A,FALSE,"2225"}</definedName>
    <definedName name="gfhfhgf" localSheetId="7" hidden="1">{"rp_only",#N/A,FALSE,"2225"}</definedName>
    <definedName name="gfhfhgf" hidden="1">{"rp_only",#N/A,FALSE,"2225"}</definedName>
    <definedName name="gfhfhgf_1" localSheetId="7" hidden="1">{"rp_only",#N/A,FALSE,"2225"}</definedName>
    <definedName name="gfhfhgf_1" hidden="1">{"rp_only",#N/A,FALSE,"2225"}</definedName>
    <definedName name="gfhfytryr" localSheetId="7" hidden="1">{"with_oth_curr",#N/A,FALSE,"2225"}</definedName>
    <definedName name="gfhfytryr" hidden="1">{"with_oth_curr",#N/A,FALSE,"2225"}</definedName>
    <definedName name="gfhfytryr_1" localSheetId="7" hidden="1">{"with_oth_curr",#N/A,FALSE,"2225"}</definedName>
    <definedName name="gfhfytryr_1" hidden="1">{"with_oth_curr",#N/A,FALSE,"2225"}</definedName>
    <definedName name="gfhgfhf" localSheetId="7" hidden="1">{"rp_only",#N/A,FALSE,"2225"}</definedName>
    <definedName name="gfhgfhf" hidden="1">{"rp_only",#N/A,FALSE,"2225"}</definedName>
    <definedName name="gfhgfhf_1" localSheetId="7" hidden="1">{"rp_only",#N/A,FALSE,"2225"}</definedName>
    <definedName name="gfhgfhf_1" hidden="1">{"rp_only",#N/A,FALSE,"2225"}</definedName>
    <definedName name="gfhgfhfh" localSheetId="7" hidden="1">{"with_oth_curr",#N/A,FALSE,"2225"}</definedName>
    <definedName name="gfhgfhfh" hidden="1">{"with_oth_curr",#N/A,FALSE,"2225"}</definedName>
    <definedName name="gfhgfhfh_1" localSheetId="7" hidden="1">{"with_oth_curr",#N/A,FALSE,"2225"}</definedName>
    <definedName name="gfhgfhfh_1" hidden="1">{"with_oth_curr",#N/A,FALSE,"2225"}</definedName>
    <definedName name="gfhgfhfhfhfh" localSheetId="7" hidden="1">{"rp_only",#N/A,FALSE,"2225"}</definedName>
    <definedName name="gfhgfhfhfhfh" hidden="1">{"rp_only",#N/A,FALSE,"2225"}</definedName>
    <definedName name="gfhgfhfhfhfh_1" localSheetId="7" hidden="1">{"rp_only",#N/A,FALSE,"2225"}</definedName>
    <definedName name="gfhgfhfhfhfh_1" hidden="1">{"rp_only",#N/A,FALSE,"2225"}</definedName>
    <definedName name="gfhgfhgf" localSheetId="7" hidden="1">{"rp_only",#N/A,FALSE,"2225"}</definedName>
    <definedName name="gfhgfhgf" hidden="1">{"rp_only",#N/A,FALSE,"2225"}</definedName>
    <definedName name="gfhgfhgf_1" localSheetId="7" hidden="1">{"rp_only",#N/A,FALSE,"2225"}</definedName>
    <definedName name="gfhgfhgf_1" hidden="1">{"rp_only",#N/A,FALSE,"2225"}</definedName>
    <definedName name="gfhgfhgfhfdgh" localSheetId="7" hidden="1">{"rp_only",#N/A,FALSE,"2225"}</definedName>
    <definedName name="gfhgfhgfhfdgh" hidden="1">{"rp_only",#N/A,FALSE,"2225"}</definedName>
    <definedName name="gfhgfhgfhfdgh_1" localSheetId="7" hidden="1">{"rp_only",#N/A,FALSE,"2225"}</definedName>
    <definedName name="gfhgfhgfhfdgh_1" hidden="1">{"rp_only",#N/A,FALSE,"2225"}</definedName>
    <definedName name="gfhghfghfhfhg" localSheetId="7" hidden="1">{"rp_only",#N/A,FALSE,"2225"}</definedName>
    <definedName name="gfhghfghfhfhg" hidden="1">{"rp_only",#N/A,FALSE,"2225"}</definedName>
    <definedName name="gfhghfghfhfhg_1" localSheetId="7" hidden="1">{"rp_only",#N/A,FALSE,"2225"}</definedName>
    <definedName name="gfhghfghfhfhg_1" hidden="1">{"rp_only",#N/A,FALSE,"2225"}</definedName>
    <definedName name="gfhjgjg" localSheetId="7" hidden="1">{"rp_only",#N/A,FALSE,"2225"}</definedName>
    <definedName name="gfhjgjg" hidden="1">{"rp_only",#N/A,FALSE,"2225"}</definedName>
    <definedName name="gfhjgjg_1" localSheetId="7" hidden="1">{"rp_only",#N/A,FALSE,"2225"}</definedName>
    <definedName name="gfhjgjg_1" hidden="1">{"rp_only",#N/A,FALSE,"2225"}</definedName>
    <definedName name="gfjgfh" localSheetId="10" hidden="1">{#N/A,#N/A,FALSE,"CCTV"}</definedName>
    <definedName name="gfjgfh" localSheetId="7" hidden="1">{#N/A,#N/A,FALSE,"CCTV"}</definedName>
    <definedName name="gfjgfh" hidden="1">{#N/A,#N/A,FALSE,"CCTV"}</definedName>
    <definedName name="gfjgfhfg" localSheetId="10" hidden="1">{#N/A,#N/A,FALSE,"CCTV"}</definedName>
    <definedName name="gfjgfhfg" localSheetId="7" hidden="1">{#N/A,#N/A,FALSE,"CCTV"}</definedName>
    <definedName name="gfjgfhfg" hidden="1">{#N/A,#N/A,FALSE,"CCTV"}</definedName>
    <definedName name="gfjgfhjjtyutyuyjghnjbmyj" localSheetId="7" hidden="1">{"rp_only",#N/A,FALSE,"2225"}</definedName>
    <definedName name="gfjgfhjjtyutyuyjghnjbmyj" hidden="1">{"rp_only",#N/A,FALSE,"2225"}</definedName>
    <definedName name="gfjgfhjjtyutyuyjghnjbmyj_1" localSheetId="7" hidden="1">{"rp_only",#N/A,FALSE,"2225"}</definedName>
    <definedName name="gfjgfhjjtyutyuyjghnjbmyj_1" hidden="1">{"rp_only",#N/A,FALSE,"2225"}</definedName>
    <definedName name="gfjgfjgjy" localSheetId="7" hidden="1">{"rp_only",#N/A,FALSE,"2225"}</definedName>
    <definedName name="gfjgfjgjy" hidden="1">{"rp_only",#N/A,FALSE,"2225"}</definedName>
    <definedName name="gfjgfjgjy_1" localSheetId="7" hidden="1">{"rp_only",#N/A,FALSE,"2225"}</definedName>
    <definedName name="gfjgfjgjy_1" hidden="1">{"rp_only",#N/A,FALSE,"2225"}</definedName>
    <definedName name="gfjghj" localSheetId="7" hidden="1">{"rp_only",#N/A,FALSE,"2225"}</definedName>
    <definedName name="gfjghj" hidden="1">{"rp_only",#N/A,FALSE,"2225"}</definedName>
    <definedName name="gfjghj_1" localSheetId="7" hidden="1">{"rp_only",#N/A,FALSE,"2225"}</definedName>
    <definedName name="gfjghj_1" hidden="1">{"rp_only",#N/A,FALSE,"2225"}</definedName>
    <definedName name="GFST04">#REF!</definedName>
    <definedName name="gfvc" localSheetId="7" hidden="1">{"rp_only",#N/A,FALSE,"2225"}</definedName>
    <definedName name="gfvc" hidden="1">{"rp_only",#N/A,FALSE,"2225"}</definedName>
    <definedName name="gfvc_1" localSheetId="7" hidden="1">{"rp_only",#N/A,FALSE,"2225"}</definedName>
    <definedName name="gfvc_1" hidden="1">{"rp_only",#N/A,FALSE,"2225"}</definedName>
    <definedName name="gfvffv" localSheetId="7" hidden="1">{"rp_only",#N/A,FALSE,"2225"}</definedName>
    <definedName name="gfvffv" hidden="1">{"rp_only",#N/A,FALSE,"2225"}</definedName>
    <definedName name="gfvffv_1" localSheetId="7" hidden="1">{"rp_only",#N/A,FALSE,"2225"}</definedName>
    <definedName name="gfvffv_1" hidden="1">{"rp_only",#N/A,FALSE,"2225"}</definedName>
    <definedName name="gfxczvcxvxczvgfgf" localSheetId="7" hidden="1">{"rp_only",#N/A,FALSE,"2225"}</definedName>
    <definedName name="gfxczvcxvxczvgfgf" hidden="1">{"rp_only",#N/A,FALSE,"2225"}</definedName>
    <definedName name="gfxczvcxvxczvgfgf_1" localSheetId="7" hidden="1">{"rp_only",#N/A,FALSE,"2225"}</definedName>
    <definedName name="gfxczvcxvxczvgfgf_1" hidden="1">{"rp_only",#N/A,FALSE,"2225"}</definedName>
    <definedName name="gfxgfxgzgfz" localSheetId="7" hidden="1">{"with_oth_curr",#N/A,FALSE,"2225"}</definedName>
    <definedName name="gfxgfxgzgfz" hidden="1">{"with_oth_curr",#N/A,FALSE,"2225"}</definedName>
    <definedName name="gfxgfxgzgfz_1" localSheetId="7" hidden="1">{"with_oth_curr",#N/A,FALSE,"2225"}</definedName>
    <definedName name="gfxgfxgzgfz_1" hidden="1">{"with_oth_curr",#N/A,FALSE,"2225"}</definedName>
    <definedName name="GG" localSheetId="7" hidden="1">{"INV_INSURANCE",#N/A,FALSE,"PREPAID-1"}</definedName>
    <definedName name="GG" hidden="1">{"INV_INSURANCE",#N/A,FALSE,"PREPAID-1"}</definedName>
    <definedName name="GG_1" localSheetId="7" hidden="1">{"INV_INSURANCE",#N/A,FALSE,"PREPAID-1"}</definedName>
    <definedName name="GG_1" hidden="1">{"INV_INSURANCE",#N/A,FALSE,"PREPAID-1"}</definedName>
    <definedName name="ggfg" localSheetId="7" hidden="1">{"rp_only",#N/A,FALSE,"2225"}</definedName>
    <definedName name="ggfg" hidden="1">{"rp_only",#N/A,FALSE,"2225"}</definedName>
    <definedName name="ggfg_1" localSheetId="7" hidden="1">{"rp_only",#N/A,FALSE,"2225"}</definedName>
    <definedName name="ggfg_1" hidden="1">{"rp_only",#N/A,FALSE,"2225"}</definedName>
    <definedName name="ggg" localSheetId="7" hidden="1">{#N/A,#N/A,FALSE,"QR";#N/A,#N/A,FALSE,"R02";#N/A,#N/A,FALSE,"R04";#N/A,#N/A,FALSE,"R05";#N/A,#N/A,FALSE,"R08"}</definedName>
    <definedName name="ggg" hidden="1">{#N/A,#N/A,FALSE,"QR";#N/A,#N/A,FALSE,"R02";#N/A,#N/A,FALSE,"R04";#N/A,#N/A,FALSE,"R05";#N/A,#N/A,FALSE,"R08"}</definedName>
    <definedName name="ggggg" localSheetId="7" hidden="1">{"budget992000_customers",#N/A,FALSE,"Celtel alternative 6"}</definedName>
    <definedName name="ggggg" hidden="1">{"budget992000_customers",#N/A,FALSE,"Celtel alternative 6"}</definedName>
    <definedName name="ggggggg" localSheetId="7" hidden="1">{#N/A,#N/A,FALSE,"Sheet1";#N/A,#N/A,FALSE,"Sheet2"}</definedName>
    <definedName name="ggggggg" hidden="1">{#N/A,#N/A,FALSE,"Sheet1";#N/A,#N/A,FALSE,"Sheet2"}</definedName>
    <definedName name="gggggggggggggggggggggg">#REF!</definedName>
    <definedName name="gggggggggggggggggggggggggggg">#REF!</definedName>
    <definedName name="gggr" localSheetId="7" hidden="1">{"rp_only",#N/A,FALSE,"2225"}</definedName>
    <definedName name="gggr" hidden="1">{"rp_only",#N/A,FALSE,"2225"}</definedName>
    <definedName name="gggr_1" localSheetId="7" hidden="1">{"rp_only",#N/A,FALSE,"2225"}</definedName>
    <definedName name="gggr_1" hidden="1">{"rp_only",#N/A,FALSE,"2225"}</definedName>
    <definedName name="ggsdd" localSheetId="7" hidden="1">{"rp_only",#N/A,FALSE,"2225"}</definedName>
    <definedName name="ggsdd" hidden="1">{"rp_only",#N/A,FALSE,"2225"}</definedName>
    <definedName name="ggsdd_1" localSheetId="7" hidden="1">{"rp_only",#N/A,FALSE,"2225"}</definedName>
    <definedName name="ggsdd_1" hidden="1">{"rp_only",#N/A,FALSE,"2225"}</definedName>
    <definedName name="ggsgvg" localSheetId="7" hidden="1">{"rp_only",#N/A,FALSE,"2225"}</definedName>
    <definedName name="ggsgvg" hidden="1">{"rp_only",#N/A,FALSE,"2225"}</definedName>
    <definedName name="ggsgvg_1" localSheetId="7" hidden="1">{"rp_only",#N/A,FALSE,"2225"}</definedName>
    <definedName name="ggsgvg_1" hidden="1">{"rp_only",#N/A,FALSE,"2225"}</definedName>
    <definedName name="gh" localSheetId="7" hidden="1">{"CSC_1",#N/A,FALSE,"CSC Outputs";"CSC_2",#N/A,FALSE,"CSC Outputs"}</definedName>
    <definedName name="gh" hidden="1">{"CSC_1",#N/A,FALSE,"CSC Outputs";"CSC_2",#N/A,FALSE,"CSC Outputs"}</definedName>
    <definedName name="ghcbhcvb" localSheetId="7" hidden="1">{"rp_only",#N/A,FALSE,"2225"}</definedName>
    <definedName name="ghcbhcvb" hidden="1">{"rp_only",#N/A,FALSE,"2225"}</definedName>
    <definedName name="ghcbhcvb_1" localSheetId="7" hidden="1">{"rp_only",#N/A,FALSE,"2225"}</definedName>
    <definedName name="ghcbhcvb_1" hidden="1">{"rp_only",#N/A,FALSE,"2225"}</definedName>
    <definedName name="ghdfgdfg" localSheetId="7" hidden="1">{"with_oth_curr",#N/A,FALSE,"2225"}</definedName>
    <definedName name="ghdfgdfg" hidden="1">{"with_oth_curr",#N/A,FALSE,"2225"}</definedName>
    <definedName name="ghdfgdfg_1" localSheetId="7" hidden="1">{"with_oth_curr",#N/A,FALSE,"2225"}</definedName>
    <definedName name="ghdfgdfg_1" hidden="1">{"with_oth_curr",#N/A,FALSE,"2225"}</definedName>
    <definedName name="ghdfhdfgh" localSheetId="7" hidden="1">{"with_oth_curr",#N/A,FALSE,"2225"}</definedName>
    <definedName name="ghdfhdfgh" hidden="1">{"with_oth_curr",#N/A,FALSE,"2225"}</definedName>
    <definedName name="ghdfhdfgh_1" localSheetId="7" hidden="1">{"with_oth_curr",#N/A,FALSE,"2225"}</definedName>
    <definedName name="ghdfhdfgh_1" hidden="1">{"with_oth_curr",#N/A,FALSE,"2225"}</definedName>
    <definedName name="ghdshghgghhghgd" localSheetId="7" hidden="1">{"rp_only",#N/A,FALSE,"2225"}</definedName>
    <definedName name="ghdshghgghhghgd" hidden="1">{"rp_only",#N/A,FALSE,"2225"}</definedName>
    <definedName name="ghdshghgghhghgd_1" localSheetId="7" hidden="1">{"rp_only",#N/A,FALSE,"2225"}</definedName>
    <definedName name="ghdshghgghhghgd_1" hidden="1">{"rp_only",#N/A,FALSE,"2225"}</definedName>
    <definedName name="ghfgh" localSheetId="7" hidden="1">{"rp_only",#N/A,FALSE,"2225"}</definedName>
    <definedName name="ghfgh" hidden="1">{"rp_only",#N/A,FALSE,"2225"}</definedName>
    <definedName name="ghfgh_1" localSheetId="7" hidden="1">{"rp_only",#N/A,FALSE,"2225"}</definedName>
    <definedName name="ghfgh_1" hidden="1">{"rp_only",#N/A,FALSE,"2225"}</definedName>
    <definedName name="ghfghdfg" localSheetId="7" hidden="1">{"rp_only",#N/A,FALSE,"2225"}</definedName>
    <definedName name="ghfghdfg" hidden="1">{"rp_only",#N/A,FALSE,"2225"}</definedName>
    <definedName name="ghfghdfg_1" localSheetId="7" hidden="1">{"rp_only",#N/A,FALSE,"2225"}</definedName>
    <definedName name="ghfghdfg_1" hidden="1">{"rp_only",#N/A,FALSE,"2225"}</definedName>
    <definedName name="ghfghfh" localSheetId="7" hidden="1">{"with_oth_curr",#N/A,FALSE,"2225"}</definedName>
    <definedName name="ghfghfh" hidden="1">{"with_oth_curr",#N/A,FALSE,"2225"}</definedName>
    <definedName name="ghfghfh_1" localSheetId="7" hidden="1">{"with_oth_curr",#N/A,FALSE,"2225"}</definedName>
    <definedName name="ghfghfh_1" hidden="1">{"with_oth_curr",#N/A,FALSE,"2225"}</definedName>
    <definedName name="ghfghfhg" localSheetId="7" hidden="1">{"rp_only",#N/A,FALSE,"2225"}</definedName>
    <definedName name="ghfghfhg" hidden="1">{"rp_only",#N/A,FALSE,"2225"}</definedName>
    <definedName name="ghfghfhg_1" localSheetId="7" hidden="1">{"rp_only",#N/A,FALSE,"2225"}</definedName>
    <definedName name="ghfghfhg_1" hidden="1">{"rp_only",#N/A,FALSE,"2225"}</definedName>
    <definedName name="ghfghfhgh" localSheetId="7" hidden="1">{"rp_only",#N/A,FALSE,"2225"}</definedName>
    <definedName name="ghfghfhgh" hidden="1">{"rp_only",#N/A,FALSE,"2225"}</definedName>
    <definedName name="ghfghfhgh_1" localSheetId="7" hidden="1">{"rp_only",#N/A,FALSE,"2225"}</definedName>
    <definedName name="ghfghfhgh_1" hidden="1">{"rp_only",#N/A,FALSE,"2225"}</definedName>
    <definedName name="ghfghg" localSheetId="7" hidden="1">{"rp_only",#N/A,FALSE,"2225"}</definedName>
    <definedName name="ghfghg" hidden="1">{"rp_only",#N/A,FALSE,"2225"}</definedName>
    <definedName name="ghfghg_1" localSheetId="7" hidden="1">{"rp_only",#N/A,FALSE,"2225"}</definedName>
    <definedName name="ghfghg_1" hidden="1">{"rp_only",#N/A,FALSE,"2225"}</definedName>
    <definedName name="ghfghgfh" localSheetId="7" hidden="1">{"rp_only",#N/A,FALSE,"2225"}</definedName>
    <definedName name="ghfghgfh" hidden="1">{"rp_only",#N/A,FALSE,"2225"}</definedName>
    <definedName name="ghfghgfh_1" localSheetId="7" hidden="1">{"rp_only",#N/A,FALSE,"2225"}</definedName>
    <definedName name="ghfghgfh_1" hidden="1">{"rp_only",#N/A,FALSE,"2225"}</definedName>
    <definedName name="ghfghgfhfh" localSheetId="7" hidden="1">{"rp_only",#N/A,FALSE,"2225"}</definedName>
    <definedName name="ghfghgfhfh" hidden="1">{"rp_only",#N/A,FALSE,"2225"}</definedName>
    <definedName name="ghfghgfhfh_1" localSheetId="7" hidden="1">{"rp_only",#N/A,FALSE,"2225"}</definedName>
    <definedName name="ghfghgfhfh_1" hidden="1">{"rp_only",#N/A,FALSE,"2225"}</definedName>
    <definedName name="ghfhfghf" localSheetId="7" hidden="1">{"rp_only",#N/A,FALSE,"2225"}</definedName>
    <definedName name="ghfhfghf" hidden="1">{"rp_only",#N/A,FALSE,"2225"}</definedName>
    <definedName name="ghfhfghf_1" localSheetId="7" hidden="1">{"rp_only",#N/A,FALSE,"2225"}</definedName>
    <definedName name="ghfhfghf_1" hidden="1">{"rp_only",#N/A,FALSE,"2225"}</definedName>
    <definedName name="ghfhfhgf" localSheetId="7" hidden="1">{"rp_only",#N/A,FALSE,"2225"}</definedName>
    <definedName name="ghfhfhgf" hidden="1">{"rp_only",#N/A,FALSE,"2225"}</definedName>
    <definedName name="ghfhfhgf_1" localSheetId="7" hidden="1">{"rp_only",#N/A,FALSE,"2225"}</definedName>
    <definedName name="ghfhfhgf_1" hidden="1">{"rp_only",#N/A,FALSE,"2225"}</definedName>
    <definedName name="ghfhgfhj" localSheetId="7" hidden="1">{"rp_only",#N/A,FALSE,"2225"}</definedName>
    <definedName name="ghfhgfhj" hidden="1">{"rp_only",#N/A,FALSE,"2225"}</definedName>
    <definedName name="ghfhgfhj_1" localSheetId="7" hidden="1">{"rp_only",#N/A,FALSE,"2225"}</definedName>
    <definedName name="ghfhgfhj_1" hidden="1">{"rp_only",#N/A,FALSE,"2225"}</definedName>
    <definedName name="ghfhgjg" localSheetId="7" hidden="1">{"rp_only",#N/A,FALSE,"2225"}</definedName>
    <definedName name="ghfhgjg" hidden="1">{"rp_only",#N/A,FALSE,"2225"}</definedName>
    <definedName name="ghfhgjg_1" localSheetId="7" hidden="1">{"rp_only",#N/A,FALSE,"2225"}</definedName>
    <definedName name="ghfhgjg_1" hidden="1">{"rp_only",#N/A,FALSE,"2225"}</definedName>
    <definedName name="ghg">#REF!</definedName>
    <definedName name="ghgfgfhgf" localSheetId="7" hidden="1">{"with_oth_curr",#N/A,FALSE,"2225"}</definedName>
    <definedName name="ghgfgfhgf" hidden="1">{"with_oth_curr",#N/A,FALSE,"2225"}</definedName>
    <definedName name="ghgfgfhgf_1" localSheetId="7" hidden="1">{"with_oth_curr",#N/A,FALSE,"2225"}</definedName>
    <definedName name="ghgfgfhgf_1" hidden="1">{"with_oth_curr",#N/A,FALSE,"2225"}</definedName>
    <definedName name="ghggg" localSheetId="10" hidden="1">{#N/A,#N/A,FALSE,"SumG";#N/A,#N/A,FALSE,"ElecG";#N/A,#N/A,FALSE,"MechG";#N/A,#N/A,FALSE,"GeotG";#N/A,#N/A,FALSE,"PrcsG";#N/A,#N/A,FALSE,"TunnG";#N/A,#N/A,FALSE,"CivlG";#N/A,#N/A,FALSE,"NtwkG";#N/A,#N/A,FALSE,"EstgG";#N/A,#N/A,FALSE,"PEngG"}</definedName>
    <definedName name="ghggg" localSheetId="7"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localSheetId="7" hidden="1">{"rp_only",#N/A,FALSE,"2225"}</definedName>
    <definedName name="ghghghjgh" hidden="1">{"rp_only",#N/A,FALSE,"2225"}</definedName>
    <definedName name="ghghghjgh_1" localSheetId="7" hidden="1">{"rp_only",#N/A,FALSE,"2225"}</definedName>
    <definedName name="ghghghjgh_1" hidden="1">{"rp_only",#N/A,FALSE,"2225"}</definedName>
    <definedName name="ghghjg" localSheetId="7" hidden="1">{"rp_only",#N/A,FALSE,"2225"}</definedName>
    <definedName name="ghghjg" hidden="1">{"rp_only",#N/A,FALSE,"2225"}</definedName>
    <definedName name="ghghjg_1" localSheetId="7" hidden="1">{"rp_only",#N/A,FALSE,"2225"}</definedName>
    <definedName name="ghghjg_1" hidden="1">{"rp_only",#N/A,FALSE,"2225"}</definedName>
    <definedName name="ghghjgjghjghj" localSheetId="7" hidden="1">{"rp_only",#N/A,FALSE,"2225"}</definedName>
    <definedName name="ghghjgjghjghj" hidden="1">{"rp_only",#N/A,FALSE,"2225"}</definedName>
    <definedName name="ghghjgjghjghj_1" localSheetId="7" hidden="1">{"rp_only",#N/A,FALSE,"2225"}</definedName>
    <definedName name="ghghjgjghjghj_1" hidden="1">{"rp_only",#N/A,FALSE,"2225"}</definedName>
    <definedName name="ghhjkj" localSheetId="7" hidden="1">{"rp_only",#N/A,FALSE,"2225"}</definedName>
    <definedName name="ghhjkj" hidden="1">{"rp_only",#N/A,FALSE,"2225"}</definedName>
    <definedName name="ghhjkj_1" localSheetId="7" hidden="1">{"rp_only",#N/A,FALSE,"2225"}</definedName>
    <definedName name="ghhjkj_1" hidden="1">{"rp_only",#N/A,FALSE,"2225"}</definedName>
    <definedName name="GHJ">#REF!</definedName>
    <definedName name="ghjfg" localSheetId="7" hidden="1">{"rp_only",#N/A,FALSE,"2225"}</definedName>
    <definedName name="ghjfg" hidden="1">{"rp_only",#N/A,FALSE,"2225"}</definedName>
    <definedName name="ghjfg_1" localSheetId="7" hidden="1">{"rp_only",#N/A,FALSE,"2225"}</definedName>
    <definedName name="ghjfg_1" hidden="1">{"rp_only",#N/A,FALSE,"2225"}</definedName>
    <definedName name="ghjfj" localSheetId="7" hidden="1">{"rp_only",#N/A,FALSE,"2225"}</definedName>
    <definedName name="ghjfj" hidden="1">{"rp_only",#N/A,FALSE,"2225"}</definedName>
    <definedName name="ghjfj_1" localSheetId="7" hidden="1">{"rp_only",#N/A,FALSE,"2225"}</definedName>
    <definedName name="ghjfj_1" hidden="1">{"rp_only",#N/A,FALSE,"2225"}</definedName>
    <definedName name="ghjg">#REF!</definedName>
    <definedName name="ghjgfjfjhgf" localSheetId="7" hidden="1">{"rp_only",#N/A,FALSE,"2225"}</definedName>
    <definedName name="ghjgfjfjhgf" hidden="1">{"rp_only",#N/A,FALSE,"2225"}</definedName>
    <definedName name="ghjgfjfjhgf_1" localSheetId="7" hidden="1">{"rp_only",#N/A,FALSE,"2225"}</definedName>
    <definedName name="ghjgfjfjhgf_1" hidden="1">{"rp_only",#N/A,FALSE,"2225"}</definedName>
    <definedName name="ghjghgjjgj" localSheetId="7" hidden="1">{"rp_only",#N/A,FALSE,"2225"}</definedName>
    <definedName name="ghjghgjjgj" hidden="1">{"rp_only",#N/A,FALSE,"2225"}</definedName>
    <definedName name="ghjghgjjgj_1" localSheetId="7" hidden="1">{"rp_only",#N/A,FALSE,"2225"}</definedName>
    <definedName name="ghjghgjjgj_1" hidden="1">{"rp_only",#N/A,FALSE,"2225"}</definedName>
    <definedName name="ghjghj" localSheetId="7" hidden="1">{"rp_only",#N/A,FALSE,"2225"}</definedName>
    <definedName name="ghjghj" hidden="1">{"rp_only",#N/A,FALSE,"2225"}</definedName>
    <definedName name="ghjghj_1" localSheetId="7" hidden="1">{"rp_only",#N/A,FALSE,"2225"}</definedName>
    <definedName name="ghjghj_1" hidden="1">{"rp_only",#N/A,FALSE,"2225"}</definedName>
    <definedName name="ghjghjg" localSheetId="7" hidden="1">{"rp_only",#N/A,FALSE,"2225"}</definedName>
    <definedName name="ghjghjg" hidden="1">{"rp_only",#N/A,FALSE,"2225"}</definedName>
    <definedName name="ghjghjg_1" localSheetId="7" hidden="1">{"rp_only",#N/A,FALSE,"2225"}</definedName>
    <definedName name="ghjghjg_1" hidden="1">{"rp_only",#N/A,FALSE,"2225"}</definedName>
    <definedName name="ghjghjgfjf" localSheetId="7" hidden="1">{"with_oth_curr",#N/A,FALSE,"2225"}</definedName>
    <definedName name="ghjghjgfjf" hidden="1">{"with_oth_curr",#N/A,FALSE,"2225"}</definedName>
    <definedName name="ghjghjgfjf_1" localSheetId="7" hidden="1">{"with_oth_curr",#N/A,FALSE,"2225"}</definedName>
    <definedName name="ghjghjgfjf_1" hidden="1">{"with_oth_curr",#N/A,FALSE,"2225"}</definedName>
    <definedName name="ghjghjghj" localSheetId="7" hidden="1">{"rp_only",#N/A,FALSE,"2225"}</definedName>
    <definedName name="ghjghjghj" hidden="1">{"rp_only",#N/A,FALSE,"2225"}</definedName>
    <definedName name="ghjghjghj_1" localSheetId="7" hidden="1">{"rp_only",#N/A,FALSE,"2225"}</definedName>
    <definedName name="ghjghjghj_1" hidden="1">{"rp_only",#N/A,FALSE,"2225"}</definedName>
    <definedName name="ghjghjgj" localSheetId="7" hidden="1">{"rp_only",#N/A,FALSE,"2225"}</definedName>
    <definedName name="ghjghjgj" hidden="1">{"rp_only",#N/A,FALSE,"2225"}</definedName>
    <definedName name="ghjghjgj_1" localSheetId="7" hidden="1">{"rp_only",#N/A,FALSE,"2225"}</definedName>
    <definedName name="ghjghjgj_1" hidden="1">{"rp_only",#N/A,FALSE,"2225"}</definedName>
    <definedName name="ghjghjgjg" localSheetId="7" hidden="1">{"with_oth_curr",#N/A,FALSE,"2225"}</definedName>
    <definedName name="ghjghjgjg" hidden="1">{"with_oth_curr",#N/A,FALSE,"2225"}</definedName>
    <definedName name="ghjghjgjg_1" localSheetId="7" hidden="1">{"with_oth_curr",#N/A,FALSE,"2225"}</definedName>
    <definedName name="ghjghjgjg_1" hidden="1">{"with_oth_curr",#N/A,FALSE,"2225"}</definedName>
    <definedName name="ghjghjhj" localSheetId="7" hidden="1">{"rp_only",#N/A,FALSE,"2225"}</definedName>
    <definedName name="ghjghjhj" hidden="1">{"rp_only",#N/A,FALSE,"2225"}</definedName>
    <definedName name="ghjghjhj_1" localSheetId="7" hidden="1">{"rp_only",#N/A,FALSE,"2225"}</definedName>
    <definedName name="ghjghjhj_1" hidden="1">{"rp_only",#N/A,FALSE,"2225"}</definedName>
    <definedName name="ghjghjnjbmbnm" localSheetId="7" hidden="1">{"rp_only",#N/A,FALSE,"2225"}</definedName>
    <definedName name="ghjghjnjbmbnm" hidden="1">{"rp_only",#N/A,FALSE,"2225"}</definedName>
    <definedName name="ghjghjnjbmbnm_1" localSheetId="7" hidden="1">{"rp_only",#N/A,FALSE,"2225"}</definedName>
    <definedName name="ghjghjnjbmbnm_1" hidden="1">{"rp_only",#N/A,FALSE,"2225"}</definedName>
    <definedName name="GHJGJGFK">#REF!</definedName>
    <definedName name="ghjgjgh" localSheetId="7" hidden="1">{"rp_only",#N/A,FALSE,"2225"}</definedName>
    <definedName name="ghjgjgh" hidden="1">{"rp_only",#N/A,FALSE,"2225"}</definedName>
    <definedName name="ghjgjgh_1" localSheetId="7" hidden="1">{"rp_only",#N/A,FALSE,"2225"}</definedName>
    <definedName name="ghjgjgh_1" hidden="1">{"rp_only",#N/A,FALSE,"2225"}</definedName>
    <definedName name="ghjgjghj" localSheetId="7" hidden="1">{"rp_only",#N/A,FALSE,"2225"}</definedName>
    <definedName name="ghjgjghj" hidden="1">{"rp_only",#N/A,FALSE,"2225"}</definedName>
    <definedName name="ghjgjghj_1" localSheetId="7" hidden="1">{"rp_only",#N/A,FALSE,"2225"}</definedName>
    <definedName name="ghjgjghj_1" hidden="1">{"rp_only",#N/A,FALSE,"2225"}</definedName>
    <definedName name="ghjgjgj" localSheetId="7" hidden="1">{"rp_only",#N/A,FALSE,"2225"}</definedName>
    <definedName name="ghjgjgj" hidden="1">{"rp_only",#N/A,FALSE,"2225"}</definedName>
    <definedName name="ghjgjgj_1" localSheetId="7" hidden="1">{"rp_only",#N/A,FALSE,"2225"}</definedName>
    <definedName name="ghjgjgj_1" hidden="1">{"rp_only",#N/A,FALSE,"2225"}</definedName>
    <definedName name="ghjgjgjg" localSheetId="7" hidden="1">{"rp_only",#N/A,FALSE,"2225"}</definedName>
    <definedName name="ghjgjgjg" hidden="1">{"rp_only",#N/A,FALSE,"2225"}</definedName>
    <definedName name="ghjgjgjg_1" localSheetId="7" hidden="1">{"rp_only",#N/A,FALSE,"2225"}</definedName>
    <definedName name="ghjgjgjg_1" hidden="1">{"rp_only",#N/A,FALSE,"2225"}</definedName>
    <definedName name="ghjgjhgj" localSheetId="7" hidden="1">{"rp_only",#N/A,FALSE,"2225"}</definedName>
    <definedName name="ghjgjhgj" hidden="1">{"rp_only",#N/A,FALSE,"2225"}</definedName>
    <definedName name="ghjgjhgj_1" localSheetId="7" hidden="1">{"rp_only",#N/A,FALSE,"2225"}</definedName>
    <definedName name="ghjgjhgj_1" hidden="1">{"rp_only",#N/A,FALSE,"2225"}</definedName>
    <definedName name="ghjjghjghj" localSheetId="7" hidden="1">{"rp_only",#N/A,FALSE,"2225"}</definedName>
    <definedName name="ghjjghjghj" hidden="1">{"rp_only",#N/A,FALSE,"2225"}</definedName>
    <definedName name="ghjjghjghj_1" localSheetId="7" hidden="1">{"rp_only",#N/A,FALSE,"2225"}</definedName>
    <definedName name="ghjjghjghj_1" hidden="1">{"rp_only",#N/A,FALSE,"2225"}</definedName>
    <definedName name="ghjk" localSheetId="7" hidden="1">{#N/A,#N/A,FALSE,"Aging Summary";#N/A,#N/A,FALSE,"Ratio Analysis";#N/A,#N/A,FALSE,"Test 120 Day Accts";#N/A,#N/A,FALSE,"Tickmarks"}</definedName>
    <definedName name="ghjk" hidden="1">{#N/A,#N/A,FALSE,"Aging Summary";#N/A,#N/A,FALSE,"Ratio Analysis";#N/A,#N/A,FALSE,"Test 120 Day Accts";#N/A,#N/A,FALSE,"Tickmarks"}</definedName>
    <definedName name="ghjkghk" localSheetId="7" hidden="1">{"rp_only",#N/A,FALSE,"2225"}</definedName>
    <definedName name="ghjkghk" hidden="1">{"rp_only",#N/A,FALSE,"2225"}</definedName>
    <definedName name="ghjkghk_1" localSheetId="7" hidden="1">{"rp_only",#N/A,FALSE,"2225"}</definedName>
    <definedName name="ghjkghk_1" hidden="1">{"rp_only",#N/A,FALSE,"2225"}</definedName>
    <definedName name="ghjkkjk" localSheetId="7" hidden="1">{"rp_only",#N/A,FALSE,"2225"}</definedName>
    <definedName name="ghjkkjk" hidden="1">{"rp_only",#N/A,FALSE,"2225"}</definedName>
    <definedName name="ghjkkjk_1" localSheetId="7" hidden="1">{"rp_only",#N/A,FALSE,"2225"}</definedName>
    <definedName name="ghjkkjk_1" hidden="1">{"rp_only",#N/A,FALSE,"2225"}</definedName>
    <definedName name="ghjkl" localSheetId="7" hidden="1">{#N/A,#N/A,FALSE,"Aging Summary";#N/A,#N/A,FALSE,"Ratio Analysis";#N/A,#N/A,FALSE,"Test 120 Day Accts";#N/A,#N/A,FALSE,"Tickmarks"}</definedName>
    <definedName name="ghjkl" hidden="1">{#N/A,#N/A,FALSE,"Aging Summary";#N/A,#N/A,FALSE,"Ratio Analysis";#N/A,#N/A,FALSE,"Test 120 Day Accts";#N/A,#N/A,FALSE,"Tickmarks"}</definedName>
    <definedName name="ghjsghkjsg">#REF!</definedName>
    <definedName name="ghk">#REF!</definedName>
    <definedName name="ghkghjk" localSheetId="7" hidden="1">{"rp_only",#N/A,FALSE,"2225"}</definedName>
    <definedName name="ghkghjk" hidden="1">{"rp_only",#N/A,FALSE,"2225"}</definedName>
    <definedName name="ghkghjk_1" localSheetId="7" hidden="1">{"rp_only",#N/A,FALSE,"2225"}</definedName>
    <definedName name="ghkghjk_1" hidden="1">{"rp_only",#N/A,FALSE,"2225"}</definedName>
    <definedName name="ghkhgkh" localSheetId="7" hidden="1">{"rp_only",#N/A,FALSE,"2225"}</definedName>
    <definedName name="ghkhgkh" hidden="1">{"rp_only",#N/A,FALSE,"2225"}</definedName>
    <definedName name="ghkhgkh_1" localSheetId="7" hidden="1">{"rp_only",#N/A,FALSE,"2225"}</definedName>
    <definedName name="ghkhgkh_1" hidden="1">{"rp_only",#N/A,FALSE,"2225"}</definedName>
    <definedName name="ghststhhtw" localSheetId="7" hidden="1">{"rp_only",#N/A,FALSE,"2225"}</definedName>
    <definedName name="ghststhhtw" hidden="1">{"rp_only",#N/A,FALSE,"2225"}</definedName>
    <definedName name="ghststhhtw_1" localSheetId="7" hidden="1">{"rp_only",#N/A,FALSE,"2225"}</definedName>
    <definedName name="ghststhhtw_1" hidden="1">{"rp_only",#N/A,FALSE,"2225"}</definedName>
    <definedName name="ghtrgste" localSheetId="7" hidden="1">{"rp_only",#N/A,FALSE,"2225"}</definedName>
    <definedName name="ghtrgste" hidden="1">{"rp_only",#N/A,FALSE,"2225"}</definedName>
    <definedName name="ghtrgste_1" localSheetId="7" hidden="1">{"rp_only",#N/A,FALSE,"2225"}</definedName>
    <definedName name="ghtrgste_1" hidden="1">{"rp_only",#N/A,FALSE,"2225"}</definedName>
    <definedName name="ghvmnmbmn" localSheetId="7" hidden="1">{"rp_only",#N/A,FALSE,"2225"}</definedName>
    <definedName name="ghvmnmbmn" hidden="1">{"rp_only",#N/A,FALSE,"2225"}</definedName>
    <definedName name="ghvmnmbmn_1" localSheetId="7"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10" hidden="1">{#N/A,#N/A,FALSE,"特殊室（ＢＱ表）"}</definedName>
    <definedName name="gjfgvfh" localSheetId="7" hidden="1">{#N/A,#N/A,FALSE,"特殊室（ＢＱ表）"}</definedName>
    <definedName name="gjfgvfh" hidden="1">{#N/A,#N/A,FALSE,"特殊室（ＢＱ表）"}</definedName>
    <definedName name="gjfhfhfh" localSheetId="7" hidden="1">{"rp_only",#N/A,FALSE,"2225"}</definedName>
    <definedName name="gjfhfhfh" hidden="1">{"rp_only",#N/A,FALSE,"2225"}</definedName>
    <definedName name="gjfhfhfh_1" localSheetId="7" hidden="1">{"rp_only",#N/A,FALSE,"2225"}</definedName>
    <definedName name="gjfhfhfh_1" hidden="1">{"rp_only",#N/A,FALSE,"2225"}</definedName>
    <definedName name="gjfhgfjfgf" localSheetId="7" hidden="1">{"with_oth_curr",#N/A,FALSE,"2225"}</definedName>
    <definedName name="gjfhgfjfgf" hidden="1">{"with_oth_curr",#N/A,FALSE,"2225"}</definedName>
    <definedName name="gjfhgfjfgf_1" localSheetId="7" hidden="1">{"with_oth_curr",#N/A,FALSE,"2225"}</definedName>
    <definedName name="gjfhgfjfgf_1" hidden="1">{"with_oth_curr",#N/A,FALSE,"2225"}</definedName>
    <definedName name="gjghj" localSheetId="7" hidden="1">{"rp_only",#N/A,FALSE,"2225"}</definedName>
    <definedName name="gjghj" hidden="1">{"rp_only",#N/A,FALSE,"2225"}</definedName>
    <definedName name="gjghj_1" localSheetId="7" hidden="1">{"rp_only",#N/A,FALSE,"2225"}</definedName>
    <definedName name="gjghj_1" hidden="1">{"rp_only",#N/A,FALSE,"2225"}</definedName>
    <definedName name="gjghjgh" localSheetId="7" hidden="1">{"with_oth_curr",#N/A,FALSE,"2225"}</definedName>
    <definedName name="gjghjgh" hidden="1">{"with_oth_curr",#N/A,FALSE,"2225"}</definedName>
    <definedName name="gjghjgh_1" localSheetId="7" hidden="1">{"with_oth_curr",#N/A,FALSE,"2225"}</definedName>
    <definedName name="gjghjgh_1" hidden="1">{"with_oth_curr",#N/A,FALSE,"2225"}</definedName>
    <definedName name="gjgjghj" localSheetId="7" hidden="1">{"rp_only",#N/A,FALSE,"2225"}</definedName>
    <definedName name="gjgjghj" hidden="1">{"rp_only",#N/A,FALSE,"2225"}</definedName>
    <definedName name="gjgjghj_1" localSheetId="7" hidden="1">{"rp_only",#N/A,FALSE,"2225"}</definedName>
    <definedName name="gjgjghj_1" hidden="1">{"rp_only",#N/A,FALSE,"2225"}</definedName>
    <definedName name="gjhghf" localSheetId="7" hidden="1">{"rp_only",#N/A,FALSE,"2225"}</definedName>
    <definedName name="gjhghf" hidden="1">{"rp_only",#N/A,FALSE,"2225"}</definedName>
    <definedName name="gjhghf_1" localSheetId="7" hidden="1">{"rp_only",#N/A,FALSE,"2225"}</definedName>
    <definedName name="gjhghf_1" hidden="1">{"rp_only",#N/A,FALSE,"2225"}</definedName>
    <definedName name="gjkhjkhjk" localSheetId="7" hidden="1">{"with_oth_curr",#N/A,FALSE,"2225"}</definedName>
    <definedName name="gjkhjkhjk" hidden="1">{"with_oth_curr",#N/A,FALSE,"2225"}</definedName>
    <definedName name="gjkhjkhjk_1" localSheetId="7" hidden="1">{"with_oth_curr",#N/A,FALSE,"2225"}</definedName>
    <definedName name="gjkhjkhjk_1" hidden="1">{"with_oth_curr",#N/A,FALSE,"2225"}</definedName>
    <definedName name="gjkhk" localSheetId="7" hidden="1">{"rp_only",#N/A,FALSE,"2225"}</definedName>
    <definedName name="gjkhk" hidden="1">{"rp_only",#N/A,FALSE,"2225"}</definedName>
    <definedName name="gjkhk_1" localSheetId="7" hidden="1">{"rp_only",#N/A,FALSE,"2225"}</definedName>
    <definedName name="gjkhk_1" hidden="1">{"rp_only",#N/A,FALSE,"2225"}</definedName>
    <definedName name="gkgkgkju">#REF!</definedName>
    <definedName name="gkj.">#REF!</definedName>
    <definedName name="gkjgh" localSheetId="7" hidden="1">{"with_oth_curr",#N/A,FALSE,"2225"}</definedName>
    <definedName name="gkjgh" hidden="1">{"with_oth_curr",#N/A,FALSE,"2225"}</definedName>
    <definedName name="gkjgh_1" localSheetId="7"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10" hidden="1">{#N/A,#N/A,FALSE,"特殊室（ＢＱ表）"}</definedName>
    <definedName name="GMG" localSheetId="7"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localSheetId="7" hidden="1">{#N/A,#N/A,TRUE,"Cover sheet";#N/A,#N/A,TRUE,"INPUTS";#N/A,#N/A,TRUE,"OUTPUTS";#N/A,#N/A,TRUE,"VALUATION"}</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localSheetId="7" hidden="1">{#N/A,#N/A,FALSE,"Cost Report";"Geology",#N/A,FALSE,"Cost Summary";"Geolgy Recon",#N/A,FALSE,"UG Geology Rep."}</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localSheetId="7" hidden="1">{"rp_only",#N/A,FALSE,"2225"}</definedName>
    <definedName name="grfdsx" hidden="1">{"rp_only",#N/A,FALSE,"2225"}</definedName>
    <definedName name="grfdsx_1" localSheetId="7" hidden="1">{"rp_only",#N/A,FALSE,"2225"}</definedName>
    <definedName name="grfdsx_1" hidden="1">{"rp_only",#N/A,FALSE,"2225"}</definedName>
    <definedName name="grg"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localSheetId="7"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localSheetId="7" hidden="1">{"rp_only",#N/A,FALSE,"2225"}</definedName>
    <definedName name="gryr" hidden="1">{"rp_only",#N/A,FALSE,"2225"}</definedName>
    <definedName name="gryr_1" localSheetId="7"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localSheetId="7" hidden="1">{"rp_only",#N/A,FALSE,"2225"}</definedName>
    <definedName name="GSADFGDFG" hidden="1">{"rp_only",#N/A,FALSE,"2225"}</definedName>
    <definedName name="GSADFGDFG_1" localSheetId="7" hidden="1">{"rp_only",#N/A,FALSE,"2225"}</definedName>
    <definedName name="GSADFGDFG_1" hidden="1">{"rp_only",#N/A,FALSE,"2225"}</definedName>
    <definedName name="gsadfgszgfsdfg" localSheetId="7" hidden="1">{"with_oth_curr",#N/A,FALSE,"2225"}</definedName>
    <definedName name="gsadfgszgfsdfg" hidden="1">{"with_oth_curr",#N/A,FALSE,"2225"}</definedName>
    <definedName name="gsadfgszgfsdfg_1" localSheetId="7" hidden="1">{"with_oth_curr",#N/A,FALSE,"2225"}</definedName>
    <definedName name="gsadfgszgfsdfg_1" hidden="1">{"with_oth_curr",#N/A,FALSE,"2225"}</definedName>
    <definedName name="gsdgs" localSheetId="7" hidden="1">{"with_oth_curr",#N/A,FALSE,"2225"}</definedName>
    <definedName name="gsdgs" hidden="1">{"with_oth_curr",#N/A,FALSE,"2225"}</definedName>
    <definedName name="gsdgs_1" localSheetId="7" hidden="1">{"with_oth_curr",#N/A,FALSE,"2225"}</definedName>
    <definedName name="gsdgs_1" hidden="1">{"with_oth_curr",#N/A,FALSE,"2225"}</definedName>
    <definedName name="gsdhs">#REF!</definedName>
    <definedName name="gsekring">#REF!</definedName>
    <definedName name="gsffzgfgrg" localSheetId="7" hidden="1">{"with_oth_curr",#N/A,FALSE,"2225"}</definedName>
    <definedName name="gsffzgfgrg" hidden="1">{"with_oth_curr",#N/A,FALSE,"2225"}</definedName>
    <definedName name="gsffzgfgrg_1" localSheetId="7" hidden="1">{"with_oth_curr",#N/A,FALSE,"2225"}</definedName>
    <definedName name="gsffzgfgrg_1" hidden="1">{"with_oth_curr",#N/A,FALSE,"2225"}</definedName>
    <definedName name="gsgdsf" localSheetId="7" hidden="1">{"rp_only",#N/A,FALSE,"2225"}</definedName>
    <definedName name="gsgdsf" hidden="1">{"rp_only",#N/A,FALSE,"2225"}</definedName>
    <definedName name="gsgdsf_1" localSheetId="7" hidden="1">{"rp_only",#N/A,FALSE,"2225"}</definedName>
    <definedName name="gsgdsf_1" hidden="1">{"rp_only",#N/A,FALSE,"2225"}</definedName>
    <definedName name="gsgsdg" localSheetId="7" hidden="1">{"rp_only",#N/A,FALSE,"2225"}</definedName>
    <definedName name="gsgsdg" hidden="1">{"rp_only",#N/A,FALSE,"2225"}</definedName>
    <definedName name="gsgsdg_1" localSheetId="7" hidden="1">{"rp_only",#N/A,FALSE,"2225"}</definedName>
    <definedName name="gsgsdg_1" hidden="1">{"rp_only",#N/A,FALSE,"2225"}</definedName>
    <definedName name="gshdf">#REF!</definedName>
    <definedName name="gssgs" localSheetId="7" hidden="1">{"with_oth_curr",#N/A,FALSE,"2225"}</definedName>
    <definedName name="gssgs" hidden="1">{"with_oth_curr",#N/A,FALSE,"2225"}</definedName>
    <definedName name="gssgs_1" localSheetId="7" hidden="1">{"with_oth_curr",#N/A,FALSE,"2225"}</definedName>
    <definedName name="gssgs_1" hidden="1">{"with_oth_curr",#N/A,FALSE,"2225"}</definedName>
    <definedName name="gt" localSheetId="7" hidden="1">{#N/A,#N/A,FALSE,"Aging Summary";#N/A,#N/A,FALSE,"Ratio Analysis";#N/A,#N/A,FALSE,"Test 120 Day Accts";#N/A,#N/A,FALSE,"Tickmarks"}</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localSheetId="7" hidden="1">{"rp_only",#N/A,FALSE,"2225"}</definedName>
    <definedName name="gtehgshdjm" hidden="1">{"rp_only",#N/A,FALSE,"2225"}</definedName>
    <definedName name="gtehgshdjm_1" localSheetId="7" hidden="1">{"rp_only",#N/A,FALSE,"2225"}</definedName>
    <definedName name="gtehgshdjm_1" hidden="1">{"rp_only",#N/A,FALSE,"2225"}</definedName>
    <definedName name="gtfdcx" localSheetId="7" hidden="1">{"rp_only",#N/A,FALSE,"2225"}</definedName>
    <definedName name="gtfdcx" hidden="1">{"rp_only",#N/A,FALSE,"2225"}</definedName>
    <definedName name="gtfdcx_1" localSheetId="7"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localSheetId="7" hidden="1">{"rp_only",#N/A,FALSE,"2225"}</definedName>
    <definedName name="gtrdfg" hidden="1">{"rp_only",#N/A,FALSE,"2225"}</definedName>
    <definedName name="gtrdfg_1" localSheetId="7" hidden="1">{"rp_only",#N/A,FALSE,"2225"}</definedName>
    <definedName name="gtrdfg_1" hidden="1">{"rp_only",#N/A,FALSE,"2225"}</definedName>
    <definedName name="GTRI">#REF!</definedName>
    <definedName name="gttfrtgg" localSheetId="7" hidden="1">{"rp_only",#N/A,FALSE,"2225"}</definedName>
    <definedName name="gttfrtgg" hidden="1">{"rp_only",#N/A,FALSE,"2225"}</definedName>
    <definedName name="gttfrtgg_1" localSheetId="7"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localSheetId="7" hidden="1">{"rp_only",#N/A,FALSE,"2225"}</definedName>
    <definedName name="gxbvgbv" hidden="1">{"rp_only",#N/A,FALSE,"2225"}</definedName>
    <definedName name="gxbvgbv_1" localSheetId="7"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10" hidden="1">{"'Sheet1'!$L$16"}</definedName>
    <definedName name="HA" localSheetId="7" hidden="1">{"'Sheet1'!$L$16"}</definedName>
    <definedName name="HA" hidden="1">{"'Sheet1'!$L$16"}</definedName>
    <definedName name="hadi" localSheetId="7" hidden="1">{#N/A,#N/A,FALSE,"SUMMARY-NOV99";#N/A,#N/A,FALSE,"Labor";#N/A,#N/A,FALSE,"Warehouse";#N/A,#N/A,FALSE,"Fac Admin";#N/A,#N/A,FALSE,"Operations";#N/A,#N/A,FALSE,"Fixed MFG Sum";#N/A,#N/A,FALSE,"S&amp;M MARKETING SUMM";#N/A,#N/A,FALSE,"Selling";#N/A,#N/A,FALSE,"ADMIN SUMMARY"}</definedName>
    <definedName name="hadi" hidden="1">{#N/A,#N/A,FALSE,"SUMMARY-NOV99";#N/A,#N/A,FALSE,"Labor";#N/A,#N/A,FALSE,"Warehouse";#N/A,#N/A,FALSE,"Fac Admin";#N/A,#N/A,FALSE,"Operations";#N/A,#N/A,FALSE,"Fixed MFG Sum";#N/A,#N/A,FALSE,"S&amp;M MARKETING SUMM";#N/A,#N/A,FALSE,"Selling";#N/A,#N/A,FALSE,"ADMIN SUMMARY"}</definedName>
    <definedName name="hadi_1" localSheetId="7"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localSheetId="7" hidden="1">{#N/A,#N/A,FALSE,"Aging Summary";#N/A,#N/A,FALSE,"Ratio Analysis";#N/A,#N/A,FALSE,"Test 120 Day Accts";#N/A,#N/A,FALSE,"Tickmarks"}</definedName>
    <definedName name="HASVBDFMABSDFJK" hidden="1">{#N/A,#N/A,FALSE,"Aging Summary";#N/A,#N/A,FALSE,"Ratio Analysis";#N/A,#N/A,FALSE,"Test 120 Day Accts";#N/A,#N/A,FALSE,"Tickmarks"}</definedName>
    <definedName name="hawkins" localSheetId="7" hidden="1">{"Admin Costs",#N/A,FALSE,"Act.Fcst Costs"}</definedName>
    <definedName name="hawkins" hidden="1">{"Admin Costs",#N/A,FALSE,"Act.Fcst Costs"}</definedName>
    <definedName name="hawkins_1" localSheetId="7"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localSheetId="7" hidden="1">{"rp_only",#N/A,FALSE,"2225"}</definedName>
    <definedName name="hdgdf" hidden="1">{"rp_only",#N/A,FALSE,"2225"}</definedName>
    <definedName name="hdgdf_1" localSheetId="7" hidden="1">{"rp_only",#N/A,FALSE,"2225"}</definedName>
    <definedName name="hdgdf_1" hidden="1">{"rp_only",#N/A,FALSE,"2225"}</definedName>
    <definedName name="hdljend">#REF!</definedName>
    <definedName name="hdrehryjhcjn" localSheetId="7" hidden="1">{"rp_only",#N/A,FALSE,"2225"}</definedName>
    <definedName name="hdrehryjhcjn" hidden="1">{"rp_only",#N/A,FALSE,"2225"}</definedName>
    <definedName name="hdrehryjhcjn_1" localSheetId="7"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localSheetId="7" hidden="1">{#N/A,#N/A,FALSE,"Cover";"outputs total",#N/A,FALSE,"Outputs"}</definedName>
    <definedName name="hello" hidden="1">{#N/A,#N/A,FALSE,"Cover";"outputs total",#N/A,FALSE,"Outputs"}</definedName>
    <definedName name="helo">#N/A</definedName>
    <definedName name="hendry" hidden="1">#REF!</definedName>
    <definedName name="HEXAS">#REF!</definedName>
    <definedName name="hf" localSheetId="7" hidden="1">{#N/A,#N/A,FALSE,"Cost Report";"Geology",#N/A,FALSE,"Cost Summary";"Geolgy Recon",#N/A,FALSE,"UG Geology Rep."}</definedName>
    <definedName name="hf" hidden="1">{#N/A,#N/A,FALSE,"Cost Report";"Geology",#N/A,FALSE,"Cost Summary";"Geolgy Recon",#N/A,FALSE,"UG Geology Rep."}</definedName>
    <definedName name="hf_1" localSheetId="7" hidden="1">{#N/A,#N/A,FALSE,"Cost Report";"Geology",#N/A,FALSE,"Cost Summary";"Geolgy Recon",#N/A,FALSE,"UG Geology Rep."}</definedName>
    <definedName name="hf_1" hidden="1">{#N/A,#N/A,FALSE,"Cost Report";"Geology",#N/A,FALSE,"Cost Summary";"Geolgy Recon",#N/A,FALSE,"UG Geology Rep."}</definedName>
    <definedName name="HFA" localSheetId="7" hidden="1">{"Graphic",#N/A,TRUE,"Graphic"}</definedName>
    <definedName name="HFA" hidden="1">{"Graphic",#N/A,TRUE,"Graphic"}</definedName>
    <definedName name="HFA_1" localSheetId="7" hidden="1">{"Graphic",#N/A,TRUE,"Graphic"}</definedName>
    <definedName name="HFA_1" hidden="1">{"Graphic",#N/A,TRUE,"Graphic"}</definedName>
    <definedName name="hfdgfdg" localSheetId="10" hidden="1">{#N/A,#N/A,FALSE,"CCTV"}</definedName>
    <definedName name="hfdgfdg" localSheetId="7" hidden="1">{#N/A,#N/A,FALSE,"CCTV"}</definedName>
    <definedName name="hfdgfdg" hidden="1">{#N/A,#N/A,FALSE,"CCTV"}</definedName>
    <definedName name="HFGFKFG" hidden="1">#REF!</definedName>
    <definedName name="hfghf">#REF!</definedName>
    <definedName name="hfghf_5">#REF!</definedName>
    <definedName name="hfghfgh" localSheetId="7" hidden="1">{"with_oth_curr",#N/A,FALSE,"2225"}</definedName>
    <definedName name="hfghfgh" hidden="1">{"with_oth_curr",#N/A,FALSE,"2225"}</definedName>
    <definedName name="hfghfgh_1" localSheetId="7" hidden="1">{"with_oth_curr",#N/A,FALSE,"2225"}</definedName>
    <definedName name="hfghfgh_1" hidden="1">{"with_oth_curr",#N/A,FALSE,"2225"}</definedName>
    <definedName name="hfghfghfh" localSheetId="7" hidden="1">{"rp_only",#N/A,FALSE,"2225"}</definedName>
    <definedName name="hfghfghfh" hidden="1">{"rp_only",#N/A,FALSE,"2225"}</definedName>
    <definedName name="hfghfghfh_1" localSheetId="7" hidden="1">{"rp_only",#N/A,FALSE,"2225"}</definedName>
    <definedName name="hfghfghfh_1" hidden="1">{"rp_only",#N/A,FALSE,"2225"}</definedName>
    <definedName name="hfgk" localSheetId="10" hidden="1">{#N/A,#N/A,FALSE,"特殊室（ＢＱ表）"}</definedName>
    <definedName name="hfgk" localSheetId="7" hidden="1">{#N/A,#N/A,FALSE,"特殊室（ＢＱ表）"}</definedName>
    <definedName name="hfgk" hidden="1">{#N/A,#N/A,FALSE,"特殊室（ＢＱ表）"}</definedName>
    <definedName name="hfh" hidden="1">#REF!</definedName>
    <definedName name="hfhf" localSheetId="7" hidden="1">{"rp_only",#N/A,FALSE,"2225"}</definedName>
    <definedName name="hfhf" hidden="1">{"rp_only",#N/A,FALSE,"2225"}</definedName>
    <definedName name="hfhf_1" localSheetId="7" hidden="1">{"rp_only",#N/A,FALSE,"2225"}</definedName>
    <definedName name="hfhf_1" hidden="1">{"rp_only",#N/A,FALSE,"2225"}</definedName>
    <definedName name="hfhfhf" localSheetId="7" hidden="1">{"rp_only",#N/A,FALSE,"2225"}</definedName>
    <definedName name="hfhfhf" hidden="1">{"rp_only",#N/A,FALSE,"2225"}</definedName>
    <definedName name="hfhfhf_1" localSheetId="7" hidden="1">{"rp_only",#N/A,FALSE,"2225"}</definedName>
    <definedName name="hfhfhf_1" hidden="1">{"rp_only",#N/A,FALSE,"2225"}</definedName>
    <definedName name="hfhgfh" localSheetId="7" hidden="1">{"with_oth_curr",#N/A,FALSE,"2225"}</definedName>
    <definedName name="hfhgfh" hidden="1">{"with_oth_curr",#N/A,FALSE,"2225"}</definedName>
    <definedName name="hfhgfh_1" localSheetId="7" hidden="1">{"with_oth_curr",#N/A,FALSE,"2225"}</definedName>
    <definedName name="hfhgfh_1" hidden="1">{"with_oth_curr",#N/A,FALSE,"2225"}</definedName>
    <definedName name="hfjhhjj" localSheetId="10" hidden="1">{#N/A,#N/A,FALSE,"CCTV"}</definedName>
    <definedName name="hfjhhjj" localSheetId="7" hidden="1">{#N/A,#N/A,FALSE,"CCTV"}</definedName>
    <definedName name="hfjhhjj" hidden="1">{#N/A,#N/A,FALSE,"CCTV"}</definedName>
    <definedName name="hg" localSheetId="7" hidden="1">{#N/A,#N/A,FALSE,"Aging Summary";#N/A,#N/A,FALSE,"Ratio Analysis";#N/A,#N/A,FALSE,"Test 120 Day Accts";#N/A,#N/A,FALSE,"Tickmarks"}</definedName>
    <definedName name="hg" hidden="1">{#N/A,#N/A,FALSE,"Aging Summary";#N/A,#N/A,FALSE,"Ratio Analysis";#N/A,#N/A,FALSE,"Test 120 Day Accts";#N/A,#N/A,FALSE,"Tickmarks"}</definedName>
    <definedName name="HGDHJFBJK"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localSheetId="7" hidden="1">{"with_oth_curr",#N/A,FALSE,"2225"}</definedName>
    <definedName name="hgds" hidden="1">{"with_oth_curr",#N/A,FALSE,"2225"}</definedName>
    <definedName name="hgds_1" localSheetId="7" hidden="1">{"with_oth_curr",#N/A,FALSE,"2225"}</definedName>
    <definedName name="hgds_1" hidden="1">{"with_oth_curr",#N/A,FALSE,"2225"}</definedName>
    <definedName name="hgertetet" localSheetId="7" hidden="1">{"rp_only",#N/A,FALSE,"2225"}</definedName>
    <definedName name="hgertetet" hidden="1">{"rp_only",#N/A,FALSE,"2225"}</definedName>
    <definedName name="hgertetet_1" localSheetId="7" hidden="1">{"rp_only",#N/A,FALSE,"2225"}</definedName>
    <definedName name="hgertetet_1" hidden="1">{"rp_only",#N/A,FALSE,"2225"}</definedName>
    <definedName name="hgfcd" localSheetId="7" hidden="1">{"with_oth_curr",#N/A,FALSE,"2225"}</definedName>
    <definedName name="hgfcd" hidden="1">{"with_oth_curr",#N/A,FALSE,"2225"}</definedName>
    <definedName name="hgfcd_1" localSheetId="7" hidden="1">{"with_oth_curr",#N/A,FALSE,"2225"}</definedName>
    <definedName name="hgfcd_1" hidden="1">{"with_oth_curr",#N/A,FALSE,"2225"}</definedName>
    <definedName name="hgfds" localSheetId="7" hidden="1">{"with_oth_curr",#N/A,FALSE,"2225"}</definedName>
    <definedName name="hgfds" hidden="1">{"with_oth_curr",#N/A,FALSE,"2225"}</definedName>
    <definedName name="hgfds_1" localSheetId="7" hidden="1">{"with_oth_curr",#N/A,FALSE,"2225"}</definedName>
    <definedName name="hgfds_1" hidden="1">{"with_oth_curr",#N/A,FALSE,"2225"}</definedName>
    <definedName name="hgfghdf" localSheetId="7" hidden="1">{"with_oth_curr",#N/A,FALSE,"2225"}</definedName>
    <definedName name="hgfghdf" hidden="1">{"with_oth_curr",#N/A,FALSE,"2225"}</definedName>
    <definedName name="hgfghdf_1" localSheetId="7" hidden="1">{"with_oth_curr",#N/A,FALSE,"2225"}</definedName>
    <definedName name="hgfghdf_1" hidden="1">{"with_oth_curr",#N/A,FALSE,"2225"}</definedName>
    <definedName name="hgfhfghfgh" localSheetId="7" hidden="1">{"with_oth_curr",#N/A,FALSE,"2225"}</definedName>
    <definedName name="hgfhfghfgh" hidden="1">{"with_oth_curr",#N/A,FALSE,"2225"}</definedName>
    <definedName name="hgfhfghfgh_1" localSheetId="7" hidden="1">{"with_oth_curr",#N/A,FALSE,"2225"}</definedName>
    <definedName name="hgfhfghfgh_1" hidden="1">{"with_oth_curr",#N/A,FALSE,"2225"}</definedName>
    <definedName name="hgfhfhfghf" localSheetId="7" hidden="1">{"with_oth_curr",#N/A,FALSE,"2225"}</definedName>
    <definedName name="hgfhfhfghf" hidden="1">{"with_oth_curr",#N/A,FALSE,"2225"}</definedName>
    <definedName name="hgfhfhfghf_1" localSheetId="7" hidden="1">{"with_oth_curr",#N/A,FALSE,"2225"}</definedName>
    <definedName name="hgfhfhfghf_1" hidden="1">{"with_oth_curr",#N/A,FALSE,"2225"}</definedName>
    <definedName name="hgfhgfh" localSheetId="7" hidden="1">{"rp_only",#N/A,FALSE,"2225"}</definedName>
    <definedName name="hgfhgfh" hidden="1">{"rp_only",#N/A,FALSE,"2225"}</definedName>
    <definedName name="hgfhgfh_1" localSheetId="7" hidden="1">{"rp_only",#N/A,FALSE,"2225"}</definedName>
    <definedName name="hgfhgfh_1" hidden="1">{"rp_only",#N/A,FALSE,"2225"}</definedName>
    <definedName name="hgfhjgj" localSheetId="7" hidden="1">{"rp_only",#N/A,FALSE,"2225"}</definedName>
    <definedName name="hgfhjgj" hidden="1">{"rp_only",#N/A,FALSE,"2225"}</definedName>
    <definedName name="hgfhjgj_1" localSheetId="7" hidden="1">{"rp_only",#N/A,FALSE,"2225"}</definedName>
    <definedName name="hgfhjgj_1" hidden="1">{"rp_only",#N/A,FALSE,"2225"}</definedName>
    <definedName name="hggdxvgxzfx" localSheetId="7" hidden="1">{"with_oth_curr",#N/A,FALSE,"2225"}</definedName>
    <definedName name="hggdxvgxzfx" hidden="1">{"with_oth_curr",#N/A,FALSE,"2225"}</definedName>
    <definedName name="hggdxvgxzfx_1" localSheetId="7" hidden="1">{"with_oth_curr",#N/A,FALSE,"2225"}</definedName>
    <definedName name="hggdxvgxzfx_1" hidden="1">{"with_oth_curr",#N/A,FALSE,"2225"}</definedName>
    <definedName name="hggfbv" localSheetId="7" hidden="1">{"rp_only",#N/A,FALSE,"2225"}</definedName>
    <definedName name="hggfbv" hidden="1">{"rp_only",#N/A,FALSE,"2225"}</definedName>
    <definedName name="hggfbv_1" localSheetId="7" hidden="1">{"rp_only",#N/A,FALSE,"2225"}</definedName>
    <definedName name="hggfbv_1" hidden="1">{"rp_only",#N/A,FALSE,"2225"}</definedName>
    <definedName name="hggfdgffdsafsda" localSheetId="7" hidden="1">{"rp_only",#N/A,FALSE,"2225"}</definedName>
    <definedName name="hggfdgffdsafsda" hidden="1">{"rp_only",#N/A,FALSE,"2225"}</definedName>
    <definedName name="hggfdgffdsafsda_1" localSheetId="7" hidden="1">{"rp_only",#N/A,FALSE,"2225"}</definedName>
    <definedName name="hggfdgffdsafsda_1" hidden="1">{"rp_only",#N/A,FALSE,"2225"}</definedName>
    <definedName name="hghbkljlj">#REF!</definedName>
    <definedName name="hghg" localSheetId="7" hidden="1">{"rp_only",#N/A,FALSE,"2225"}</definedName>
    <definedName name="hghg" hidden="1">{"rp_only",#N/A,FALSE,"2225"}</definedName>
    <definedName name="hghg_1" localSheetId="7" hidden="1">{"rp_only",#N/A,FALSE,"2225"}</definedName>
    <definedName name="hghg_1" hidden="1">{"rp_only",#N/A,FALSE,"2225"}</definedName>
    <definedName name="hghggf" localSheetId="7" hidden="1">{"rp_only",#N/A,FALSE,"2225"}</definedName>
    <definedName name="hghggf" hidden="1">{"rp_only",#N/A,FALSE,"2225"}</definedName>
    <definedName name="hghggf_1" localSheetId="7" hidden="1">{"rp_only",#N/A,FALSE,"2225"}</definedName>
    <definedName name="hghggf_1" hidden="1">{"rp_only",#N/A,FALSE,"2225"}</definedName>
    <definedName name="hghgghhjhghj" localSheetId="7" hidden="1">{"with_oth_curr",#N/A,FALSE,"2225"}</definedName>
    <definedName name="hghgghhjhghj" hidden="1">{"with_oth_curr",#N/A,FALSE,"2225"}</definedName>
    <definedName name="hghgghhjhghj_1" localSheetId="7" hidden="1">{"with_oth_curr",#N/A,FALSE,"2225"}</definedName>
    <definedName name="hghgghhjhghj_1" hidden="1">{"with_oth_curr",#N/A,FALSE,"2225"}</definedName>
    <definedName name="hghghghghghghghghghghghghghg" hidden="1">#REF!</definedName>
    <definedName name="hghghjfv">#REF!</definedName>
    <definedName name="hghgytyu" localSheetId="7" hidden="1">{"rp_only",#N/A,FALSE,"2225"}</definedName>
    <definedName name="hghgytyu" hidden="1">{"rp_only",#N/A,FALSE,"2225"}</definedName>
    <definedName name="hghgytyu_1" localSheetId="7" hidden="1">{"rp_only",#N/A,FALSE,"2225"}</definedName>
    <definedName name="hghgytyu_1" hidden="1">{"rp_only",#N/A,FALSE,"2225"}</definedName>
    <definedName name="HGHHKF" hidden="1">#REF!</definedName>
    <definedName name="hghjgh" localSheetId="7" hidden="1">{"rp_only",#N/A,FALSE,"2225"}</definedName>
    <definedName name="hghjgh" hidden="1">{"rp_only",#N/A,FALSE,"2225"}</definedName>
    <definedName name="hghjgh_1" localSheetId="7" hidden="1">{"rp_only",#N/A,FALSE,"2225"}</definedName>
    <definedName name="hghjgh_1" hidden="1">{"rp_only",#N/A,FALSE,"2225"}</definedName>
    <definedName name="hghjghjghj" localSheetId="7" hidden="1">{"rp_only",#N/A,FALSE,"2225"}</definedName>
    <definedName name="hghjghjghj" hidden="1">{"rp_only",#N/A,FALSE,"2225"}</definedName>
    <definedName name="hghjghjghj_1" localSheetId="7" hidden="1">{"rp_only",#N/A,FALSE,"2225"}</definedName>
    <definedName name="hghjghjghj_1" hidden="1">{"rp_only",#N/A,FALSE,"2225"}</definedName>
    <definedName name="hgjfgh" localSheetId="10" hidden="1">{#N/A,#N/A,FALSE,"CCTV"}</definedName>
    <definedName name="hgjfgh" localSheetId="7" hidden="1">{#N/A,#N/A,FALSE,"CCTV"}</definedName>
    <definedName name="hgjfgh" hidden="1">{#N/A,#N/A,FALSE,"CCTV"}</definedName>
    <definedName name="hgjfgjgj" localSheetId="7" hidden="1">{"rp_only",#N/A,FALSE,"2225"}</definedName>
    <definedName name="hgjfgjgj" hidden="1">{"rp_only",#N/A,FALSE,"2225"}</definedName>
    <definedName name="hgjfgjgj_1" localSheetId="7" hidden="1">{"rp_only",#N/A,FALSE,"2225"}</definedName>
    <definedName name="hgjfgjgj_1" hidden="1">{"rp_only",#N/A,FALSE,"2225"}</definedName>
    <definedName name="hgjgfhgh" localSheetId="10" hidden="1">{#N/A,#N/A,FALSE,"CCTV"}</definedName>
    <definedName name="hgjgfhgh" localSheetId="7" hidden="1">{#N/A,#N/A,FALSE,"CCTV"}</definedName>
    <definedName name="hgjgfhgh" hidden="1">{#N/A,#N/A,FALSE,"CCTV"}</definedName>
    <definedName name="hgjghj" localSheetId="7" hidden="1">{"with_oth_curr",#N/A,FALSE,"2225"}</definedName>
    <definedName name="hgjghj" hidden="1">{"with_oth_curr",#N/A,FALSE,"2225"}</definedName>
    <definedName name="hgjghj_1" localSheetId="7" hidden="1">{"with_oth_curr",#N/A,FALSE,"2225"}</definedName>
    <definedName name="hgjghj_1" hidden="1">{"with_oth_curr",#N/A,FALSE,"2225"}</definedName>
    <definedName name="hgjghjg" localSheetId="7" hidden="1">{"rp_only",#N/A,FALSE,"2225"}</definedName>
    <definedName name="hgjghjg" hidden="1">{"rp_only",#N/A,FALSE,"2225"}</definedName>
    <definedName name="hgjghjg_1" localSheetId="7" hidden="1">{"rp_only",#N/A,FALSE,"2225"}</definedName>
    <definedName name="hgjghjg_1" hidden="1">{"rp_only",#N/A,FALSE,"2225"}</definedName>
    <definedName name="hgjghjj" localSheetId="7" hidden="1">{"rp_only",#N/A,FALSE,"2225"}</definedName>
    <definedName name="hgjghjj" hidden="1">{"rp_only",#N/A,FALSE,"2225"}</definedName>
    <definedName name="hgjghjj_1" localSheetId="7" hidden="1">{"rp_only",#N/A,FALSE,"2225"}</definedName>
    <definedName name="hgjghjj_1" hidden="1">{"rp_only",#N/A,FALSE,"2225"}</definedName>
    <definedName name="hgjghjjj" localSheetId="7" hidden="1">{"rp_only",#N/A,FALSE,"2225"}</definedName>
    <definedName name="hgjghjjj" hidden="1">{"rp_only",#N/A,FALSE,"2225"}</definedName>
    <definedName name="hgjghjjj_1" localSheetId="7" hidden="1">{"rp_only",#N/A,FALSE,"2225"}</definedName>
    <definedName name="hgjghjjj_1" hidden="1">{"rp_only",#N/A,FALSE,"2225"}</definedName>
    <definedName name="hgjgjgj" localSheetId="7" hidden="1">{"rp_only",#N/A,FALSE,"2225"}</definedName>
    <definedName name="hgjgjgj" hidden="1">{"rp_only",#N/A,FALSE,"2225"}</definedName>
    <definedName name="hgjgjgj_1" localSheetId="7" hidden="1">{"rp_only",#N/A,FALSE,"2225"}</definedName>
    <definedName name="hgjgjgj_1" hidden="1">{"rp_only",#N/A,FALSE,"2225"}</definedName>
    <definedName name="hgjhkhjkjh" localSheetId="7" hidden="1">{"rp_only",#N/A,FALSE,"2225"}</definedName>
    <definedName name="hgjhkhjkjh" hidden="1">{"rp_only",#N/A,FALSE,"2225"}</definedName>
    <definedName name="hgjhkhjkjh_1" localSheetId="7" hidden="1">{"rp_only",#N/A,FALSE,"2225"}</definedName>
    <definedName name="hgjhkhjkjh_1" hidden="1">{"rp_only",#N/A,FALSE,"2225"}</definedName>
    <definedName name="hgkghkh" localSheetId="7" hidden="1">{"rp_only",#N/A,FALSE,"2225"}</definedName>
    <definedName name="hgkghkh" hidden="1">{"rp_only",#N/A,FALSE,"2225"}</definedName>
    <definedName name="hgkghkh_1" localSheetId="7" hidden="1">{"rp_only",#N/A,FALSE,"2225"}</definedName>
    <definedName name="hgkghkh_1" hidden="1">{"rp_only",#N/A,FALSE,"2225"}</definedName>
    <definedName name="hgkhjkhgk" localSheetId="7" hidden="1">{"rp_only",#N/A,FALSE,"2225"}</definedName>
    <definedName name="hgkhjkhgk" hidden="1">{"rp_only",#N/A,FALSE,"2225"}</definedName>
    <definedName name="hgkhjkhgk_1" localSheetId="7" hidden="1">{"rp_only",#N/A,FALSE,"2225"}</definedName>
    <definedName name="hgkhjkhgk_1" hidden="1">{"rp_only",#N/A,FALSE,"2225"}</definedName>
    <definedName name="hgkiknmnuhuhyh"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localSheetId="7" hidden="1">{#N/A,#N/A,FALSE,"Cost Report";#N/A,#N/A,FALSE,"Table 2.1";#N/A,#N/A,FALSE,"Plant Statistics";"Plant Costs",#N/A,FALSE,"Cost Summary"}</definedName>
    <definedName name="hhh" hidden="1">{#N/A,#N/A,FALSE,"Cost Report";#N/A,#N/A,FALSE,"Table 2.1";#N/A,#N/A,FALSE,"Plant Statistics";"Plant Costs",#N/A,FALSE,"Cost Summary"}</definedName>
    <definedName name="hhh_1" localSheetId="7" hidden="1">{#N/A,#N/A,FALSE,"Cost Report";#N/A,#N/A,FALSE,"Table 2.1";#N/A,#N/A,FALSE,"Plant Statistics";"Plant Costs",#N/A,FALSE,"Cost Summary"}</definedName>
    <definedName name="hhh_1" hidden="1">{#N/A,#N/A,FALSE,"Cost Report";#N/A,#N/A,FALSE,"Table 2.1";#N/A,#N/A,FALSE,"Plant Statistics";"Plant Costs",#N/A,FALSE,"Cost Summary"}</definedName>
    <definedName name="hhhsdf" localSheetId="7" hidden="1">{"up stand alones",#N/A,FALSE,"Acquiror"}</definedName>
    <definedName name="hhhsdf" hidden="1">{"up stand alones",#N/A,FALSE,"Acquiror"}</definedName>
    <definedName name="HHJGHJ">#REF!</definedName>
    <definedName name="hhjojpkpk" localSheetId="7" hidden="1">{"rp_only",#N/A,FALSE,"2225"}</definedName>
    <definedName name="hhjojpkpk" hidden="1">{"rp_only",#N/A,FALSE,"2225"}</definedName>
    <definedName name="hhjojpkpk_1" localSheetId="7" hidden="1">{"rp_only",#N/A,FALSE,"2225"}</definedName>
    <definedName name="hhjojpkpk_1" hidden="1">{"rp_only",#N/A,FALSE,"2225"}</definedName>
    <definedName name="hhkhkjj" localSheetId="7" hidden="1">{"rp_only",#N/A,FALSE,"2225"}</definedName>
    <definedName name="hhkhkjj" hidden="1">{"rp_only",#N/A,FALSE,"2225"}</definedName>
    <definedName name="hhkhkjj_1" localSheetId="7" hidden="1">{"rp_only",#N/A,FALSE,"2225"}</definedName>
    <definedName name="hhkhkjj_1" hidden="1">{"rp_only",#N/A,FALSE,"2225"}</definedName>
    <definedName name="hhnhgb" localSheetId="7" hidden="1">{"rp_only",#N/A,FALSE,"2225"}</definedName>
    <definedName name="hhnhgb" hidden="1">{"rp_only",#N/A,FALSE,"2225"}</definedName>
    <definedName name="hhnhgb_1" localSheetId="7"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localSheetId="7" hidden="1">{#N/A,#N/A,FALSE,"Aging Summary";#N/A,#N/A,FALSE,"Ratio Analysis";#N/A,#N/A,FALSE,"Test 120 Day Accts";#N/A,#N/A,FALSE,"Tickmarks"}</definedName>
    <definedName name="hire" hidden="1">{#N/A,#N/A,FALSE,"Aging Summary";#N/A,#N/A,FALSE,"Ratio Analysis";#N/A,#N/A,FALSE,"Test 120 Day Accts";#N/A,#N/A,FALSE,"Tickmarks"}</definedName>
    <definedName name="hire_1" localSheetId="7" hidden="1">{#N/A,#N/A,FALSE,"Aging Summary";#N/A,#N/A,FALSE,"Ratio Analysis";#N/A,#N/A,FALSE,"Test 120 Day Accts";#N/A,#N/A,FALSE,"Tickmarks"}</definedName>
    <definedName name="hire_1" hidden="1">{#N/A,#N/A,FALSE,"Aging Summary";#N/A,#N/A,FALSE,"Ratio Analysis";#N/A,#N/A,FALSE,"Test 120 Day Accts";#N/A,#N/A,FALSE,"Tickmarks"}</definedName>
    <definedName name="hire2" localSheetId="7" hidden="1">{#N/A,#N/A,FALSE,"Aging Summary";#N/A,#N/A,FALSE,"Ratio Analysis";#N/A,#N/A,FALSE,"Test 120 Day Accts";#N/A,#N/A,FALSE,"Tickmarks"}</definedName>
    <definedName name="hire2" hidden="1">{#N/A,#N/A,FALSE,"Aging Summary";#N/A,#N/A,FALSE,"Ratio Analysis";#N/A,#N/A,FALSE,"Test 120 Day Accts";#N/A,#N/A,FALSE,"Tickmarks"}</definedName>
    <definedName name="hire2_1" localSheetId="7" hidden="1">{#N/A,#N/A,FALSE,"Aging Summary";#N/A,#N/A,FALSE,"Ratio Analysis";#N/A,#N/A,FALSE,"Test 120 Day Accts";#N/A,#N/A,FALSE,"Tickmarks"}</definedName>
    <definedName name="hire2_1" hidden="1">{#N/A,#N/A,FALSE,"Aging Summary";#N/A,#N/A,FALSE,"Ratio Analysis";#N/A,#N/A,FALSE,"Test 120 Day Accts";#N/A,#N/A,FALSE,"Tickmarks"}</definedName>
    <definedName name="hire4" localSheetId="7" hidden="1">{#N/A,#N/A,FALSE,"Aging Summary";#N/A,#N/A,FALSE,"Ratio Analysis";#N/A,#N/A,FALSE,"Test 120 Day Accts";#N/A,#N/A,FALSE,"Tickmarks"}</definedName>
    <definedName name="hire4" hidden="1">{#N/A,#N/A,FALSE,"Aging Summary";#N/A,#N/A,FALSE,"Ratio Analysis";#N/A,#N/A,FALSE,"Test 120 Day Accts";#N/A,#N/A,FALSE,"Tickmarks"}</definedName>
    <definedName name="hire4_1" localSheetId="7"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localSheetId="7" hidden="1">{#N/A,#N/A,FALSE,"Aging Summary";#N/A,#N/A,FALSE,"Ratio Analysis";#N/A,#N/A,FALSE,"Test 120 Day Accts";#N/A,#N/A,FALSE,"Tickmarks"}</definedName>
    <definedName name="hj" hidden="1">{#N/A,#N/A,FALSE,"Aging Summary";#N/A,#N/A,FALSE,"Ratio Analysis";#N/A,#N/A,FALSE,"Test 120 Day Accts";#N/A,#N/A,FALSE,"Tickmarks"}</definedName>
    <definedName name="hjfgjgfjgj" localSheetId="7" hidden="1">{"with_oth_curr",#N/A,FALSE,"2225"}</definedName>
    <definedName name="hjfgjgfjgj" hidden="1">{"with_oth_curr",#N/A,FALSE,"2225"}</definedName>
    <definedName name="hjfgjgfjgj_1" localSheetId="7" hidden="1">{"with_oth_curr",#N/A,FALSE,"2225"}</definedName>
    <definedName name="hjfgjgfjgj_1" hidden="1">{"with_oth_curr",#N/A,FALSE,"2225"}</definedName>
    <definedName name="hjgfjgj" localSheetId="7" hidden="1">{"with_oth_curr",#N/A,FALSE,"2225"}</definedName>
    <definedName name="hjgfjgj" hidden="1">{"with_oth_curr",#N/A,FALSE,"2225"}</definedName>
    <definedName name="hjgfjgj_1" localSheetId="7" hidden="1">{"with_oth_curr",#N/A,FALSE,"2225"}</definedName>
    <definedName name="hjgfjgj_1" hidden="1">{"with_oth_curr",#N/A,FALSE,"2225"}</definedName>
    <definedName name="hjghhj" localSheetId="7" hidden="1">{"rp_only",#N/A,FALSE,"2225"}</definedName>
    <definedName name="hjghhj" hidden="1">{"rp_only",#N/A,FALSE,"2225"}</definedName>
    <definedName name="hjghhj_1" localSheetId="7" hidden="1">{"rp_only",#N/A,FALSE,"2225"}</definedName>
    <definedName name="hjghhj_1" hidden="1">{"rp_only",#N/A,FALSE,"2225"}</definedName>
    <definedName name="hjghj" localSheetId="7" hidden="1">{"rp_only",#N/A,FALSE,"2225"}</definedName>
    <definedName name="hjghj" hidden="1">{"rp_only",#N/A,FALSE,"2225"}</definedName>
    <definedName name="hjghj_1" localSheetId="7" hidden="1">{"rp_only",#N/A,FALSE,"2225"}</definedName>
    <definedName name="hjghj_1" hidden="1">{"rp_only",#N/A,FALSE,"2225"}</definedName>
    <definedName name="hjghjg" localSheetId="7" hidden="1">{"rp_only",#N/A,FALSE,"2225"}</definedName>
    <definedName name="hjghjg" hidden="1">{"rp_only",#N/A,FALSE,"2225"}</definedName>
    <definedName name="hjghjg_1" localSheetId="7" hidden="1">{"rp_only",#N/A,FALSE,"2225"}</definedName>
    <definedName name="hjghjg_1" hidden="1">{"rp_only",#N/A,FALSE,"2225"}</definedName>
    <definedName name="hjghjgf" localSheetId="7" hidden="1">{"rp_only",#N/A,FALSE,"2225"}</definedName>
    <definedName name="hjghjgf" hidden="1">{"rp_only",#N/A,FALSE,"2225"}</definedName>
    <definedName name="hjghjgf_1" localSheetId="7" hidden="1">{"rp_only",#N/A,FALSE,"2225"}</definedName>
    <definedName name="hjghjgf_1" hidden="1">{"rp_only",#N/A,FALSE,"2225"}</definedName>
    <definedName name="hjghjghjg" localSheetId="7" hidden="1">{"rp_only",#N/A,FALSE,"2225"}</definedName>
    <definedName name="hjghjghjg" hidden="1">{"rp_only",#N/A,FALSE,"2225"}</definedName>
    <definedName name="hjghjghjg_1" localSheetId="7" hidden="1">{"rp_only",#N/A,FALSE,"2225"}</definedName>
    <definedName name="hjghjghjg_1" hidden="1">{"rp_only",#N/A,FALSE,"2225"}</definedName>
    <definedName name="hjghjghjgh" localSheetId="7" hidden="1">{"with_oth_curr",#N/A,FALSE,"2225"}</definedName>
    <definedName name="hjghjghjgh" hidden="1">{"with_oth_curr",#N/A,FALSE,"2225"}</definedName>
    <definedName name="hjghjghjgh_1" localSheetId="7" hidden="1">{"with_oth_curr",#N/A,FALSE,"2225"}</definedName>
    <definedName name="hjghjghjgh_1" hidden="1">{"with_oth_curr",#N/A,FALSE,"2225"}</definedName>
    <definedName name="hjghjghjghj" localSheetId="7" hidden="1">{"rp_only",#N/A,FALSE,"2225"}</definedName>
    <definedName name="hjghjghjghj" hidden="1">{"rp_only",#N/A,FALSE,"2225"}</definedName>
    <definedName name="hjghjghjghj_1" localSheetId="7" hidden="1">{"rp_only",#N/A,FALSE,"2225"}</definedName>
    <definedName name="hjghjghjghj_1" hidden="1">{"rp_only",#N/A,FALSE,"2225"}</definedName>
    <definedName name="hjghjghjgj" localSheetId="7" hidden="1">{"rp_only",#N/A,FALSE,"2225"}</definedName>
    <definedName name="hjghjghjgj" hidden="1">{"rp_only",#N/A,FALSE,"2225"}</definedName>
    <definedName name="hjghjghjgj_1" localSheetId="7" hidden="1">{"rp_only",#N/A,FALSE,"2225"}</definedName>
    <definedName name="hjghjghjgj_1" hidden="1">{"rp_only",#N/A,FALSE,"2225"}</definedName>
    <definedName name="hjghjghjh" localSheetId="7" hidden="1">{"rp_only",#N/A,FALSE,"2225"}</definedName>
    <definedName name="hjghjghjh" hidden="1">{"rp_only",#N/A,FALSE,"2225"}</definedName>
    <definedName name="hjghjghjh_1" localSheetId="7" hidden="1">{"rp_only",#N/A,FALSE,"2225"}</definedName>
    <definedName name="hjghjghjh_1" hidden="1">{"rp_only",#N/A,FALSE,"2225"}</definedName>
    <definedName name="hjghjgj" localSheetId="7" hidden="1">{"rp_only",#N/A,FALSE,"2225"}</definedName>
    <definedName name="hjghjgj" hidden="1">{"rp_only",#N/A,FALSE,"2225"}</definedName>
    <definedName name="hjghjgj_1" localSheetId="7" hidden="1">{"rp_only",#N/A,FALSE,"2225"}</definedName>
    <definedName name="hjghjgj_1" hidden="1">{"rp_only",#N/A,FALSE,"2225"}</definedName>
    <definedName name="hjghjhj" localSheetId="7" hidden="1">{"with_oth_curr",#N/A,FALSE,"2225"}</definedName>
    <definedName name="hjghjhj" hidden="1">{"with_oth_curr",#N/A,FALSE,"2225"}</definedName>
    <definedName name="hjghjhj_1" localSheetId="7" hidden="1">{"with_oth_curr",#N/A,FALSE,"2225"}</definedName>
    <definedName name="hjghjhj_1" hidden="1">{"with_oth_curr",#N/A,FALSE,"2225"}</definedName>
    <definedName name="hjghjj" localSheetId="7" hidden="1">{"with_oth_curr",#N/A,FALSE,"2225"}</definedName>
    <definedName name="hjghjj" hidden="1">{"with_oth_curr",#N/A,FALSE,"2225"}</definedName>
    <definedName name="hjghjj_1" localSheetId="7" hidden="1">{"with_oth_curr",#N/A,FALSE,"2225"}</definedName>
    <definedName name="hjghjj_1" hidden="1">{"with_oth_curr",#N/A,FALSE,"2225"}</definedName>
    <definedName name="hjgjg" localSheetId="7" hidden="1">{"rp_only",#N/A,FALSE,"2225"}</definedName>
    <definedName name="hjgjg" hidden="1">{"rp_only",#N/A,FALSE,"2225"}</definedName>
    <definedName name="hjgjg_1" localSheetId="7" hidden="1">{"rp_only",#N/A,FALSE,"2225"}</definedName>
    <definedName name="hjgjg_1" hidden="1">{"rp_only",#N/A,FALSE,"2225"}</definedName>
    <definedName name="hjgjghjghjgj" localSheetId="7" hidden="1">{"rp_only",#N/A,FALSE,"2225"}</definedName>
    <definedName name="hjgjghjghjgj" hidden="1">{"rp_only",#N/A,FALSE,"2225"}</definedName>
    <definedName name="hjgjghjghjgj_1" localSheetId="7" hidden="1">{"rp_only",#N/A,FALSE,"2225"}</definedName>
    <definedName name="hjgjghjghjgj_1" hidden="1">{"rp_only",#N/A,FALSE,"2225"}</definedName>
    <definedName name="hjgjgjg" localSheetId="7" hidden="1">{"rp_only",#N/A,FALSE,"2225"}</definedName>
    <definedName name="hjgjgjg" hidden="1">{"rp_only",#N/A,FALSE,"2225"}</definedName>
    <definedName name="hjgjgjg_1" localSheetId="7" hidden="1">{"rp_only",#N/A,FALSE,"2225"}</definedName>
    <definedName name="hjgjgjg_1" hidden="1">{"rp_only",#N/A,FALSE,"2225"}</definedName>
    <definedName name="hjgjh" localSheetId="7" hidden="1">{"rp_only",#N/A,FALSE,"2225"}</definedName>
    <definedName name="hjgjh" hidden="1">{"rp_only",#N/A,FALSE,"2225"}</definedName>
    <definedName name="hjgjh_1" localSheetId="7" hidden="1">{"rp_only",#N/A,FALSE,"2225"}</definedName>
    <definedName name="hjgjh_1" hidden="1">{"rp_only",#N/A,FALSE,"2225"}</definedName>
    <definedName name="hjgjk" localSheetId="7" hidden="1">{"rp_only",#N/A,FALSE,"2225"}</definedName>
    <definedName name="hjgjk" hidden="1">{"rp_only",#N/A,FALSE,"2225"}</definedName>
    <definedName name="hjgjk_1" localSheetId="7" hidden="1">{"rp_only",#N/A,FALSE,"2225"}</definedName>
    <definedName name="hjgjk_1" hidden="1">{"rp_only",#N/A,FALSE,"2225"}</definedName>
    <definedName name="hjgkghkgh" localSheetId="7" hidden="1">{"with_oth_curr",#N/A,FALSE,"2225"}</definedName>
    <definedName name="hjgkghkgh" hidden="1">{"with_oth_curr",#N/A,FALSE,"2225"}</definedName>
    <definedName name="hjgkghkgh_1" localSheetId="7" hidden="1">{"with_oth_curr",#N/A,FALSE,"2225"}</definedName>
    <definedName name="hjgkghkgh_1" hidden="1">{"with_oth_curr",#N/A,FALSE,"2225"}</definedName>
    <definedName name="hjh" hidden="1">#REF!</definedName>
    <definedName name="hjhgjghghhj" localSheetId="7" hidden="1">{"rp_only",#N/A,FALSE,"2225"}</definedName>
    <definedName name="hjhgjghghhj" hidden="1">{"rp_only",#N/A,FALSE,"2225"}</definedName>
    <definedName name="hjhgjghghhj_1" localSheetId="7" hidden="1">{"rp_only",#N/A,FALSE,"2225"}</definedName>
    <definedName name="hjhgjghghhj_1" hidden="1">{"rp_only",#N/A,FALSE,"2225"}</definedName>
    <definedName name="hjhgjghj" localSheetId="7" hidden="1">{"with_oth_curr",#N/A,FALSE,"2225"}</definedName>
    <definedName name="hjhgjghj" hidden="1">{"with_oth_curr",#N/A,FALSE,"2225"}</definedName>
    <definedName name="hjhgjghj_1" localSheetId="7" hidden="1">{"with_oth_curr",#N/A,FALSE,"2225"}</definedName>
    <definedName name="hjhgjghj_1" hidden="1">{"with_oth_curr",#N/A,FALSE,"2225"}</definedName>
    <definedName name="hjhgxdgdz">#REF!</definedName>
    <definedName name="hjhjjhg" localSheetId="7" hidden="1">{"with_oth_curr",#N/A,FALSE,"2225"}</definedName>
    <definedName name="hjhjjhg" hidden="1">{"with_oth_curr",#N/A,FALSE,"2225"}</definedName>
    <definedName name="hjhjjhg_1" localSheetId="7" hidden="1">{"with_oth_curr",#N/A,FALSE,"2225"}</definedName>
    <definedName name="hjhjjhg_1" hidden="1">{"with_oth_curr",#N/A,FALSE,"2225"}</definedName>
    <definedName name="hjhjkkh" localSheetId="7" hidden="1">{"with_oth_curr",#N/A,FALSE,"2225"}</definedName>
    <definedName name="hjhjkkh" hidden="1">{"with_oth_curr",#N/A,FALSE,"2225"}</definedName>
    <definedName name="hjhjkkh_1" localSheetId="7" hidden="1">{"with_oth_curr",#N/A,FALSE,"2225"}</definedName>
    <definedName name="hjhjkkh_1" hidden="1">{"with_oth_curr",#N/A,FALSE,"2225"}</definedName>
    <definedName name="hjhklh">#REF!</definedName>
    <definedName name="hjhygygoui" localSheetId="7" hidden="1">{"rp_only",#N/A,FALSE,"2225"}</definedName>
    <definedName name="hjhygygoui" hidden="1">{"rp_only",#N/A,FALSE,"2225"}</definedName>
    <definedName name="hjhygygoui_1" localSheetId="7" hidden="1">{"rp_only",#N/A,FALSE,"2225"}</definedName>
    <definedName name="hjhygygoui_1" hidden="1">{"rp_only",#N/A,FALSE,"2225"}</definedName>
    <definedName name="hjj" localSheetId="7" hidden="1">{#N/A,#N/A,FALSE,"Aging Summary";#N/A,#N/A,FALSE,"Ratio Analysis";#N/A,#N/A,FALSE,"Test 120 Day Accts";#N/A,#N/A,FALSE,"Tickmarks"}</definedName>
    <definedName name="hjj" hidden="1">{#N/A,#N/A,FALSE,"Aging Summary";#N/A,#N/A,FALSE,"Ratio Analysis";#N/A,#N/A,FALSE,"Test 120 Day Accts";#N/A,#N/A,FALSE,"Tickmarks"}</definedName>
    <definedName name="hjjghjgj" localSheetId="7" hidden="1">{"with_oth_curr",#N/A,FALSE,"2225"}</definedName>
    <definedName name="hjjghjgj" hidden="1">{"with_oth_curr",#N/A,FALSE,"2225"}</definedName>
    <definedName name="hjjghjgj_1" localSheetId="7" hidden="1">{"with_oth_curr",#N/A,FALSE,"2225"}</definedName>
    <definedName name="hjjghjgj_1" hidden="1">{"with_oth_curr",#N/A,FALSE,"2225"}</definedName>
    <definedName name="hjjjgghj" localSheetId="7" hidden="1">{"rp_only",#N/A,FALSE,"2225"}</definedName>
    <definedName name="hjjjgghj" hidden="1">{"rp_only",#N/A,FALSE,"2225"}</definedName>
    <definedName name="hjjjgghj_1" localSheetId="7" hidden="1">{"rp_only",#N/A,FALSE,"2225"}</definedName>
    <definedName name="hjjjgghj_1" hidden="1">{"rp_only",#N/A,FALSE,"2225"}</definedName>
    <definedName name="hjkghjkgh" localSheetId="7" hidden="1">{"rp_only",#N/A,FALSE,"2225"}</definedName>
    <definedName name="hjkghjkgh" hidden="1">{"rp_only",#N/A,FALSE,"2225"}</definedName>
    <definedName name="hjkghjkgh_1" localSheetId="7" hidden="1">{"rp_only",#N/A,FALSE,"2225"}</definedName>
    <definedName name="hjkghjkgh_1" hidden="1">{"rp_only",#N/A,FALSE,"2225"}</definedName>
    <definedName name="hjkghk" localSheetId="7" hidden="1">{"rp_only",#N/A,FALSE,"2225"}</definedName>
    <definedName name="hjkghk" hidden="1">{"rp_only",#N/A,FALSE,"2225"}</definedName>
    <definedName name="hjkghk_1" localSheetId="7" hidden="1">{"rp_only",#N/A,FALSE,"2225"}</definedName>
    <definedName name="hjkghk_1" hidden="1">{"rp_only",#N/A,FALSE,"2225"}</definedName>
    <definedName name="hjkghkhgjhgk" localSheetId="7" hidden="1">{"rp_only",#N/A,FALSE,"2225"}</definedName>
    <definedName name="hjkghkhgjhgk" hidden="1">{"rp_only",#N/A,FALSE,"2225"}</definedName>
    <definedName name="hjkghkhgjhgk_1" localSheetId="7" hidden="1">{"rp_only",#N/A,FALSE,"2225"}</definedName>
    <definedName name="hjkghkhgjhgk_1" hidden="1">{"rp_only",#N/A,FALSE,"2225"}</definedName>
    <definedName name="hjkgjh" localSheetId="7" hidden="1">{"rp_only",#N/A,FALSE,"2225"}</definedName>
    <definedName name="hjkgjh" hidden="1">{"rp_only",#N/A,FALSE,"2225"}</definedName>
    <definedName name="hjkgjh_1" localSheetId="7" hidden="1">{"rp_only",#N/A,FALSE,"2225"}</definedName>
    <definedName name="hjkgjh_1" hidden="1">{"rp_only",#N/A,FALSE,"2225"}</definedName>
    <definedName name="hjkhgjkgh" localSheetId="7" hidden="1">{"rp_only",#N/A,FALSE,"2225"}</definedName>
    <definedName name="hjkhgjkgh" hidden="1">{"rp_only",#N/A,FALSE,"2225"}</definedName>
    <definedName name="hjkhgjkgh_1" localSheetId="7" hidden="1">{"rp_only",#N/A,FALSE,"2225"}</definedName>
    <definedName name="hjkhgjkgh_1" hidden="1">{"rp_only",#N/A,FALSE,"2225"}</definedName>
    <definedName name="hjkhjk" localSheetId="7" hidden="1">{"rp_only",#N/A,FALSE,"2225"}</definedName>
    <definedName name="hjkhjk" hidden="1">{"rp_only",#N/A,FALSE,"2225"}</definedName>
    <definedName name="hjkhjk_1" localSheetId="7" hidden="1">{"rp_only",#N/A,FALSE,"2225"}</definedName>
    <definedName name="hjkhjk_1" hidden="1">{"rp_only",#N/A,FALSE,"2225"}</definedName>
    <definedName name="hjkhjkhjk" localSheetId="7" hidden="1">{"with_oth_curr",#N/A,FALSE,"2225"}</definedName>
    <definedName name="hjkhjkhjk" hidden="1">{"with_oth_curr",#N/A,FALSE,"2225"}</definedName>
    <definedName name="hjkhjkhjk_1" localSheetId="7" hidden="1">{"with_oth_curr",#N/A,FALSE,"2225"}</definedName>
    <definedName name="hjkhjkhjk_1" hidden="1">{"with_oth_curr",#N/A,FALSE,"2225"}</definedName>
    <definedName name="hjkhjkhjkh" localSheetId="7" hidden="1">{"rp_only",#N/A,FALSE,"2225"}</definedName>
    <definedName name="hjkhjkhjkh" hidden="1">{"rp_only",#N/A,FALSE,"2225"}</definedName>
    <definedName name="hjkhjkhjkh_1" localSheetId="7" hidden="1">{"rp_only",#N/A,FALSE,"2225"}</definedName>
    <definedName name="hjkhjkhjkh_1" hidden="1">{"rp_only",#N/A,FALSE,"2225"}</definedName>
    <definedName name="hjkhk" localSheetId="7" hidden="1">{"rp_only",#N/A,FALSE,"2225"}</definedName>
    <definedName name="hjkhk" hidden="1">{"rp_only",#N/A,FALSE,"2225"}</definedName>
    <definedName name="hjkhk_1" localSheetId="7" hidden="1">{"rp_only",#N/A,FALSE,"2225"}</definedName>
    <definedName name="hjkhk_1" hidden="1">{"rp_only",#N/A,FALSE,"2225"}</definedName>
    <definedName name="hjkhkh" localSheetId="7" hidden="1">{"rp_only",#N/A,FALSE,"2225"}</definedName>
    <definedName name="hjkhkh" hidden="1">{"rp_only",#N/A,FALSE,"2225"}</definedName>
    <definedName name="hjkhkh_1" localSheetId="7" hidden="1">{"rp_only",#N/A,FALSE,"2225"}</definedName>
    <definedName name="hjkhkh_1" hidden="1">{"rp_only",#N/A,FALSE,"2225"}</definedName>
    <definedName name="hjkhkhkh" localSheetId="7" hidden="1">{"with_oth_curr",#N/A,FALSE,"2225"}</definedName>
    <definedName name="hjkhkhkh" hidden="1">{"with_oth_curr",#N/A,FALSE,"2225"}</definedName>
    <definedName name="hjkhkhkh_1" localSheetId="7" hidden="1">{"with_oth_curr",#N/A,FALSE,"2225"}</definedName>
    <definedName name="hjkhkhkh_1" hidden="1">{"with_oth_curr",#N/A,FALSE,"2225"}</definedName>
    <definedName name="hjkhkjkghkghjk" localSheetId="7" hidden="1">{"with_oth_curr",#N/A,FALSE,"2225"}</definedName>
    <definedName name="hjkhkjkghkghjk" hidden="1">{"with_oth_curr",#N/A,FALSE,"2225"}</definedName>
    <definedName name="hjkhkjkghkghjk_1" localSheetId="7" hidden="1">{"with_oth_curr",#N/A,FALSE,"2225"}</definedName>
    <definedName name="hjkhkjkghkghjk_1" hidden="1">{"with_oth_curr",#N/A,FALSE,"2225"}</definedName>
    <definedName name="hjkjkghjkk" localSheetId="7" hidden="1">{"with_oth_curr",#N/A,FALSE,"2225"}</definedName>
    <definedName name="hjkjkghjkk" hidden="1">{"with_oth_curr",#N/A,FALSE,"2225"}</definedName>
    <definedName name="hjkjkghjkk_1" localSheetId="7" hidden="1">{"with_oth_curr",#N/A,FALSE,"2225"}</definedName>
    <definedName name="hjkjkghjkk_1" hidden="1">{"with_oth_curr",#N/A,FALSE,"2225"}</definedName>
    <definedName name="hjkjkh" localSheetId="7" hidden="1">{"with_oth_curr",#N/A,FALSE,"2225"}</definedName>
    <definedName name="hjkjkh" hidden="1">{"with_oth_curr",#N/A,FALSE,"2225"}</definedName>
    <definedName name="hjkjkh_1" localSheetId="7" hidden="1">{"with_oth_curr",#N/A,FALSE,"2225"}</definedName>
    <definedName name="hjkjkh_1" hidden="1">{"with_oth_curr",#N/A,FALSE,"2225"}</definedName>
    <definedName name="hjlkjh" localSheetId="7" hidden="1">{"rp_only",#N/A,FALSE,"2225"}</definedName>
    <definedName name="hjlkjh" hidden="1">{"rp_only",#N/A,FALSE,"2225"}</definedName>
    <definedName name="hjlkjh_1" localSheetId="7" hidden="1">{"rp_only",#N/A,FALSE,"2225"}</definedName>
    <definedName name="hjlkjh_1" hidden="1">{"rp_only",#N/A,FALSE,"2225"}</definedName>
    <definedName name="hjoiuipo" localSheetId="7" hidden="1">{"rp_only",#N/A,FALSE,"2225"}</definedName>
    <definedName name="hjoiuipo" hidden="1">{"rp_only",#N/A,FALSE,"2225"}</definedName>
    <definedName name="hjoiuipo_1" localSheetId="7" hidden="1">{"rp_only",#N/A,FALSE,"2225"}</definedName>
    <definedName name="hjoiuipo_1" hidden="1">{"rp_only",#N/A,FALSE,"2225"}</definedName>
    <definedName name="hjuhhhui" localSheetId="7" hidden="1">{"rp_only",#N/A,FALSE,"2225"}</definedName>
    <definedName name="hjuhhhui" hidden="1">{"rp_only",#N/A,FALSE,"2225"}</definedName>
    <definedName name="hjuhhhui_1" localSheetId="7" hidden="1">{"rp_only",#N/A,FALSE,"2225"}</definedName>
    <definedName name="hjuhhhui_1" hidden="1">{"rp_only",#N/A,FALSE,"2225"}</definedName>
    <definedName name="HK">#REF!</definedName>
    <definedName name="hkhgkhjkhkghk" localSheetId="7" hidden="1">{"rp_only",#N/A,FALSE,"2225"}</definedName>
    <definedName name="hkhgkhjkhkghk" hidden="1">{"rp_only",#N/A,FALSE,"2225"}</definedName>
    <definedName name="hkhgkhjkhkghk_1" localSheetId="7" hidden="1">{"rp_only",#N/A,FALSE,"2225"}</definedName>
    <definedName name="hkhgkhjkhkghk_1" hidden="1">{"rp_only",#N/A,FALSE,"2225"}</definedName>
    <definedName name="hkhk" localSheetId="7" hidden="1">{"rp_only",#N/A,FALSE,"2225"}</definedName>
    <definedName name="hkhk" hidden="1">{"rp_only",#N/A,FALSE,"2225"}</definedName>
    <definedName name="hkhk_1" localSheetId="7" hidden="1">{"rp_only",#N/A,FALSE,"2225"}</definedName>
    <definedName name="hkhk_1" hidden="1">{"rp_only",#N/A,FALSE,"2225"}</definedName>
    <definedName name="HKJ">#REF!</definedName>
    <definedName name="hkjj" localSheetId="7" hidden="1">{"Line Efficiency",#N/A,FALSE,"Benchmarking"}</definedName>
    <definedName name="hkjj" hidden="1">{"Line Efficiency",#N/A,FALSE,"Benchmarking"}</definedName>
    <definedName name="HL">#REF!</definedName>
    <definedName name="hnbvmnh" localSheetId="7" hidden="1">{"rp_only",#N/A,FALSE,"2225"}</definedName>
    <definedName name="hnbvmnh" hidden="1">{"rp_only",#N/A,FALSE,"2225"}</definedName>
    <definedName name="hnbvmnh_1" localSheetId="7" hidden="1">{"rp_only",#N/A,FALSE,"2225"}</definedName>
    <definedName name="hnbvmnh_1" hidden="1">{"rp_only",#N/A,FALSE,"2225"}</definedName>
    <definedName name="hnhbv" localSheetId="7" hidden="1">{"with_oth_curr",#N/A,FALSE,"2225"}</definedName>
    <definedName name="hnhbv" hidden="1">{"with_oth_curr",#N/A,FALSE,"2225"}</definedName>
    <definedName name="hnhbv_1" localSheetId="7"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localSheetId="7" hidden="1">{#N/A,#N/A,FALSE,"Aging Summary";#N/A,#N/A,FALSE,"Ratio Analysis";#N/A,#N/A,FALSE,"Test 120 Day Accts";#N/A,#N/A,FALSE,"Tickmarks"}</definedName>
    <definedName name="HP" hidden="1">{#N/A,#N/A,FALSE,"Aging Summary";#N/A,#N/A,FALSE,"Ratio Analysis";#N/A,#N/A,FALSE,"Test 120 Day Accts";#N/A,#N/A,FALSE,"Tickmarks"}</definedName>
    <definedName name="HP_1" localSheetId="7"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localSheetId="7" hidden="1">{#N/A,#N/A,FALSE,"Aging Summary";#N/A,#N/A,FALSE,"Ratio Analysis";#N/A,#N/A,FALSE,"Test 120 Day Accts";#N/A,#N/A,FALSE,"Tickmarks"}</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10" hidden="1">{"'장비'!$A$3:$M$12"}</definedName>
    <definedName name="HTML" localSheetId="7" hidden="1">{"'장비'!$A$3:$M$12"}</definedName>
    <definedName name="HTML" hidden="1">{"'장비'!$A$3:$M$12"}</definedName>
    <definedName name="HTML_CodePage" hidden="1">949</definedName>
    <definedName name="HTML_Control" localSheetId="10" hidden="1">{"'장비'!$A$3:$M$12"}</definedName>
    <definedName name="HTML_Control" localSheetId="7" hidden="1">{"'장비'!$A$3:$M$12"}</definedName>
    <definedName name="HTML_Control" hidden="1">{"'장비'!$A$3:$M$12"}</definedName>
    <definedName name="HTML_Control_1" localSheetId="7" hidden="1">{"'매출'!$A$1:$I$22"}</definedName>
    <definedName name="HTML_Control_1" hidden="1">{"'매출'!$A$1:$I$22"}</definedName>
    <definedName name="HTML_Control2" localSheetId="7" hidden="1">{"'OTARI- IKAHO'!$A$11:$AF$42"}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localSheetId="7" hidden="1">{"Admin Costs",#N/A,FALSE,"Act.Fcst Costs"}</definedName>
    <definedName name="hu" hidden="1">{"Admin Costs",#N/A,FALSE,"Act.Fcst Costs"}</definedName>
    <definedName name="hu_1" localSheetId="7" hidden="1">{"Admin Costs",#N/A,FALSE,"Act.Fcst Costs"}</definedName>
    <definedName name="hu_1" hidden="1">{"Admin Costs",#N/A,FALSE,"Act.Fcst Costs"}</definedName>
    <definedName name="humaira">#REF!</definedName>
    <definedName name="hundredpercent">#REF!</definedName>
    <definedName name="Hung">#REF!</definedName>
    <definedName name="huy" localSheetId="7" hidden="1">{"'Sheet1'!$L$16"}</definedName>
    <definedName name="huy" hidden="1">{"'Sheet1'!$L$16"}</definedName>
    <definedName name="HUYHAN">#REF!</definedName>
    <definedName name="hvnbvmbvm" localSheetId="7" hidden="1">{"with_oth_curr",#N/A,FALSE,"2225"}</definedName>
    <definedName name="hvnbvmbvm" hidden="1">{"with_oth_curr",#N/A,FALSE,"2225"}</definedName>
    <definedName name="hvnbvmbvm_1" localSheetId="7" hidden="1">{"with_oth_curr",#N/A,FALSE,"2225"}</definedName>
    <definedName name="hvnbvmbvm_1" hidden="1">{"with_oth_curr",#N/A,FALSE,"2225"}</definedName>
    <definedName name="hw" localSheetId="7" hidden="1">{#N/A,#N/A,FALSE,"REK-S-TPL";#N/A,#N/A,FALSE,"REK-TPML";#N/A,#N/A,FALSE,"RAB-TEMPEL"}</definedName>
    <definedName name="hw" hidden="1">{#N/A,#N/A,FALSE,"REK-S-TPL";#N/A,#N/A,FALSE,"REK-TPML";#N/A,#N/A,FALSE,"RAB-TEMPEL"}</definedName>
    <definedName name="Hybrid">#REF!</definedName>
    <definedName name="HYDRANT">#REF!</definedName>
    <definedName name="hygfi">#REF!</definedName>
    <definedName name="hygtfv" localSheetId="7" hidden="1">{"with_oth_curr",#N/A,FALSE,"2225"}</definedName>
    <definedName name="hygtfv" hidden="1">{"with_oth_curr",#N/A,FALSE,"2225"}</definedName>
    <definedName name="hygtfv_1" localSheetId="7" hidden="1">{"with_oth_curr",#N/A,FALSE,"2225"}</definedName>
    <definedName name="hygtfv_1" hidden="1">{"with_oth_curr",#N/A,FALSE,"2225"}</definedName>
    <definedName name="hygyggj" localSheetId="7" hidden="1">{"rp_only",#N/A,FALSE,"2225"}</definedName>
    <definedName name="hygyggj" hidden="1">{"rp_only",#N/A,FALSE,"2225"}</definedName>
    <definedName name="hygyggj_1" localSheetId="7" hidden="1">{"rp_only",#N/A,FALSE,"2225"}</definedName>
    <definedName name="hygyggj_1" hidden="1">{"rp_only",#N/A,FALSE,"2225"}</definedName>
    <definedName name="hyutuyt" localSheetId="7" hidden="1">{"with_oth_curr",#N/A,FALSE,"2225"}</definedName>
    <definedName name="hyutuyt" hidden="1">{"with_oth_curr",#N/A,FALSE,"2225"}</definedName>
    <definedName name="hyutuyt_1" localSheetId="7"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localSheetId="7" hidden="1">{#N/A,#N/A,FALSE,"Aging Summary";#N/A,#N/A,FALSE,"Ratio Analysis";#N/A,#N/A,FALSE,"Test 120 Day Accts";#N/A,#N/A,FALSE,"Tickmarks"}</definedName>
    <definedName name="ia" hidden="1">{#N/A,#N/A,FALSE,"Aging Summary";#N/A,#N/A,FALSE,"Ratio Analysis";#N/A,#N/A,FALSE,"Test 120 Day Accts";#N/A,#N/A,FALSE,"Tickmarks"}</definedName>
    <definedName name="ia_1" localSheetId="7" hidden="1">{#N/A,#N/A,FALSE,"Aging Summary";#N/A,#N/A,FALSE,"Ratio Analysis";#N/A,#N/A,FALSE,"Test 120 Day Accts";#N/A,#N/A,FALSE,"Tickmarks"}</definedName>
    <definedName name="ia_1" hidden="1">{#N/A,#N/A,FALSE,"Aging Summary";#N/A,#N/A,FALSE,"Ratio Analysis";#N/A,#N/A,FALSE,"Test 120 Day Accts";#N/A,#N/A,FALSE,"Tickmarks"}</definedName>
    <definedName name="IAHCCHOTEL" localSheetId="7" hidden="1">{"adj95mult",#N/A,FALSE,"COMPCO";"adj95est",#N/A,FALSE,"COMPCO"}</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localSheetId="7" hidden="1">{"Tariff Comparison",#N/A,FALSE,"Benchmarking";"Tariff Comparison 2",#N/A,FALSE,"Benchmarking";"Tariff Comparison 3",#N/A,FALSE,"Benchmarking"}</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10" hidden="1">{#N/A,#N/A,FALSE,"CCTV"}</definedName>
    <definedName name="iiouolkll" localSheetId="7" hidden="1">{#N/A,#N/A,FALSE,"CCTV"}</definedName>
    <definedName name="iiouolkll" hidden="1">{#N/A,#N/A,FALSE,"CCTV"}</definedName>
    <definedName name="ijiu7866" localSheetId="7" hidden="1">{"rp_only",#N/A,FALSE,"2225"}</definedName>
    <definedName name="ijiu7866" hidden="1">{"rp_only",#N/A,FALSE,"2225"}</definedName>
    <definedName name="ijiu7866_1" localSheetId="7" hidden="1">{"rp_only",#N/A,FALSE,"2225"}</definedName>
    <definedName name="ijiu7866_1" hidden="1">{"rp_only",#N/A,FALSE,"2225"}</definedName>
    <definedName name="iko" localSheetId="7" hidden="1">{#N/A,#N/A,FALSE,"Aging Summary";#N/A,#N/A,FALSE,"Ratio Analysis";#N/A,#N/A,FALSE,"Test 120 Day Accts";#N/A,#N/A,FALSE,"Tickmarks"}</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localSheetId="7" hidden="1">{#N/A,#N/A,FALSE,"Aging Summary";#N/A,#N/A,FALSE,"Ratio Analysis";#N/A,#N/A,FALSE,"Test 120 Day Accts";#N/A,#N/A,FALSE,"Tickmarks"}</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localSheetId="7" hidden="1">{#N/A,#N/A,FALSE,"Cost Report";#N/A,#N/A,FALSE,"Qtly Summ.";#N/A,#N/A,FALSE,"Mar  Qtr";#N/A,#N/A,FALSE,"Report Summary"}</definedName>
    <definedName name="ina" hidden="1">{#N/A,#N/A,FALSE,"Cost Report";#N/A,#N/A,FALSE,"Qtly Summ.";#N/A,#N/A,FALSE,"Mar  Qtr";#N/A,#N/A,FALSE,"Report Summary"}</definedName>
    <definedName name="ina_1" localSheetId="7"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 localSheetId="7">Main.SAPF4Help()</definedName>
    <definedName name="indus">Main.SAPF4Help()</definedName>
    <definedName name="Indust" localSheetId="7">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localSheetId="7" hidden="1">{"SCH1B",#N/A,FALSE,"Canada";"SCH2B",#N/A,FALSE,"Canada"}</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localSheetId="7" hidden="1">{"rp_only",#N/A,FALSE,"2225"}</definedName>
    <definedName name="iopiopi" hidden="1">{"rp_only",#N/A,FALSE,"2225"}</definedName>
    <definedName name="iopiopi_1" localSheetId="7" hidden="1">{"rp_only",#N/A,FALSE,"2225"}</definedName>
    <definedName name="iopiopi_1" hidden="1">{"rp_only",#N/A,FALSE,"2225"}</definedName>
    <definedName name="iopiopio" localSheetId="7" hidden="1">{"with_oth_curr",#N/A,FALSE,"2225"}</definedName>
    <definedName name="iopiopio" hidden="1">{"with_oth_curr",#N/A,FALSE,"2225"}</definedName>
    <definedName name="iopiopio_1" localSheetId="7" hidden="1">{"with_oth_curr",#N/A,FALSE,"2225"}</definedName>
    <definedName name="iopiopio_1" hidden="1">{"with_oth_curr",#N/A,FALSE,"2225"}</definedName>
    <definedName name="iopiopiop" localSheetId="7" hidden="1">{"with_oth_curr",#N/A,FALSE,"2225"}</definedName>
    <definedName name="iopiopiop" hidden="1">{"with_oth_curr",#N/A,FALSE,"2225"}</definedName>
    <definedName name="iopiopiop_1" localSheetId="7" hidden="1">{"with_oth_curr",#N/A,FALSE,"2225"}</definedName>
    <definedName name="iopiopiop_1" hidden="1">{"with_oth_curr",#N/A,FALSE,"2225"}</definedName>
    <definedName name="iouioiuo" localSheetId="7" hidden="1">{"rp_only",#N/A,FALSE,"2225"}</definedName>
    <definedName name="iouioiuo" hidden="1">{"rp_only",#N/A,FALSE,"2225"}</definedName>
    <definedName name="iouioiuo_1" localSheetId="7" hidden="1">{"rp_only",#N/A,FALSE,"2225"}</definedName>
    <definedName name="iouioiuo_1" hidden="1">{"rp_only",#N/A,FALSE,"2225"}</definedName>
    <definedName name="iouoiuoiu" localSheetId="7" hidden="1">{"rp_only",#N/A,FALSE,"2225"}</definedName>
    <definedName name="iouoiuoiu" hidden="1">{"rp_only",#N/A,FALSE,"2225"}</definedName>
    <definedName name="iouoiuoiu_1" localSheetId="7" hidden="1">{"rp_only",#N/A,FALSE,"2225"}</definedName>
    <definedName name="iouoiuoiu_1" hidden="1">{"rp_only",#N/A,FALSE,"2225"}</definedName>
    <definedName name="iououiouio" localSheetId="7" hidden="1">{"rp_only",#N/A,FALSE,"2225"}</definedName>
    <definedName name="iououiouio" hidden="1">{"rp_only",#N/A,FALSE,"2225"}</definedName>
    <definedName name="iououiouio_1" localSheetId="7"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localSheetId="7" hidden="1">{#N/A,#N/A,FALSE,"Aging Summary";#N/A,#N/A,FALSE,"Ratio Analysis";#N/A,#N/A,FALSE,"Test 120 Day Accts";#N/A,#N/A,FALSE,"Tickmarks"}</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localSheetId="7" hidden="1">{"rp_only",#N/A,FALSE,"2225"}</definedName>
    <definedName name="IUJHKJH" hidden="1">{"rp_only",#N/A,FALSE,"2225"}</definedName>
    <definedName name="IUJHKJH_1" localSheetId="7" hidden="1">{"rp_only",#N/A,FALSE,"2225"}</definedName>
    <definedName name="IUJHKJH_1" hidden="1">{"rp_only",#N/A,FALSE,"2225"}</definedName>
    <definedName name="iuo809oiu9p" localSheetId="7" hidden="1">{"rp_only",#N/A,FALSE,"2225"}</definedName>
    <definedName name="iuo809oiu9p" hidden="1">{"rp_only",#N/A,FALSE,"2225"}</definedName>
    <definedName name="iuo809oiu9p_1" localSheetId="7" hidden="1">{"rp_only",#N/A,FALSE,"2225"}</definedName>
    <definedName name="iuo809oiu9p_1" hidden="1">{"rp_only",#N/A,FALSE,"2225"}</definedName>
    <definedName name="iuouou" localSheetId="7" hidden="1">{"rp_only",#N/A,FALSE,"2225"}</definedName>
    <definedName name="iuouou" hidden="1">{"rp_only",#N/A,FALSE,"2225"}</definedName>
    <definedName name="iuouou_1" localSheetId="7" hidden="1">{"rp_only",#N/A,FALSE,"2225"}</definedName>
    <definedName name="iuouou_1" hidden="1">{"rp_only",#N/A,FALSE,"2225"}</definedName>
    <definedName name="iuououio" localSheetId="7" hidden="1">{"rp_only",#N/A,FALSE,"2225"}</definedName>
    <definedName name="iuououio" hidden="1">{"rp_only",#N/A,FALSE,"2225"}</definedName>
    <definedName name="iuououio_1" localSheetId="7" hidden="1">{"rp_only",#N/A,FALSE,"2225"}</definedName>
    <definedName name="iuououio_1" hidden="1">{"rp_only",#N/A,FALSE,"2225"}</definedName>
    <definedName name="iuuhhgg" localSheetId="7" hidden="1">{#N/A,#N/A,FALSE,"Aging Summary";#N/A,#N/A,FALSE,"Ratio Analysis";#N/A,#N/A,FALSE,"Test 120 Day Accts";#N/A,#N/A,FALSE,"Tickmarks"}</definedName>
    <definedName name="iuuhhgg" hidden="1">{#N/A,#N/A,FALSE,"Aging Summary";#N/A,#N/A,FALSE,"Ratio Analysis";#N/A,#N/A,FALSE,"Test 120 Day Accts";#N/A,#N/A,FALSE,"Tickmarks"}</definedName>
    <definedName name="iuyuiyuiyui" localSheetId="7" hidden="1">{"rp_only",#N/A,FALSE,"2225"}</definedName>
    <definedName name="iuyuiyuiyui" hidden="1">{"rp_only",#N/A,FALSE,"2225"}</definedName>
    <definedName name="iuyuiyuiyui_1" localSheetId="7"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localSheetId="7" hidden="1">{"rp_only",#N/A,FALSE,"2225"}</definedName>
    <definedName name="iy6465r7" hidden="1">{"rp_only",#N/A,FALSE,"2225"}</definedName>
    <definedName name="iy6465r7_1" localSheetId="7" hidden="1">{"rp_only",#N/A,FALSE,"2225"}</definedName>
    <definedName name="iy6465r7_1" hidden="1">{"rp_only",#N/A,FALSE,"2225"}</definedName>
    <definedName name="iyui" localSheetId="7" hidden="1">{"rp_only",#N/A,FALSE,"2225"}</definedName>
    <definedName name="iyui" hidden="1">{"rp_only",#N/A,FALSE,"2225"}</definedName>
    <definedName name="iyui_1" localSheetId="7"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localSheetId="7" hidden="1">{"'Feb 99'!$A$1:$G$30"}</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localSheetId="7" hidden="1">{#N/A,#N/A,FALSE,"Cost Report";#N/A,#N/A,FALSE,"Qtly Summ.";#N/A,#N/A,FALSE,"Mar  Qtr";#N/A,#N/A,FALSE,"Report Summary"}</definedName>
    <definedName name="je" hidden="1">{#N/A,#N/A,FALSE,"Cost Report";#N/A,#N/A,FALSE,"Qtly Summ.";#N/A,#N/A,FALSE,"Mar  Qtr";#N/A,#N/A,FALSE,"Report Summary"}</definedName>
    <definedName name="je_1" localSheetId="7"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localSheetId="7" hidden="1">{"rp_only",#N/A,FALSE,"2225"}</definedName>
    <definedName name="jfhjgjghj" hidden="1">{"rp_only",#N/A,FALSE,"2225"}</definedName>
    <definedName name="jfhjgjghj_1" localSheetId="7" hidden="1">{"rp_only",#N/A,FALSE,"2225"}</definedName>
    <definedName name="jfhjgjghj_1" hidden="1">{"rp_only",#N/A,FALSE,"2225"}</definedName>
    <definedName name="jfjfj" localSheetId="7" hidden="1">{#N/A,#N/A,TRUE,"Cover sheet";#N/A,#N/A,TRUE,"DCF analysis";#N/A,#N/A,TRUE,"WACC calculation"}</definedName>
    <definedName name="jfjfj" hidden="1">{#N/A,#N/A,TRUE,"Cover sheet";#N/A,#N/A,TRUE,"DCF analysis";#N/A,#N/A,TRUE,"WACC calculation"}</definedName>
    <definedName name="jghjghhj" localSheetId="7" hidden="1">{"rp_only",#N/A,FALSE,"2225"}</definedName>
    <definedName name="jghjghhj" hidden="1">{"rp_only",#N/A,FALSE,"2225"}</definedName>
    <definedName name="jghjghhj_1" localSheetId="7" hidden="1">{"rp_only",#N/A,FALSE,"2225"}</definedName>
    <definedName name="jghjghhj_1" hidden="1">{"rp_only",#N/A,FALSE,"2225"}</definedName>
    <definedName name="jghjghj" localSheetId="7" hidden="1">{"rp_only",#N/A,FALSE,"2225"}</definedName>
    <definedName name="jghjghj" hidden="1">{"rp_only",#N/A,FALSE,"2225"}</definedName>
    <definedName name="jghjghj_1" localSheetId="7" hidden="1">{"rp_only",#N/A,FALSE,"2225"}</definedName>
    <definedName name="jghjghj_1" hidden="1">{"rp_only",#N/A,FALSE,"2225"}</definedName>
    <definedName name="jghjghjg" localSheetId="7" hidden="1">{"rp_only",#N/A,FALSE,"2225"}</definedName>
    <definedName name="jghjghjg" hidden="1">{"rp_only",#N/A,FALSE,"2225"}</definedName>
    <definedName name="jghjghjg_1" localSheetId="7" hidden="1">{"rp_only",#N/A,FALSE,"2225"}</definedName>
    <definedName name="jghjghjg_1" hidden="1">{"rp_only",#N/A,FALSE,"2225"}</definedName>
    <definedName name="jghjghjghj" localSheetId="7" hidden="1">{"with_oth_curr",#N/A,FALSE,"2225"}</definedName>
    <definedName name="jghjghjghj" hidden="1">{"with_oth_curr",#N/A,FALSE,"2225"}</definedName>
    <definedName name="jghjghjghj_1" localSheetId="7" hidden="1">{"with_oth_curr",#N/A,FALSE,"2225"}</definedName>
    <definedName name="jghjghjghj_1" hidden="1">{"with_oth_curr",#N/A,FALSE,"2225"}</definedName>
    <definedName name="jghjgj" localSheetId="7" hidden="1">{"rp_only",#N/A,FALSE,"2225"}</definedName>
    <definedName name="jghjgj" hidden="1">{"rp_only",#N/A,FALSE,"2225"}</definedName>
    <definedName name="jghjgj_1" localSheetId="7" hidden="1">{"rp_only",#N/A,FALSE,"2225"}</definedName>
    <definedName name="jghjgj_1" hidden="1">{"rp_only",#N/A,FALSE,"2225"}</definedName>
    <definedName name="jghjgjhj" localSheetId="7" hidden="1">{"rp_only",#N/A,FALSE,"2225"}</definedName>
    <definedName name="jghjgjhj" hidden="1">{"rp_only",#N/A,FALSE,"2225"}</definedName>
    <definedName name="jghjgjhj_1" localSheetId="7" hidden="1">{"rp_only",#N/A,FALSE,"2225"}</definedName>
    <definedName name="jghjgjhj_1" hidden="1">{"rp_only",#N/A,FALSE,"2225"}</definedName>
    <definedName name="jghjmn" localSheetId="7" hidden="1">{"rp_only",#N/A,FALSE,"2225"}</definedName>
    <definedName name="jghjmn" hidden="1">{"rp_only",#N/A,FALSE,"2225"}</definedName>
    <definedName name="jghjmn_1" localSheetId="7" hidden="1">{"rp_only",#N/A,FALSE,"2225"}</definedName>
    <definedName name="jghjmn_1" hidden="1">{"rp_only",#N/A,FALSE,"2225"}</definedName>
    <definedName name="jgiuhjbyggh" localSheetId="7"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localSheetId="7" hidden="1">{"rp_only",#N/A,FALSE,"2225"}</definedName>
    <definedName name="jgjgf" hidden="1">{"rp_only",#N/A,FALSE,"2225"}</definedName>
    <definedName name="jgjgf_1" localSheetId="7" hidden="1">{"rp_only",#N/A,FALSE,"2225"}</definedName>
    <definedName name="jgjgf_1" hidden="1">{"rp_only",#N/A,FALSE,"2225"}</definedName>
    <definedName name="jgkhj" localSheetId="7" hidden="1">{"with_oth_curr",#N/A,FALSE,"2225"}</definedName>
    <definedName name="jgkhj" hidden="1">{"with_oth_curr",#N/A,FALSE,"2225"}</definedName>
    <definedName name="jgkhj_1" localSheetId="7" hidden="1">{"with_oth_curr",#N/A,FALSE,"2225"}</definedName>
    <definedName name="jgkhj_1" hidden="1">{"with_oth_curr",#N/A,FALSE,"2225"}</definedName>
    <definedName name="jh" localSheetId="10" hidden="1">{#N/A,#N/A,FALSE,"SumG";#N/A,#N/A,FALSE,"ElecG";#N/A,#N/A,FALSE,"MechG";#N/A,#N/A,FALSE,"GeotG";#N/A,#N/A,FALSE,"PrcsG";#N/A,#N/A,FALSE,"TunnG";#N/A,#N/A,FALSE,"CivlG";#N/A,#N/A,FALSE,"NtwkG";#N/A,#N/A,FALSE,"EstgG";#N/A,#N/A,FALSE,"PEngG"}</definedName>
    <definedName name="jh" localSheetId="7"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7" hidden="1">{"EVA",#N/A,FALSE,"EVA";"WACC",#N/A,FALSE,"WACC"}</definedName>
    <definedName name="jh_1" hidden="1">{"EVA",#N/A,FALSE,"EVA";"WACC",#N/A,FALSE,"WACC"}</definedName>
    <definedName name="jhgf" localSheetId="7" hidden="1">{"BUILD_MACHINERIES",#N/A,FALSE,"PREPAID-1"}</definedName>
    <definedName name="jhgf" hidden="1">{"BUILD_MACHINERIES",#N/A,FALSE,"PREPAID-1"}</definedName>
    <definedName name="jhgf_1" localSheetId="7" hidden="1">{"BUILD_MACHINERIES",#N/A,FALSE,"PREPAID-1"}</definedName>
    <definedName name="jhgf_1" hidden="1">{"BUILD_MACHINERIES",#N/A,FALSE,"PREPAID-1"}</definedName>
    <definedName name="jhgfdc" localSheetId="7" hidden="1">{"rp_only",#N/A,FALSE,"2225"}</definedName>
    <definedName name="jhgfdc" hidden="1">{"rp_only",#N/A,FALSE,"2225"}</definedName>
    <definedName name="jhgfdc_1" localSheetId="7" hidden="1">{"rp_only",#N/A,FALSE,"2225"}</definedName>
    <definedName name="jhgfdc_1" hidden="1">{"rp_only",#N/A,FALSE,"2225"}</definedName>
    <definedName name="jhgfvdc" localSheetId="7" hidden="1">{"with_oth_curr",#N/A,FALSE,"2225"}</definedName>
    <definedName name="jhgfvdc" hidden="1">{"with_oth_curr",#N/A,FALSE,"2225"}</definedName>
    <definedName name="jhgfvdc_1" localSheetId="7" hidden="1">{"with_oth_curr",#N/A,FALSE,"2225"}</definedName>
    <definedName name="jhgfvdc_1" hidden="1">{"with_oth_curr",#N/A,FALSE,"2225"}</definedName>
    <definedName name="jhghnfhnhbg" localSheetId="7" hidden="1">{"with_oth_curr",#N/A,FALSE,"2225"}</definedName>
    <definedName name="jhghnfhnhbg" hidden="1">{"with_oth_curr",#N/A,FALSE,"2225"}</definedName>
    <definedName name="jhghnfhnhbg_1" localSheetId="7" hidden="1">{"with_oth_curr",#N/A,FALSE,"2225"}</definedName>
    <definedName name="jhghnfhnhbg_1" hidden="1">{"with_oth_curr",#N/A,FALSE,"2225"}</definedName>
    <definedName name="jhgj" localSheetId="7" hidden="1">{"with_oth_curr",#N/A,FALSE,"2225"}</definedName>
    <definedName name="jhgj" hidden="1">{"with_oth_curr",#N/A,FALSE,"2225"}</definedName>
    <definedName name="jhgj_1" localSheetId="7" hidden="1">{"with_oth_curr",#N/A,FALSE,"2225"}</definedName>
    <definedName name="jhgj_1" hidden="1">{"with_oth_curr",#N/A,FALSE,"2225"}</definedName>
    <definedName name="jhgjghjgh" localSheetId="7" hidden="1">{"rp_only",#N/A,FALSE,"2225"}</definedName>
    <definedName name="jhgjghjgh" hidden="1">{"rp_only",#N/A,FALSE,"2225"}</definedName>
    <definedName name="jhgjghjgh_1" localSheetId="7" hidden="1">{"rp_only",#N/A,FALSE,"2225"}</definedName>
    <definedName name="jhgjghjgh_1" hidden="1">{"rp_only",#N/A,FALSE,"2225"}</definedName>
    <definedName name="jhgjhj" localSheetId="7" hidden="1">{"rp_only",#N/A,FALSE,"2225"}</definedName>
    <definedName name="jhgjhj" hidden="1">{"rp_only",#N/A,FALSE,"2225"}</definedName>
    <definedName name="jhgjhj_1" localSheetId="7" hidden="1">{"rp_only",#N/A,FALSE,"2225"}</definedName>
    <definedName name="jhgjhj_1" hidden="1">{"rp_only",#N/A,FALSE,"2225"}</definedName>
    <definedName name="jhgkjhgkj" localSheetId="7" hidden="1">{"rp_only",#N/A,FALSE,"2225"}</definedName>
    <definedName name="jhgkjhgkj" hidden="1">{"rp_only",#N/A,FALSE,"2225"}</definedName>
    <definedName name="jhgkjhgkj_1" localSheetId="7" hidden="1">{"rp_only",#N/A,FALSE,"2225"}</definedName>
    <definedName name="jhgkjhgkj_1" hidden="1">{"rp_only",#N/A,FALSE,"2225"}</definedName>
    <definedName name="jhhhh" localSheetId="10" hidden="1">{#N/A,#N/A,FALSE,"CCTV"}</definedName>
    <definedName name="jhhhh" localSheetId="7" hidden="1">{#N/A,#N/A,FALSE,"CCTV"}</definedName>
    <definedName name="jhhhh" hidden="1">{#N/A,#N/A,FALSE,"CCTV"}</definedName>
    <definedName name="jhiyuiuyi" localSheetId="7" hidden="1">{"with_oth_curr",#N/A,FALSE,"2225"}</definedName>
    <definedName name="jhiyuiuyi" hidden="1">{"with_oth_curr",#N/A,FALSE,"2225"}</definedName>
    <definedName name="jhiyuiuyi_1" localSheetId="7" hidden="1">{"with_oth_curr",#N/A,FALSE,"2225"}</definedName>
    <definedName name="jhiyuiuyi_1" hidden="1">{"with_oth_curr",#N/A,FALSE,"2225"}</definedName>
    <definedName name="jhjhhhj" localSheetId="7" hidden="1">{"with_oth_curr",#N/A,FALSE,"2225"}</definedName>
    <definedName name="jhjhhhj" hidden="1">{"with_oth_curr",#N/A,FALSE,"2225"}</definedName>
    <definedName name="jhjhhhj_1" localSheetId="7" hidden="1">{"with_oth_curr",#N/A,FALSE,"2225"}</definedName>
    <definedName name="jhjhhhj_1" hidden="1">{"with_oth_curr",#N/A,FALSE,"2225"}</definedName>
    <definedName name="jhjyu" localSheetId="7" hidden="1">{"rp_only",#N/A,FALSE,"2225"}</definedName>
    <definedName name="jhjyu" hidden="1">{"rp_only",#N/A,FALSE,"2225"}</definedName>
    <definedName name="jhjyu_1" localSheetId="7" hidden="1">{"rp_only",#N/A,FALSE,"2225"}</definedName>
    <definedName name="jhjyu_1" hidden="1">{"rp_only",#N/A,FALSE,"2225"}</definedName>
    <definedName name="jhk" localSheetId="7" hidden="1">{"rp_only",#N/A,FALSE,"2225"}</definedName>
    <definedName name="jhk" hidden="1">{"rp_only",#N/A,FALSE,"2225"}</definedName>
    <definedName name="jhk_1" localSheetId="7" hidden="1">{"rp_only",#N/A,FALSE,"2225"}</definedName>
    <definedName name="jhk_1" hidden="1">{"rp_only",#N/A,FALSE,"2225"}</definedName>
    <definedName name="jhkhiyuy8y" localSheetId="7" hidden="1">{"rp_only",#N/A,FALSE,"2225"}</definedName>
    <definedName name="jhkhiyuy8y" hidden="1">{"rp_only",#N/A,FALSE,"2225"}</definedName>
    <definedName name="jhkhiyuy8y_1" localSheetId="7" hidden="1">{"rp_only",#N/A,FALSE,"2225"}</definedName>
    <definedName name="jhkhiyuy8y_1" hidden="1">{"rp_only",#N/A,FALSE,"2225"}</definedName>
    <definedName name="jhkhjkh" localSheetId="7" hidden="1">{"rp_only",#N/A,FALSE,"2225"}</definedName>
    <definedName name="jhkhjkh" hidden="1">{"rp_only",#N/A,FALSE,"2225"}</definedName>
    <definedName name="jhkhjkh_1" localSheetId="7" hidden="1">{"rp_only",#N/A,FALSE,"2225"}</definedName>
    <definedName name="jhkhjkh_1" hidden="1">{"rp_only",#N/A,FALSE,"2225"}</definedName>
    <definedName name="jhkhjkhkjhk" localSheetId="7" hidden="1">{"rp_only",#N/A,FALSE,"2225"}</definedName>
    <definedName name="jhkhjkhkjhk" hidden="1">{"rp_only",#N/A,FALSE,"2225"}</definedName>
    <definedName name="jhkhjkhkjhk_1" localSheetId="7" hidden="1">{"rp_only",#N/A,FALSE,"2225"}</definedName>
    <definedName name="jhkhjkhkjhk_1" hidden="1">{"rp_only",#N/A,FALSE,"2225"}</definedName>
    <definedName name="jhkhk" localSheetId="7" hidden="1">{"rp_only",#N/A,FALSE,"2225"}</definedName>
    <definedName name="jhkhk" hidden="1">{"rp_only",#N/A,FALSE,"2225"}</definedName>
    <definedName name="jhkhk_1" localSheetId="7" hidden="1">{"rp_only",#N/A,FALSE,"2225"}</definedName>
    <definedName name="jhkhk_1" hidden="1">{"rp_only",#N/A,FALSE,"2225"}</definedName>
    <definedName name="jhnbgv" localSheetId="7" hidden="1">{"rp_only",#N/A,FALSE,"2225"}</definedName>
    <definedName name="jhnbgv" hidden="1">{"rp_only",#N/A,FALSE,"2225"}</definedName>
    <definedName name="jhnbgv_1" localSheetId="7" hidden="1">{"rp_only",#N/A,FALSE,"2225"}</definedName>
    <definedName name="jhnbgv_1" hidden="1">{"rp_only",#N/A,FALSE,"2225"}</definedName>
    <definedName name="jhngbvf" localSheetId="7" hidden="1">{"rp_only",#N/A,FALSE,"2225"}</definedName>
    <definedName name="jhngbvf" hidden="1">{"rp_only",#N/A,FALSE,"2225"}</definedName>
    <definedName name="jhngbvf_1" localSheetId="7" hidden="1">{"rp_only",#N/A,FALSE,"2225"}</definedName>
    <definedName name="jhngbvf_1" hidden="1">{"rp_only",#N/A,FALSE,"2225"}</definedName>
    <definedName name="jhnhjn" localSheetId="7" hidden="1">{"rp_only",#N/A,FALSE,"2225"}</definedName>
    <definedName name="jhnhjn" hidden="1">{"rp_only",#N/A,FALSE,"2225"}</definedName>
    <definedName name="jhnhjn_1" localSheetId="7" hidden="1">{"rp_only",#N/A,FALSE,"2225"}</definedName>
    <definedName name="jhnhjn_1" hidden="1">{"rp_only",#N/A,FALSE,"2225"}</definedName>
    <definedName name="jict" localSheetId="7" hidden="1">{"DJH3",#N/A,FALSE,"PFL00805";"PJB3",#N/A,FALSE,"PFL00805";"JMD3",#N/A,FALSE,"PFL00805";"DNB3",#N/A,FALSE,"PFL00805";"MJP3",#N/A,FALSE,"PFL00805";"RAB3",#N/A,FALSE,"PFL00805";"GJW3",#N/A,FALSE,"PFL00805";"MASTER3",#N/A,FALSE,"PFL00805"}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localSheetId="7" hidden="1">{"rp_only",#N/A,FALSE,"2225"}</definedName>
    <definedName name="jiuy8767" hidden="1">{"rp_only",#N/A,FALSE,"2225"}</definedName>
    <definedName name="jiuy8767_1" localSheetId="7" hidden="1">{"rp_only",#N/A,FALSE,"2225"}</definedName>
    <definedName name="jiuy8767_1" hidden="1">{"rp_only",#N/A,FALSE,"2225"}</definedName>
    <definedName name="jiuy886" localSheetId="7" hidden="1">{"rp_only",#N/A,FALSE,"2225"}</definedName>
    <definedName name="jiuy886" hidden="1">{"rp_only",#N/A,FALSE,"2225"}</definedName>
    <definedName name="jiuy886_1" localSheetId="7"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localSheetId="7" hidden="1">{#N/A,#N/A,FALSE,"Sheet1";#N/A,#N/A,FALSE,"Sheet2"}</definedName>
    <definedName name="jjjj" hidden="1">{#N/A,#N/A,FALSE,"Sheet1";#N/A,#N/A,FALSE,"Sheet2"}</definedName>
    <definedName name="jju" hidden="1">#REF!</definedName>
    <definedName name="jk" localSheetId="7" hidden="1">{"'Feb 99'!$A$1:$G$30"}</definedName>
    <definedName name="jk" hidden="1">{"'Feb 99'!$A$1:$G$30"}</definedName>
    <definedName name="jkbhkhj" localSheetId="7" hidden="1">{"with_oth_curr",#N/A,FALSE,"2225"}</definedName>
    <definedName name="jkbhkhj" hidden="1">{"with_oth_curr",#N/A,FALSE,"2225"}</definedName>
    <definedName name="jkbhkhj_1" localSheetId="7" hidden="1">{"with_oth_curr",#N/A,FALSE,"2225"}</definedName>
    <definedName name="jkbhkhj_1" hidden="1">{"with_oth_curr",#N/A,FALSE,"2225"}</definedName>
    <definedName name="jkghjkgh" localSheetId="7" hidden="1">{"rp_only",#N/A,FALSE,"2225"}</definedName>
    <definedName name="jkghjkgh" hidden="1">{"rp_only",#N/A,FALSE,"2225"}</definedName>
    <definedName name="jkghjkgh_1" localSheetId="7" hidden="1">{"rp_only",#N/A,FALSE,"2225"}</definedName>
    <definedName name="jkghjkgh_1" hidden="1">{"rp_only",#N/A,FALSE,"2225"}</definedName>
    <definedName name="jkghkhj" localSheetId="7" hidden="1">{"rp_only",#N/A,FALSE,"2225"}</definedName>
    <definedName name="jkghkhj" hidden="1">{"rp_only",#N/A,FALSE,"2225"}</definedName>
    <definedName name="jkghkhj_1" localSheetId="7" hidden="1">{"rp_only",#N/A,FALSE,"2225"}</definedName>
    <definedName name="jkghkhj_1" hidden="1">{"rp_only",#N/A,FALSE,"2225"}</definedName>
    <definedName name="jkghkhjk" localSheetId="7" hidden="1">{"rp_only",#N/A,FALSE,"2225"}</definedName>
    <definedName name="jkghkhjk" hidden="1">{"rp_only",#N/A,FALSE,"2225"}</definedName>
    <definedName name="jkghkhjk_1" localSheetId="7" hidden="1">{"rp_only",#N/A,FALSE,"2225"}</definedName>
    <definedName name="jkghkhjk_1" hidden="1">{"rp_only",#N/A,FALSE,"2225"}</definedName>
    <definedName name="JKHASDKLHASF">#REF!</definedName>
    <definedName name="jkhjkghjghj" localSheetId="7" hidden="1">{"rp_only",#N/A,FALSE,"2225"}</definedName>
    <definedName name="jkhjkghjghj" hidden="1">{"rp_only",#N/A,FALSE,"2225"}</definedName>
    <definedName name="jkhjkghjghj_1" localSheetId="7" hidden="1">{"rp_only",#N/A,FALSE,"2225"}</definedName>
    <definedName name="jkhjkghjghj_1" hidden="1">{"rp_only",#N/A,FALSE,"2225"}</definedName>
    <definedName name="jkhjkhgkgh" localSheetId="7" hidden="1">{"rp_only",#N/A,FALSE,"2225"}</definedName>
    <definedName name="jkhjkhgkgh" hidden="1">{"rp_only",#N/A,FALSE,"2225"}</definedName>
    <definedName name="jkhjkhgkgh_1" localSheetId="7" hidden="1">{"rp_only",#N/A,FALSE,"2225"}</definedName>
    <definedName name="jkhjkhgkgh_1" hidden="1">{"rp_only",#N/A,FALSE,"2225"}</definedName>
    <definedName name="jkhjkhj" localSheetId="7" hidden="1">{"rp_only",#N/A,FALSE,"2225"}</definedName>
    <definedName name="jkhjkhj" hidden="1">{"rp_only",#N/A,FALSE,"2225"}</definedName>
    <definedName name="jkhjkhj_1" localSheetId="7" hidden="1">{"rp_only",#N/A,FALSE,"2225"}</definedName>
    <definedName name="jkhjkhj_1" hidden="1">{"rp_only",#N/A,FALSE,"2225"}</definedName>
    <definedName name="jkhjkhjkh" localSheetId="7" hidden="1">{"rp_only",#N/A,FALSE,"2225"}</definedName>
    <definedName name="jkhjkhjkh" hidden="1">{"rp_only",#N/A,FALSE,"2225"}</definedName>
    <definedName name="jkhjkhjkh_1" localSheetId="7" hidden="1">{"rp_only",#N/A,FALSE,"2225"}</definedName>
    <definedName name="jkhjkhjkh_1" hidden="1">{"rp_only",#N/A,FALSE,"2225"}</definedName>
    <definedName name="jkhkhj" localSheetId="7" hidden="1">{"rp_only",#N/A,FALSE,"2225"}</definedName>
    <definedName name="jkhkhj" hidden="1">{"rp_only",#N/A,FALSE,"2225"}</definedName>
    <definedName name="jkhkhj_1" localSheetId="7" hidden="1">{"rp_only",#N/A,FALSE,"2225"}</definedName>
    <definedName name="jkhkhj_1" hidden="1">{"rp_only",#N/A,FALSE,"2225"}</definedName>
    <definedName name="jkhkhjk" localSheetId="7" hidden="1">{"rp_only",#N/A,FALSE,"2225"}</definedName>
    <definedName name="jkhkhjk" hidden="1">{"rp_only",#N/A,FALSE,"2225"}</definedName>
    <definedName name="jkhkhjk_1" localSheetId="7" hidden="1">{"rp_only",#N/A,FALSE,"2225"}</definedName>
    <definedName name="jkhkhjk_1" hidden="1">{"rp_only",#N/A,FALSE,"2225"}</definedName>
    <definedName name="jkhkhjkhj" localSheetId="7" hidden="1">{"rp_only",#N/A,FALSE,"2225"}</definedName>
    <definedName name="jkhkhjkhj" hidden="1">{"rp_only",#N/A,FALSE,"2225"}</definedName>
    <definedName name="jkhkhjkhj_1" localSheetId="7" hidden="1">{"rp_only",#N/A,FALSE,"2225"}</definedName>
    <definedName name="jkhkhjkhj_1" hidden="1">{"rp_only",#N/A,FALSE,"2225"}</definedName>
    <definedName name="jkhkj" localSheetId="7" hidden="1">{"rp_only",#N/A,FALSE,"2225"}</definedName>
    <definedName name="jkhkj" hidden="1">{"rp_only",#N/A,FALSE,"2225"}</definedName>
    <definedName name="jkhkj_1" localSheetId="7" hidden="1">{"rp_only",#N/A,FALSE,"2225"}</definedName>
    <definedName name="jkhkj_1" hidden="1">{"rp_only",#N/A,FALSE,"2225"}</definedName>
    <definedName name="jkj" localSheetId="7" hidden="1">{"mult96",#N/A,FALSE,"PETCOMP";"est96",#N/A,FALSE,"PETCOMP";"mult95",#N/A,FALSE,"PETCOMP";"est95",#N/A,FALSE,"PETCOMP";"multltm",#N/A,FALSE,"PETCOMP";"resultltm",#N/A,FALSE,"PETCOMP"}</definedName>
    <definedName name="jkj" hidden="1">{"mult96",#N/A,FALSE,"PETCOMP";"est96",#N/A,FALSE,"PETCOMP";"mult95",#N/A,FALSE,"PETCOMP";"est95",#N/A,FALSE,"PETCOMP";"multltm",#N/A,FALSE,"PETCOMP";"resultltm",#N/A,FALSE,"PETCOMP"}</definedName>
    <definedName name="jkj_1" localSheetId="7"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localSheetId="7" hidden="1">{"rp_only",#N/A,FALSE,"2225"}</definedName>
    <definedName name="jkjhkhjkhj" hidden="1">{"rp_only",#N/A,FALSE,"2225"}</definedName>
    <definedName name="jkjhkhjkhj_1" localSheetId="7" hidden="1">{"rp_only",#N/A,FALSE,"2225"}</definedName>
    <definedName name="jkjhkhjkhj_1" hidden="1">{"rp_only",#N/A,FALSE,"2225"}</definedName>
    <definedName name="jkjkjkgh" localSheetId="7" hidden="1">{"with_oth_curr",#N/A,FALSE,"2225"}</definedName>
    <definedName name="jkjkjkgh" hidden="1">{"with_oth_curr",#N/A,FALSE,"2225"}</definedName>
    <definedName name="jkjkjkgh_1" localSheetId="7" hidden="1">{"with_oth_curr",#N/A,FALSE,"2225"}</definedName>
    <definedName name="jkjkjkgh_1" hidden="1">{"with_oth_curr",#N/A,FALSE,"2225"}</definedName>
    <definedName name="JKKKKK" localSheetId="7" hidden="1">{#N/A,#N/A,FALSE,"Sheet1";#N/A,#N/A,FALSE,"Sheet2"}</definedName>
    <definedName name="JKKKKK" hidden="1">{#N/A,#N/A,FALSE,"Sheet1";#N/A,#N/A,FALSE,"Sheet2"}</definedName>
    <definedName name="jkljkljl" localSheetId="7" hidden="1">{"with_oth_curr",#N/A,FALSE,"2225"}</definedName>
    <definedName name="jkljkljl" hidden="1">{"with_oth_curr",#N/A,FALSE,"2225"}</definedName>
    <definedName name="jkljkljl_1" localSheetId="7" hidden="1">{"with_oth_curr",#N/A,FALSE,"2225"}</definedName>
    <definedName name="jkljkljl_1" hidden="1">{"with_oth_curr",#N/A,FALSE,"2225"}</definedName>
    <definedName name="jkllhgg" localSheetId="7" hidden="1">{#N/A,#N/A,FALSE,"Aging Summary";#N/A,#N/A,FALSE,"Ratio Analysis";#N/A,#N/A,FALSE,"Test 120 Day Accts";#N/A,#N/A,FALSE,"Tickmarks"}</definedName>
    <definedName name="jkllhgg" hidden="1">{#N/A,#N/A,FALSE,"Aging Summary";#N/A,#N/A,FALSE,"Ratio Analysis";#N/A,#N/A,FALSE,"Test 120 Day Accts";#N/A,#N/A,FALSE,"Tickmarks"}</definedName>
    <definedName name="jkt">#REF!</definedName>
    <definedName name="jl" localSheetId="7" hidden="1">{#N/A,#N/A,FALSE,"Sheet1";#N/A,#N/A,FALSE,"Sheet2"}</definedName>
    <definedName name="jl" hidden="1">{#N/A,#N/A,FALSE,"Sheet1";#N/A,#N/A,FALSE,"Sheet2"}</definedName>
    <definedName name="jljjoi080" localSheetId="7" hidden="1">{"rp_only",#N/A,FALSE,"2225"}</definedName>
    <definedName name="jljjoi080" hidden="1">{"rp_only",#N/A,FALSE,"2225"}</definedName>
    <definedName name="jljjoi080_1" localSheetId="7" hidden="1">{"rp_only",#N/A,FALSE,"2225"}</definedName>
    <definedName name="jljjoi080_1" hidden="1">{"rp_only",#N/A,FALSE,"2225"}</definedName>
    <definedName name="jme" localSheetId="7" hidden="1">{#N/A,#N/A,FALSE,"Aging Summary";#N/A,#N/A,FALSE,"Ratio Analysis";#N/A,#N/A,FALSE,"Test 120 Day Accts";#N/A,#N/A,FALSE,"Tickmarks"}</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localSheetId="7" hidden="1">{"rp_only",#N/A,FALSE,"2225"}</definedName>
    <definedName name="jnhgbvf" hidden="1">{"rp_only",#N/A,FALSE,"2225"}</definedName>
    <definedName name="jnhgbvf_1" localSheetId="7" hidden="1">{"rp_only",#N/A,FALSE,"2225"}</definedName>
    <definedName name="jnhgbvf_1" hidden="1">{"rp_only",#N/A,FALSE,"2225"}</definedName>
    <definedName name="JO" hidden="1">#REF!</definedName>
    <definedName name="JobTable">#REF!</definedName>
    <definedName name="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localSheetId="7" hidden="1">{#N/A,#N/A,FALSE,"Aging Summary";#N/A,#N/A,FALSE,"Ratio Analysis";#N/A,#N/A,FALSE,"Test 120 Day Accts";#N/A,#N/A,FALSE,"Tickmarks"}</definedName>
    <definedName name="joko" hidden="1">{#N/A,#N/A,FALSE,"Aging Summary";#N/A,#N/A,FALSE,"Ratio Analysis";#N/A,#N/A,FALSE,"Test 120 Day Accts";#N/A,#N/A,FALSE,"Tickmarks"}</definedName>
    <definedName name="joko_1" localSheetId="7"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localSheetId="7" hidden="1">{#N/A,#N/A,FALSE,"CHANGES";#N/A,#N/A,FALSE,"PROD SUMMARY";#N/A,#N/A,FALSE,"1995 PO SUM";#N/A,#N/A,FALSE,"1995 GEOG SUM";#N/A,#N/A,FALSE,"1996 PO SUM";#N/A,#N/A,FALSE,"1996 GEOG SUM"}</definedName>
    <definedName name="ju" hidden="1">{#N/A,#N/A,FALSE,"CHANGES";#N/A,#N/A,FALSE,"PROD SUMMARY";#N/A,#N/A,FALSE,"1995 PO SUM";#N/A,#N/A,FALSE,"1995 GEOG SUM";#N/A,#N/A,FALSE,"1996 PO SUM";#N/A,#N/A,FALSE,"1996 GEOG SUM"}</definedName>
    <definedName name="JUDUL">#REF!</definedName>
    <definedName name="juhjnhj" localSheetId="7" hidden="1">{"rp_only",#N/A,FALSE,"2225"}</definedName>
    <definedName name="juhjnhj" hidden="1">{"rp_only",#N/A,FALSE,"2225"}</definedName>
    <definedName name="juhjnhj_1" localSheetId="7" hidden="1">{"rp_only",#N/A,FALSE,"2225"}</definedName>
    <definedName name="juhjnhj_1" hidden="1">{"rp_only",#N/A,FALSE,"2225"}</definedName>
    <definedName name="juhujklk" localSheetId="7" hidden="1">{"with_oth_curr",#N/A,FALSE,"2225"}</definedName>
    <definedName name="juhujklk" hidden="1">{"with_oth_curr",#N/A,FALSE,"2225"}</definedName>
    <definedName name="juhujklk_1" localSheetId="7" hidden="1">{"with_oth_curr",#N/A,FALSE,"2225"}</definedName>
    <definedName name="juhujklk_1" hidden="1">{"with_oth_curr",#N/A,FALSE,"2225"}</definedName>
    <definedName name="juhytgvf" localSheetId="7" hidden="1">{"with_oth_curr",#N/A,FALSE,"2225"}</definedName>
    <definedName name="juhytgvf" hidden="1">{"with_oth_curr",#N/A,FALSE,"2225"}</definedName>
    <definedName name="juhytgvf_1" localSheetId="7" hidden="1">{"with_oth_curr",#N/A,FALSE,"2225"}</definedName>
    <definedName name="juhytgvf_1" hidden="1">{"with_oth_curr",#N/A,FALSE,"2225"}</definedName>
    <definedName name="jukk" localSheetId="7" hidden="1">{#N/A,#N/A,FALSE,"QR";#N/A,#N/A,FALSE,"R02";#N/A,#N/A,FALSE,"R04";#N/A,#N/A,FALSE,"R05";#N/A,#N/A,FALSE,"R08"}</definedName>
    <definedName name="jukk" hidden="1">{#N/A,#N/A,FALSE,"QR";#N/A,#N/A,FALSE,"R02";#N/A,#N/A,FALSE,"R04";#N/A,#N/A,FALSE,"R05";#N/A,#N/A,FALSE,"R08"}</definedName>
    <definedName name="Jul">#REF!</definedName>
    <definedName name="Jul_00">#REF!</definedName>
    <definedName name="Jul_01">#REF!</definedName>
    <definedName name="Julianita"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localSheetId="7" hidden="1">{#N/A,#N/A,FALSE,"CHANGES";#N/A,#N/A,FALSE,"PROD SUMMARY";#N/A,#N/A,FALSE,"1995 PO SUM";#N/A,#N/A,FALSE,"1995 GEOG SUM";#N/A,#N/A,FALSE,"1996 PO SUM";#N/A,#N/A,FALSE,"1996 GEOG SUM"}</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localSheetId="7" hidden="1">{#N/A,#N/A,FALSE,"Cost Report";#N/A,#N/A,FALSE,"Sept Qtr";#N/A,#N/A,FALSE,"Qtly Summ.";#N/A,#N/A,FALSE,"Report Summary";#N/A,#N/A,FALSE,"Ammort &amp; Dep.";#N/A,#N/A,FALSE,"Rev. GIC Summ.";#N/A,#N/A,FALSE,"CAPEX";#N/A,#N/A,FALSE,"Stockpile Adj.";#N/A,#N/A,FALSE,"Cost Summary"}</definedName>
    <definedName name="ka" hidden="1">{#N/A,#N/A,FALSE,"Cost Report";#N/A,#N/A,FALSE,"Sept Qtr";#N/A,#N/A,FALSE,"Qtly Summ.";#N/A,#N/A,FALSE,"Report Summary";#N/A,#N/A,FALSE,"Ammort &amp; Dep.";#N/A,#N/A,FALSE,"Rev. GIC Summ.";#N/A,#N/A,FALSE,"CAPEX";#N/A,#N/A,FALSE,"Stockpile Adj.";#N/A,#N/A,FALSE,"Cost Summary"}</definedName>
    <definedName name="ka_1" localSheetId="7"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localSheetId="7" hidden="1">{#N/A,#N/A,FALSE,"REK";#N/A,#N/A,FALSE,"Bq-ARS"}</definedName>
    <definedName name="karyo" hidden="1">{#N/A,#N/A,FALSE,"REK";#N/A,#N/A,FALSE,"Bq-ARS"}</definedName>
    <definedName name="kasa">#REF!</definedName>
    <definedName name="KASARHALUS">#REF!</definedName>
    <definedName name="KASBUN" localSheetId="7">{"Book1","RAB PASAR 30 AUG SCRAB.xls"}</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 localSheetId="7">SUM(KBB_ADM,KBB_CERUKAN,KBB_I_Jasa,KBB_INTEREST,KBB_LATEFEE,KBB_OR_B,KBB_POKOK,KBB_SBLM,KBB_TAMBAK)</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 localSheetId="7">BLCH</definedName>
    <definedName name="KDJHSKDSKH">BLCH</definedName>
    <definedName name="KDJU" localSheetId="10" hidden="1">{"'장비'!$A$3:$M$12"}</definedName>
    <definedName name="KDJU" localSheetId="7" hidden="1">{"'장비'!$A$3:$M$12"}</definedName>
    <definedName name="KDJU" hidden="1">{"'장비'!$A$3:$M$12"}</definedName>
    <definedName name="KDQTT0405">#REF!</definedName>
    <definedName name="KE_CUSTOMER">#REF!</definedName>
    <definedName name="kel">#REF!</definedName>
    <definedName name="kelon" localSheetId="7" hidden="1">{#N/A,#N/A,FALSE,"REK";#N/A,#N/A,FALSE,"rab"}</definedName>
    <definedName name="kelon" hidden="1">{#N/A,#N/A,FALSE,"REK";#N/A,#N/A,FALSE,"rab"}</definedName>
    <definedName name="kemala" localSheetId="7" hidden="1">{#N/A,#N/A,FALSE,"SUMMARY-NOV99";#N/A,#N/A,FALSE,"Labor";#N/A,#N/A,FALSE,"Warehouse";#N/A,#N/A,FALSE,"Fac Admin";#N/A,#N/A,FALSE,"Operations";#N/A,#N/A,FALSE,"Fixed MFG Sum";#N/A,#N/A,FALSE,"S&amp;M MARKETING SUMM";#N/A,#N/A,FALSE,"Selling";#N/A,#N/A,FALSE,"ADMIN SUMMARY"}</definedName>
    <definedName name="kemala" hidden="1">{#N/A,#N/A,FALSE,"SUMMARY-NOV99";#N/A,#N/A,FALSE,"Labor";#N/A,#N/A,FALSE,"Warehouse";#N/A,#N/A,FALSE,"Fac Admin";#N/A,#N/A,FALSE,"Operations";#N/A,#N/A,FALSE,"Fixed MFG Sum";#N/A,#N/A,FALSE,"S&amp;M MARKETING SUMM";#N/A,#N/A,FALSE,"Selling";#N/A,#N/A,FALSE,"ADMIN SUMMARY"}</definedName>
    <definedName name="kemala_1" localSheetId="7"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localSheetId="7" hidden="1">{#N/A,#N/A,FALSE,"REK";#N/A,#N/A,FALSE,"rab"}</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localSheetId="7" hidden="1">{#N/A,#N/A,FALSE,"SUMMARY-NOV99";#N/A,#N/A,FALSE,"Labor";#N/A,#N/A,FALSE,"Warehouse";#N/A,#N/A,FALSE,"Fac Admin";#N/A,#N/A,FALSE,"Operations";#N/A,#N/A,FALSE,"Fixed MFG Sum";#N/A,#N/A,FALSE,"S&amp;M MARKETING SUMM";#N/A,#N/A,FALSE,"Selling";#N/A,#N/A,FALSE,"ADMIN SUMMARY"}</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10" hidden="1">{#N/A,#N/A,FALSE,"CCTV"}</definedName>
    <definedName name="kghlgh" localSheetId="7" hidden="1">{#N/A,#N/A,FALSE,"CCTV"}</definedName>
    <definedName name="kghlgh" hidden="1">{#N/A,#N/A,FALSE,"CCTV"}</definedName>
    <definedName name="kgkgk" localSheetId="7" hidden="1">{#N/A,#N/A,TRUE,"Cover sheet";#N/A,#N/A,TRUE,"DCF analysis";#N/A,#N/A,TRUE,"WACC calculation"}</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localSheetId="7" hidden="1">{"rp_only",#N/A,FALSE,"2225"}</definedName>
    <definedName name="khjggytyu" hidden="1">{"rp_only",#N/A,FALSE,"2225"}</definedName>
    <definedName name="khjggytyu_1" localSheetId="7" hidden="1">{"rp_only",#N/A,FALSE,"2225"}</definedName>
    <definedName name="khjggytyu_1" hidden="1">{"rp_only",#N/A,FALSE,"2225"}</definedName>
    <definedName name="khjk" localSheetId="7" hidden="1">{"with_oth_curr",#N/A,FALSE,"2225"}</definedName>
    <definedName name="khjk" hidden="1">{"with_oth_curr",#N/A,FALSE,"2225"}</definedName>
    <definedName name="khjk_1" localSheetId="7" hidden="1">{"with_oth_curr",#N/A,FALSE,"2225"}</definedName>
    <definedName name="khjk_1" hidden="1">{"with_oth_curr",#N/A,FALSE,"2225"}</definedName>
    <definedName name="khjkgh" localSheetId="7" hidden="1">{"rp_only",#N/A,FALSE,"2225"}</definedName>
    <definedName name="khjkgh" hidden="1">{"rp_only",#N/A,FALSE,"2225"}</definedName>
    <definedName name="khjkgh_1" localSheetId="7" hidden="1">{"rp_only",#N/A,FALSE,"2225"}</definedName>
    <definedName name="khjkgh_1" hidden="1">{"rp_only",#N/A,FALSE,"2225"}</definedName>
    <definedName name="khjkghjk" localSheetId="7" hidden="1">{"rp_only",#N/A,FALSE,"2225"}</definedName>
    <definedName name="khjkghjk" hidden="1">{"rp_only",#N/A,FALSE,"2225"}</definedName>
    <definedName name="khjkghjk_1" localSheetId="7" hidden="1">{"rp_only",#N/A,FALSE,"2225"}</definedName>
    <definedName name="khjkghjk_1" hidden="1">{"rp_only",#N/A,FALSE,"2225"}</definedName>
    <definedName name="khjkghkh" localSheetId="7" hidden="1">{"with_oth_curr",#N/A,FALSE,"2225"}</definedName>
    <definedName name="khjkghkh" hidden="1">{"with_oth_curr",#N/A,FALSE,"2225"}</definedName>
    <definedName name="khjkghkh_1" localSheetId="7" hidden="1">{"with_oth_curr",#N/A,FALSE,"2225"}</definedName>
    <definedName name="khjkghkh_1" hidden="1">{"with_oth_curr",#N/A,FALSE,"2225"}</definedName>
    <definedName name="khjkh" localSheetId="7" hidden="1">{"rp_only",#N/A,FALSE,"2225"}</definedName>
    <definedName name="khjkh" hidden="1">{"rp_only",#N/A,FALSE,"2225"}</definedName>
    <definedName name="khjkh_1" localSheetId="7" hidden="1">{"rp_only",#N/A,FALSE,"2225"}</definedName>
    <definedName name="khjkh_1" hidden="1">{"rp_only",#N/A,FALSE,"2225"}</definedName>
    <definedName name="khkhjkh" localSheetId="7" hidden="1">{"rp_only",#N/A,FALSE,"2225"}</definedName>
    <definedName name="khkhjkh" hidden="1">{"rp_only",#N/A,FALSE,"2225"}</definedName>
    <definedName name="khkhjkh_1" localSheetId="7" hidden="1">{"rp_only",#N/A,FALSE,"2225"}</definedName>
    <definedName name="khkhjkh_1" hidden="1">{"rp_only",#N/A,FALSE,"2225"}</definedName>
    <definedName name="khkj" localSheetId="7" hidden="1">{"rp_only",#N/A,FALSE,"2225"}</definedName>
    <definedName name="khkj" hidden="1">{"rp_only",#N/A,FALSE,"2225"}</definedName>
    <definedName name="khkj_1" localSheetId="7" hidden="1">{"rp_only",#N/A,FALSE,"2225"}</definedName>
    <definedName name="khkj_1" hidden="1">{"rp_only",#N/A,FALSE,"2225"}</definedName>
    <definedName name="khkjhk" localSheetId="7" hidden="1">{"rp_only",#N/A,FALSE,"2225"}</definedName>
    <definedName name="khkjhk" hidden="1">{"rp_only",#N/A,FALSE,"2225"}</definedName>
    <definedName name="khkjhk_1" localSheetId="7"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localSheetId="7" hidden="1">{"with_oth_curr",#N/A,FALSE,"2225"}</definedName>
    <definedName name="khuygftre76ty7" hidden="1">{"with_oth_curr",#N/A,FALSE,"2225"}</definedName>
    <definedName name="khuygftre76ty7_1" localSheetId="7" hidden="1">{"with_oth_curr",#N/A,FALSE,"2225"}</definedName>
    <definedName name="khuygftre76ty7_1" hidden="1">{"with_oth_curr",#N/A,FALSE,"2225"}</definedName>
    <definedName name="khyty6r5" localSheetId="7" hidden="1">{"with_oth_curr",#N/A,FALSE,"2225"}</definedName>
    <definedName name="khyty6r5" hidden="1">{"with_oth_curr",#N/A,FALSE,"2225"}</definedName>
    <definedName name="khyty6r5_1" localSheetId="7"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localSheetId="7" hidden="1">{"rp_only",#N/A,FALSE,"2225"}</definedName>
    <definedName name="kioihyuyft" hidden="1">{"rp_only",#N/A,FALSE,"2225"}</definedName>
    <definedName name="kioihyuyft_1" localSheetId="7"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localSheetId="7" hidden="1">{"rp_only",#N/A,FALSE,"2225"}</definedName>
    <definedName name="kiuiy876" hidden="1">{"rp_only",#N/A,FALSE,"2225"}</definedName>
    <definedName name="kiuiy876_1" localSheetId="7" hidden="1">{"rp_only",#N/A,FALSE,"2225"}</definedName>
    <definedName name="kiuiy876_1" hidden="1">{"rp_only",#N/A,FALSE,"2225"}</definedName>
    <definedName name="kiulil" localSheetId="10" hidden="1">{#N/A,#N/A,FALSE,"CCTV"}</definedName>
    <definedName name="kiulil" localSheetId="7" hidden="1">{#N/A,#N/A,FALSE,"CCTV"}</definedName>
    <definedName name="kiulil" hidden="1">{#N/A,#N/A,FALSE,"CCTV"}</definedName>
    <definedName name="kj" hidden="1">#REF!</definedName>
    <definedName name="kjgjkhjk" localSheetId="7" hidden="1">{"with_oth_curr",#N/A,FALSE,"2225"}</definedName>
    <definedName name="kjgjkhjk" hidden="1">{"with_oth_curr",#N/A,FALSE,"2225"}</definedName>
    <definedName name="kjgjkhjk_1" localSheetId="7" hidden="1">{"with_oth_curr",#N/A,FALSE,"2225"}</definedName>
    <definedName name="kjgjkhjk_1" hidden="1">{"with_oth_curr",#N/A,FALSE,"2225"}</definedName>
    <definedName name="kjhiuyy8" localSheetId="7" hidden="1">{"with_oth_curr",#N/A,FALSE,"2225"}</definedName>
    <definedName name="kjhiuyy8" hidden="1">{"with_oth_curr",#N/A,FALSE,"2225"}</definedName>
    <definedName name="kjhiuyy8_1" localSheetId="7" hidden="1">{"with_oth_curr",#N/A,FALSE,"2225"}</definedName>
    <definedName name="kjhiuyy8_1" hidden="1">{"with_oth_curr",#N/A,FALSE,"2225"}</definedName>
    <definedName name="kjhkh" localSheetId="7" hidden="1">{"rp_only",#N/A,FALSE,"2225"}</definedName>
    <definedName name="kjhkh" hidden="1">{"rp_only",#N/A,FALSE,"2225"}</definedName>
    <definedName name="kjhkh_1" localSheetId="7" hidden="1">{"rp_only",#N/A,FALSE,"2225"}</definedName>
    <definedName name="kjhkh_1" hidden="1">{"rp_only",#N/A,FALSE,"2225"}</definedName>
    <definedName name="kjhkhj" localSheetId="7" hidden="1">{"rp_only",#N/A,FALSE,"2225"}</definedName>
    <definedName name="kjhkhj" hidden="1">{"rp_only",#N/A,FALSE,"2225"}</definedName>
    <definedName name="kjhkhj_1" localSheetId="7" hidden="1">{"rp_only",#N/A,FALSE,"2225"}</definedName>
    <definedName name="kjhkhj_1" hidden="1">{"rp_only",#N/A,FALSE,"2225"}</definedName>
    <definedName name="kjhkj" localSheetId="10" hidden="1">{#N/A,#N/A,FALSE,"SumG";#N/A,#N/A,FALSE,"ElecG";#N/A,#N/A,FALSE,"MechG";#N/A,#N/A,FALSE,"GeotG";#N/A,#N/A,FALSE,"PrcsG";#N/A,#N/A,FALSE,"TunnG";#N/A,#N/A,FALSE,"CivlG";#N/A,#N/A,FALSE,"NtwkG";#N/A,#N/A,FALSE,"EstgG";#N/A,#N/A,FALSE,"PEngG"}</definedName>
    <definedName name="kjhkj" localSheetId="7"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10" hidden="1">{#N/A,#N/A,FALSE,"CCTV"}</definedName>
    <definedName name="kjhlh" localSheetId="7" hidden="1">{#N/A,#N/A,FALSE,"CCTV"}</definedName>
    <definedName name="kjhlh" hidden="1">{#N/A,#N/A,FALSE,"CCTV"}</definedName>
    <definedName name="kjhljhk" localSheetId="10" hidden="1">{#N/A,#N/A,FALSE,"CCTV"}</definedName>
    <definedName name="kjhljhk" localSheetId="7" hidden="1">{#N/A,#N/A,FALSE,"CCTV"}</definedName>
    <definedName name="kjhljhk" hidden="1">{#N/A,#N/A,FALSE,"CCTV"}</definedName>
    <definedName name="kjhn" localSheetId="7" hidden="1">{"rp_only",#N/A,FALSE,"2225"}</definedName>
    <definedName name="kjhn" hidden="1">{"rp_only",#N/A,FALSE,"2225"}</definedName>
    <definedName name="kjhn_1" localSheetId="7"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localSheetId="7" hidden="1">{"rp_only",#N/A,FALSE,"2225"}</definedName>
    <definedName name="kjjhhjlkl" hidden="1">{"rp_only",#N/A,FALSE,"2225"}</definedName>
    <definedName name="kjjhhjlkl_1" localSheetId="7" hidden="1">{"rp_only",#N/A,FALSE,"2225"}</definedName>
    <definedName name="kjjhhjlkl_1" hidden="1">{"rp_only",#N/A,FALSE,"2225"}</definedName>
    <definedName name="kjk" localSheetId="7" hidden="1">{#N/A,#N/A,FALSE,"Aging Summary";#N/A,#N/A,FALSE,"Ratio Analysis";#N/A,#N/A,FALSE,"Test 120 Day Accts";#N/A,#N/A,FALSE,"Tickmarks"}</definedName>
    <definedName name="kjk" hidden="1">{#N/A,#N/A,FALSE,"Aging Summary";#N/A,#N/A,FALSE,"Ratio Analysis";#N/A,#N/A,FALSE,"Test 120 Day Accts";#N/A,#N/A,FALSE,"Tickmarks"}</definedName>
    <definedName name="kjkj9jhg" localSheetId="7" hidden="1">{"rp_only",#N/A,FALSE,"2225"}</definedName>
    <definedName name="kjkj9jhg" hidden="1">{"rp_only",#N/A,FALSE,"2225"}</definedName>
    <definedName name="kjkj9jhg_1" localSheetId="7" hidden="1">{"rp_only",#N/A,FALSE,"2225"}</definedName>
    <definedName name="kjkj9jhg_1" hidden="1">{"rp_only",#N/A,FALSE,"2225"}</definedName>
    <definedName name="kjkkkkk" localSheetId="7" hidden="1">{"rp_only",#N/A,FALSE,"2225"}</definedName>
    <definedName name="kjkkkkk" hidden="1">{"rp_only",#N/A,FALSE,"2225"}</definedName>
    <definedName name="kjkkkkk_1" localSheetId="7" hidden="1">{"rp_only",#N/A,FALSE,"2225"}</definedName>
    <definedName name="kjkkkkk_1" hidden="1">{"rp_only",#N/A,FALSE,"2225"}</definedName>
    <definedName name="KJNK" localSheetId="7">BLCH</definedName>
    <definedName name="KJNK">BLCH</definedName>
    <definedName name="kjoh" localSheetId="10" hidden="1">{#N/A,#N/A,FALSE,"特殊室（ＢＱ表）"}</definedName>
    <definedName name="kjoh" localSheetId="7" hidden="1">{#N/A,#N/A,FALSE,"特殊室（ＢＱ表）"}</definedName>
    <definedName name="kjoh" hidden="1">{#N/A,#N/A,FALSE,"特殊室（ＢＱ表）"}</definedName>
    <definedName name="kjul97">#REF!</definedName>
    <definedName name="kjul98">#REF!</definedName>
    <definedName name="kjunh" localSheetId="7" hidden="1">{"with_oth_curr",#N/A,FALSE,"2225"}</definedName>
    <definedName name="kjunh" hidden="1">{"with_oth_curr",#N/A,FALSE,"2225"}</definedName>
    <definedName name="kjunh_1" localSheetId="7" hidden="1">{"with_oth_curr",#N/A,FALSE,"2225"}</definedName>
    <definedName name="kjunh_1" hidden="1">{"with_oth_curr",#N/A,FALSE,"2225"}</definedName>
    <definedName name="kjut77t" localSheetId="7" hidden="1">{"rp_only",#N/A,FALSE,"2225"}</definedName>
    <definedName name="kjut77t" hidden="1">{"rp_only",#N/A,FALSE,"2225"}</definedName>
    <definedName name="kjut77t_1" localSheetId="7" hidden="1">{"rp_only",#N/A,FALSE,"2225"}</definedName>
    <definedName name="kjut77t_1" hidden="1">{"rp_only",#N/A,FALSE,"2225"}</definedName>
    <definedName name="kk" localSheetId="7" hidden="1">{"Tarifica91",#N/A,FALSE,"Tariffs";"Tarifica92",#N/A,FALSE,"Tariffs";"Tarifica93",#N/A,FALSE,"Tariffs";"Tarifica94",#N/A,FALSE,"Tariffs";"Tarifica95",#N/A,FALSE,"Tariffs";"Tarifica96",#N/A,FALSE,"Tariffs"}</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10" hidden="1">{#N/A,#N/A,FALSE,"CCTV"}</definedName>
    <definedName name="kkk" localSheetId="7" hidden="1">{#N/A,#N/A,FALSE,"CCTV"}</definedName>
    <definedName name="kkk" hidden="1">{#N/A,#N/A,FALSE,"CCTV"}</definedName>
    <definedName name="KKKK">#N/A</definedName>
    <definedName name="KKKKK" localSheetId="7" hidden="1">{#N/A,#N/A,FALSE,"Sheet1";#N/A,#N/A,FALSE,"Sheet2"}</definedName>
    <definedName name="KKKKK" hidden="1">{#N/A,#N/A,FALSE,"Sheet1";#N/A,#N/A,FALSE,"Sheet2"}</definedName>
    <definedName name="kkm" localSheetId="7" hidden="1">{#N/A,#N/A,FALSE,"Aging Summary";#N/A,#N/A,FALSE,"Ratio Analysis";#N/A,#N/A,FALSE,"Test 120 Day Accts";#N/A,#N/A,FALSE,"Tickmarks"}</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localSheetId="7" hidden="1">{"rp_only",#N/A,FALSE,"2225"}</definedName>
    <definedName name="kljkljklj" hidden="1">{"rp_only",#N/A,FALSE,"2225"}</definedName>
    <definedName name="kljkljklj_1" localSheetId="7" hidden="1">{"rp_only",#N/A,FALSE,"2225"}</definedName>
    <definedName name="kljkljklj_1" hidden="1">{"rp_only",#N/A,FALSE,"2225"}</definedName>
    <definedName name="klk" localSheetId="7" hidden="1">{"Graphic",#N/A,TRUE,"Graphic"}</definedName>
    <definedName name="klk" hidden="1">{"Graphic",#N/A,TRUE,"Graphic"}</definedName>
    <definedName name="klk_1" localSheetId="7" hidden="1">{"Graphic",#N/A,TRUE,"Graphic"}</definedName>
    <definedName name="klk_1" hidden="1">{"Graphic",#N/A,TRUE,"Graphic"}</definedName>
    <definedName name="kll" localSheetId="7" hidden="1">{#N/A,#N/A,FALSE,"Aging Summary";#N/A,#N/A,FALSE,"Ratio Analysis";#N/A,#N/A,FALSE,"Test 120 Day Accts";#N/A,#N/A,FALSE,"Tickmarks"}</definedName>
    <definedName name="kll" hidden="1">{#N/A,#N/A,FALSE,"Aging Summary";#N/A,#N/A,FALSE,"Ratio Analysis";#N/A,#N/A,FALSE,"Test 120 Day Accts";#N/A,#N/A,FALSE,"Tickmarks"}</definedName>
    <definedName name="klll" localSheetId="7"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localSheetId="7" hidden="1">{#N/A,#N/A,TRUE,"Cover sheet";#N/A,#N/A,TRUE,"DCF analysis";#N/A,#N/A,TRUE,"WACC calculation"}</definedName>
    <definedName name="kmh" hidden="1">{#N/A,#N/A,TRUE,"Cover sheet";#N/A,#N/A,TRUE,"DCF analysis";#N/A,#N/A,TRUE,"WACC calculation"}</definedName>
    <definedName name="kmjnh" localSheetId="7" hidden="1">{"rp_only",#N/A,FALSE,"2225"}</definedName>
    <definedName name="kmjnh" hidden="1">{"rp_only",#N/A,FALSE,"2225"}</definedName>
    <definedName name="kmjnh_1" localSheetId="7" hidden="1">{"rp_only",#N/A,FALSE,"2225"}</definedName>
    <definedName name="kmjnh_1" hidden="1">{"rp_only",#N/A,FALSE,"2225"}</definedName>
    <definedName name="kmjnhbgv" localSheetId="7" hidden="1">{"rp_only",#N/A,FALSE,"2225"}</definedName>
    <definedName name="kmjnhbgv" hidden="1">{"rp_only",#N/A,FALSE,"2225"}</definedName>
    <definedName name="kmjnhbgv_1" localSheetId="7"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localSheetId="7" hidden="1">{"rp_only",#N/A,FALSE,"2225"}</definedName>
    <definedName name="koiuu09grer" hidden="1">{"rp_only",#N/A,FALSE,"2225"}</definedName>
    <definedName name="koiuu09grer_1" localSheetId="7" hidden="1">{"rp_only",#N/A,FALSE,"2225"}</definedName>
    <definedName name="koiuu09grer_1" hidden="1">{"rp_only",#N/A,FALSE,"2225"}</definedName>
    <definedName name="kojcjhsdjvhjlsdcv" localSheetId="7" hidden="1">{"paging",#N/A,TRUE,"TITLE";#N/A,#N/A,TRUE,"Paging subs";#N/A,#N/A,TRUE,"P&amp;L - Paging";#N/A,#N/A,TRUE,"Rev &amp; Usage Assump - Paging";#N/A,#N/A,TRUE,"Cost - Paging";"paging",#N/A,TRUE,"Capex "}</definedName>
    <definedName name="kojcjhsdjvhjlsdcv" hidden="1">{"paging",#N/A,TRUE,"TITLE";#N/A,#N/A,TRUE,"Paging subs";#N/A,#N/A,TRUE,"P&amp;L - Paging";#N/A,#N/A,TRUE,"Rev &amp; Usage Assump - Paging";#N/A,#N/A,TRUE,"Cost - Paging";"paging",#N/A,TRUE,"Capex "}</definedName>
    <definedName name="kojcjhsdjvhjlsdcv_1" localSheetId="7"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localSheetId="7" hidden="1">{#N/A,#N/A,FALSE,"Aging Summary";#N/A,#N/A,FALSE,"Ratio Analysis";#N/A,#N/A,FALSE,"Test 120 Day Accts";#N/A,#N/A,FALSE,"Tickmarks"}</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localSheetId="7" hidden="1">{#N/A,#N/A,FALSE,"손익표지";#N/A,#N/A,FALSE,"손익계산";#N/A,#N/A,FALSE,"일반관리비";#N/A,#N/A,FALSE,"영업외수익";#N/A,#N/A,FALSE,"영업외비용";#N/A,#N/A,FALSE,"매출액";#N/A,#N/A,FALSE,"요약손익";#N/A,#N/A,FALSE,"요약대차";#N/A,#N/A,FALSE,"매출채권현황";#N/A,#N/A,FALSE,"매출채권명세"}</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localSheetId="7" hidden="1">{"'Model'!$A$1:$N$53"}</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localSheetId="7" hidden="1">{#N/A,#N/A,TRUE,"BT M200 da 10x20"}</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localSheetId="7" hidden="1">{#N/A,#N/A,FALSE,"Aging Summary";#N/A,#N/A,FALSE,"Ratio Analysis";#N/A,#N/A,FALSE,"Test 120 Day Accts";#N/A,#N/A,FALSE,"Tickmarks"}</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localSheetId="7" hidden="1">{"a",#N/A,FALSE,"LBO - 100%, Sell C,CT 98......";"aa",#N/A,FALSE,"LBO - 100%, Sell C,CT 98......";"aaa",#N/A,FALSE,"LBO - 100%, Sell C,CT 98......";"aaaa",#N/A,FALSE,"LBO - 100%, Sell C,CT 98......";"aaaaa",#N/A,FALSE,"LBO - 100%, Sell C,CT 98......";"aaaaaa",#N/A,FALSE,"LBO - 100%, Sell C,CT 98......"}</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localSheetId="7" hidden="1">{#N/A,#N/A,FALSE,"CHANGES";#N/A,#N/A,FALSE,"PROD SUMMARY";#N/A,#N/A,FALSE,"1995 PO SUM";#N/A,#N/A,FALSE,"1995 GEOG SUM";#N/A,#N/A,FALSE,"1996 PO SUM";#N/A,#N/A,FALSE,"1996 GEOG SUM"}</definedName>
    <definedName name="lds" hidden="1">{#N/A,#N/A,FALSE,"CHANGES";#N/A,#N/A,FALSE,"PROD SUMMARY";#N/A,#N/A,FALSE,"1995 PO SUM";#N/A,#N/A,FALSE,"1995 GEOG SUM";#N/A,#N/A,FALSE,"1996 PO SUM";#N/A,#N/A,FALSE,"1996 GEOG SUM"}</definedName>
    <definedName name="LE">#REF!</definedName>
    <definedName name="lead" localSheetId="7" hidden="1">{#N/A,#N/A,FALSE,"Aging Summary";#N/A,#N/A,FALSE,"Ratio Analysis";#N/A,#N/A,FALSE,"Test 120 Day Accts";#N/A,#N/A,FALSE,"Tickmarks"}</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localSheetId="7" hidden="1">{#N/A,#N/A,FALSE,"Aging Summary";#N/A,#N/A,FALSE,"Ratio Analysis";#N/A,#N/A,FALSE,"Test 120 Day Accts";#N/A,#N/A,FALSE,"Tickmarks"}</definedName>
    <definedName name="lek" hidden="1">{#N/A,#N/A,FALSE,"Aging Summary";#N/A,#N/A,FALSE,"Ratio Analysis";#N/A,#N/A,FALSE,"Test 120 Day Accts";#N/A,#N/A,FALSE,"Tickmarks"}</definedName>
    <definedName name="lek_1" localSheetId="7"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localSheetId="7" hidden="1">{"rp_only",#N/A,FALSE,"2225"}</definedName>
    <definedName name="lkiuo6879" hidden="1">{"rp_only",#N/A,FALSE,"2225"}</definedName>
    <definedName name="lkiuo6879_1" localSheetId="7" hidden="1">{"rp_only",#N/A,FALSE,"2225"}</definedName>
    <definedName name="lkiuo6879_1" hidden="1">{"rp_only",#N/A,FALSE,"2225"}</definedName>
    <definedName name="lkjlkdwaf" hidden="1">#REF!</definedName>
    <definedName name="lkjlklkjlkjlkj" localSheetId="7" hidden="1">{"page1",#N/A,TRUE,"CSC";"page2",#N/A,TRUE,"CSC"}</definedName>
    <definedName name="lkjlklkjlkjlkj" hidden="1">{"page1",#N/A,TRUE,"CSC";"page2",#N/A,TRUE,"CSC"}</definedName>
    <definedName name="LKL" localSheetId="10" hidden="1">{#N/A,#N/A,FALSE,"SumG";#N/A,#N/A,FALSE,"ElecG";#N/A,#N/A,FALSE,"MechG";#N/A,#N/A,FALSE,"GeotG";#N/A,#N/A,FALSE,"PrcsG";#N/A,#N/A,FALSE,"TunnG";#N/A,#N/A,FALSE,"CivlG";#N/A,#N/A,FALSE,"NtwkG";#N/A,#N/A,FALSE,"EstgG";#N/A,#N/A,FALSE,"PEngG"}</definedName>
    <definedName name="LKL" localSheetId="7"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10" hidden="1">{#N/A,#N/A,FALSE,"CCTV"}</definedName>
    <definedName name="lklhlkjl" localSheetId="7" hidden="1">{#N/A,#N/A,FALSE,"CCTV"}</definedName>
    <definedName name="lklhlkjl" hidden="1">{#N/A,#N/A,FALSE,"CCTV"}</definedName>
    <definedName name="ll" localSheetId="7" hidden="1">{#N/A,#N/A,FALSE,"Aging Summary";#N/A,#N/A,FALSE,"Ratio Analysis";#N/A,#N/A,FALSE,"Test 120 Day Accts";#N/A,#N/A,FALSE,"Tickmarks"}</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localSheetId="7" hidden="1">{"adj95mult",#N/A,FALSE,"COMPCO";"adj95est",#N/A,FALSE,"COMPCO"}</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10" hidden="1">{#N/A,#N/A,FALSE,"特殊室（ＢＱ表）"}</definedName>
    <definedName name="lop" localSheetId="7" hidden="1">{#N/A,#N/A,FALSE,"特殊室（ＢＱ表）"}</definedName>
    <definedName name="lop" hidden="1">{#N/A,#N/A,FALSE,"特殊室（ＢＱ表）"}</definedName>
    <definedName name="lop." localSheetId="10" hidden="1">{#N/A,#N/A,FALSE,"特殊室（ＢＱ表）"}</definedName>
    <definedName name="lop." localSheetId="7"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localSheetId="7" hidden="1">{#N/A,#N/A,FALSE,"Aging Summary";#N/A,#N/A,FALSE,"Ratio Analysis";#N/A,#N/A,FALSE,"Test 120 Day Accts";#N/A,#N/A,FALSE,"Tickmarks"}</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localSheetId="7" hidden="1">{#N/A,#N/A,FALSE,"Act.Fcst Costs"}</definedName>
    <definedName name="mac" hidden="1">{#N/A,#N/A,FALSE,"Act.Fcst Costs"}</definedName>
    <definedName name="Macadam">#REF!</definedName>
    <definedName name="Machinery\" localSheetId="7" hidden="1">{#N/A,#N/A,FALSE,"Cost Report";#N/A,#N/A,FALSE,"Qtly Summ.";#N/A,#N/A,FALSE,"Mar  Qtr";#N/A,#N/A,FALSE,"Report Summary"}</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 localSheetId="7">{"Book1","4.09 FLORA DAN FAUNA.xls","4.22 PERLENGKAPAN SEKOLAH.xls"}</definedName>
    <definedName name="mas">{"Book1","4.09 FLORA DAN FAUNA.xls","4.22 PERLENGKAPAN SEKOLAH.xls"}</definedName>
    <definedName name="mas0" localSheetId="7">{"Book1","4.09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localSheetId="7" hidden="1">{#N/A,#N/A,FALSE,"CHANGES";#N/A,#N/A,FALSE,"PROD SUMMARY";#N/A,#N/A,FALSE,"1995 PO SUM";#N/A,#N/A,FALSE,"1995 GEOG SUM";#N/A,#N/A,FALSE,"1996 PO SUM";#N/A,#N/A,FALSE,"1996 GEOG SUM"}</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10" hidden="1">{#N/A,#N/A,FALSE,"特殊室（ＢＱ表）"}</definedName>
    <definedName name="MBM" localSheetId="7" hidden="1">{#N/A,#N/A,FALSE,"特殊室（ＢＱ表）"}</definedName>
    <definedName name="MBM" hidden="1">{#N/A,#N/A,FALSE,"特殊室（ＢＱ表）"}</definedName>
    <definedName name="Mbn1p">#REF!</definedName>
    <definedName name="mbnmbm" localSheetId="7" hidden="1">{"with_oth_curr",#N/A,FALSE,"2225"}</definedName>
    <definedName name="mbnmbm" hidden="1">{"with_oth_curr",#N/A,FALSE,"2225"}</definedName>
    <definedName name="mbnmbm_1" localSheetId="7" hidden="1">{"with_oth_curr",#N/A,FALSE,"2225"}</definedName>
    <definedName name="mbnmbm_1" hidden="1">{"with_oth_curr",#N/A,FALSE,"2225"}</definedName>
    <definedName name="mbnmbmbn" localSheetId="7" hidden="1">{"rp_only",#N/A,FALSE,"2225"}</definedName>
    <definedName name="mbnmbmbn" hidden="1">{"rp_only",#N/A,FALSE,"2225"}</definedName>
    <definedName name="mbnmbmbn_1" localSheetId="7" hidden="1">{"rp_only",#N/A,FALSE,"2225"}</definedName>
    <definedName name="mbnmbmbn_1" hidden="1">{"rp_only",#N/A,FALSE,"2225"}</definedName>
    <definedName name="mbnmbmbnmb" localSheetId="7" hidden="1">{"rp_only",#N/A,FALSE,"2225"}</definedName>
    <definedName name="mbnmbmbnmb" hidden="1">{"rp_only",#N/A,FALSE,"2225"}</definedName>
    <definedName name="mbnmbmbnmb_1" localSheetId="7" hidden="1">{"rp_only",#N/A,FALSE,"2225"}</definedName>
    <definedName name="mbnmbmbnmb_1" hidden="1">{"rp_only",#N/A,FALSE,"2225"}</definedName>
    <definedName name="mbnmbnmbm" localSheetId="7" hidden="1">{"rp_only",#N/A,FALSE,"2225"}</definedName>
    <definedName name="mbnmbnmbm" hidden="1">{"rp_only",#N/A,FALSE,"2225"}</definedName>
    <definedName name="mbnmbnmbm_1" localSheetId="7"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 localSheetId="7">{"Book1","4.09 FLORA DAN FAUNA.xls","4.22 PERLENGKAPAN SEKOLAH.xls"}</definedName>
    <definedName name="mek">{"Book1","4.09 FLORA DAN FAUNA.xls","4.22 PERLENGKAPAN SEKOLAH.xls"}</definedName>
    <definedName name="meka" localSheetId="7">{"Book1","4.09 FLORA DAN FAUNA.xls","4.22 PERLENGKAPAN SEKOLAH.xls"}</definedName>
    <definedName name="meka">{"Book1","4.09 FLORA DAN FAUNA.xls","4.22 PERLENGKAPAN SEKOLAH.xls"}</definedName>
    <definedName name="MEKANIKAL">#REF!</definedName>
    <definedName name="mekar" localSheetId="7">{"Book1","4.09 FLORA DAN FAUNA.xls","4.22 PERLENGKAPAN SEKOLAH.xls"}</definedName>
    <definedName name="mekar">{"Book1","4.09 FLORA DAN FAUNA.xls","4.22 PERLENGKAPAN SEKOLAH.xls"}</definedName>
    <definedName name="mekd" localSheetId="7">{"Book1","4.09 FLORA DAN FAUNA.xls","4.22 PERLENGKAPAN SEKOLAH.xls"}</definedName>
    <definedName name="mekd">{"Book1","4.09 FLORA DAN FAUNA.xls","4.22 PERLENGKAPAN SEKOLAH.xls"}</definedName>
    <definedName name="meke" localSheetId="7">{"Book1","4.09 FLORA DAN FAUNA.xls","4.22 PERLENGKAPAN SEKOLAH.xls"}</definedName>
    <definedName name="meke">{"Book1","4.09 FLORA DAN FAUNA.xls","4.22 PERLENGKAPAN SEKOLAH.xls"}</definedName>
    <definedName name="mekf" localSheetId="7">{"Book1","4.09 FLORA DAN FAUNA.xls","4.22 PERLENGKAPAN SEKOLAH.xls"}</definedName>
    <definedName name="mekf">{"Book1","4.09 FLORA DAN FAUNA.xls","4.22 PERLENGKAPAN SEKOLAH.xls"}</definedName>
    <definedName name="meki" localSheetId="7">{"Book1","4.09 FLORA DAN FAUNA.xls","4.22 PERLENGKAPAN SEKOLAH.xls"}</definedName>
    <definedName name="meki">{"Book1","4.09 FLORA DAN FAUNA.xls","4.22 PERLENGKAPAN SEKOLAH.xls"}</definedName>
    <definedName name="mekl" localSheetId="7">{"Book1","4.09 FLORA DAN FAUNA.xls","4.22 PERLENGKAPAN SEKOLAH.xls"}</definedName>
    <definedName name="mekl">{"Book1","4.09 FLORA DAN FAUNA.xls","4.22 PERLENGKAPAN SEKOLAH.xls"}</definedName>
    <definedName name="meko" localSheetId="7">{"Book1","4.09 FLORA DAN FAUNA.xls","4.22 PERLENGKAPAN SEKOLAH.xls"}</definedName>
    <definedName name="meko">{"Book1","4.09 FLORA DAN FAUNA.xls","4.22 PERLENGKAPAN SEKOLAH.xls"}</definedName>
    <definedName name="mekp" localSheetId="7">{"Book1","4.09 FLORA DAN FAUNA.xls","4.22 PERLENGKAPAN SEKOLAH.xls"}</definedName>
    <definedName name="mekp">{"Book1","4.09 FLORA DAN FAUNA.xls","4.22 PERLENGKAPAN SEKOLAH.xls"}</definedName>
    <definedName name="meku" localSheetId="7">{"Book1","4.09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localSheetId="7" hidden="1">{#N/A,#N/A,FALSE,"Cost Report";#N/A,#N/A,FALSE,"Sept Qtr";#N/A,#N/A,FALSE,"Qtly Summ.";#N/A,#N/A,FALSE,"Report Summary";#N/A,#N/A,FALSE,"Ammort &amp; Dep.";#N/A,#N/A,FALSE,"Rev. GIC Summ.";#N/A,#N/A,FALSE,"CAPEX";#N/A,#N/A,FALSE,"Stockpile Adj.";#N/A,#N/A,FALSE,"Cost Summary"}</definedName>
    <definedName name="melbourne" hidden="1">{#N/A,#N/A,FALSE,"Cost Report";#N/A,#N/A,FALSE,"Sept Qtr";#N/A,#N/A,FALSE,"Qtly Summ.";#N/A,#N/A,FALSE,"Report Summary";#N/A,#N/A,FALSE,"Ammort &amp; Dep.";#N/A,#N/A,FALSE,"Rev. GIC Summ.";#N/A,#N/A,FALSE,"CAPEX";#N/A,#N/A,FALSE,"Stockpile Adj.";#N/A,#N/A,FALSE,"Cost Summary"}</definedName>
    <definedName name="melbourne_1" localSheetId="7"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 localSheetId="7">{"Book1","4.09 FLORA DAN FAUNA.xls","4.22 PERLENGKAPAN SEKOLAH.xls"}</definedName>
    <definedName name="meq">{"Book1","4.09 FLORA DAN FAUNA.xls","4.22 PERLENGKAPAN SEKOLAH.xls"}</definedName>
    <definedName name="mer" localSheetId="7">{"Book1","4.09 FLORA DAN FAUNA.xls","4.22 PERLENGKAPAN SEKOLAH.xls"}</definedName>
    <definedName name="mer">{"Book1","4.09 FLORA DAN FAUNA.xls","4.22 PERLENGKAPAN SEKOLAH.xls"}</definedName>
    <definedName name="meranti">#REF!</definedName>
    <definedName name="mes" localSheetId="7">{"Book1","4.09 FLORA DAN FAUNA.xls","4.22 PERLENGKAPAN SEKOLAH.xls"}</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 localSheetId="7">{"Book1","4.09 FLORA DAN FAUNA.xls","4.22 PERLENGKAPAN SEKOLAH.xls"}</definedName>
    <definedName name="met">{"Book1","4.09 FLORA DAN FAUNA.xls","4.22 PERLENGKAPAN SEKOLAH.xls"}</definedName>
    <definedName name="metal" hidden="1">#REF!</definedName>
    <definedName name="mev" localSheetId="7">{"Book1","4.09 FLORA DAN FAUNA.xls","4.22 PERLENGKAPAN SEKOLAH.xls"}</definedName>
    <definedName name="mev">{"Book1","4.09 FLORA DAN FAUNA.xls","4.22 PERLENGKAPAN SEKOLAH.xls"}</definedName>
    <definedName name="mey" localSheetId="7">{"Book1","4.09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10" hidden="1">{#N/A,#N/A,FALSE,"特殊室（ＢＱ表）"}</definedName>
    <definedName name="MGB" localSheetId="7"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localSheetId="7" hidden="1">{"with_oth_curr",#N/A,FALSE,"2225"}</definedName>
    <definedName name="mhjkhjk" hidden="1">{"with_oth_curr",#N/A,FALSE,"2225"}</definedName>
    <definedName name="mhjkhjk_1" localSheetId="7" hidden="1">{"with_oth_curr",#N/A,FALSE,"2225"}</definedName>
    <definedName name="mhjkhjk_1" hidden="1">{"with_oth_curr",#N/A,FALSE,"2225"}</definedName>
    <definedName name="mhm" localSheetId="7" hidden="1">{"rp_only",#N/A,FALSE,"2225"}</definedName>
    <definedName name="mhm" hidden="1">{"rp_only",#N/A,FALSE,"2225"}</definedName>
    <definedName name="mhm_1" localSheetId="7"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localSheetId="7" hidden="1">{#N/A,#N/A,FALSE,"Aging Summary";#N/A,#N/A,FALSE,"Ratio Analysis";#N/A,#N/A,FALSE,"Test 120 Day Accts";#N/A,#N/A,FALSE,"Tickmarks"}</definedName>
    <definedName name="mia" hidden="1">{#N/A,#N/A,FALSE,"Aging Summary";#N/A,#N/A,FALSE,"Ratio Analysis";#N/A,#N/A,FALSE,"Test 120 Day Accts";#N/A,#N/A,FALSE,"Tickmarks"}</definedName>
    <definedName name="Milano" localSheetId="7" hidden="1">{#N/A,#N/A,FALSE,"Cipta-All";#N/A,#N/A,FALSE,"Individual"}</definedName>
    <definedName name="Milano" hidden="1">{#N/A,#N/A,FALSE,"Cipta-All";#N/A,#N/A,FALSE,"Individual"}</definedName>
    <definedName name="Milano_1" localSheetId="7" hidden="1">{#N/A,#N/A,FALSE,"Cipta-All";#N/A,#N/A,FALSE,"Individual"}</definedName>
    <definedName name="Milano_1" hidden="1">{#N/A,#N/A,FALSE,"Cipta-All";#N/A,#N/A,FALSE,"Individual"}</definedName>
    <definedName name="MILYAR">#REF!</definedName>
    <definedName name="min" localSheetId="7" hidden="1">{"'Feb 99'!$A$1:$G$30"}</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localSheetId="7" hidden="1">{"with_oth_curr",#N/A,FALSE,"2225"}</definedName>
    <definedName name="mjnhbgfv" hidden="1">{"with_oth_curr",#N/A,FALSE,"2225"}</definedName>
    <definedName name="mjnhbgfv_1" localSheetId="7" hidden="1">{"with_oth_curr",#N/A,FALSE,"2225"}</definedName>
    <definedName name="mjnhbgfv_1" hidden="1">{"with_oth_curr",#N/A,FALSE,"2225"}</definedName>
    <definedName name="MJUUJKU" localSheetId="7" hidden="1">{#N/A,#N/A,FALSE,"M01";#N/A,#N/A,FALSE,"M02";#N/A,#N/A,FALSE,"M03";#N/A,#N/A,FALSE,"M04";#N/A,#N/A,FALSE,"M05";#N/A,#N/A,FALSE,"M08"}</definedName>
    <definedName name="MJUUJKU" hidden="1">{#N/A,#N/A,FALSE,"M01";#N/A,#N/A,FALSE,"M02";#N/A,#N/A,FALSE,"M03";#N/A,#N/A,FALSE,"M04";#N/A,#N/A,FALSE,"M05";#N/A,#N/A,FALSE,"M08"}</definedName>
    <definedName name="mk" hidden="1">#REF!</definedName>
    <definedName name="mker20">#REF!</definedName>
    <definedName name="mker30">#REF!</definedName>
    <definedName name="mkjnhbgvfcd" localSheetId="7" hidden="1">{"rp_only",#N/A,FALSE,"2225"}</definedName>
    <definedName name="mkjnhbgvfcd" hidden="1">{"rp_only",#N/A,FALSE,"2225"}</definedName>
    <definedName name="mkjnhbgvfcd_1" localSheetId="7" hidden="1">{"rp_only",#N/A,FALSE,"2225"}</definedName>
    <definedName name="mkjnhbgvfcd_1" hidden="1">{"rp_only",#N/A,FALSE,"2225"}</definedName>
    <definedName name="mkl" localSheetId="7" hidden="1">{#N/A,#N/A,FALSE,"Aging Summary";#N/A,#N/A,FALSE,"Ratio Analysis";#N/A,#N/A,FALSE,"Test 120 Day Accts";#N/A,#N/A,FALSE,"Tickmarks"}</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localSheetId="7" hidden="1">{#N/A,#N/A,FALSE,"Aging Summary";#N/A,#N/A,FALSE,"Ratio Analysis";#N/A,#N/A,FALSE,"Test 120 Day Accts";#N/A,#N/A,FALSE,"Tickmarks"}</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localSheetId="7" hidden="1">{#N/A,#N/A,TRUE,"Front";#N/A,#N/A,TRUE,"Simple Letter";#N/A,#N/A,TRUE,"Inside";#N/A,#N/A,TRUE,"Contents";#N/A,#N/A,TRUE,"Basis";#N/A,#N/A,TRUE,"Inclusions";#N/A,#N/A,TRUE,"Exclusions";#N/A,#N/A,TRUE,"Areas";#N/A,#N/A,TRUE,"Summary";#N/A,#N/A,TRUE,"Detail"}</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10" hidden="1">{"'장비'!$A$3:$M$12"}</definedName>
    <definedName name="mmm" localSheetId="7" hidden="1">{"'장비'!$A$3:$M$12"}</definedName>
    <definedName name="mmm" hidden="1">{"'장비'!$A$3:$M$12"}</definedName>
    <definedName name="MMM17A">#REF!</definedName>
    <definedName name="MMM35A">#REF!</definedName>
    <definedName name="mmmmm" localSheetId="10" hidden="1">{#N/A,#N/A,FALSE,"CCTV"}</definedName>
    <definedName name="mmmmm" localSheetId="7" hidden="1">{#N/A,#N/A,FALSE,"CCTV"}</definedName>
    <definedName name="mmmmm" hidden="1">{#N/A,#N/A,FALSE,"CCTV"}</definedName>
    <definedName name="Mn">#REF!</definedName>
    <definedName name="MNB" localSheetId="10" hidden="1">{#N/A,#N/A,FALSE,"特殊室（ＢＱ表）"}</definedName>
    <definedName name="MNB" localSheetId="7" hidden="1">{#N/A,#N/A,FALSE,"特殊室（ＢＱ表）"}</definedName>
    <definedName name="MNB" hidden="1">{#N/A,#N/A,FALSE,"特殊室（ＢＱ表）"}</definedName>
    <definedName name="mnbbnm" localSheetId="7" hidden="1">{"rp_only",#N/A,FALSE,"2225"}</definedName>
    <definedName name="mnbbnm" hidden="1">{"rp_only",#N/A,FALSE,"2225"}</definedName>
    <definedName name="mnbbnm_1" localSheetId="7" hidden="1">{"rp_only",#N/A,FALSE,"2225"}</definedName>
    <definedName name="mnbbnm_1" hidden="1">{"rp_only",#N/A,FALSE,"2225"}</definedName>
    <definedName name="mnbm" localSheetId="7" hidden="1">{"with_oth_curr",#N/A,FALSE,"2225"}</definedName>
    <definedName name="mnbm" hidden="1">{"with_oth_curr",#N/A,FALSE,"2225"}</definedName>
    <definedName name="mnbm_1" localSheetId="7" hidden="1">{"with_oth_curr",#N/A,FALSE,"2225"}</definedName>
    <definedName name="mnbm_1" hidden="1">{"with_oth_curr",#N/A,FALSE,"2225"}</definedName>
    <definedName name="mnbmnb" localSheetId="7" hidden="1">{"rp_only",#N/A,FALSE,"2225"}</definedName>
    <definedName name="mnbmnb" hidden="1">{"rp_only",#N/A,FALSE,"2225"}</definedName>
    <definedName name="mnbmnb_1" localSheetId="7" hidden="1">{"rp_only",#N/A,FALSE,"2225"}</definedName>
    <definedName name="mnbmnb_1" hidden="1">{"rp_only",#N/A,FALSE,"2225"}</definedName>
    <definedName name="mnc_E">#REF!</definedName>
    <definedName name="mnc_P">#REF!</definedName>
    <definedName name="mnjhbv" localSheetId="7" hidden="1">{"rp_only",#N/A,FALSE,"2225"}</definedName>
    <definedName name="mnjhbv" hidden="1">{"rp_only",#N/A,FALSE,"2225"}</definedName>
    <definedName name="mnjhbv_1" localSheetId="7"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localSheetId="7" hidden="1">{"rf19",#N/A,FALSE,"RF19";"rf20",#N/A,FALSE,"RF20";"rf20a",#N/A,FALSE,"RF20A";"rf21",#N/A,FALSE,"RF21";"rf21a",#N/A,FALSE,"RF21A";"rf21b",#N/A,FALSE,"RF21B";"rf22",#N/A,FALSE,"RF22";"rf22a",#N/A,FALSE,"RF22A";"rf22b",#N/A,FALSE,"RF22B"}</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localSheetId="7" hidden="1">{"page 1",#N/A,FALSE,"A";"page 2",#N/A,FALSE,"A";"page 3",#N/A,FALSE,"A";"page 4",#N/A,FALSE,"A";"page 5",#N/A,FALSE,"A";"page 6",#N/A,FALSE,"A";"page 7",#N/A,FALSE,"A";"page 8",#N/A,FALSE,"A";"page 9",#N/A,FALSE,"A";"page 10",#N/A,FALSE,"A";"page 11",#N/A,FALSE,"A";"page 12",#N/A,FALSE,"A";"page 13",#N/A,FALSE,"A";"page 14",#N/A,FALSE,"A"}</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 localSheetId="7">{"Jan","Feb","Mar","Apr","May","Jun","Jul","Aug","Sep","Oct","Nov","Dec";"January","February","March","April","May","June","July","August","September","October","November","December"}</definedName>
    <definedName name="MonthNames2">{"Jan","Feb","Mar","Apr","May","Jun","Jul","Aug","Sep","Oct","Nov","Dec";"January","February","March","April","May","June","July","August","September","October","November","December"}</definedName>
    <definedName name="MonthNames2_1" localSheetId="7">{"Jan","Feb","Mar","Apr","May","Jun","Jul","Aug","Sep","Oct","Nov","Dec";"January","February","March","April","May","June","July","August","September","October","November","December"}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 localSheetId="7">coname</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localSheetId="7" hidden="1">{"'Model'!$A$1:$N$53"}</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 localSheetId="7">OFFSET(#REF!,IF(Place=TRUE,0,5),0,4,16)</definedName>
    <definedName name="MultSummary">OFFSET(#REF!,IF(Place=TRUE,0,5),0,4,16)</definedName>
    <definedName name="MultSummary1" localSheetId="7">OFFSET(#REF!,IF(Place1=TRUE,0,5),0,4,16)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localSheetId="7" hidden="1">{#N/A,#N/A,FALSE,"Cost Report";#N/A,#N/A,FALSE,"Table 2.1";#N/A,#N/A,FALSE,"Plant Statistics";"Plant Costs",#N/A,FALSE,"Cost Summary"}</definedName>
    <definedName name="murray" hidden="1">{#N/A,#N/A,FALSE,"Cost Report";#N/A,#N/A,FALSE,"Table 2.1";#N/A,#N/A,FALSE,"Plant Statistics";"Plant Costs",#N/A,FALSE,"Cost Summary"}</definedName>
    <definedName name="murray_1" localSheetId="7"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localSheetId="7" hidden="1">{"rp_only",#N/A,FALSE,"2225"}</definedName>
    <definedName name="MVperross" hidden="1">{"rp_only",#N/A,FALSE,"2225"}</definedName>
    <definedName name="MVperross_1" localSheetId="7"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localSheetId="7" hidden="1">{#N/A,#N/A,FALSE,"손익표지";#N/A,#N/A,FALSE,"손익계산";#N/A,#N/A,FALSE,"일반관리비";#N/A,#N/A,FALSE,"영업외수익";#N/A,#N/A,FALSE,"영업외비용";#N/A,#N/A,FALSE,"매출액";#N/A,#N/A,FALSE,"요약손익";#N/A,#N/A,FALSE,"요약대차";#N/A,#N/A,FALSE,"매출채권현황";#N/A,#N/A,FALSE,"매출채권명세"}</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localSheetId="7" hidden="1">{"with_oth_curr",#N/A,FALSE,"2225"}</definedName>
    <definedName name="nbbnbn" hidden="1">{"with_oth_curr",#N/A,FALSE,"2225"}</definedName>
    <definedName name="nbbnbn_1" localSheetId="7" hidden="1">{"with_oth_curr",#N/A,FALSE,"2225"}</definedName>
    <definedName name="nbbnbn_1" hidden="1">{"with_oth_curr",#N/A,FALSE,"2225"}</definedName>
    <definedName name="nbbnvnb" localSheetId="7" hidden="1">{"with_oth_curr",#N/A,FALSE,"2225"}</definedName>
    <definedName name="nbbnvnb" hidden="1">{"with_oth_curr",#N/A,FALSE,"2225"}</definedName>
    <definedName name="nbbnvnb_1" localSheetId="7" hidden="1">{"with_oth_curr",#N/A,FALSE,"2225"}</definedName>
    <definedName name="nbbnvnb_1" hidden="1">{"with_oth_curr",#N/A,FALSE,"2225"}</definedName>
    <definedName name="nbbvb" localSheetId="7" hidden="1">{"rp_only",#N/A,FALSE,"2225"}</definedName>
    <definedName name="nbbvb" hidden="1">{"rp_only",#N/A,FALSE,"2225"}</definedName>
    <definedName name="nbbvb_1" localSheetId="7" hidden="1">{"rp_only",#N/A,FALSE,"2225"}</definedName>
    <definedName name="nbbvb_1" hidden="1">{"rp_only",#N/A,FALSE,"2225"}</definedName>
    <definedName name="nbbvnb" localSheetId="7" hidden="1">{"with_oth_curr",#N/A,FALSE,"2225"}</definedName>
    <definedName name="nbbvnb" hidden="1">{"with_oth_curr",#N/A,FALSE,"2225"}</definedName>
    <definedName name="nbbvnb_1" localSheetId="7" hidden="1">{"with_oth_curr",#N/A,FALSE,"2225"}</definedName>
    <definedName name="nbbvnb_1" hidden="1">{"with_oth_curr",#N/A,FALSE,"2225"}</definedName>
    <definedName name="nbhgvf" localSheetId="7" hidden="1">{"rp_only",#N/A,FALSE,"2225"}</definedName>
    <definedName name="nbhgvf" hidden="1">{"rp_only",#N/A,FALSE,"2225"}</definedName>
    <definedName name="nbhgvf_1" localSheetId="7" hidden="1">{"rp_only",#N/A,FALSE,"2225"}</definedName>
    <definedName name="nbhgvf_1" hidden="1">{"rp_only",#N/A,FALSE,"2225"}</definedName>
    <definedName name="nbmbm" localSheetId="7" hidden="1">{"rp_only",#N/A,FALSE,"2225"}</definedName>
    <definedName name="nbmbm" hidden="1">{"rp_only",#N/A,FALSE,"2225"}</definedName>
    <definedName name="nbmbm_1" localSheetId="7" hidden="1">{"rp_only",#N/A,FALSE,"2225"}</definedName>
    <definedName name="nbmbm_1" hidden="1">{"rp_only",#N/A,FALSE,"2225"}</definedName>
    <definedName name="nbmbmbm" localSheetId="7" hidden="1">{"with_oth_curr",#N/A,FALSE,"2225"}</definedName>
    <definedName name="nbmbmbm" hidden="1">{"with_oth_curr",#N/A,FALSE,"2225"}</definedName>
    <definedName name="nbmbmbm_1" localSheetId="7" hidden="1">{"with_oth_curr",#N/A,FALSE,"2225"}</definedName>
    <definedName name="nbmbmbm_1" hidden="1">{"with_oth_curr",#N/A,FALSE,"2225"}</definedName>
    <definedName name="nbmbmnm" localSheetId="7" hidden="1">{"with_oth_curr",#N/A,FALSE,"2225"}</definedName>
    <definedName name="nbmbmnm" hidden="1">{"with_oth_curr",#N/A,FALSE,"2225"}</definedName>
    <definedName name="nbmbmnm_1" localSheetId="7" hidden="1">{"with_oth_curr",#N/A,FALSE,"2225"}</definedName>
    <definedName name="nbmbmnm_1" hidden="1">{"with_oth_curr",#N/A,FALSE,"2225"}</definedName>
    <definedName name="nbnb" localSheetId="7" hidden="1">{"rp_only",#N/A,FALSE,"2225"}</definedName>
    <definedName name="nbnb" hidden="1">{"rp_only",#N/A,FALSE,"2225"}</definedName>
    <definedName name="nbnb_1" localSheetId="7" hidden="1">{"rp_only",#N/A,FALSE,"2225"}</definedName>
    <definedName name="nbnb_1" hidden="1">{"rp_only",#N/A,FALSE,"2225"}</definedName>
    <definedName name="nbnbnbb" localSheetId="7" hidden="1">{"rp_only",#N/A,FALSE,"2225"}</definedName>
    <definedName name="nbnbnbb" hidden="1">{"rp_only",#N/A,FALSE,"2225"}</definedName>
    <definedName name="nbnbnbb_1" localSheetId="7" hidden="1">{"rp_only",#N/A,FALSE,"2225"}</definedName>
    <definedName name="nbnbnbb_1" hidden="1">{"rp_only",#N/A,FALSE,"2225"}</definedName>
    <definedName name="nbnbnbbn" localSheetId="7" hidden="1">{"rp_only",#N/A,FALSE,"2225"}</definedName>
    <definedName name="nbnbnbbn" hidden="1">{"rp_only",#N/A,FALSE,"2225"}</definedName>
    <definedName name="nbnbnbbn_1" localSheetId="7" hidden="1">{"rp_only",#N/A,FALSE,"2225"}</definedName>
    <definedName name="nbnbnbbn_1" hidden="1">{"rp_only",#N/A,FALSE,"2225"}</definedName>
    <definedName name="nbnbnbnb" localSheetId="7" hidden="1">{"rp_only",#N/A,FALSE,"2225"}</definedName>
    <definedName name="nbnbnbnb" hidden="1">{"rp_only",#N/A,FALSE,"2225"}</definedName>
    <definedName name="nbnbnbnb_1" localSheetId="7" hidden="1">{"rp_only",#N/A,FALSE,"2225"}</definedName>
    <definedName name="nbnbnbnb_1" hidden="1">{"rp_only",#N/A,FALSE,"2225"}</definedName>
    <definedName name="nbnbvnb" localSheetId="7" hidden="1">{"with_oth_curr",#N/A,FALSE,"2225"}</definedName>
    <definedName name="nbnbvnb" hidden="1">{"with_oth_curr",#N/A,FALSE,"2225"}</definedName>
    <definedName name="nbnbvnb_1" localSheetId="7" hidden="1">{"with_oth_curr",#N/A,FALSE,"2225"}</definedName>
    <definedName name="nbnbvnb_1" hidden="1">{"with_oth_curr",#N/A,FALSE,"2225"}</definedName>
    <definedName name="NBNHJJH" localSheetId="7" hidden="1">{"rp_only",#N/A,FALSE,"2225"}</definedName>
    <definedName name="NBNHJJH" hidden="1">{"rp_only",#N/A,FALSE,"2225"}</definedName>
    <definedName name="NBNHJJH_1" localSheetId="7" hidden="1">{"rp_only",#N/A,FALSE,"2225"}</definedName>
    <definedName name="NBNHJJH_1" hidden="1">{"rp_only",#N/A,FALSE,"2225"}</definedName>
    <definedName name="nbnmbnm" localSheetId="7" hidden="1">{"with_oth_curr",#N/A,FALSE,"2225"}</definedName>
    <definedName name="nbnmbnm" hidden="1">{"with_oth_curr",#N/A,FALSE,"2225"}</definedName>
    <definedName name="nbnmbnm_1" localSheetId="7" hidden="1">{"with_oth_curr",#N/A,FALSE,"2225"}</definedName>
    <definedName name="nbnmbnm_1" hidden="1">{"with_oth_curr",#N/A,FALSE,"2225"}</definedName>
    <definedName name="nbnvn" localSheetId="7" hidden="1">{"rp_only",#N/A,FALSE,"2225"}</definedName>
    <definedName name="nbnvn" hidden="1">{"rp_only",#N/A,FALSE,"2225"}</definedName>
    <definedName name="nbnvn_1" localSheetId="7" hidden="1">{"rp_only",#N/A,FALSE,"2225"}</definedName>
    <definedName name="nbnvn_1" hidden="1">{"rp_only",#N/A,FALSE,"2225"}</definedName>
    <definedName name="nbnvnb" localSheetId="7" hidden="1">{"rp_only",#N/A,FALSE,"2225"}</definedName>
    <definedName name="nbnvnb" hidden="1">{"rp_only",#N/A,FALSE,"2225"}</definedName>
    <definedName name="nbnvnb_1" localSheetId="7" hidden="1">{"rp_only",#N/A,FALSE,"2225"}</definedName>
    <definedName name="nbnvnb_1" hidden="1">{"rp_only",#N/A,FALSE,"2225"}</definedName>
    <definedName name="nbv" localSheetId="7" hidden="1">{"with_oth_curr",#N/A,FALSE,"2225"}</definedName>
    <definedName name="nbv" hidden="1">{"with_oth_curr",#N/A,FALSE,"2225"}</definedName>
    <definedName name="nbv_1" localSheetId="7" hidden="1">{"with_oth_curr",#N/A,FALSE,"2225"}</definedName>
    <definedName name="nbv_1" hidden="1">{"with_oth_curr",#N/A,FALSE,"2225"}</definedName>
    <definedName name="NBV_ex_gw">#REF!</definedName>
    <definedName name="NBV_FF">#REF!</definedName>
    <definedName name="nbvbbn" localSheetId="7" hidden="1">{"rp_only",#N/A,FALSE,"2225"}</definedName>
    <definedName name="nbvbbn" hidden="1">{"rp_only",#N/A,FALSE,"2225"}</definedName>
    <definedName name="nbvbbn_1" localSheetId="7" hidden="1">{"rp_only",#N/A,FALSE,"2225"}</definedName>
    <definedName name="nbvbbn_1" hidden="1">{"rp_only",#N/A,FALSE,"2225"}</definedName>
    <definedName name="nbvbnvb" localSheetId="7" hidden="1">{"rp_only",#N/A,FALSE,"2225"}</definedName>
    <definedName name="nbvbnvb" hidden="1">{"rp_only",#N/A,FALSE,"2225"}</definedName>
    <definedName name="nbvbnvb_1" localSheetId="7" hidden="1">{"rp_only",#N/A,FALSE,"2225"}</definedName>
    <definedName name="nbvbnvb_1" hidden="1">{"rp_only",#N/A,FALSE,"2225"}</definedName>
    <definedName name="nbvbvb" localSheetId="7" hidden="1">{"rp_only",#N/A,FALSE,"2225"}</definedName>
    <definedName name="nbvbvb" hidden="1">{"rp_only",#N/A,FALSE,"2225"}</definedName>
    <definedName name="nbvbvb_1" localSheetId="7" hidden="1">{"rp_only",#N/A,FALSE,"2225"}</definedName>
    <definedName name="nbvbvb_1" hidden="1">{"rp_only",#N/A,FALSE,"2225"}</definedName>
    <definedName name="nbvc" localSheetId="7" hidden="1">{"rp_only",#N/A,FALSE,"2225"}</definedName>
    <definedName name="nbvc" hidden="1">{"rp_only",#N/A,FALSE,"2225"}</definedName>
    <definedName name="nbvc_1" localSheetId="7" hidden="1">{"rp_only",#N/A,FALSE,"2225"}</definedName>
    <definedName name="nbvc_1" hidden="1">{"rp_only",#N/A,FALSE,"2225"}</definedName>
    <definedName name="nbvnn" localSheetId="7" hidden="1">{"rp_only",#N/A,FALSE,"2225"}</definedName>
    <definedName name="nbvnn" hidden="1">{"rp_only",#N/A,FALSE,"2225"}</definedName>
    <definedName name="nbvnn_1" localSheetId="7" hidden="1">{"rp_only",#N/A,FALSE,"2225"}</definedName>
    <definedName name="nbvnn_1" hidden="1">{"rp_only",#N/A,FALSE,"2225"}</definedName>
    <definedName name="nbvnvn" localSheetId="7" hidden="1">{"rp_only",#N/A,FALSE,"2225"}</definedName>
    <definedName name="nbvnvn" hidden="1">{"rp_only",#N/A,FALSE,"2225"}</definedName>
    <definedName name="nbvnvn_1" localSheetId="7" hidden="1">{"rp_only",#N/A,FALSE,"2225"}</definedName>
    <definedName name="nbvnvn_1" hidden="1">{"rp_only",#N/A,FALSE,"2225"}</definedName>
    <definedName name="nbvvbv" localSheetId="7" hidden="1">{"rp_only",#N/A,FALSE,"2225"}</definedName>
    <definedName name="nbvvbv" hidden="1">{"rp_only",#N/A,FALSE,"2225"}</definedName>
    <definedName name="nbvvbv_1" localSheetId="7"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 localSheetId="7">FST:(FSB)</definedName>
    <definedName name="newb">FST:(FSB)</definedName>
    <definedName name="newDC" localSheetId="7" hidden="1">{#N/A,#N/A,TRUE,"Cover sheet";#N/A,#N/A,TRUE,"DCF analysis";#N/A,#N/A,TRUE,"WACC calculation"}</definedName>
    <definedName name="newDC" hidden="1">{#N/A,#N/A,TRUE,"Cover sheet";#N/A,#N/A,TRUE,"DCF analysis";#N/A,#N/A,TRUE,"WACC calculation"}</definedName>
    <definedName name="NEWNAME" localSheetId="10" hidden="1">{#N/A,#N/A,FALSE,"CCTV"}</definedName>
    <definedName name="NEWNAME" localSheetId="7" hidden="1">{#N/A,#N/A,FALSE,"CCTV"}</definedName>
    <definedName name="NEWNAME" hidden="1">{#N/A,#N/A,FALSE,"CCTV"}</definedName>
    <definedName name="newtab">#REF!</definedName>
    <definedName name="Next_Mth_p11">#REF!</definedName>
    <definedName name="NextButton">"Button 18"</definedName>
    <definedName name="NFI"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localSheetId="7" hidden="1">{"with_oth_curr",#N/A,FALSE,"2225"}</definedName>
    <definedName name="ngbnbg" hidden="1">{"with_oth_curr",#N/A,FALSE,"2225"}</definedName>
    <definedName name="ngbnbg_1" localSheetId="7" hidden="1">{"with_oth_curr",#N/A,FALSE,"2225"}</definedName>
    <definedName name="ngbnbg_1" hidden="1">{"with_oth_curr",#N/A,FALSE,"2225"}</definedName>
    <definedName name="NGRA">#REF!</definedName>
    <definedName name="ngytr6r4" localSheetId="7" hidden="1">{"rp_only",#N/A,FALSE,"2225"}</definedName>
    <definedName name="ngytr6r4" hidden="1">{"rp_only",#N/A,FALSE,"2225"}</definedName>
    <definedName name="ngytr6r4_1" localSheetId="7"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localSheetId="7" hidden="1">{#N/A,#N/A,FALSE,"Chi tiÆt"}</definedName>
    <definedName name="nharac" hidden="1">{#N/A,#N/A,FALSE,"Chi tiÆt"}</definedName>
    <definedName name="nhason">#REF!</definedName>
    <definedName name="nhd" hidden="1">#REF!</definedName>
    <definedName name="nhdfnhfdhsdg" localSheetId="7" hidden="1">{"rp_only",#N/A,FALSE,"2225"}</definedName>
    <definedName name="nhdfnhfdhsdg" hidden="1">{"rp_only",#N/A,FALSE,"2225"}</definedName>
    <definedName name="nhdfnhfdhsdg_1" localSheetId="7"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localSheetId="7" hidden="1">{"rp_only",#N/A,FALSE,"2225"}</definedName>
    <definedName name="njhbgv" hidden="1">{"rp_only",#N/A,FALSE,"2225"}</definedName>
    <definedName name="njhbgv_1" localSheetId="7" hidden="1">{"rp_only",#N/A,FALSE,"2225"}</definedName>
    <definedName name="njhbgv_1" hidden="1">{"rp_only",#N/A,FALSE,"2225"}</definedName>
    <definedName name="njhbv" localSheetId="7" hidden="1">{"with_oth_curr",#N/A,FALSE,"2225"}</definedName>
    <definedName name="njhbv" hidden="1">{"with_oth_curr",#N/A,FALSE,"2225"}</definedName>
    <definedName name="njhbv_1" localSheetId="7" hidden="1">{"with_oth_curr",#N/A,FALSE,"2225"}</definedName>
    <definedName name="njhbv_1" hidden="1">{"with_oth_curr",#N/A,FALSE,"2225"}</definedName>
    <definedName name="NJKJJK" localSheetId="7" hidden="1">{"with_oth_curr",#N/A,FALSE,"2225"}</definedName>
    <definedName name="NJKJJK" hidden="1">{"with_oth_curr",#N/A,FALSE,"2225"}</definedName>
    <definedName name="NJKJJK_1" localSheetId="7" hidden="1">{"with_oth_curr",#N/A,FALSE,"2225"}</definedName>
    <definedName name="NJKJJK_1" hidden="1">{"with_oth_curr",#N/A,FALSE,"2225"}</definedName>
    <definedName name="njuolhnolnh" localSheetId="7" hidden="1">{#N/A,#N/A,FALSE,"Aging Summary";#N/A,#N/A,FALSE,"Ratio Analysis";#N/A,#N/A,FALSE,"Test 120 Day Accts";#N/A,#N/A,FALSE,"Tickmarks"}</definedName>
    <definedName name="njuolhnolnh" hidden="1">{#N/A,#N/A,FALSE,"Aging Summary";#N/A,#N/A,FALSE,"Ratio Analysis";#N/A,#N/A,FALSE,"Test 120 Day Accts";#N/A,#N/A,FALSE,"Tickmarks"}</definedName>
    <definedName name="njuolhnolnh_1" localSheetId="7"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10" hidden="1">{#N/A,#N/A,FALSE,"CCTV"}</definedName>
    <definedName name="nkknk" localSheetId="7"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localSheetId="7" hidden="1">{"rp_only",#N/A,FALSE,"2225"}</definedName>
    <definedName name="nmbnmvncbncbnv" hidden="1">{"rp_only",#N/A,FALSE,"2225"}</definedName>
    <definedName name="nmbnmvncbncbnv_1" localSheetId="7" hidden="1">{"rp_only",#N/A,FALSE,"2225"}</definedName>
    <definedName name="nmbnmvncbncbnv_1" hidden="1">{"rp_only",#N/A,FALSE,"2225"}</definedName>
    <definedName name="nmbnmyui" localSheetId="7" hidden="1">{"with_oth_curr",#N/A,FALSE,"2225"}</definedName>
    <definedName name="nmbnmyui" hidden="1">{"with_oth_curr",#N/A,FALSE,"2225"}</definedName>
    <definedName name="nmbnmyui_1" localSheetId="7" hidden="1">{"with_oth_curr",#N/A,FALSE,"2225"}</definedName>
    <definedName name="nmbnmyui_1" hidden="1">{"with_oth_curr",#N/A,FALSE,"2225"}</definedName>
    <definedName name="nmbvmbjmntun" localSheetId="7" hidden="1">{"rp_only",#N/A,FALSE,"2225"}</definedName>
    <definedName name="nmbvmbjmntun" hidden="1">{"rp_only",#N/A,FALSE,"2225"}</definedName>
    <definedName name="nmbvmbjmntun_1" localSheetId="7" hidden="1">{"rp_only",#N/A,FALSE,"2225"}</definedName>
    <definedName name="nmbvmbjmntun_1" hidden="1">{"rp_only",#N/A,FALSE,"2225"}</definedName>
    <definedName name="nmhk" localSheetId="7" hidden="1">{#N/A,#N/A,FALSE,"Sheet1";#N/A,#N/A,FALSE,"Sheet2"}</definedName>
    <definedName name="nmhk" hidden="1">{#N/A,#N/A,FALSE,"Sheet1";#N/A,#N/A,FALSE,"Sheet2"}</definedName>
    <definedName name="nmm0" localSheetId="7" hidden="1">{"with_oth_curr",#N/A,FALSE,"2225"}</definedName>
    <definedName name="nmm0" hidden="1">{"with_oth_curr",#N/A,FALSE,"2225"}</definedName>
    <definedName name="nmm0_1" localSheetId="7" hidden="1">{"with_oth_curr",#N/A,FALSE,"2225"}</definedName>
    <definedName name="nmm0_1" hidden="1">{"with_oth_curr",#N/A,FALSE,"2225"}</definedName>
    <definedName name="nmmbnmbnmb" localSheetId="7" hidden="1">{"rp_only",#N/A,FALSE,"2225"}</definedName>
    <definedName name="nmmbnmbnmb" hidden="1">{"rp_only",#N/A,FALSE,"2225"}</definedName>
    <definedName name="nmmbnmbnmb_1" localSheetId="7" hidden="1">{"rp_only",#N/A,FALSE,"2225"}</definedName>
    <definedName name="nmmbnmbnmb_1" hidden="1">{"rp_only",#N/A,FALSE,"2225"}</definedName>
    <definedName name="nmnmbm" localSheetId="7" hidden="1">{"rp_only",#N/A,FALSE,"2225"}</definedName>
    <definedName name="nmnmbm" hidden="1">{"rp_only",#N/A,FALSE,"2225"}</definedName>
    <definedName name="nmnmbm_1" localSheetId="7" hidden="1">{"rp_only",#N/A,FALSE,"2225"}</definedName>
    <definedName name="nmnmbm_1" hidden="1">{"rp_only",#N/A,FALSE,"2225"}</definedName>
    <definedName name="nn" hidden="1">#REF!</definedName>
    <definedName name="nn1p">#REF!</definedName>
    <definedName name="nn3p">#REF!</definedName>
    <definedName name="nnn" localSheetId="10" hidden="1">{#N/A,#N/A,FALSE,"SumD";#N/A,#N/A,FALSE,"ElecD";#N/A,#N/A,FALSE,"MechD";#N/A,#N/A,FALSE,"GeotD";#N/A,#N/A,FALSE,"PrcsD";#N/A,#N/A,FALSE,"TunnD";#N/A,#N/A,FALSE,"CivlD";#N/A,#N/A,FALSE,"NtwkD";#N/A,#N/A,FALSE,"EstgD";#N/A,#N/A,FALSE,"PEngD"}</definedName>
    <definedName name="nnn" localSheetId="7"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10" hidden="1">{#N/A,#N/A,FALSE,"SumG";#N/A,#N/A,FALSE,"ElecG";#N/A,#N/A,FALSE,"MechG";#N/A,#N/A,FALSE,"GeotG";#N/A,#N/A,FALSE,"PrcsG";#N/A,#N/A,FALSE,"TunnG";#N/A,#N/A,FALSE,"CivlG";#N/A,#N/A,FALSE,"NtwkG";#N/A,#N/A,FALSE,"EstgG";#N/A,#N/A,FALSE,"PEngG"}</definedName>
    <definedName name="nnnnn" localSheetId="7"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localSheetId="7" hidden="1">{#N/A,#N/A,FALSE,"Aging Summary";#N/A,#N/A,FALSE,"Ratio Analysis";#N/A,#N/A,FALSE,"Test 120 Day Accts";#N/A,#N/A,FALSE,"Tickmarks"}</definedName>
    <definedName name="nnnnnnnnnnnnnn" hidden="1">{#N/A,#N/A,FALSE,"Aging Summary";#N/A,#N/A,FALSE,"Ratio Analysis";#N/A,#N/A,FALSE,"Test 120 Day Accts";#N/A,#N/A,FALSE,"Tickmarks"}</definedName>
    <definedName name="nnnnnnnnnnnnnn_1" localSheetId="7" hidden="1">{#N/A,#N/A,FALSE,"Aging Summary";#N/A,#N/A,FALSE,"Ratio Analysis";#N/A,#N/A,FALSE,"Test 120 Day Accts";#N/A,#N/A,FALSE,"Tickmarks"}</definedName>
    <definedName name="nnnnnnnnnnnnnn_1" hidden="1">{#N/A,#N/A,FALSE,"Aging Summary";#N/A,#N/A,FALSE,"Ratio Analysis";#N/A,#N/A,FALSE,"Test 120 Day Accts";#N/A,#N/A,FALSE,"Tickmarks"}</definedName>
    <definedName name="nnu" localSheetId="7" hidden="1">{#N/A,#N/A,FALSE,"Cost Report";#N/A,#N/A,FALSE,"Qtly Summ.";#N/A,#N/A,FALSE,"Mar  Qtr";#N/A,#N/A,FALSE,"Report Summary"}</definedName>
    <definedName name="nnu" hidden="1">{#N/A,#N/A,FALSE,"Cost Report";#N/A,#N/A,FALSE,"Qtly Summ.";#N/A,#N/A,FALSE,"Mar  Qtr";#N/A,#N/A,FALSE,"Report Summary"}</definedName>
    <definedName name="nnu_1" localSheetId="7"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localSheetId="7" hidden="1">{#N/A,#N/A,FALSE,"Calc";#N/A,#N/A,FALSE,"Sensitivity";#N/A,#N/A,FALSE,"LT Earn.Dil.";#N/A,#N/A,FALSE,"Dil. AVP"}</definedName>
    <definedName name="noidea" hidden="1">{#N/A,#N/A,FALSE,"Calc";#N/A,#N/A,FALSE,"Sensitivity";#N/A,#N/A,FALSE,"LT Earn.Dil.";#N/A,#N/A,FALSE,"Dil. AVP"}</definedName>
    <definedName name="NOIDEA2" localSheetId="7"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localSheetId="7" hidden="1">{#N/A,#N/A,FALSE,"Cover";#N/A,#N/A,FALSE,"BS";#N/A,#N/A,FALSE,"PL";#N/A,#N/A,FALSE,"Prodn";#N/A,#N/A,FALSE,"Prodn 1";#N/A,#N/A,FALSE,"Prodn 2";#N/A,#N/A,FALSE,"GOH";#N/A,#N/A,FALSE,"CF"}</definedName>
    <definedName name="nsa" hidden="1">{#N/A,#N/A,FALSE,"Cover";#N/A,#N/A,FALSE,"BS";#N/A,#N/A,FALSE,"PL";#N/A,#N/A,FALSE,"Prodn";#N/A,#N/A,FALSE,"Prodn 1";#N/A,#N/A,FALSE,"Prodn 2";#N/A,#N/A,FALSE,"GOH";#N/A,#N/A,FALSE,"CF"}</definedName>
    <definedName name="Nsada" localSheetId="7" hidden="1">{"rp_only",#N/A,FALSE,"2225"}</definedName>
    <definedName name="Nsada" hidden="1">{"rp_only",#N/A,FALSE,"2225"}</definedName>
    <definedName name="Nsada_1" localSheetId="7"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localSheetId="7" hidden="1">{#N/A,#N/A,FALSE,"SUMMARY-NOV99";#N/A,#N/A,FALSE,"Labor";#N/A,#N/A,FALSE,"Warehouse";#N/A,#N/A,FALSE,"Fac Admin";#N/A,#N/A,FALSE,"Operations";#N/A,#N/A,FALSE,"Fixed MFG Sum";#N/A,#N/A,FALSE,"S&amp;M MARKETING SUMM";#N/A,#N/A,FALSE,"Selling";#N/A,#N/A,FALSE,"ADMIN SUMMARY"}</definedName>
    <definedName name="nugraha" hidden="1">{#N/A,#N/A,FALSE,"SUMMARY-NOV99";#N/A,#N/A,FALSE,"Labor";#N/A,#N/A,FALSE,"Warehouse";#N/A,#N/A,FALSE,"Fac Admin";#N/A,#N/A,FALSE,"Operations";#N/A,#N/A,FALSE,"Fixed MFG Sum";#N/A,#N/A,FALSE,"S&amp;M MARKETING SUMM";#N/A,#N/A,FALSE,"Selling";#N/A,#N/A,FALSE,"ADMIN SUMMARY"}</definedName>
    <definedName name="nugraha_1" localSheetId="7"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localSheetId="7" hidden="1">{"rp_only",#N/A,FALSE,"2225"}</definedName>
    <definedName name="nuy65u" hidden="1">{"rp_only",#N/A,FALSE,"2225"}</definedName>
    <definedName name="nuy65u_1" localSheetId="7" hidden="1">{"rp_only",#N/A,FALSE,"2225"}</definedName>
    <definedName name="nuy65u_1" hidden="1">{"rp_only",#N/A,FALSE,"2225"}</definedName>
    <definedName name="nv">#REF!</definedName>
    <definedName name="nvbn" localSheetId="7" hidden="1">{"rp_only",#N/A,FALSE,"2225"}</definedName>
    <definedName name="nvbn" hidden="1">{"rp_only",#N/A,FALSE,"2225"}</definedName>
    <definedName name="nvbn_1" localSheetId="7" hidden="1">{"rp_only",#N/A,FALSE,"2225"}</definedName>
    <definedName name="nvbn_1" hidden="1">{"rp_only",#N/A,FALSE,"2225"}</definedName>
    <definedName name="nvbnvbn" localSheetId="7" hidden="1">{"rp_only",#N/A,FALSE,"2225"}</definedName>
    <definedName name="nvbnvbn" hidden="1">{"rp_only",#N/A,FALSE,"2225"}</definedName>
    <definedName name="nvbnvbn_1" localSheetId="7" hidden="1">{"rp_only",#N/A,FALSE,"2225"}</definedName>
    <definedName name="nvbnvbn_1" hidden="1">{"rp_only",#N/A,FALSE,"2225"}</definedName>
    <definedName name="nvbvbn" localSheetId="7" hidden="1">{"rp_only",#N/A,FALSE,"2225"}</definedName>
    <definedName name="nvbvbn" hidden="1">{"rp_only",#N/A,FALSE,"2225"}</definedName>
    <definedName name="nvbvbn_1" localSheetId="7" hidden="1">{"rp_only",#N/A,FALSE,"2225"}</definedName>
    <definedName name="nvbvbn_1" hidden="1">{"rp_only",#N/A,FALSE,"2225"}</definedName>
    <definedName name="NVL">#REF!</definedName>
    <definedName name="nvldm">#REF!</definedName>
    <definedName name="NVLxuatkho">#REF!</definedName>
    <definedName name="nvnvbn" localSheetId="7" hidden="1">{"with_oth_curr",#N/A,FALSE,"2225"}</definedName>
    <definedName name="nvnvbn" hidden="1">{"with_oth_curr",#N/A,FALSE,"2225"}</definedName>
    <definedName name="nvnvbn_1" localSheetId="7"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localSheetId="7" hidden="1">{"rp_only",#N/A,FALSE,"2225"}</definedName>
    <definedName name="nvvnb" hidden="1">{"rp_only",#N/A,FALSE,"2225"}</definedName>
    <definedName name="nvvnb_1" localSheetId="7"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localSheetId="7" hidden="1">{#N/A,#N/A,FALSE,"Aging Summary";#N/A,#N/A,FALSE,"Ratio Analysis";#N/A,#N/A,FALSE,"Test 120 Day Accts";#N/A,#N/A,FALSE,"Tickmarks"}</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localSheetId="7" hidden="1">{#N/A,#N/A,FALSE,"Sheet1"}</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10" hidden="1">{#N/A,#N/A,FALSE,"CCTV"}</definedName>
    <definedName name="oililui" localSheetId="7" hidden="1">{#N/A,#N/A,FALSE,"CCTV"}</definedName>
    <definedName name="oililui" hidden="1">{#N/A,#N/A,FALSE,"CCTV"}</definedName>
    <definedName name="oilk" localSheetId="7" hidden="1">{"with_oth_curr",#N/A,FALSE,"2225"}</definedName>
    <definedName name="oilk" hidden="1">{"with_oth_curr",#N/A,FALSE,"2225"}</definedName>
    <definedName name="oilk_1" localSheetId="7"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localSheetId="7" hidden="1">{"with_oth_curr",#N/A,FALSE,"2225"}</definedName>
    <definedName name="oioi9\" hidden="1">{"with_oth_curr",#N/A,FALSE,"2225"}</definedName>
    <definedName name="oioi9\_1" localSheetId="7" hidden="1">{"with_oth_curr",#N/A,FALSE,"2225"}</definedName>
    <definedName name="oioi9\_1" hidden="1">{"with_oth_curr",#N/A,FALSE,"2225"}</definedName>
    <definedName name="oipiuopiu" localSheetId="7" hidden="1">{"rp_only",#N/A,FALSE,"2225"}</definedName>
    <definedName name="oipiuopiu" hidden="1">{"rp_only",#N/A,FALSE,"2225"}</definedName>
    <definedName name="oipiuopiu_1" localSheetId="7" hidden="1">{"rp_only",#N/A,FALSE,"2225"}</definedName>
    <definedName name="oipiuopiu_1" hidden="1">{"rp_only",#N/A,FALSE,"2225"}</definedName>
    <definedName name="oiuouo" localSheetId="7" hidden="1">{"with_oth_curr",#N/A,FALSE,"2225"}</definedName>
    <definedName name="oiuouo" hidden="1">{"with_oth_curr",#N/A,FALSE,"2225"}</definedName>
    <definedName name="oiuouo_1" localSheetId="7" hidden="1">{"with_oth_curr",#N/A,FALSE,"2225"}</definedName>
    <definedName name="oiuouo_1" hidden="1">{"with_oth_curr",#N/A,FALSE,"2225"}</definedName>
    <definedName name="oiuu" localSheetId="7" hidden="1">{"rp_only",#N/A,FALSE,"2225"}</definedName>
    <definedName name="oiuu" hidden="1">{"rp_only",#N/A,FALSE,"2225"}</definedName>
    <definedName name="oiuu_1" localSheetId="7" hidden="1">{"rp_only",#N/A,FALSE,"2225"}</definedName>
    <definedName name="oiuu_1" hidden="1">{"rp_only",#N/A,FALSE,"2225"}</definedName>
    <definedName name="ojopj" hidden="1">#REF!</definedName>
    <definedName name="ok">#REF!</definedName>
    <definedName name="ok_1" localSheetId="7" hidden="1">{"Admin Costs",#N/A,FALSE,"Act.Fcst Costs"}</definedName>
    <definedName name="ok_1" hidden="1">{"Admin Costs",#N/A,FALSE,"Act.Fcst Costs"}</definedName>
    <definedName name="Oker">#REF!</definedName>
    <definedName name="oksi">#REF!</definedName>
    <definedName name="Okt" localSheetId="7" hidden="1">{"rp_only",#N/A,FALSE,"2225"}</definedName>
    <definedName name="Okt" hidden="1">{"rp_only",#N/A,FALSE,"2225"}</definedName>
    <definedName name="Okt_01">#REF!</definedName>
    <definedName name="Okt_1" localSheetId="7" hidden="1">{"rp_only",#N/A,FALSE,"2225"}</definedName>
    <definedName name="Okt_1" hidden="1">{"rp_only",#N/A,FALSE,"2225"}</definedName>
    <definedName name="OLD" hidden="1">#REF!</definedName>
    <definedName name="olddata">#REF!</definedName>
    <definedName name="olk" localSheetId="10" hidden="1">{#N/A,#N/A,FALSE,"特殊室（ＢＱ表）"}</definedName>
    <definedName name="olk" localSheetId="7" hidden="1">{#N/A,#N/A,FALSE,"特殊室（ＢＱ表）"}</definedName>
    <definedName name="olk" hidden="1">{#N/A,#N/A,FALSE,"特殊室（ＢＱ表）"}</definedName>
    <definedName name="olkj" hidden="1">#REF!</definedName>
    <definedName name="OMC" localSheetId="7" hidden="1">{#N/A,#N/A,TRUE,"Front";#N/A,#N/A,TRUE,"Simple Letter";#N/A,#N/A,TRUE,"Inside";#N/A,#N/A,TRUE,"Contents";#N/A,#N/A,TRUE,"Basis";#N/A,#N/A,TRUE,"Inclusions";#N/A,#N/A,TRUE,"Exclusions";#N/A,#N/A,TRUE,"Areas";#N/A,#N/A,TRUE,"Summary";#N/A,#N/A,TRUE,"Detail"}</definedName>
    <definedName name="OMC" hidden="1">{#N/A,#N/A,TRUE,"Front";#N/A,#N/A,TRUE,"Simple Letter";#N/A,#N/A,TRUE,"Inside";#N/A,#N/A,TRUE,"Contents";#N/A,#N/A,TRUE,"Basis";#N/A,#N/A,TRUE,"Inclusions";#N/A,#N/A,TRUE,"Exclusions";#N/A,#N/A,TRUE,"Areas";#N/A,#N/A,TRUE,"Summary";#N/A,#N/A,TRUE,"Detail"}</definedName>
    <definedName name="omega" localSheetId="7" hidden="1">{#N/A,#N/A,FALSE,"CHANGES";#N/A,#N/A,FALSE,"PROD SUMMARY";#N/A,#N/A,FALSE,"1995 PO SUM";#N/A,#N/A,FALSE,"1995 GEOG SUM";#N/A,#N/A,FALSE,"1996 PO SUM";#N/A,#N/A,FALSE,"1996 GEOG SUM"}</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localSheetId="7" hidden="1">{"with_oth_curr",#N/A,FALSE,"2225"}</definedName>
    <definedName name="oon" hidden="1">{"with_oth_curr",#N/A,FALSE,"2225"}</definedName>
    <definedName name="oon_1" localSheetId="7" hidden="1">{"with_oth_curr",#N/A,FALSE,"2225"}</definedName>
    <definedName name="oon_1" hidden="1">{"with_oth_curr",#N/A,FALSE,"2225"}</definedName>
    <definedName name="ooo" localSheetId="7" hidden="1">{#N/A,#N/A,FALSE,"Act.Fcst Costs"}</definedName>
    <definedName name="ooo" hidden="1">{#N/A,#N/A,FALSE,"Act.Fcst Costs"}</definedName>
    <definedName name="ooo_1" localSheetId="7" hidden="1">{#N/A,#N/A,FALSE,"Act.Fcst Costs"}</definedName>
    <definedName name="ooo_1" hidden="1">{#N/A,#N/A,FALSE,"Act.Fcst Costs"}</definedName>
    <definedName name="oooo" localSheetId="7" hidden="1">{#N/A,#N/A,FALSE,"Aging Summary";#N/A,#N/A,FALSE,"Ratio Analysis";#N/A,#N/A,FALSE,"Test 120 Day Accts";#N/A,#N/A,FALSE,"Tickmarks"}</definedName>
    <definedName name="oooo" hidden="1">{#N/A,#N/A,FALSE,"Aging Summary";#N/A,#N/A,FALSE,"Ratio Analysis";#N/A,#N/A,FALSE,"Test 120 Day Accts";#N/A,#N/A,FALSE,"Tickmarks"}</definedName>
    <definedName name="OOOOOOOOOOOOOOO" localSheetId="7"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localSheetId="7"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localSheetId="7" hidden="1">{"rp_only",#N/A,FALSE,"2225"}</definedName>
    <definedName name="oouooiuuiuuo" hidden="1">{"rp_only",#N/A,FALSE,"2225"}</definedName>
    <definedName name="oouooiuuiuuo_1" localSheetId="7" hidden="1">{"rp_only",#N/A,FALSE,"2225"}</definedName>
    <definedName name="oouooiuuiuuo_1" hidden="1">{"rp_only",#N/A,FALSE,"2225"}</definedName>
    <definedName name="op" localSheetId="7" hidden="1">{#N/A,#N/A,FALSE,"Aging Summary";#N/A,#N/A,FALSE,"Ratio Analysis";#N/A,#N/A,FALSE,"Test 120 Day Accts";#N/A,#N/A,FALSE,"Tickmarks"}</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localSheetId="7" hidden="1">{#N/A,#N/A,FALSE,"Cost Report";#N/A,#N/A,FALSE,"Qtly Summ.";#N/A,#N/A,FALSE,"Mar  Qtr";#N/A,#N/A,FALSE,"Report Summary"}</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localSheetId="7" hidden="1">{"with_oth_curr",#N/A,FALSE,"2225"}</definedName>
    <definedName name="opiopiiopiop" hidden="1">{"with_oth_curr",#N/A,FALSE,"2225"}</definedName>
    <definedName name="opiopiiopiop_1" localSheetId="7" hidden="1">{"with_oth_curr",#N/A,FALSE,"2225"}</definedName>
    <definedName name="opiopiiopiop_1" hidden="1">{"with_oth_curr",#N/A,FALSE,"2225"}</definedName>
    <definedName name="opiopiop" localSheetId="7" hidden="1">{"with_oth_curr",#N/A,FALSE,"2225"}</definedName>
    <definedName name="opiopiop" hidden="1">{"with_oth_curr",#N/A,FALSE,"2225"}</definedName>
    <definedName name="opiopiop_1" localSheetId="7" hidden="1">{"with_oth_curr",#N/A,FALSE,"2225"}</definedName>
    <definedName name="opiopiop_1" hidden="1">{"with_oth_curr",#N/A,FALSE,"2225"}</definedName>
    <definedName name="opiopiopiop" localSheetId="7" hidden="1">{"rp_only",#N/A,FALSE,"2225"}</definedName>
    <definedName name="opiopiopiop" hidden="1">{"rp_only",#N/A,FALSE,"2225"}</definedName>
    <definedName name="opiopiopiop_1" localSheetId="7" hidden="1">{"rp_only",#N/A,FALSE,"2225"}</definedName>
    <definedName name="opiopiopiop_1" hidden="1">{"rp_only",#N/A,FALSE,"2225"}</definedName>
    <definedName name="opipip" localSheetId="7" hidden="1">{"with_oth_curr",#N/A,FALSE,"2225"}</definedName>
    <definedName name="opipip" hidden="1">{"with_oth_curr",#N/A,FALSE,"2225"}</definedName>
    <definedName name="opipip_1" localSheetId="7" hidden="1">{"with_oth_curr",#N/A,FALSE,"2225"}</definedName>
    <definedName name="opipip_1" hidden="1">{"with_oth_curr",#N/A,FALSE,"2225"}</definedName>
    <definedName name="OPLAMP">#REF!</definedName>
    <definedName name="oplkk" localSheetId="7" hidden="1">{#N/A,#N/A,FALSE,"Aging Summary";#N/A,#N/A,FALSE,"Ratio Analysis";#N/A,#N/A,FALSE,"Test 120 Day Accts";#N/A,#N/A,FALSE,"Tickmarks"}</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localSheetId="7" hidden="1">{"rp_only",#N/A,FALSE,"2225"}</definedName>
    <definedName name="opuuio" hidden="1">{"rp_only",#N/A,FALSE,"2225"}</definedName>
    <definedName name="opuuio_1" localSheetId="7" hidden="1">{"rp_only",#N/A,FALSE,"2225"}</definedName>
    <definedName name="opuuio_1" hidden="1">{"rp_only",#N/A,FALSE,"2225"}</definedName>
    <definedName name="OR" localSheetId="7" hidden="1">{"DJH3",#N/A,FALSE,"PFL00805";"PJB3",#N/A,FALSE,"PFL00805";"JMD3",#N/A,FALSE,"PFL00805";"DNB3",#N/A,FALSE,"PFL00805";"MJP3",#N/A,FALSE,"PFL00805";"RAB3",#N/A,FALSE,"PFL00805";"GJW3",#N/A,FALSE,"PFL00805";"MASTER3",#N/A,FALSE,"PFL00805"}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localSheetId="7" hidden="1">{"rp_only",#N/A,FALSE,"2225"}</definedName>
    <definedName name="ouiio" hidden="1">{"rp_only",#N/A,FALSE,"2225"}</definedName>
    <definedName name="ouiio_1" localSheetId="7"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localSheetId="7" hidden="1">{"DCF","UPSIDE CASE",FALSE,"Sheet1";"DCF","BASE CASE",FALSE,"Sheet1";"DCF","DOWNSIDE CASE",FALSE,"Sheet1"}</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localSheetId="7" hidden="1">{"with_oth_curr",#N/A,FALSE,"2225"}</definedName>
    <definedName name="P.." hidden="1">{"with_oth_curr",#N/A,FALSE,"2225"}</definedName>
    <definedName name="P..." localSheetId="7" hidden="1">{"rp_only",#N/A,FALSE,"2225"}</definedName>
    <definedName name="P..." hidden="1">{"rp_only",#N/A,FALSE,"2225"}</definedName>
    <definedName name="P...." localSheetId="7" hidden="1">{"rp_only",#N/A,FALSE,"2225"}</definedName>
    <definedName name="P...." hidden="1">{"rp_only",#N/A,FALSE,"2225"}</definedName>
    <definedName name="P...._1" localSheetId="7" hidden="1">{"rp_only",#N/A,FALSE,"2225"}</definedName>
    <definedName name="P...._1" hidden="1">{"rp_only",#N/A,FALSE,"2225"}</definedName>
    <definedName name="P..._1" localSheetId="7" hidden="1">{"rp_only",#N/A,FALSE,"2225"}</definedName>
    <definedName name="P..._1" hidden="1">{"rp_only",#N/A,FALSE,"2225"}</definedName>
    <definedName name="P.._1" localSheetId="7" hidden="1">{"with_oth_curr",#N/A,FALSE,"2225"}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localSheetId="7" hidden="1">{"rp_only",#N/A,FALSE,"2225"}</definedName>
    <definedName name="Padads" hidden="1">{"rp_only",#N/A,FALSE,"2225"}</definedName>
    <definedName name="Padads_1" localSheetId="7"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localSheetId="7" hidden="1">{#N/A,#N/A,FALSE,"EX-ISEWA -all";#N/A,#N/A,FALSE,"EX - SEWA";#N/A,#N/A,FALSE,"EX - ISEWAD";#N/A,#N/A,FALSE,"EX - THAI";#N/A,#N/A,FALSE,"EX - INDIA";#N/A,#N/A,FALSE,"EX - MAL";#N/A,#N/A,FALSE,"EX - SWA";#N/A,#N/A,FALSE,"EX - INDO";#N/A,#N/A,FALSE,"EX - DIV";#N/A,#N/A,FALSE,"EX - CONS THAI";#N/A,#N/A,FALSE,"EX-GTS";#N/A,#N/A,FALSE,"EX-CCNR"}</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localSheetId="7"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localSheetId="7" hidden="1">{#N/A,#N/A,FALSE,"REK";#N/A,#N/A,FALSE,"Bq-ARS"}</definedName>
    <definedName name="peno" hidden="1">{#N/A,#N/A,FALSE,"REK";#N/A,#N/A,FALSE,"Bq-ARS"}</definedName>
    <definedName name="pensionfund">#REF!</definedName>
    <definedName name="pentul" localSheetId="7" hidden="1">{#N/A,#N/A,FALSE,"REK-S-TPL";#N/A,#N/A,FALSE,"REK-TPML";#N/A,#N/A,FALSE,"RAB-TEMPEL"}</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 localSheetId="7">HAJIME:OWARI</definedName>
    <definedName name="Persiapan1">HAJIME:OWARI</definedName>
    <definedName name="personnel_db">#REF!</definedName>
    <definedName name="PERYR">#REF!</definedName>
    <definedName name="Pes" localSheetId="7" hidden="1">{#N/A,#N/A,FALSE,"M01";#N/A,#N/A,FALSE,"M02";#N/A,#N/A,FALSE,"M03";#N/A,#N/A,FALSE,"M04";#N/A,#N/A,FALSE,"M05";#N/A,#N/A,FALSE,"M08"}</definedName>
    <definedName name="Pes" hidden="1">{#N/A,#N/A,FALSE,"M01";#N/A,#N/A,FALSE,"M02";#N/A,#N/A,FALSE,"M03";#N/A,#N/A,FALSE,"M04";#N/A,#N/A,FALSE,"M05";#N/A,#N/A,FALSE,"M08"}</definedName>
    <definedName name="PETC">#REF!</definedName>
    <definedName name="peter"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localSheetId="7" hidden="1">{#N/A,#N/A,FALSE,"REK-S-TPL";#N/A,#N/A,FALSE,"REK-TPML";#N/A,#N/A,FALSE,"RAB-TEMPEL"}</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localSheetId="7" hidden="1">{#N/A,#N/A,FALSE,"Aging Summary";#N/A,#N/A,FALSE,"Ratio Analysis";#N/A,#N/A,FALSE,"Test 120 Day Accts";#N/A,#N/A,FALSE,"Tickmarks"}</definedName>
    <definedName name="pin" hidden="1">{#N/A,#N/A,FALSE,"Aging Summary";#N/A,#N/A,FALSE,"Ratio Analysis";#N/A,#N/A,FALSE,"Test 120 Day Accts";#N/A,#N/A,FALSE,"Tickmarks"}</definedName>
    <definedName name="pin_1" localSheetId="7"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localSheetId="7" hidden="1">{"with_oth_curr",#N/A,FALSE,"2225"}</definedName>
    <definedName name="piopiop" hidden="1">{"with_oth_curr",#N/A,FALSE,"2225"}</definedName>
    <definedName name="piopiop_1" localSheetId="7" hidden="1">{"with_oth_curr",#N/A,FALSE,"2225"}</definedName>
    <definedName name="piopiop_1" hidden="1">{"with_oth_curr",#N/A,FALSE,"2225"}</definedName>
    <definedName name="piopiopio" localSheetId="7" hidden="1">{"rp_only",#N/A,FALSE,"2225"}</definedName>
    <definedName name="piopiopio" hidden="1">{"rp_only",#N/A,FALSE,"2225"}</definedName>
    <definedName name="piopiopio_1" localSheetId="7"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localSheetId="7" hidden="1">{#N/A,#N/A,FALSE,"Aging Summary";#N/A,#N/A,FALSE,"Ratio Analysis";#N/A,#N/A,FALSE,"Test 120 Day Accts";#N/A,#N/A,FALSE,"Tickmarks"}</definedName>
    <definedName name="PLAu" hidden="1">{#N/A,#N/A,FALSE,"Aging Summary";#N/A,#N/A,FALSE,"Ratio Analysis";#N/A,#N/A,FALSE,"Test 120 Day Accts";#N/A,#N/A,FALSE,"Tickmarks"}</definedName>
    <definedName name="PLAu_1" localSheetId="7"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localSheetId="7" hidden="1">{#N/A,#N/A,FALSE,"Summary";#N/A,#N/A,FALSE,"Adj to Option C";#N/A,#N/A,FALSE,"Dividend Analysis";#N/A,#N/A,FALSE,"Reserve Analysis";#N/A,#N/A,FALSE,"Depreciation";#N/A,#N/A,FALSE,"Other Tax Adj"}</definedName>
    <definedName name="po" hidden="1">{#N/A,#N/A,FALSE,"Summary";#N/A,#N/A,FALSE,"Adj to Option C";#N/A,#N/A,FALSE,"Dividend Analysis";#N/A,#N/A,FALSE,"Reserve Analysis";#N/A,#N/A,FALSE,"Depreciation";#N/A,#N/A,FALSE,"Other Tax Adj"}</definedName>
    <definedName name="po_1" localSheetId="7"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localSheetId="7" hidden="1">{#N/A,#N/A,FALSE,"CHANGES";#N/A,#N/A,FALSE,"PROD SUMMARY";#N/A,#N/A,FALSE,"1995 PO SUM";#N/A,#N/A,FALSE,"1995 GEOG SUM";#N/A,#N/A,FALSE,"1996 PO SUM";#N/A,#N/A,FALSE,"1996 GEOG SUM"}</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localSheetId="7" hidden="1">{"rp_only",#N/A,FALSE,"2225"}</definedName>
    <definedName name="pooiup7yu76" hidden="1">{"rp_only",#N/A,FALSE,"2225"}</definedName>
    <definedName name="pooiup7yu76_1" localSheetId="7"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10" hidden="1">{#N/A,#N/A,FALSE,"特殊室（ＢＱ表）"}</definedName>
    <definedName name="Port1" localSheetId="7" hidden="1">{#N/A,#N/A,FALSE,"特殊室（ＢＱ表）"}</definedName>
    <definedName name="Port1" hidden="1">{#N/A,#N/A,FALSE,"特殊室（ＢＱ表）"}</definedName>
    <definedName name="port11" localSheetId="10" hidden="1">{#N/A,#N/A,FALSE,"特殊室（ＢＱ表）"}</definedName>
    <definedName name="port11" localSheetId="7"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localSheetId="7" hidden="1">{"'Model'!$A$1:$N$53"}</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localSheetId="7" hidden="1">{#N/A,#N/A,FALSE,"Sheet1";#N/A,#N/A,FALSE,"Sheet2"}</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10" hidden="1">{#N/A,#N/A,FALSE,"CCTV"}</definedName>
    <definedName name="PPP" localSheetId="7" hidden="1">{#N/A,#N/A,FALSE,"CCTV"}</definedName>
    <definedName name="PPP" hidden="1">{#N/A,#N/A,FALSE,"CCTV"}</definedName>
    <definedName name="ppppttttttttttttttttttttttmjfvvvvvvvvvvvvv" localSheetId="7" hidden="1">{"Variance Q4",#N/A,FALSE,"Var"}</definedName>
    <definedName name="ppppttttttttttttttttttttttmjfvvvvvvvvvvvvv" hidden="1">{"Variance Q4",#N/A,FALSE,"Var"}</definedName>
    <definedName name="ppppttttttttttttttttttttttmjfvvvvvvvvvvvvv_1" localSheetId="7" hidden="1">{"Variance Q4",#N/A,FALSE,"Var"}</definedName>
    <definedName name="ppppttttttttttttttttttttttmjfvvvvvvvvvvvvv_1" hidden="1">{"Variance Q4",#N/A,FALSE,"Var"}</definedName>
    <definedName name="pr" localSheetId="7" hidden="1">{#N/A,#N/A,FALSE,"Aging Summary";#N/A,#N/A,FALSE,"Ratio Analysis";#N/A,#N/A,FALSE,"Test 120 Day Accts";#N/A,#N/A,FALSE,"Tickmarks"}</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localSheetId="7" hidden="1">{"DJH3",#N/A,FALSE,"PFL00805";"PJB3",#N/A,FALSE,"PFL00805";"JMD3",#N/A,FALSE,"PFL00805";"DNB3",#N/A,FALSE,"PFL00805";"MJP3",#N/A,FALSE,"PFL00805";"RAB3",#N/A,FALSE,"PFL00805";"GJW3",#N/A,FALSE,"PFL00805";"MASTER3",#N/A,FALSE,"PFL00805"}</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localSheetId="7"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localSheetId="7" hidden="1">{"CSC_1",#N/A,FALSE,"CSC Outputs";"CSC_2",#N/A,FALSE,"CSC Outputs"}</definedName>
    <definedName name="Print_CSC_Report_2" hidden="1">{"CSC_1",#N/A,FALSE,"CSC Outputs";"CSC_2",#N/A,FALSE,"CSC Outputs"}</definedName>
    <definedName name="Print_CSC_Report_3" localSheetId="7"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localSheetId="7" hidden="1">{#N/A,#N/A,FALSE,"Sheet1"}</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localSheetId="7" hidden="1">{"with_oth_curr",#N/A,FALSE,"2225"}</definedName>
    <definedName name="Pya...." hidden="1">{"with_oth_curr",#N/A,FALSE,"2225"}</definedName>
    <definedName name="Pya...._1" localSheetId="7"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localSheetId="7" hidden="1">{"rp_only",#N/A,FALSE,"2225"}</definedName>
    <definedName name="Q.." hidden="1">{"rp_only",#N/A,FALSE,"2225"}</definedName>
    <definedName name="Q.._1" localSheetId="7"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localSheetId="7" hidden="1">{#N/A,#N/A,FALSE,"Aging Summary";#N/A,#N/A,FALSE,"Ratio Analysis";#N/A,#N/A,FALSE,"Test 120 Day Accts";#N/A,#N/A,FALSE,"Tickmarks"}</definedName>
    <definedName name="qa" hidden="1">{#N/A,#N/A,FALSE,"Aging Summary";#N/A,#N/A,FALSE,"Ratio Analysis";#N/A,#N/A,FALSE,"Test 120 Day Accts";#N/A,#N/A,FALSE,"Tickmarks"}</definedName>
    <definedName name="qa_1" localSheetId="7"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10" hidden="1">{#N/A,#N/A,FALSE,"CCTV"}</definedName>
    <definedName name="QAZ" localSheetId="7" hidden="1">{#N/A,#N/A,FALSE,"CCTV"}</definedName>
    <definedName name="QAZ" hidden="1">{#N/A,#N/A,FALSE,"CCTV"}</definedName>
    <definedName name="qd10_gt" localSheetId="7" hidden="1">{"'Sheet1'!$L$16"}</definedName>
    <definedName name="qd10_gt" hidden="1">{"'Sheet1'!$L$16"}</definedName>
    <definedName name="qegtegt" localSheetId="7" hidden="1">{#N/A,#N/A,FALSE,"REK-S-TPL";#N/A,#N/A,FALSE,"REK-TPML";#N/A,#N/A,FALSE,"RAB-TEMPEL"}</definedName>
    <definedName name="qegtegt" hidden="1">{#N/A,#N/A,FALSE,"REK-S-TPL";#N/A,#N/A,FALSE,"REK-TPML";#N/A,#N/A,FALSE,"RAB-TEMPEL"}</definedName>
    <definedName name="qegtqegt" localSheetId="7" hidden="1">{#N/A,#N/A,FALSE,"REK";#N/A,#N/A,FALSE,"rab"}</definedName>
    <definedName name="qegtqegt" hidden="1">{#N/A,#N/A,FALSE,"REK";#N/A,#N/A,FALSE,"rab"}</definedName>
    <definedName name="qegtqgt" localSheetId="7" hidden="1">{#N/A,#N/A,FALSE,"REK";#N/A,#N/A,FALSE,"rab"}</definedName>
    <definedName name="qegtqgt" hidden="1">{#N/A,#N/A,FALSE,"REK";#N/A,#N/A,FALSE,"rab"}</definedName>
    <definedName name="qeq" localSheetId="7" hidden="1">{#N/A,#N/A,FALSE,"Aging Summary";#N/A,#N/A,FALSE,"Ratio Analysis";#N/A,#N/A,FALSE,"Test 120 Day Accts";#N/A,#N/A,FALSE,"Tickmarks"}</definedName>
    <definedName name="qeq" hidden="1">{#N/A,#N/A,FALSE,"Aging Summary";#N/A,#N/A,FALSE,"Ratio Analysis";#N/A,#N/A,FALSE,"Test 120 Day Accts";#N/A,#N/A,FALSE,"Tickmarks"}</definedName>
    <definedName name="qeqe" localSheetId="7" hidden="1">{"rp_only",#N/A,FALSE,"2225"}</definedName>
    <definedName name="qeqe" hidden="1">{"rp_only",#N/A,FALSE,"2225"}</definedName>
    <definedName name="qeqe_1" localSheetId="7" hidden="1">{"rp_only",#N/A,FALSE,"2225"}</definedName>
    <definedName name="qeqe_1" hidden="1">{"rp_only",#N/A,FALSE,"2225"}</definedName>
    <definedName name="qeqweqwe" localSheetId="7" hidden="1">{"rp_only",#N/A,FALSE,"2225"}</definedName>
    <definedName name="qeqweqwe" hidden="1">{"rp_only",#N/A,FALSE,"2225"}</definedName>
    <definedName name="qeqweqwe_1" localSheetId="7" hidden="1">{"rp_only",#N/A,FALSE,"2225"}</definedName>
    <definedName name="qeqweqwe_1" hidden="1">{"rp_only",#N/A,FALSE,"2225"}</definedName>
    <definedName name="qerqewrw" localSheetId="7" hidden="1">{"rp_only",#N/A,FALSE,"2225"}</definedName>
    <definedName name="qerqewrw" hidden="1">{"rp_only",#N/A,FALSE,"2225"}</definedName>
    <definedName name="qerqewrw_1" localSheetId="7" hidden="1">{"rp_only",#N/A,FALSE,"2225"}</definedName>
    <definedName name="qerqewrw_1" hidden="1">{"rp_only",#N/A,FALSE,"2225"}</definedName>
    <definedName name="qewerwer" localSheetId="7" hidden="1">{"with_oth_curr",#N/A,FALSE,"2225"}</definedName>
    <definedName name="qewerwer" hidden="1">{"with_oth_curr",#N/A,FALSE,"2225"}</definedName>
    <definedName name="qewerwer_1" localSheetId="7" hidden="1">{"with_oth_curr",#N/A,FALSE,"2225"}</definedName>
    <definedName name="qewerwer_1" hidden="1">{"with_oth_curr",#N/A,FALSE,"2225"}</definedName>
    <definedName name="QEWYTGq" localSheetId="7" hidden="1">{#N/A,#N/A,FALSE,"REK";#N/A,#N/A,FALSE,"rab"}</definedName>
    <definedName name="QEWYTGq" hidden="1">{#N/A,#N/A,FALSE,"REK";#N/A,#N/A,FALSE,"rab"}</definedName>
    <definedName name="qf" localSheetId="7" hidden="1">{#N/A,#N/A,TRUE,"Cover sheet";#N/A,#N/A,TRUE,"INPUTS";#N/A,#N/A,TRUE,"OUTPUTS";#N/A,#N/A,TRUE,"VALUATION"}</definedName>
    <definedName name="qf" hidden="1">{#N/A,#N/A,TRUE,"Cover sheet";#N/A,#N/A,TRUE,"INPUTS";#N/A,#N/A,TRUE,"OUTPUTS";#N/A,#N/A,TRUE,"VALUATION"}</definedName>
    <definedName name="qgg" localSheetId="7" hidden="1">{#N/A,#N/A,FALSE,"Cover";"outputs total",#N/A,FALSE,"Outputs"}</definedName>
    <definedName name="qgg" hidden="1">{#N/A,#N/A,FALSE,"Cover";"outputs total",#N/A,FALSE,"Outputs"}</definedName>
    <definedName name="qh">#REF!</definedName>
    <definedName name="qow" hidden="1">#REF!</definedName>
    <definedName name="qq" localSheetId="7" hidden="1">{#N/A,#N/A,FALSE,"Aging Summary";#N/A,#N/A,FALSE,"Ratio Analysis";#N/A,#N/A,FALSE,"Test 120 Day Accts";#N/A,#N/A,FALSE,"Tickmarks"}</definedName>
    <definedName name="qq" hidden="1">{#N/A,#N/A,FALSE,"Aging Summary";#N/A,#N/A,FALSE,"Ratio Analysis";#N/A,#N/A,FALSE,"Test 120 Day Accts";#N/A,#N/A,FALSE,"Tickmarks"}</definedName>
    <definedName name="qq_1" localSheetId="7"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10"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7"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10" hidden="1">{#N/A,#N/A,FALSE,"CCTV"}</definedName>
    <definedName name="QQW" localSheetId="7" hidden="1">{#N/A,#N/A,FALSE,"CCTV"}</definedName>
    <definedName name="QQW" hidden="1">{#N/A,#N/A,FALSE,"CCTV"}</definedName>
    <definedName name="qqwe" localSheetId="7" hidden="1">{"rp_only",#N/A,FALSE,"2225"}</definedName>
    <definedName name="qqwe" hidden="1">{"rp_only",#N/A,FALSE,"2225"}</definedName>
    <definedName name="qqwe_1" localSheetId="7"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localSheetId="7" hidden="1">{#N/A,#N/A,TRUE,"Cover sheet";#N/A,#N/A,TRUE,"DCF analysis";#N/A,#N/A,TRUE,"WACC calculation"}</definedName>
    <definedName name="qsd" hidden="1">{#N/A,#N/A,TRUE,"Cover sheet";#N/A,#N/A,TRUE,"DCF analysis";#N/A,#N/A,TRUE,"WACC calculation"}</definedName>
    <definedName name="qsfd" localSheetId="7" hidden="1">{#N/A,#N/A,TRUE,"Cover sheet";#N/A,#N/A,TRUE,"INPUTS";#N/A,#N/A,TRUE,"OUTPUTS";#N/A,#N/A,TRUE,"VALUATION"}</definedName>
    <definedName name="qsfd" hidden="1">{#N/A,#N/A,TRUE,"Cover sheet";#N/A,#N/A,TRUE,"INPUTS";#N/A,#N/A,TRUE,"OUTPUTS";#N/A,#N/A,TRUE,"VALUATION"}</definedName>
    <definedName name="qsfdq">#REF!</definedName>
    <definedName name="Qtegt" localSheetId="7" hidden="1">{#N/A,#N/A,FALSE,"REK";#N/A,#N/A,FALSE,"rab"}</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localSheetId="7" hidden="1">{#N/A,#N/A,FALSE,"Aging Summary";#N/A,#N/A,FALSE,"Ratio Analysis";#N/A,#N/A,FALSE,"Test 120 Day Accts";#N/A,#N/A,FALSE,"Tickmarks"}</definedName>
    <definedName name="qw" hidden="1">{#N/A,#N/A,FALSE,"Aging Summary";#N/A,#N/A,FALSE,"Ratio Analysis";#N/A,#N/A,FALSE,"Test 120 Day Accts";#N/A,#N/A,FALSE,"Tickmarks"}</definedName>
    <definedName name="qw_1" localSheetId="7"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localSheetId="7" hidden="1">{"rp_only",#N/A,FALSE,"2225"}</definedName>
    <definedName name="qweewer" hidden="1">{"rp_only",#N/A,FALSE,"2225"}</definedName>
    <definedName name="qweewer_1" localSheetId="7" hidden="1">{"rp_only",#N/A,FALSE,"2225"}</definedName>
    <definedName name="qweewer_1" hidden="1">{"rp_only",#N/A,FALSE,"2225"}</definedName>
    <definedName name="qwegtqwegt" localSheetId="7" hidden="1">{#N/A,#N/A,FALSE,"REK";#N/A,#N/A,FALSE,"rab"}</definedName>
    <definedName name="qwegtqwegt" hidden="1">{#N/A,#N/A,FALSE,"REK";#N/A,#N/A,FALSE,"rab"}</definedName>
    <definedName name="qweqe" localSheetId="7" hidden="1">{"rp_only",#N/A,FALSE,"2225"}</definedName>
    <definedName name="qweqe" hidden="1">{"rp_only",#N/A,FALSE,"2225"}</definedName>
    <definedName name="qweqe_1" localSheetId="7" hidden="1">{"rp_only",#N/A,FALSE,"2225"}</definedName>
    <definedName name="qweqe_1" hidden="1">{"rp_only",#N/A,FALSE,"2225"}</definedName>
    <definedName name="qweqeqe" localSheetId="7" hidden="1">{"rp_only",#N/A,FALSE,"2225"}</definedName>
    <definedName name="qweqeqe" hidden="1">{"rp_only",#N/A,FALSE,"2225"}</definedName>
    <definedName name="qweqeqe_1" localSheetId="7" hidden="1">{"rp_only",#N/A,FALSE,"2225"}</definedName>
    <definedName name="qweqeqe_1" hidden="1">{"rp_only",#N/A,FALSE,"2225"}</definedName>
    <definedName name="qweqew" localSheetId="7" hidden="1">{"with_oth_curr",#N/A,FALSE,"2225"}</definedName>
    <definedName name="qweqew" hidden="1">{"with_oth_curr",#N/A,FALSE,"2225"}</definedName>
    <definedName name="qweqew_1" localSheetId="7" hidden="1">{"with_oth_curr",#N/A,FALSE,"2225"}</definedName>
    <definedName name="qweqew_1" hidden="1">{"with_oth_curr",#N/A,FALSE,"2225"}</definedName>
    <definedName name="qweqqweqewr" localSheetId="7" hidden="1">{"rp_only",#N/A,FALSE,"2225"}</definedName>
    <definedName name="qweqqweqewr" hidden="1">{"rp_only",#N/A,FALSE,"2225"}</definedName>
    <definedName name="qweqqweqewr_1" localSheetId="7" hidden="1">{"rp_only",#N/A,FALSE,"2225"}</definedName>
    <definedName name="qweqqweqewr_1" hidden="1">{"rp_only",#N/A,FALSE,"2225"}</definedName>
    <definedName name="qweqwe" localSheetId="7" hidden="1">{"rp_only",#N/A,FALSE,"2225"}</definedName>
    <definedName name="qweqwe" hidden="1">{"rp_only",#N/A,FALSE,"2225"}</definedName>
    <definedName name="qweqwe_1" localSheetId="7" hidden="1">{"rp_only",#N/A,FALSE,"2225"}</definedName>
    <definedName name="qweqwe_1" hidden="1">{"rp_only",#N/A,FALSE,"2225"}</definedName>
    <definedName name="qweqwee" localSheetId="7" hidden="1">{"with_oth_curr",#N/A,FALSE,"2225"}</definedName>
    <definedName name="qweqwee" hidden="1">{"with_oth_curr",#N/A,FALSE,"2225"}</definedName>
    <definedName name="qweqwee_1" localSheetId="7" hidden="1">{"with_oth_curr",#N/A,FALSE,"2225"}</definedName>
    <definedName name="qweqwee_1" hidden="1">{"with_oth_curr",#N/A,FALSE,"2225"}</definedName>
    <definedName name="qweqweqeqwe" localSheetId="7" hidden="1">{"with_oth_curr",#N/A,FALSE,"2225"}</definedName>
    <definedName name="qweqweqeqwe" hidden="1">{"with_oth_curr",#N/A,FALSE,"2225"}</definedName>
    <definedName name="qweqweqeqwe_1" localSheetId="7" hidden="1">{"with_oth_curr",#N/A,FALSE,"2225"}</definedName>
    <definedName name="qweqweqeqwe_1" hidden="1">{"with_oth_curr",#N/A,FALSE,"2225"}</definedName>
    <definedName name="qweqweqwe" localSheetId="7" hidden="1">{"rp_only",#N/A,FALSE,"2225"}</definedName>
    <definedName name="qweqweqwe" hidden="1">{"rp_only",#N/A,FALSE,"2225"}</definedName>
    <definedName name="qweqweqwe_1" localSheetId="7" hidden="1">{"rp_only",#N/A,FALSE,"2225"}</definedName>
    <definedName name="qweqweqwe_1" hidden="1">{"rp_only",#N/A,FALSE,"2225"}</definedName>
    <definedName name="qweqweqwrqwer" localSheetId="7" hidden="1">{"rp_only",#N/A,FALSE,"2225"}</definedName>
    <definedName name="qweqweqwrqwer" hidden="1">{"rp_only",#N/A,FALSE,"2225"}</definedName>
    <definedName name="qweqweqwrqwer_1" localSheetId="7" hidden="1">{"rp_only",#N/A,FALSE,"2225"}</definedName>
    <definedName name="qweqweqwrqwer_1" hidden="1">{"rp_only",#N/A,FALSE,"2225"}</definedName>
    <definedName name="qweqwrweqrer" localSheetId="7" hidden="1">{"rp_only",#N/A,FALSE,"2225"}</definedName>
    <definedName name="qweqwrweqrer" hidden="1">{"rp_only",#N/A,FALSE,"2225"}</definedName>
    <definedName name="qweqwrweqrer_1" localSheetId="7" hidden="1">{"rp_only",#N/A,FALSE,"2225"}</definedName>
    <definedName name="qweqwrweqrer_1" hidden="1">{"rp_only",#N/A,FALSE,"2225"}</definedName>
    <definedName name="qwer" localSheetId="7" hidden="1">{#N/A,#N/A,FALSE,"CHANGES";#N/A,#N/A,FALSE,"PROD SUMMARY";#N/A,#N/A,FALSE,"1995 PO SUM";#N/A,#N/A,FALSE,"1995 GEOG SUM";#N/A,#N/A,FALSE,"1996 PO SUM";#N/A,#N/A,FALSE,"1996 GEOG SUM"}</definedName>
    <definedName name="qwer" hidden="1">{#N/A,#N/A,FALSE,"CHANGES";#N/A,#N/A,FALSE,"PROD SUMMARY";#N/A,#N/A,FALSE,"1995 PO SUM";#N/A,#N/A,FALSE,"1995 GEOG SUM";#N/A,#N/A,FALSE,"1996 PO SUM";#N/A,#N/A,FALSE,"1996 GEOG SUM"}</definedName>
    <definedName name="qwert" localSheetId="7" hidden="1">{#N/A,#N/A,FALSE,"Aging Summary";#N/A,#N/A,FALSE,"Ratio Analysis";#N/A,#N/A,FALSE,"Test 120 Day Accts";#N/A,#N/A,FALSE,"Tickmarks"}</definedName>
    <definedName name="qwert" hidden="1">{#N/A,#N/A,FALSE,"Aging Summary";#N/A,#N/A,FALSE,"Ratio Analysis";#N/A,#N/A,FALSE,"Test 120 Day Accts";#N/A,#N/A,FALSE,"Tickmarks"}</definedName>
    <definedName name="qwerty" localSheetId="7" hidden="1">{"with_oth_curr",#N/A,FALSE,"2225"}</definedName>
    <definedName name="qwerty" hidden="1">{"with_oth_curr",#N/A,FALSE,"2225"}</definedName>
    <definedName name="qwerty_1" localSheetId="7" hidden="1">{"with_oth_curr",#N/A,FALSE,"2225"}</definedName>
    <definedName name="qwerty_1" hidden="1">{"with_oth_curr",#N/A,FALSE,"2225"}</definedName>
    <definedName name="QWQ">#REF!</definedName>
    <definedName name="qwqeq">#REF!</definedName>
    <definedName name="qwrwew" localSheetId="7" hidden="1">{"rp_only",#N/A,FALSE,"2225"}</definedName>
    <definedName name="qwrwew" hidden="1">{"rp_only",#N/A,FALSE,"2225"}</definedName>
    <definedName name="qwrwew_1" localSheetId="7" hidden="1">{"rp_only",#N/A,FALSE,"2225"}</definedName>
    <definedName name="qwrwew_1" hidden="1">{"rp_only",#N/A,FALSE,"2225"}</definedName>
    <definedName name="qws" localSheetId="7" hidden="1">{#N/A,#N/A,FALSE,"Cost Report";#N/A,#N/A,FALSE,"Qtly Summ.";#N/A,#N/A,FALSE,"Mar  Qtr";#N/A,#N/A,FALSE,"Report Summary"}</definedName>
    <definedName name="qws" hidden="1">{#N/A,#N/A,FALSE,"Cost Report";#N/A,#N/A,FALSE,"Qtly Summ.";#N/A,#N/A,FALSE,"Mar  Qtr";#N/A,#N/A,FALSE,"Report Summary"}</definedName>
    <definedName name="qws_1" localSheetId="7" hidden="1">{#N/A,#N/A,FALSE,"Cost Report";#N/A,#N/A,FALSE,"Qtly Summ.";#N/A,#N/A,FALSE,"Mar  Qtr";#N/A,#N/A,FALSE,"Report Summary"}</definedName>
    <definedName name="qws_1" hidden="1">{#N/A,#N/A,FALSE,"Cost Report";#N/A,#N/A,FALSE,"Qtly Summ.";#N/A,#N/A,FALSE,"Mar  Qtr";#N/A,#N/A,FALSE,"Report Summary"}</definedName>
    <definedName name="QWT" localSheetId="7" hidden="1">{#N/A,#N/A,FALSE,"REK";#N/A,#N/A,FALSE,"rab"}</definedName>
    <definedName name="QWT" hidden="1">{#N/A,#N/A,FALSE,"REK";#N/A,#N/A,FALSE,"rab"}</definedName>
    <definedName name="qwwr" localSheetId="7" hidden="1">{"rp_only",#N/A,FALSE,"2225"}</definedName>
    <definedName name="qwwr" hidden="1">{"rp_only",#N/A,FALSE,"2225"}</definedName>
    <definedName name="qwwr_1" localSheetId="7" hidden="1">{"rp_only",#N/A,FALSE,"2225"}</definedName>
    <definedName name="qwwr_1" hidden="1">{"rp_only",#N/A,FALSE,"2225"}</definedName>
    <definedName name="qwwrwr" localSheetId="7" hidden="1">{"with_oth_curr",#N/A,FALSE,"2225"}</definedName>
    <definedName name="qwwrwr" hidden="1">{"with_oth_curr",#N/A,FALSE,"2225"}</definedName>
    <definedName name="qwwrwr_1" localSheetId="7" hidden="1">{"with_oth_curr",#N/A,FALSE,"2225"}</definedName>
    <definedName name="qwwrwr_1" hidden="1">{"with_oth_curr",#N/A,FALSE,"2225"}</definedName>
    <definedName name="QWYGH" localSheetId="7" hidden="1">{#N/A,#N/A,FALSE,"REK-S-TPL";#N/A,#N/A,FALSE,"REK-TPML";#N/A,#N/A,FALSE,"RAB-TEMPEL"}</definedName>
    <definedName name="QWYGH" hidden="1">{#N/A,#N/A,FALSE,"REK-S-TPL";#N/A,#N/A,FALSE,"REK-TPML";#N/A,#N/A,FALSE,"RAB-TEMPEL"}</definedName>
    <definedName name="R..." localSheetId="7" hidden="1">{"rp_only",#N/A,FALSE,"2225"}</definedName>
    <definedName name="R..." hidden="1">{"rp_only",#N/A,FALSE,"2225"}</definedName>
    <definedName name="R..._1" localSheetId="7"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localSheetId="7" hidden="1">{#N/A,#N/A,FALSE,"Cost Report";#N/A,#N/A,FALSE,"Sept Qtr";#N/A,#N/A,FALSE,"Qtly Summ.";#N/A,#N/A,FALSE,"Report Summary";#N/A,#N/A,FALSE,"Ammort &amp; Dep.";#N/A,#N/A,FALSE,"Rev. GIC Summ.";#N/A,#N/A,FALSE,"CAPEX";#N/A,#N/A,FALSE,"Stockpile Adj.";#N/A,#N/A,FALSE,"Cost Summary"}</definedName>
    <definedName name="ramadhi" hidden="1">{#N/A,#N/A,FALSE,"Cost Report";#N/A,#N/A,FALSE,"Sept Qtr";#N/A,#N/A,FALSE,"Qtly Summ.";#N/A,#N/A,FALSE,"Report Summary";#N/A,#N/A,FALSE,"Ammort &amp; Dep.";#N/A,#N/A,FALSE,"Rev. GIC Summ.";#N/A,#N/A,FALSE,"CAPEX";#N/A,#N/A,FALSE,"Stockpile Adj.";#N/A,#N/A,FALSE,"Cost Summary"}</definedName>
    <definedName name="ramadhi_1" localSheetId="7"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 localSheetId="7">HAJIME:OWARI</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localSheetId="7" hidden="1">{#N/A,#N/A,FALSE,"Aging Summary";#N/A,#N/A,FALSE,"Ratio Analysis";#N/A,#N/A,FALSE,"Test 120 Day Accts";#N/A,#N/A,FALSE,"Tickmarks"}</definedName>
    <definedName name="rani" hidden="1">{#N/A,#N/A,FALSE,"Aging Summary";#N/A,#N/A,FALSE,"Ratio Analysis";#N/A,#N/A,FALSE,"Test 120 Day Accts";#N/A,#N/A,FALSE,"Tickmarks"}</definedName>
    <definedName name="ranie" localSheetId="7"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10" hidden="1">{#N/A,#N/A,FALSE,"CCTV"}</definedName>
    <definedName name="rarewt" localSheetId="7"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localSheetId="7" hidden="1">{"rp_only",#N/A,FALSE,"2225"}</definedName>
    <definedName name="raterhg" hidden="1">{"rp_only",#N/A,FALSE,"2225"}</definedName>
    <definedName name="raterhg_1" localSheetId="7"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localSheetId="7" hidden="1">{"rp_only",#N/A,FALSE,"2225"}</definedName>
    <definedName name="rdf" hidden="1">{"rp_only",#N/A,FALSE,"2225"}</definedName>
    <definedName name="rdf_1" localSheetId="7" hidden="1">{"rp_only",#N/A,FALSE,"2225"}</definedName>
    <definedName name="rdf_1" hidden="1">{"rp_only",#N/A,FALSE,"2225"}</definedName>
    <definedName name="rdfs" localSheetId="7" hidden="1">{"with_oth_curr",#N/A,FALSE,"2225"}</definedName>
    <definedName name="rdfs" hidden="1">{"with_oth_curr",#N/A,FALSE,"2225"}</definedName>
    <definedName name="rdfs_1" localSheetId="7" hidden="1">{"with_oth_curr",#N/A,FALSE,"2225"}</definedName>
    <definedName name="rdfs_1" hidden="1">{"with_oth_curr",#N/A,FALSE,"2225"}</definedName>
    <definedName name="Rdh">#REF!</definedName>
    <definedName name="Rdm">#REF!</definedName>
    <definedName name="rdsh" localSheetId="7" hidden="1">{#N/A,#N/A,FALSE,"REK";#N/A,#N/A,FALSE,"rab"}</definedName>
    <definedName name="rdsh" hidden="1">{#N/A,#N/A,FALSE,"REK";#N/A,#N/A,FALSE,"rab"}</definedName>
    <definedName name="RDU">#REF!,#REF!,#REF!,#REF!,#REF!,#REF!</definedName>
    <definedName name="RDU_1">#REF!</definedName>
    <definedName name="RDU_5">#REF!</definedName>
    <definedName name="RE" localSheetId="7" hidden="1">{#N/A,#N/A,FALSE,"Bank Rec Cover Sheet";#N/A,#N/A,FALSE,"Bank Rec Details"}</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localSheetId="7" hidden="1">{#N/A,#N/A,FALSE,"Aging Summary";#N/A,#N/A,FALSE,"Ratio Analysis";#N/A,#N/A,FALSE,"Test 120 Day Accts";#N/A,#N/A,FALSE,"Tickmarks"}</definedName>
    <definedName name="recon" hidden="1">{#N/A,#N/A,FALSE,"Aging Summary";#N/A,#N/A,FALSE,"Ratio Analysis";#N/A,#N/A,FALSE,"Test 120 Day Accts";#N/A,#N/A,FALSE,"Tickmarks"}</definedName>
    <definedName name="Reconciliation">#REF!</definedName>
    <definedName name="RECONFIS" localSheetId="7" hidden="1">{#N/A,#N/A,FALSE,"Cost Report";#N/A,#N/A,FALSE,"Sept Qtr";#N/A,#N/A,FALSE,"Qtly Summ.";#N/A,#N/A,FALSE,"Report Summary";#N/A,#N/A,FALSE,"Ammort &amp; Dep.";#N/A,#N/A,FALSE,"Rev. GIC Summ.";#N/A,#N/A,FALSE,"CAPEX";#N/A,#N/A,FALSE,"Stockpile Adj.";#N/A,#N/A,FALSE,"Cost Summary"}</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localSheetId="7" hidden="1">{"rp_only",#N/A,FALSE,"2225"}</definedName>
    <definedName name="reertert" hidden="1">{"rp_only",#N/A,FALSE,"2225"}</definedName>
    <definedName name="reertert_1" localSheetId="7" hidden="1">{"rp_only",#N/A,FALSE,"2225"}</definedName>
    <definedName name="reertert_1" hidden="1">{"rp_only",#N/A,FALSE,"2225"}</definedName>
    <definedName name="reete" localSheetId="7" hidden="1">{"rp_only",#N/A,FALSE,"2225"}</definedName>
    <definedName name="reete" hidden="1">{"rp_only",#N/A,FALSE,"2225"}</definedName>
    <definedName name="reete_1" localSheetId="7" hidden="1">{"rp_only",#N/A,FALSE,"2225"}</definedName>
    <definedName name="reete_1" hidden="1">{"rp_only",#N/A,FALSE,"2225"}</definedName>
    <definedName name="reetert" localSheetId="7" hidden="1">{"rp_only",#N/A,FALSE,"2225"}</definedName>
    <definedName name="reetert" hidden="1">{"rp_only",#N/A,FALSE,"2225"}</definedName>
    <definedName name="reetert_1" localSheetId="7"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localSheetId="7" hidden="1">{#N/A,#N/A,FALSE,"Aging Summary";#N/A,#N/A,FALSE,"Ratio Analysis";#N/A,#N/A,FALSE,"Test 120 Day Accts";#N/A,#N/A,FALSE,"Tickmarks"}</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localSheetId="7" hidden="1">{#N/A,#N/A,FALSE,"Aging Summary";#N/A,#N/A,FALSE,"Ratio Analysis";#N/A,#N/A,FALSE,"Test 120 Day Accts";#N/A,#N/A,FALSE,"Tickmarks"}</definedName>
    <definedName name="RekFis" hidden="1">{#N/A,#N/A,FALSE,"Aging Summary";#N/A,#N/A,FALSE,"Ratio Analysis";#N/A,#N/A,FALSE,"Test 120 Day Accts";#N/A,#N/A,FALSE,"Tickmarks"}</definedName>
    <definedName name="RekFis_1" localSheetId="7" hidden="1">{#N/A,#N/A,FALSE,"Aging Summary";#N/A,#N/A,FALSE,"Ratio Analysis";#N/A,#N/A,FALSE,"Test 120 Day Accts";#N/A,#N/A,FALSE,"Tickmarks"}</definedName>
    <definedName name="RekFis_1" hidden="1">{#N/A,#N/A,FALSE,"Aging Summary";#N/A,#N/A,FALSE,"Ratio Analysis";#N/A,#N/A,FALSE,"Test 120 Day Accts";#N/A,#N/A,FALSE,"Tickmarks"}</definedName>
    <definedName name="Rekfis1" localSheetId="7" hidden="1">{#N/A,#N/A,FALSE,"Aging Summary";#N/A,#N/A,FALSE,"Ratio Analysis";#N/A,#N/A,FALSE,"Test 120 Day Accts";#N/A,#N/A,FALSE,"Tickmarks"}</definedName>
    <definedName name="Rekfis1" hidden="1">{#N/A,#N/A,FALSE,"Aging Summary";#N/A,#N/A,FALSE,"Ratio Analysis";#N/A,#N/A,FALSE,"Test 120 Day Accts";#N/A,#N/A,FALSE,"Tickmarks"}</definedName>
    <definedName name="Rekfis1_1" localSheetId="7" hidden="1">{#N/A,#N/A,FALSE,"Aging Summary";#N/A,#N/A,FALSE,"Ratio Analysis";#N/A,#N/A,FALSE,"Test 120 Day Accts";#N/A,#N/A,FALSE,"Tickmarks"}</definedName>
    <definedName name="Rekfis1_1" hidden="1">{#N/A,#N/A,FALSE,"Aging Summary";#N/A,#N/A,FALSE,"Ratio Analysis";#N/A,#N/A,FALSE,"Test 120 Day Accts";#N/A,#N/A,FALSE,"Tickmarks"}</definedName>
    <definedName name="Rekfis4" localSheetId="7" hidden="1">{#N/A,#N/A,FALSE,"Aging Summary";#N/A,#N/A,FALSE,"Ratio Analysis";#N/A,#N/A,FALSE,"Test 120 Day Accts";#N/A,#N/A,FALSE,"Tickmarks"}</definedName>
    <definedName name="Rekfis4" hidden="1">{#N/A,#N/A,FALSE,"Aging Summary";#N/A,#N/A,FALSE,"Ratio Analysis";#N/A,#N/A,FALSE,"Test 120 Day Accts";#N/A,#N/A,FALSE,"Tickmarks"}</definedName>
    <definedName name="Rekfis4_1" localSheetId="7" hidden="1">{#N/A,#N/A,FALSE,"Aging Summary";#N/A,#N/A,FALSE,"Ratio Analysis";#N/A,#N/A,FALSE,"Test 120 Day Accts";#N/A,#N/A,FALSE,"Tickmarks"}</definedName>
    <definedName name="Rekfis4_1" hidden="1">{#N/A,#N/A,FALSE,"Aging Summary";#N/A,#N/A,FALSE,"Ratio Analysis";#N/A,#N/A,FALSE,"Test 120 Day Accts";#N/A,#N/A,FALSE,"Tickmarks"}</definedName>
    <definedName name="rekis2" localSheetId="7" hidden="1">{#N/A,#N/A,FALSE,"Aging Summary";#N/A,#N/A,FALSE,"Ratio Analysis";#N/A,#N/A,FALSE,"Test 120 Day Accts";#N/A,#N/A,FALSE,"Tickmarks"}</definedName>
    <definedName name="rekis2" hidden="1">{#N/A,#N/A,FALSE,"Aging Summary";#N/A,#N/A,FALSE,"Ratio Analysis";#N/A,#N/A,FALSE,"Test 120 Day Accts";#N/A,#N/A,FALSE,"Tickmarks"}</definedName>
    <definedName name="rekis2_1" localSheetId="7" hidden="1">{#N/A,#N/A,FALSE,"Aging Summary";#N/A,#N/A,FALSE,"Ratio Analysis";#N/A,#N/A,FALSE,"Test 120 Day Accts";#N/A,#N/A,FALSE,"Tickmarks"}</definedName>
    <definedName name="rekis2_1" hidden="1">{#N/A,#N/A,FALSE,"Aging Summary";#N/A,#N/A,FALSE,"Ratio Analysis";#N/A,#N/A,FALSE,"Test 120 Day Accts";#N/A,#N/A,FALSE,"Tickmarks"}</definedName>
    <definedName name="Reklas" localSheetId="7" hidden="1">{#N/A,#N/A,FALSE,"Aging Summary";#N/A,#N/A,FALSE,"Ratio Analysis";#N/A,#N/A,FALSE,"Test 120 Day Accts";#N/A,#N/A,FALSE,"Tickmarks"}</definedName>
    <definedName name="Reklas" hidden="1">{#N/A,#N/A,FALSE,"Aging Summary";#N/A,#N/A,FALSE,"Ratio Analysis";#N/A,#N/A,FALSE,"Test 120 Day Accts";#N/A,#N/A,FALSE,"Tickmarks"}</definedName>
    <definedName name="rekon" localSheetId="7"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localSheetId="7" hidden="1">{"page1",#N/A,TRUE,"CSC";"page2",#N/A,TRUE,"CSC"}</definedName>
    <definedName name="rename_of_wrn.CSC" hidden="1">{"page1",#N/A,TRUE,"CSC";"page2",#N/A,TRUE,"CSC"}</definedName>
    <definedName name="reng_3_4">#REF!</definedName>
    <definedName name="rengjati">#REF!</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ep_1" localSheetId="7"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10" hidden="1">{#N/A,#N/A,FALSE,"特殊室（ＢＱ表）"}</definedName>
    <definedName name="report1" localSheetId="7" hidden="1">{#N/A,#N/A,FALSE,"特殊室（ＢＱ表）"}</definedName>
    <definedName name="report1" hidden="1">{#N/A,#N/A,FALSE,"特殊室（ＢＱ表）"}</definedName>
    <definedName name="REPORT1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10" hidden="1">{#N/A,#N/A,FALSE,"特殊室（ＢＱ表）"}</definedName>
    <definedName name="report2" localSheetId="7"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localSheetId="7" hidden="1">{"with_oth_curr",#N/A,FALSE,"2225"}</definedName>
    <definedName name="rertrtettyyuyui" hidden="1">{"with_oth_curr",#N/A,FALSE,"2225"}</definedName>
    <definedName name="rertrtettyyuyui_1" localSheetId="7" hidden="1">{"with_oth_curr",#N/A,FALSE,"2225"}</definedName>
    <definedName name="rertrtettyyuyui_1" hidden="1">{"with_oth_curr",#N/A,FALSE,"2225"}</definedName>
    <definedName name="Resal" localSheetId="7" hidden="1">{#N/A,#N/A,FALSE,"Bank Rec Cover Sheet";#N/A,#N/A,FALSE,"Bank Rec Details"}</definedName>
    <definedName name="Resal" hidden="1">{#N/A,#N/A,FALSE,"Bank Rec Cover Sheet";#N/A,#N/A,FALSE,"Bank Rec Details"}</definedName>
    <definedName name="Resal_1" localSheetId="7"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localSheetId="7" hidden="1">{"rp_only",#N/A,FALSE,"2225"}</definedName>
    <definedName name="retdehy" hidden="1">{"rp_only",#N/A,FALSE,"2225"}</definedName>
    <definedName name="retdehy_1" localSheetId="7" hidden="1">{"rp_only",#N/A,FALSE,"2225"}</definedName>
    <definedName name="retdehy_1" hidden="1">{"rp_only",#N/A,FALSE,"2225"}</definedName>
    <definedName name="reterrt" localSheetId="7" hidden="1">{"rp_only",#N/A,FALSE,"2225"}</definedName>
    <definedName name="reterrt" hidden="1">{"rp_only",#N/A,FALSE,"2225"}</definedName>
    <definedName name="reterrt_1" localSheetId="7" hidden="1">{"rp_only",#N/A,FALSE,"2225"}</definedName>
    <definedName name="reterrt_1" hidden="1">{"rp_only",#N/A,FALSE,"2225"}</definedName>
    <definedName name="retert" localSheetId="7" hidden="1">{"rp_only",#N/A,FALSE,"2225"}</definedName>
    <definedName name="retert" hidden="1">{"rp_only",#N/A,FALSE,"2225"}</definedName>
    <definedName name="retert_1" localSheetId="7" hidden="1">{"rp_only",#N/A,FALSE,"2225"}</definedName>
    <definedName name="retert_1" hidden="1">{"rp_only",#N/A,FALSE,"2225"}</definedName>
    <definedName name="reterte" localSheetId="7" hidden="1">{"rp_only",#N/A,FALSE,"2225"}</definedName>
    <definedName name="reterte" hidden="1">{"rp_only",#N/A,FALSE,"2225"}</definedName>
    <definedName name="reterte_1" localSheetId="7" hidden="1">{"rp_only",#N/A,FALSE,"2225"}</definedName>
    <definedName name="reterte_1" hidden="1">{"rp_only",#N/A,FALSE,"2225"}</definedName>
    <definedName name="reterterte" localSheetId="7" hidden="1">{"with_oth_curr",#N/A,FALSE,"2225"}</definedName>
    <definedName name="reterterte" hidden="1">{"with_oth_curr",#N/A,FALSE,"2225"}</definedName>
    <definedName name="reterterte_1" localSheetId="7" hidden="1">{"with_oth_curr",#N/A,FALSE,"2225"}</definedName>
    <definedName name="reterterte_1" hidden="1">{"with_oth_curr",#N/A,FALSE,"2225"}</definedName>
    <definedName name="retertet" localSheetId="7" hidden="1">{"with_oth_curr",#N/A,FALSE,"2225"}</definedName>
    <definedName name="retertet" hidden="1">{"with_oth_curr",#N/A,FALSE,"2225"}</definedName>
    <definedName name="retertet_1" localSheetId="7" hidden="1">{"with_oth_curr",#N/A,FALSE,"2225"}</definedName>
    <definedName name="retertet_1" hidden="1">{"with_oth_curr",#N/A,FALSE,"2225"}</definedName>
    <definedName name="retesp">#REF!</definedName>
    <definedName name="retesphyp">#REF!</definedName>
    <definedName name="retespsup">#REF!</definedName>
    <definedName name="retettyty" localSheetId="7" hidden="1">{"rp_only",#N/A,FALSE,"2225"}</definedName>
    <definedName name="retettyty" hidden="1">{"rp_only",#N/A,FALSE,"2225"}</definedName>
    <definedName name="retettyty_1" localSheetId="7"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localSheetId="7" hidden="1">{"rp_only",#N/A,FALSE,"2225"}</definedName>
    <definedName name="retrertete" hidden="1">{"rp_only",#N/A,FALSE,"2225"}</definedName>
    <definedName name="retrertete_1" localSheetId="7" hidden="1">{"rp_only",#N/A,FALSE,"2225"}</definedName>
    <definedName name="retrertete_1" hidden="1">{"rp_only",#N/A,FALSE,"2225"}</definedName>
    <definedName name="retret" localSheetId="7" hidden="1">{"rp_only",#N/A,FALSE,"2225"}</definedName>
    <definedName name="retret" hidden="1">{"rp_only",#N/A,FALSE,"2225"}</definedName>
    <definedName name="retret_1" localSheetId="7" hidden="1">{"rp_only",#N/A,FALSE,"2225"}</definedName>
    <definedName name="retret_1" hidden="1">{"rp_only",#N/A,FALSE,"2225"}</definedName>
    <definedName name="retreter" localSheetId="7" hidden="1">{"rp_only",#N/A,FALSE,"2225"}</definedName>
    <definedName name="retreter" hidden="1">{"rp_only",#N/A,FALSE,"2225"}</definedName>
    <definedName name="retreter_1" localSheetId="7"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localSheetId="7" hidden="1">{"rp_only",#N/A,FALSE,"2225"}</definedName>
    <definedName name="retttr" hidden="1">{"rp_only",#N/A,FALSE,"2225"}</definedName>
    <definedName name="retttr_1" localSheetId="7"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localSheetId="7" hidden="1">{"with_oth_curr",#N/A,FALSE,"2225"}</definedName>
    <definedName name="retyeryt" hidden="1">{"with_oth_curr",#N/A,FALSE,"2225"}</definedName>
    <definedName name="retyeryt_1" localSheetId="7" hidden="1">{"with_oth_curr",#N/A,FALSE,"2225"}</definedName>
    <definedName name="retyeryt_1" hidden="1">{"with_oth_curr",#N/A,FALSE,"2225"}</definedName>
    <definedName name="RETZ">#REF!</definedName>
    <definedName name="rev" hidden="1">#REF!</definedName>
    <definedName name="REVENUE">#REF!</definedName>
    <definedName name="review" localSheetId="7">{"Book1","4.09 FLORA DAN FAUNA.xls","4.22 PERLENGKAPAN SEKOLAH.xls"}</definedName>
    <definedName name="review">{"Book1","4.09 FLORA DAN FAUNA.xls","4.22 PERLENGKAPAN SEKOLAH.xls"}</definedName>
    <definedName name="rew"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localSheetId="7" hidden="1">{"with_oth_curr",#N/A,FALSE,"2225"}</definedName>
    <definedName name="rewerwed" hidden="1">{"with_oth_curr",#N/A,FALSE,"2225"}</definedName>
    <definedName name="rewerwed_1" localSheetId="7" hidden="1">{"with_oth_curr",#N/A,FALSE,"2225"}</definedName>
    <definedName name="rewerwed_1" hidden="1">{"with_oth_curr",#N/A,FALSE,"2225"}</definedName>
    <definedName name="rewerwer" localSheetId="7" hidden="1">{"with_oth_curr",#N/A,FALSE,"2225"}</definedName>
    <definedName name="rewerwer" hidden="1">{"with_oth_curr",#N/A,FALSE,"2225"}</definedName>
    <definedName name="rewerwer_1" localSheetId="7" hidden="1">{"with_oth_curr",#N/A,FALSE,"2225"}</definedName>
    <definedName name="rewerwer_1" hidden="1">{"with_oth_curr",#N/A,FALSE,"2225"}</definedName>
    <definedName name="rewreer" localSheetId="7" hidden="1">{"with_oth_curr",#N/A,FALSE,"2225"}</definedName>
    <definedName name="rewreer" hidden="1">{"with_oth_curr",#N/A,FALSE,"2225"}</definedName>
    <definedName name="rewreer_1" localSheetId="7" hidden="1">{"with_oth_curr",#N/A,FALSE,"2225"}</definedName>
    <definedName name="rewreer_1" hidden="1">{"with_oth_curr",#N/A,FALSE,"2225"}</definedName>
    <definedName name="rewrwr" localSheetId="7" hidden="1">{"with_oth_curr",#N/A,FALSE,"2225"}</definedName>
    <definedName name="rewrwr" hidden="1">{"with_oth_curr",#N/A,FALSE,"2225"}</definedName>
    <definedName name="rewrwr_1" localSheetId="7" hidden="1">{"with_oth_curr",#N/A,FALSE,"2225"}</definedName>
    <definedName name="rewrwr_1" hidden="1">{"with_oth_curr",#N/A,FALSE,"2225"}</definedName>
    <definedName name="rewterte" localSheetId="7" hidden="1">{"with_oth_curr",#N/A,FALSE,"2225"}</definedName>
    <definedName name="rewterte" hidden="1">{"with_oth_curr",#N/A,FALSE,"2225"}</definedName>
    <definedName name="rewterte_1" localSheetId="7" hidden="1">{"with_oth_curr",#N/A,FALSE,"2225"}</definedName>
    <definedName name="rewterte_1" hidden="1">{"with_oth_curr",#N/A,FALSE,"2225"}</definedName>
    <definedName name="re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localSheetId="7" hidden="1">{"with_oth_curr",#N/A,FALSE,"2225"}</definedName>
    <definedName name="reyrtyrt" hidden="1">{"with_oth_curr",#N/A,FALSE,"2225"}</definedName>
    <definedName name="reyrtyrt_1" localSheetId="7" hidden="1">{"with_oth_curr",#N/A,FALSE,"2225"}</definedName>
    <definedName name="reyrtyrt_1" hidden="1">{"with_oth_curr",#N/A,FALSE,"2225"}</definedName>
    <definedName name="Rf">#REF!</definedName>
    <definedName name="rfaw">#REF!</definedName>
    <definedName name="rfbila_dec07_MACS" localSheetId="7" hidden="1">{"WORK IN PROCESS",#N/A,FALSE,"COGS"}</definedName>
    <definedName name="rfbila_dec07_MACS" hidden="1">{"WORK IN PROCESS",#N/A,FALSE,"COGS"}</definedName>
    <definedName name="rfbila_dec07_MACS_1" localSheetId="7" hidden="1">{"WORK IN PROCESS",#N/A,FALSE,"COGS"}</definedName>
    <definedName name="rfbila_dec07_MACS_1" hidden="1">{"WORK IN PROCESS",#N/A,FALSE,"COGS"}</definedName>
    <definedName name="rffddf" localSheetId="7" hidden="1">{"rp_only",#N/A,FALSE,"2225"}</definedName>
    <definedName name="rffddf" hidden="1">{"rp_only",#N/A,FALSE,"2225"}</definedName>
    <definedName name="rffddf_1" localSheetId="7"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 localSheetId="7">BLCH</definedName>
    <definedName name="RFSDF">BLCH</definedName>
    <definedName name="RFSL">#REF!</definedName>
    <definedName name="RFSL_1">#REF!</definedName>
    <definedName name="RFSL_5">#REF!</definedName>
    <definedName name="rg">#REF!</definedName>
    <definedName name="RH" hidden="1">#REF!</definedName>
    <definedName name="rhm" localSheetId="7" hidden="1">{#N/A,#N/A,FALSE,"Aging Summary";#N/A,#N/A,FALSE,"Ratio Analysis";#N/A,#N/A,FALSE,"Test 120 Day Accts";#N/A,#N/A,FALSE,"Tickmarks"}</definedName>
    <definedName name="rhm" hidden="1">{#N/A,#N/A,FALSE,"Aging Summary";#N/A,#N/A,FALSE,"Ratio Analysis";#N/A,#N/A,FALSE,"Test 120 Day Accts";#N/A,#N/A,FALSE,"Tickmarks"}</definedName>
    <definedName name="rhm_1" localSheetId="7" hidden="1">{#N/A,#N/A,FALSE,"Aging Summary";#N/A,#N/A,FALSE,"Ratio Analysis";#N/A,#N/A,FALSE,"Test 120 Day Accts";#N/A,#N/A,FALSE,"Tickmarks"}</definedName>
    <definedName name="rhm_1" hidden="1">{#N/A,#N/A,FALSE,"Aging Summary";#N/A,#N/A,FALSE,"Ratio Analysis";#N/A,#N/A,FALSE,"Test 120 Day Accts";#N/A,#N/A,FALSE,"Tickmarks"}</definedName>
    <definedName name="rhq" localSheetId="7">{"Book1"}</definedName>
    <definedName name="rhq">{"Book1"}</definedName>
    <definedName name="rhr"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localSheetId="7" hidden="1">{#N/A,#N/A,FALSE,"Aging Summary";#N/A,#N/A,FALSE,"Ratio Analysis";#N/A,#N/A,FALSE,"Test 120 Day Accts";#N/A,#N/A,FALSE,"Tickmarks"}</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localSheetId="7" hidden="1">{#N/A,#N/A,FALSE,"Aging Summary";#N/A,#N/A,FALSE,"Ratio Analysis";#N/A,#N/A,FALSE,"Test 120 Day Accts";#N/A,#N/A,FALSE,"Tickmarks"}</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10" hidden="1">{"'장비'!$A$3:$M$12"}</definedName>
    <definedName name="RNAO" localSheetId="7" hidden="1">{"'장비'!$A$3:$M$12"}</definedName>
    <definedName name="RNAO" hidden="1">{"'장비'!$A$3:$M$12"}</definedName>
    <definedName name="Rng_SAPGCOA">#REF!</definedName>
    <definedName name="rnqsj">#REF!,#REF!</definedName>
    <definedName name="roa">#REF!</definedName>
    <definedName name="roadmarking">#REF!</definedName>
    <definedName name="rob" localSheetId="7" hidden="1">{#N/A,#N/A,FALSE,"Cost Report";"Geology",#N/A,FALSE,"Cost Summary";"Geolgy Recon",#N/A,FALSE,"UG Geology Rep."}</definedName>
    <definedName name="rob" hidden="1">{#N/A,#N/A,FALSE,"Cost Report";"Geology",#N/A,FALSE,"Cost Summary";"Geolgy Recon",#N/A,FALSE,"UG Geology Rep."}</definedName>
    <definedName name="rob_1" localSheetId="7"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 localSheetId="7">HAJIME:OWARI</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localSheetId="7" hidden="1">{"rp_only",#N/A,FALSE,"2225"}</definedName>
    <definedName name="Ross" hidden="1">{"rp_only",#N/A,FALSE,"2225"}</definedName>
    <definedName name="Ross_1" localSheetId="7"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localSheetId="7" hidden="1">{#N/A,#N/A,FALSE,"Aging Summary";#N/A,#N/A,FALSE,"Ratio Analysis";#N/A,#N/A,FALSE,"Test 120 Day Accts";#N/A,#N/A,FALSE,"Tickmarks"}</definedName>
    <definedName name="RPRIIOUr0" hidden="1">{#N/A,#N/A,FALSE,"Aging Summary";#N/A,#N/A,FALSE,"Ratio Analysis";#N/A,#N/A,FALSE,"Test 120 Day Accts";#N/A,#N/A,FALSE,"Tickmarks"}</definedName>
    <definedName name="RPX">#REF!</definedName>
    <definedName name="rrr"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10" hidden="1">{"'장비'!$A$3:$M$12"}</definedName>
    <definedName name="rrrrr" localSheetId="7" hidden="1">{"'장비'!$A$3:$M$12"}</definedName>
    <definedName name="rrrrr" hidden="1">{"'장비'!$A$3:$M$12"}</definedName>
    <definedName name="rrrrrr" localSheetId="7" hidden="1">{"cash plan",#N/A,FALSE,"fccashflow"}</definedName>
    <definedName name="rrrrrr" hidden="1">{"cash plan",#N/A,FALSE,"fccashflow"}</definedName>
    <definedName name="rrrrrrrr" localSheetId="10" hidden="1">{"'장비'!$A$3:$M$12"}</definedName>
    <definedName name="rrrrrrrr" localSheetId="7" hidden="1">{"'장비'!$A$3:$M$12"}</definedName>
    <definedName name="rrrrrrrr" hidden="1">{"'장비'!$A$3:$M$12"}</definedName>
    <definedName name="rrt" hidden="1">#REF!</definedName>
    <definedName name="rrtet" localSheetId="7" hidden="1">{"rp_only",#N/A,FALSE,"2225"}</definedName>
    <definedName name="rrtet" hidden="1">{"rp_only",#N/A,FALSE,"2225"}</definedName>
    <definedName name="rrtet_1" localSheetId="7"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localSheetId="7" hidden="1">{#N/A,#N/A,FALSE,"Aging Summary";#N/A,#N/A,FALSE,"Ratio Analysis";#N/A,#N/A,FALSE,"Test 120 Day Accts";#N/A,#N/A,FALSE,"Tickmarks"}</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localSheetId="7" hidden="1">{#N/A,#N/A,FALSE,"REK";#N/A,#N/A,FALSE,"rab"}</definedName>
    <definedName name="rtejhv" hidden="1">{#N/A,#N/A,FALSE,"REK";#N/A,#N/A,FALSE,"rab"}</definedName>
    <definedName name="rterte" localSheetId="7" hidden="1">{"rp_only",#N/A,FALSE,"2225"}</definedName>
    <definedName name="rterte" hidden="1">{"rp_only",#N/A,FALSE,"2225"}</definedName>
    <definedName name="rterte_1" localSheetId="7" hidden="1">{"rp_only",#N/A,FALSE,"2225"}</definedName>
    <definedName name="rterte_1" hidden="1">{"rp_only",#N/A,FALSE,"2225"}</definedName>
    <definedName name="rtertert" localSheetId="7" hidden="1">{"rp_only",#N/A,FALSE,"2225"}</definedName>
    <definedName name="rtertert" hidden="1">{"rp_only",#N/A,FALSE,"2225"}</definedName>
    <definedName name="rtertert_1" localSheetId="7"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localSheetId="7" hidden="1">{"rp_only",#N/A,FALSE,"2225"}</definedName>
    <definedName name="rtetetert" hidden="1">{"rp_only",#N/A,FALSE,"2225"}</definedName>
    <definedName name="rtetetert_1" localSheetId="7" hidden="1">{"rp_only",#N/A,FALSE,"2225"}</definedName>
    <definedName name="rtetetert_1" hidden="1">{"rp_only",#N/A,FALSE,"2225"}</definedName>
    <definedName name="rtewrytrety" localSheetId="7" hidden="1">{"rp_only",#N/A,FALSE,"2225"}</definedName>
    <definedName name="rtewrytrety" hidden="1">{"rp_only",#N/A,FALSE,"2225"}</definedName>
    <definedName name="rtewrytrety_1" localSheetId="7" hidden="1">{"rp_only",#N/A,FALSE,"2225"}</definedName>
    <definedName name="rtewrytrety_1" hidden="1">{"rp_only",#N/A,FALSE,"2225"}</definedName>
    <definedName name="rtrt" localSheetId="7">{"Jan","Feb","Mar","Apr","May","Jun","Jul","Aug","Sep","Oct","Nov","Dec";"January","February","March","April","May","June","July","August","September","October","November","December"}</definedName>
    <definedName name="rtrt">{"Jan","Feb","Mar","Apr","May","Jun","Jul","Aug","Sep","Oct","Nov","Dec";"January","February","March","April","May","June","July","August","September","October","November","December"}</definedName>
    <definedName name="rtrt_1" localSheetId="7">{"Jan","Feb","Mar","Apr","May","Jun","Jul","Aug","Sep","Oct","Nov","Dec";"January","February","March","April","May","June","July","August","September","October","November","December"}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localSheetId="7" hidden="1">{"rp_only",#N/A,FALSE,"2225"}</definedName>
    <definedName name="rtryf" hidden="1">{"rp_only",#N/A,FALSE,"2225"}</definedName>
    <definedName name="rtryf_1" localSheetId="7" hidden="1">{"rp_only",#N/A,FALSE,"2225"}</definedName>
    <definedName name="rtryf_1" hidden="1">{"rp_only",#N/A,FALSE,"2225"}</definedName>
    <definedName name="rtryrt" localSheetId="7" hidden="1">{"with_oth_curr",#N/A,FALSE,"2225"}</definedName>
    <definedName name="rtryrt" hidden="1">{"with_oth_curr",#N/A,FALSE,"2225"}</definedName>
    <definedName name="rtryrt_1" localSheetId="7" hidden="1">{"with_oth_curr",#N/A,FALSE,"2225"}</definedName>
    <definedName name="rtryrt_1" hidden="1">{"with_oth_curr",#N/A,FALSE,"2225"}</definedName>
    <definedName name="rttrrgttyew" localSheetId="7" hidden="1">{"rp_only",#N/A,FALSE,"2225"}</definedName>
    <definedName name="rttrrgttyew" hidden="1">{"rp_only",#N/A,FALSE,"2225"}</definedName>
    <definedName name="rttrrgttyew_1" localSheetId="7" hidden="1">{"rp_only",#N/A,FALSE,"2225"}</definedName>
    <definedName name="rttrrgttyew_1" hidden="1">{"rp_only",#N/A,FALSE,"2225"}</definedName>
    <definedName name="rttrrtr" localSheetId="7" hidden="1">{"rp_only",#N/A,FALSE,"2225"}</definedName>
    <definedName name="rttrrtr" hidden="1">{"rp_only",#N/A,FALSE,"2225"}</definedName>
    <definedName name="rttrrtr_1" localSheetId="7" hidden="1">{"rp_only",#N/A,FALSE,"2225"}</definedName>
    <definedName name="rttrrtr_1" hidden="1">{"rp_only",#N/A,FALSE,"2225"}</definedName>
    <definedName name="rttrtyew" localSheetId="7" hidden="1">{"rp_only",#N/A,FALSE,"2225"}</definedName>
    <definedName name="rttrtyew" hidden="1">{"rp_only",#N/A,FALSE,"2225"}</definedName>
    <definedName name="rttrtyew_1" localSheetId="7" hidden="1">{"rp_only",#N/A,FALSE,"2225"}</definedName>
    <definedName name="rttrtyew_1" hidden="1">{"rp_only",#N/A,FALSE,"2225"}</definedName>
    <definedName name="rttryty" localSheetId="7" hidden="1">{"rp_only",#N/A,FALSE,"2225"}</definedName>
    <definedName name="rttryty" hidden="1">{"rp_only",#N/A,FALSE,"2225"}</definedName>
    <definedName name="rttryty_1" localSheetId="7" hidden="1">{"rp_only",#N/A,FALSE,"2225"}</definedName>
    <definedName name="rttryty_1" hidden="1">{"rp_only",#N/A,FALSE,"2225"}</definedName>
    <definedName name="rtutruu" localSheetId="7" hidden="1">{"rp_only",#N/A,FALSE,"2225"}</definedName>
    <definedName name="rtutruu" hidden="1">{"rp_only",#N/A,FALSE,"2225"}</definedName>
    <definedName name="rtutruu_1" localSheetId="7" hidden="1">{"rp_only",#N/A,FALSE,"2225"}</definedName>
    <definedName name="rtutruu_1" hidden="1">{"rp_only",#N/A,FALSE,"2225"}</definedName>
    <definedName name="rtwreqw" localSheetId="7" hidden="1">{"with_oth_curr",#N/A,FALSE,"2225"}</definedName>
    <definedName name="rtwreqw" hidden="1">{"with_oth_curr",#N/A,FALSE,"2225"}</definedName>
    <definedName name="rtwreqw_1" localSheetId="7" hidden="1">{"with_oth_curr",#N/A,FALSE,"2225"}</definedName>
    <definedName name="rtwreqw_1" hidden="1">{"with_oth_curr",#N/A,FALSE,"2225"}</definedName>
    <definedName name="rtwtwt" localSheetId="7" hidden="1">{"with_oth_curr",#N/A,FALSE,"2225"}</definedName>
    <definedName name="rtwtwt" hidden="1">{"with_oth_curr",#N/A,FALSE,"2225"}</definedName>
    <definedName name="rtwtwt_1" localSheetId="7" hidden="1">{"with_oth_curr",#N/A,FALSE,"2225"}</definedName>
    <definedName name="rtwtwt_1" hidden="1">{"with_oth_curr",#N/A,FALSE,"2225"}</definedName>
    <definedName name="rty" localSheetId="7" hidden="1">{#N/A,#N/A,FALSE,"REK";#N/A,#N/A,FALSE,"Bq-ARS"}</definedName>
    <definedName name="rty" hidden="1">{#N/A,#N/A,FALSE,"REK";#N/A,#N/A,FALSE,"Bq-ARS"}</definedName>
    <definedName name="RTYE" localSheetId="10" hidden="1">{"'장비'!$A$3:$M$12"}</definedName>
    <definedName name="RTYE" localSheetId="7" hidden="1">{"'장비'!$A$3:$M$12"}</definedName>
    <definedName name="RTYE" hidden="1">{"'장비'!$A$3:$M$12"}</definedName>
    <definedName name="rtyrr" localSheetId="7" hidden="1">{"with_oth_curr",#N/A,FALSE,"2225"}</definedName>
    <definedName name="rtyrr" hidden="1">{"with_oth_curr",#N/A,FALSE,"2225"}</definedName>
    <definedName name="rtyrr_1" localSheetId="7" hidden="1">{"with_oth_curr",#N/A,FALSE,"2225"}</definedName>
    <definedName name="rtyrr_1" hidden="1">{"with_oth_curr",#N/A,FALSE,"2225"}</definedName>
    <definedName name="rtyrt" localSheetId="7" hidden="1">{"with_oth_curr",#N/A,FALSE,"2225"}</definedName>
    <definedName name="rtyrt" hidden="1">{"with_oth_curr",#N/A,FALSE,"2225"}</definedName>
    <definedName name="rtyrt_1" localSheetId="7" hidden="1">{"with_oth_curr",#N/A,FALSE,"2225"}</definedName>
    <definedName name="rtyrt_1" hidden="1">{"with_oth_curr",#N/A,FALSE,"2225"}</definedName>
    <definedName name="rtyrty" localSheetId="7" hidden="1">{"with_oth_curr",#N/A,FALSE,"2225"}</definedName>
    <definedName name="rtyrty" hidden="1">{"with_oth_curr",#N/A,FALSE,"2225"}</definedName>
    <definedName name="rtyrty_1" localSheetId="7" hidden="1">{"with_oth_curr",#N/A,FALSE,"2225"}</definedName>
    <definedName name="rtyrty_1" hidden="1">{"with_oth_curr",#N/A,FALSE,"2225"}</definedName>
    <definedName name="rtyrtyrty" localSheetId="7" hidden="1">{"rp_only",#N/A,FALSE,"2225"}</definedName>
    <definedName name="rtyrtyrty" hidden="1">{"rp_only",#N/A,FALSE,"2225"}</definedName>
    <definedName name="rtyrtyrty_1" localSheetId="7" hidden="1">{"rp_only",#N/A,FALSE,"2225"}</definedName>
    <definedName name="rtyrtyrty_1" hidden="1">{"rp_only",#N/A,FALSE,"2225"}</definedName>
    <definedName name="rtyrtyry" localSheetId="7" hidden="1">{"rp_only",#N/A,FALSE,"2225"}</definedName>
    <definedName name="rtyrtyry" hidden="1">{"rp_only",#N/A,FALSE,"2225"}</definedName>
    <definedName name="rtyrtyry_1" localSheetId="7" hidden="1">{"rp_only",#N/A,FALSE,"2225"}</definedName>
    <definedName name="rtyrtyry_1" hidden="1">{"rp_only",#N/A,FALSE,"2225"}</definedName>
    <definedName name="rtyry" localSheetId="7" hidden="1">{"rp_only",#N/A,FALSE,"2225"}</definedName>
    <definedName name="rtyry" hidden="1">{"rp_only",#N/A,FALSE,"2225"}</definedName>
    <definedName name="rtyry_1" localSheetId="7" hidden="1">{"rp_only",#N/A,FALSE,"2225"}</definedName>
    <definedName name="rtyry_1" hidden="1">{"rp_only",#N/A,FALSE,"2225"}</definedName>
    <definedName name="rtyryry" localSheetId="7" hidden="1">{"with_oth_curr",#N/A,FALSE,"2225"}</definedName>
    <definedName name="rtyryry" hidden="1">{"with_oth_curr",#N/A,FALSE,"2225"}</definedName>
    <definedName name="rtyryry_1" localSheetId="7" hidden="1">{"with_oth_curr",#N/A,FALSE,"2225"}</definedName>
    <definedName name="rtyryry_1" hidden="1">{"with_oth_curr",#N/A,FALSE,"2225"}</definedName>
    <definedName name="rtyrytryt" localSheetId="7" hidden="1">{"rp_only",#N/A,FALSE,"2225"}</definedName>
    <definedName name="rtyrytryt" hidden="1">{"rp_only",#N/A,FALSE,"2225"}</definedName>
    <definedName name="rtyrytryt_1" localSheetId="7" hidden="1">{"rp_only",#N/A,FALSE,"2225"}</definedName>
    <definedName name="rtyrytryt_1" hidden="1">{"rp_only",#N/A,FALSE,"2225"}</definedName>
    <definedName name="rtytryertwe" localSheetId="7" hidden="1">{"rp_only",#N/A,FALSE,"2225"}</definedName>
    <definedName name="rtytryertwe" hidden="1">{"rp_only",#N/A,FALSE,"2225"}</definedName>
    <definedName name="rtytryertwe_1" localSheetId="7" hidden="1">{"rp_only",#N/A,FALSE,"2225"}</definedName>
    <definedName name="rtytryertwe_1" hidden="1">{"rp_only",#N/A,FALSE,"2225"}</definedName>
    <definedName name="rtytryr" localSheetId="7" hidden="1">{"rp_only",#N/A,FALSE,"2225"}</definedName>
    <definedName name="rtytryr" hidden="1">{"rp_only",#N/A,FALSE,"2225"}</definedName>
    <definedName name="rtytryr_1" localSheetId="7"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localSheetId="7" hidden="1">{#N/A,#N/A,FALSE,"Aging Summary";#N/A,#N/A,FALSE,"Ratio Analysis";#N/A,#N/A,FALSE,"Test 120 Day Accts";#N/A,#N/A,FALSE,"Tickmarks"}</definedName>
    <definedName name="rup" hidden="1">{#N/A,#N/A,FALSE,"Aging Summary";#N/A,#N/A,FALSE,"Ratio Analysis";#N/A,#N/A,FALSE,"Test 120 Day Accts";#N/A,#N/A,FALSE,"Tickmarks"}</definedName>
    <definedName name="rupiah">#REF!</definedName>
    <definedName name="rutyjuh" localSheetId="7" hidden="1">{"rp_only",#N/A,FALSE,"2225"}</definedName>
    <definedName name="rutyjuh" hidden="1">{"rp_only",#N/A,FALSE,"2225"}</definedName>
    <definedName name="rutyjuh_1" localSheetId="7" hidden="1">{"rp_only",#N/A,FALSE,"2225"}</definedName>
    <definedName name="rutyjuh_1" hidden="1">{"rp_only",#N/A,FALSE,"2225"}</definedName>
    <definedName name="rutyuyru" localSheetId="7" hidden="1">{"rp_only",#N/A,FALSE,"2225"}</definedName>
    <definedName name="rutyuyru" hidden="1">{"rp_only",#N/A,FALSE,"2225"}</definedName>
    <definedName name="rutyuyru_1" localSheetId="7" hidden="1">{"rp_only",#N/A,FALSE,"2225"}</definedName>
    <definedName name="rutyuyru_1" hidden="1">{"rp_only",#N/A,FALSE,"2225"}</definedName>
    <definedName name="rwerw">#REF!</definedName>
    <definedName name="rwerwre" localSheetId="7" hidden="1">{"with_oth_curr",#N/A,FALSE,"2225"}</definedName>
    <definedName name="rwerwre" hidden="1">{"with_oth_curr",#N/A,FALSE,"2225"}</definedName>
    <definedName name="rwerwre_1" localSheetId="7" hidden="1">{"with_oth_curr",#N/A,FALSE,"2225"}</definedName>
    <definedName name="rwerwre_1" hidden="1">{"with_oth_curr",#N/A,FALSE,"2225"}</definedName>
    <definedName name="rwetewrt" localSheetId="7" hidden="1">{"rp_only",#N/A,FALSE,"2225"}</definedName>
    <definedName name="rwetewrt" hidden="1">{"rp_only",#N/A,FALSE,"2225"}</definedName>
    <definedName name="rwetewrt_1" localSheetId="7" hidden="1">{"rp_only",#N/A,FALSE,"2225"}</definedName>
    <definedName name="rwetewrt_1" hidden="1">{"rp_only",#N/A,FALSE,"2225"}</definedName>
    <definedName name="rwetret" localSheetId="7" hidden="1">{"with_oth_curr",#N/A,FALSE,"2225"}</definedName>
    <definedName name="rwetret" hidden="1">{"with_oth_curr",#N/A,FALSE,"2225"}</definedName>
    <definedName name="rwetret_1" localSheetId="7" hidden="1">{"with_oth_curr",#N/A,FALSE,"2225"}</definedName>
    <definedName name="rwetret_1" hidden="1">{"with_oth_curr",#N/A,FALSE,"2225"}</definedName>
    <definedName name="rwrwre" localSheetId="7" hidden="1">{"rp_only",#N/A,FALSE,"2225"}</definedName>
    <definedName name="rwrwre" hidden="1">{"rp_only",#N/A,FALSE,"2225"}</definedName>
    <definedName name="rwrwre_1" localSheetId="7" hidden="1">{"rp_only",#N/A,FALSE,"2225"}</definedName>
    <definedName name="rwrwre_1" hidden="1">{"rp_only",#N/A,FALSE,"2225"}</definedName>
    <definedName name="ry">#REF!</definedName>
    <definedName name="ryeyrty" localSheetId="7" hidden="1">{"with_oth_curr",#N/A,FALSE,"2225"}</definedName>
    <definedName name="ryeyrty" hidden="1">{"with_oth_curr",#N/A,FALSE,"2225"}</definedName>
    <definedName name="ryeyrty_1" localSheetId="7" hidden="1">{"with_oth_curr",#N/A,FALSE,"2225"}</definedName>
    <definedName name="ryeyrty_1" hidden="1">{"with_oth_curr",#N/A,FALSE,"2225"}</definedName>
    <definedName name="ryrtyrtytry" localSheetId="7" hidden="1">{"with_oth_curr",#N/A,FALSE,"2225"}</definedName>
    <definedName name="ryrtyrtytry" hidden="1">{"with_oth_curr",#N/A,FALSE,"2225"}</definedName>
    <definedName name="ryrtyrtytry_1" localSheetId="7" hidden="1">{"with_oth_curr",#N/A,FALSE,"2225"}</definedName>
    <definedName name="ryrtyrtytry_1" hidden="1">{"with_oth_curr",#N/A,FALSE,"2225"}</definedName>
    <definedName name="ryryrtyryt" localSheetId="7" hidden="1">{"rp_only",#N/A,FALSE,"2225"}</definedName>
    <definedName name="ryryrtyryt" hidden="1">{"rp_only",#N/A,FALSE,"2225"}</definedName>
    <definedName name="ryryrtyryt_1" localSheetId="7" hidden="1">{"rp_only",#N/A,FALSE,"2225"}</definedName>
    <definedName name="ryryrtyryt_1" hidden="1">{"rp_only",#N/A,FALSE,"2225"}</definedName>
    <definedName name="rytj" localSheetId="7" hidden="1">{#N/A,#N/A,FALSE,"REK";#N/A,#N/A,FALSE,"rab"}</definedName>
    <definedName name="rytj" hidden="1">{#N/A,#N/A,FALSE,"REK";#N/A,#N/A,FALSE,"rab"}</definedName>
    <definedName name="ryyurty" localSheetId="7" hidden="1">{"rp_only",#N/A,FALSE,"2225"}</definedName>
    <definedName name="ryyurty" hidden="1">{"rp_only",#N/A,FALSE,"2225"}</definedName>
    <definedName name="ryyurty_1" localSheetId="7"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localSheetId="7" hidden="1">{#N/A,#N/A,FALSE,"Aging Summary";#N/A,#N/A,FALSE,"Ratio Analysis";#N/A,#N/A,FALSE,"Test 120 Day Accts";#N/A,#N/A,FALSE,"Tickmarks"}</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10" hidden="1">{#N/A,#N/A,FALSE,"特殊室（ＢＱ表）"}</definedName>
    <definedName name="saada" localSheetId="7" hidden="1">{#N/A,#N/A,FALSE,"特殊室（ＢＱ表）"}</definedName>
    <definedName name="saada" hidden="1">{#N/A,#N/A,FALSE,"特殊室（ＢＱ表）"}</definedName>
    <definedName name="saada_1" localSheetId="7" hidden="1">{"rp_only",#N/A,FALSE,"2225"}</definedName>
    <definedName name="saada_1" hidden="1">{"rp_only",#N/A,FALSE,"2225"}</definedName>
    <definedName name="saadasd" localSheetId="7" hidden="1">{"rp_only",#N/A,FALSE,"2225"}</definedName>
    <definedName name="saadasd" hidden="1">{"rp_only",#N/A,FALSE,"2225"}</definedName>
    <definedName name="saadasd_1" localSheetId="7" hidden="1">{"rp_only",#N/A,FALSE,"2225"}</definedName>
    <definedName name="saadasd_1" hidden="1">{"rp_only",#N/A,FALSE,"2225"}</definedName>
    <definedName name="saaf" localSheetId="7" hidden="1">{"rp_only",#N/A,FALSE,"2225"}</definedName>
    <definedName name="saaf" hidden="1">{"rp_only",#N/A,FALSE,"2225"}</definedName>
    <definedName name="saaf_1" localSheetId="7" hidden="1">{"rp_only",#N/A,FALSE,"2225"}</definedName>
    <definedName name="saaf_1" hidden="1">{"rp_only",#N/A,FALSE,"2225"}</definedName>
    <definedName name="saasdsa" localSheetId="7" hidden="1">{"rp_only",#N/A,FALSE,"2225"}</definedName>
    <definedName name="saasdsa" hidden="1">{"rp_only",#N/A,FALSE,"2225"}</definedName>
    <definedName name="saasdsa_1" localSheetId="7" hidden="1">{"rp_only",#N/A,FALSE,"2225"}</definedName>
    <definedName name="saasdsa_1" hidden="1">{"rp_only",#N/A,FALSE,"2225"}</definedName>
    <definedName name="sad" localSheetId="7" hidden="1">{"WORK IN PROCESS",#N/A,FALSE,"COGS"}</definedName>
    <definedName name="sad" hidden="1">{"WORK IN PROCESS",#N/A,FALSE,"COGS"}</definedName>
    <definedName name="sad_1" localSheetId="7" hidden="1">{"WORK IN PROCESS",#N/A,FALSE,"COGS"}</definedName>
    <definedName name="sad_1" hidden="1">{"WORK IN PROCESS",#N/A,FALSE,"COGS"}</definedName>
    <definedName name="SADA" localSheetId="7" hidden="1">{"with_oth_curr",#N/A,FALSE,"2225"}</definedName>
    <definedName name="SADA" hidden="1">{"with_oth_curr",#N/A,FALSE,"2225"}</definedName>
    <definedName name="SADA_1" localSheetId="7" hidden="1">{"with_oth_curr",#N/A,FALSE,"2225"}</definedName>
    <definedName name="SADA_1" hidden="1">{"with_oth_curr",#N/A,FALSE,"2225"}</definedName>
    <definedName name="sadaa" localSheetId="7" hidden="1">{"with_oth_curr",#N/A,FALSE,"2225"}</definedName>
    <definedName name="sadaa" hidden="1">{"with_oth_curr",#N/A,FALSE,"2225"}</definedName>
    <definedName name="sadaa_1" localSheetId="7" hidden="1">{"with_oth_curr",#N/A,FALSE,"2225"}</definedName>
    <definedName name="sadaa_1" hidden="1">{"with_oth_curr",#N/A,FALSE,"2225"}</definedName>
    <definedName name="sadad" localSheetId="7" hidden="1">{"rp_only",#N/A,FALSE,"2225"}</definedName>
    <definedName name="sadad" hidden="1">{"rp_only",#N/A,FALSE,"2225"}</definedName>
    <definedName name="sadad_1" localSheetId="7" hidden="1">{"rp_only",#N/A,FALSE,"2225"}</definedName>
    <definedName name="sadad_1" hidden="1">{"rp_only",#N/A,FALSE,"2225"}</definedName>
    <definedName name="sadadad" localSheetId="7" hidden="1">{"rp_only",#N/A,FALSE,"2225"}</definedName>
    <definedName name="sadadad" hidden="1">{"rp_only",#N/A,FALSE,"2225"}</definedName>
    <definedName name="sadadad_1" localSheetId="7" hidden="1">{"rp_only",#N/A,FALSE,"2225"}</definedName>
    <definedName name="sadadad_1" hidden="1">{"rp_only",#N/A,FALSE,"2225"}</definedName>
    <definedName name="sadadasd" localSheetId="7" hidden="1">{"rp_only",#N/A,FALSE,"2225"}</definedName>
    <definedName name="sadadasd" hidden="1">{"rp_only",#N/A,FALSE,"2225"}</definedName>
    <definedName name="sadadasd_1" localSheetId="7" hidden="1">{"rp_only",#N/A,FALSE,"2225"}</definedName>
    <definedName name="sadadasd_1" hidden="1">{"rp_only",#N/A,FALSE,"2225"}</definedName>
    <definedName name="sadadds" localSheetId="7" hidden="1">{"with_oth_curr",#N/A,FALSE,"2225"}</definedName>
    <definedName name="sadadds" hidden="1">{"with_oth_curr",#N/A,FALSE,"2225"}</definedName>
    <definedName name="sadadds_1" localSheetId="7" hidden="1">{"with_oth_curr",#N/A,FALSE,"2225"}</definedName>
    <definedName name="sadadds_1" hidden="1">{"with_oth_curr",#N/A,FALSE,"2225"}</definedName>
    <definedName name="sadads" localSheetId="7" hidden="1">{"rp_only",#N/A,FALSE,"2225"}</definedName>
    <definedName name="sadads" hidden="1">{"rp_only",#N/A,FALSE,"2225"}</definedName>
    <definedName name="sadads_1" localSheetId="7" hidden="1">{"rp_only",#N/A,FALSE,"2225"}</definedName>
    <definedName name="sadads_1" hidden="1">{"rp_only",#N/A,FALSE,"2225"}</definedName>
    <definedName name="sadadsad" localSheetId="7" hidden="1">{"rp_only",#N/A,FALSE,"2225"}</definedName>
    <definedName name="sadadsad" hidden="1">{"rp_only",#N/A,FALSE,"2225"}</definedName>
    <definedName name="sadadsad_1" localSheetId="7" hidden="1">{"rp_only",#N/A,FALSE,"2225"}</definedName>
    <definedName name="sadadsad_1" hidden="1">{"rp_only",#N/A,FALSE,"2225"}</definedName>
    <definedName name="sadadsada" localSheetId="7" hidden="1">{"rp_only",#N/A,FALSE,"2225"}</definedName>
    <definedName name="sadadsada" hidden="1">{"rp_only",#N/A,FALSE,"2225"}</definedName>
    <definedName name="sadadsada_1" localSheetId="7" hidden="1">{"rp_only",#N/A,FALSE,"2225"}</definedName>
    <definedName name="sadadsada_1" hidden="1">{"rp_only",#N/A,FALSE,"2225"}</definedName>
    <definedName name="sadadsadasd" localSheetId="7" hidden="1">{"rp_only",#N/A,FALSE,"2225"}</definedName>
    <definedName name="sadadsadasd" hidden="1">{"rp_only",#N/A,FALSE,"2225"}</definedName>
    <definedName name="sadadsadasd_1" localSheetId="7" hidden="1">{"rp_only",#N/A,FALSE,"2225"}</definedName>
    <definedName name="sadadsadasd_1" hidden="1">{"rp_only",#N/A,FALSE,"2225"}</definedName>
    <definedName name="sadadsasad" localSheetId="7" hidden="1">{"rp_only",#N/A,FALSE,"2225"}</definedName>
    <definedName name="sadadsasad" hidden="1">{"rp_only",#N/A,FALSE,"2225"}</definedName>
    <definedName name="sadadsasad_1" localSheetId="7" hidden="1">{"rp_only",#N/A,FALSE,"2225"}</definedName>
    <definedName name="sadadsasad_1" hidden="1">{"rp_only",#N/A,FALSE,"2225"}</definedName>
    <definedName name="sadadsd" localSheetId="7" hidden="1">{"rp_only",#N/A,FALSE,"2225"}</definedName>
    <definedName name="sadadsd" hidden="1">{"rp_only",#N/A,FALSE,"2225"}</definedName>
    <definedName name="sadadsd_1" localSheetId="7" hidden="1">{"rp_only",#N/A,FALSE,"2225"}</definedName>
    <definedName name="sadadsd_1" hidden="1">{"rp_only",#N/A,FALSE,"2225"}</definedName>
    <definedName name="SADAFD" localSheetId="7" hidden="1">{"with_oth_curr",#N/A,FALSE,"2225"}</definedName>
    <definedName name="SADAFD" hidden="1">{"with_oth_curr",#N/A,FALSE,"2225"}</definedName>
    <definedName name="SADAFD_1" localSheetId="7" hidden="1">{"with_oth_curr",#N/A,FALSE,"2225"}</definedName>
    <definedName name="SADAFD_1" hidden="1">{"with_oth_curr",#N/A,FALSE,"2225"}</definedName>
    <definedName name="SADAS" localSheetId="7" hidden="1">{"rp_only",#N/A,FALSE,"2225"}</definedName>
    <definedName name="SADAS" hidden="1">{"rp_only",#N/A,FALSE,"2225"}</definedName>
    <definedName name="SADAS_1" localSheetId="7" hidden="1">{"rp_only",#N/A,FALSE,"2225"}</definedName>
    <definedName name="SADAS_1" hidden="1">{"rp_only",#N/A,FALSE,"2225"}</definedName>
    <definedName name="sadasda" localSheetId="7" hidden="1">{"rp_only",#N/A,FALSE,"2225"}</definedName>
    <definedName name="sadasda" hidden="1">{"rp_only",#N/A,FALSE,"2225"}</definedName>
    <definedName name="sadasda_1" localSheetId="7" hidden="1">{"rp_only",#N/A,FALSE,"2225"}</definedName>
    <definedName name="sadasda_1" hidden="1">{"rp_only",#N/A,FALSE,"2225"}</definedName>
    <definedName name="sadasdad" localSheetId="7" hidden="1">{"with_oth_curr",#N/A,FALSE,"2225"}</definedName>
    <definedName name="sadasdad" hidden="1">{"with_oth_curr",#N/A,FALSE,"2225"}</definedName>
    <definedName name="sadasdad_1" localSheetId="7" hidden="1">{"with_oth_curr",#N/A,FALSE,"2225"}</definedName>
    <definedName name="sadasdad_1" hidden="1">{"with_oth_curr",#N/A,FALSE,"2225"}</definedName>
    <definedName name="sadasdadads" localSheetId="7" hidden="1">{"rp_only",#N/A,FALSE,"2225"}</definedName>
    <definedName name="sadasdadads" hidden="1">{"rp_only",#N/A,FALSE,"2225"}</definedName>
    <definedName name="sadasdadads_1" localSheetId="7" hidden="1">{"rp_only",#N/A,FALSE,"2225"}</definedName>
    <definedName name="sadasdadads_1" hidden="1">{"rp_only",#N/A,FALSE,"2225"}</definedName>
    <definedName name="sadasdas" localSheetId="7" hidden="1">{"rp_only",#N/A,FALSE,"2225"}</definedName>
    <definedName name="sadasdas" hidden="1">{"rp_only",#N/A,FALSE,"2225"}</definedName>
    <definedName name="sadasdas_1" localSheetId="7" hidden="1">{"rp_only",#N/A,FALSE,"2225"}</definedName>
    <definedName name="sadasdas_1" hidden="1">{"rp_only",#N/A,FALSE,"2225"}</definedName>
    <definedName name="sadasdasd" localSheetId="7" hidden="1">{"with_oth_curr",#N/A,FALSE,"2225"}</definedName>
    <definedName name="sadasdasd" hidden="1">{"with_oth_curr",#N/A,FALSE,"2225"}</definedName>
    <definedName name="sadasdasd_1" localSheetId="7" hidden="1">{"with_oth_curr",#N/A,FALSE,"2225"}</definedName>
    <definedName name="sadasdasd_1" hidden="1">{"with_oth_curr",#N/A,FALSE,"2225"}</definedName>
    <definedName name="sadasdasdasdasd" localSheetId="7" hidden="1">{"rp_only",#N/A,FALSE,"2225"}</definedName>
    <definedName name="sadasdasdasdasd" hidden="1">{"rp_only",#N/A,FALSE,"2225"}</definedName>
    <definedName name="sadasdasdasdasd_1" localSheetId="7" hidden="1">{"rp_only",#N/A,FALSE,"2225"}</definedName>
    <definedName name="sadasdasdasdasd_1" hidden="1">{"rp_only",#N/A,FALSE,"2225"}</definedName>
    <definedName name="sadasdasdsadsd" localSheetId="7" hidden="1">{"rp_only",#N/A,FALSE,"2225"}</definedName>
    <definedName name="sadasdasdsadsd" hidden="1">{"rp_only",#N/A,FALSE,"2225"}</definedName>
    <definedName name="sadasdasdsadsd_1" localSheetId="7" hidden="1">{"rp_only",#N/A,FALSE,"2225"}</definedName>
    <definedName name="sadasdasdsadsd_1" hidden="1">{"rp_only",#N/A,FALSE,"2225"}</definedName>
    <definedName name="sadasdsad" localSheetId="7" hidden="1">{"with_oth_curr",#N/A,FALSE,"2225"}</definedName>
    <definedName name="sadasdsad" hidden="1">{"with_oth_curr",#N/A,FALSE,"2225"}</definedName>
    <definedName name="sadasdsad_1" localSheetId="7" hidden="1">{"with_oth_curr",#N/A,FALSE,"2225"}</definedName>
    <definedName name="sadasdsad_1" hidden="1">{"with_oth_curr",#N/A,FALSE,"2225"}</definedName>
    <definedName name="SADASF" localSheetId="7" hidden="1">{"rp_only",#N/A,FALSE,"2225"}</definedName>
    <definedName name="SADASF" hidden="1">{"rp_only",#N/A,FALSE,"2225"}</definedName>
    <definedName name="SADASF_1" localSheetId="7" hidden="1">{"rp_only",#N/A,FALSE,"2225"}</definedName>
    <definedName name="SADASF_1" hidden="1">{"rp_only",#N/A,FALSE,"2225"}</definedName>
    <definedName name="sadasfdfsafsd" localSheetId="7" hidden="1">{"rp_only",#N/A,FALSE,"2225"}</definedName>
    <definedName name="sadasfdfsafsd" hidden="1">{"rp_only",#N/A,FALSE,"2225"}</definedName>
    <definedName name="sadasfdfsafsd_1" localSheetId="7" hidden="1">{"rp_only",#N/A,FALSE,"2225"}</definedName>
    <definedName name="sadasfdfsafsd_1" hidden="1">{"rp_only",#N/A,FALSE,"2225"}</definedName>
    <definedName name="sadasfdsa" localSheetId="7" hidden="1">{"with_oth_curr",#N/A,FALSE,"2225"}</definedName>
    <definedName name="sadasfdsa" hidden="1">{"with_oth_curr",#N/A,FALSE,"2225"}</definedName>
    <definedName name="sadasfdsa_1" localSheetId="7" hidden="1">{"with_oth_curr",#N/A,FALSE,"2225"}</definedName>
    <definedName name="sadasfdsa_1" hidden="1">{"with_oth_curr",#N/A,FALSE,"2225"}</definedName>
    <definedName name="SADDA" localSheetId="7" hidden="1">{"with_oth_curr",#N/A,FALSE,"2225"}</definedName>
    <definedName name="SADDA" hidden="1">{"with_oth_curr",#N/A,FALSE,"2225"}</definedName>
    <definedName name="SADDA_1" localSheetId="7" hidden="1">{"with_oth_curr",#N/A,FALSE,"2225"}</definedName>
    <definedName name="SADDA_1" hidden="1">{"with_oth_curr",#N/A,FALSE,"2225"}</definedName>
    <definedName name="saddadsa" localSheetId="7" hidden="1">{"with_oth_curr",#N/A,FALSE,"2225"}</definedName>
    <definedName name="saddadsa" hidden="1">{"with_oth_curr",#N/A,FALSE,"2225"}</definedName>
    <definedName name="saddadsa_1" localSheetId="7" hidden="1">{"with_oth_curr",#N/A,FALSE,"2225"}</definedName>
    <definedName name="saddadsa_1" hidden="1">{"with_oth_curr",#N/A,FALSE,"2225"}</definedName>
    <definedName name="saddfs" localSheetId="7" hidden="1">{"with_oth_curr",#N/A,FALSE,"2225"}</definedName>
    <definedName name="saddfs" hidden="1">{"with_oth_curr",#N/A,FALSE,"2225"}</definedName>
    <definedName name="saddfs_1" localSheetId="7" hidden="1">{"with_oth_curr",#N/A,FALSE,"2225"}</definedName>
    <definedName name="saddfs_1" hidden="1">{"with_oth_curr",#N/A,FALSE,"2225"}</definedName>
    <definedName name="sadds" localSheetId="7" hidden="1">{"rp_only",#N/A,FALSE,"2225"}</definedName>
    <definedName name="sadds" hidden="1">{"rp_only",#N/A,FALSE,"2225"}</definedName>
    <definedName name="sadds_1" localSheetId="7" hidden="1">{"rp_only",#N/A,FALSE,"2225"}</definedName>
    <definedName name="sadds_1" hidden="1">{"rp_only",#N/A,FALSE,"2225"}</definedName>
    <definedName name="SADDSA" localSheetId="7" hidden="1">{"rp_only",#N/A,FALSE,"2225"}</definedName>
    <definedName name="SADDSA" hidden="1">{"rp_only",#N/A,FALSE,"2225"}</definedName>
    <definedName name="SADDSA_1" localSheetId="7" hidden="1">{"rp_only",#N/A,FALSE,"2225"}</definedName>
    <definedName name="SADDSA_1" hidden="1">{"rp_only",#N/A,FALSE,"2225"}</definedName>
    <definedName name="saddsadsa" localSheetId="7" hidden="1">{"rp_only",#N/A,FALSE,"2225"}</definedName>
    <definedName name="saddsadsa" hidden="1">{"rp_only",#N/A,FALSE,"2225"}</definedName>
    <definedName name="saddsadsa_1" localSheetId="7" hidden="1">{"rp_only",#N/A,FALSE,"2225"}</definedName>
    <definedName name="saddsadsa_1" hidden="1">{"rp_only",#N/A,FALSE,"2225"}</definedName>
    <definedName name="saddsasad" localSheetId="7" hidden="1">{"rp_only",#N/A,FALSE,"2225"}</definedName>
    <definedName name="saddsasad" hidden="1">{"rp_only",#N/A,FALSE,"2225"}</definedName>
    <definedName name="saddsasad_1" localSheetId="7" hidden="1">{"rp_only",#N/A,FALSE,"2225"}</definedName>
    <definedName name="saddsasad_1" hidden="1">{"rp_only",#N/A,FALSE,"2225"}</definedName>
    <definedName name="saddsasdadsa" localSheetId="7" hidden="1">{"with_oth_curr",#N/A,FALSE,"2225"}</definedName>
    <definedName name="saddsasdadsa" hidden="1">{"with_oth_curr",#N/A,FALSE,"2225"}</definedName>
    <definedName name="saddsasdadsa_1" localSheetId="7" hidden="1">{"with_oth_curr",#N/A,FALSE,"2225"}</definedName>
    <definedName name="saddsasdadsa_1" hidden="1">{"with_oth_curr",#N/A,FALSE,"2225"}</definedName>
    <definedName name="sadf" localSheetId="7" hidden="1">{"rp_only",#N/A,FALSE,"2225"}</definedName>
    <definedName name="sadf" hidden="1">{"rp_only",#N/A,FALSE,"2225"}</definedName>
    <definedName name="sadf_1" localSheetId="7" hidden="1">{"rp_only",#N/A,FALSE,"2225"}</definedName>
    <definedName name="sadf_1" hidden="1">{"rp_only",#N/A,FALSE,"2225"}</definedName>
    <definedName name="sadfadsfd" localSheetId="7" hidden="1">{"rp_only",#N/A,FALSE,"2225"}</definedName>
    <definedName name="sadfadsfd" hidden="1">{"rp_only",#N/A,FALSE,"2225"}</definedName>
    <definedName name="sadfadsfd_1" localSheetId="7" hidden="1">{"rp_only",#N/A,FALSE,"2225"}</definedName>
    <definedName name="sadfadsfd_1" hidden="1">{"rp_only",#N/A,FALSE,"2225"}</definedName>
    <definedName name="sadfasdf" localSheetId="7" hidden="1">{"with_oth_curr",#N/A,FALSE,"2225"}</definedName>
    <definedName name="sadfasdf" hidden="1">{"with_oth_curr",#N/A,FALSE,"2225"}</definedName>
    <definedName name="sadfasdf_1" localSheetId="7" hidden="1">{"with_oth_curr",#N/A,FALSE,"2225"}</definedName>
    <definedName name="sadfasdf_1" hidden="1">{"with_oth_curr",#N/A,FALSE,"2225"}</definedName>
    <definedName name="sadfasdfa" localSheetId="7" hidden="1">{"rp_only",#N/A,FALSE,"2225"}</definedName>
    <definedName name="sadfasdfa" hidden="1">{"rp_only",#N/A,FALSE,"2225"}</definedName>
    <definedName name="sadfasdfa_1" localSheetId="7" hidden="1">{"rp_only",#N/A,FALSE,"2225"}</definedName>
    <definedName name="sadfasdfa_1" hidden="1">{"rp_only",#N/A,FALSE,"2225"}</definedName>
    <definedName name="sadfasdfsadf" localSheetId="7" hidden="1">{"rp_only",#N/A,FALSE,"2225"}</definedName>
    <definedName name="sadfasdfsadf" hidden="1">{"rp_only",#N/A,FALSE,"2225"}</definedName>
    <definedName name="sadfasdfsadf_1" localSheetId="7" hidden="1">{"rp_only",#N/A,FALSE,"2225"}</definedName>
    <definedName name="sadfasdfsadf_1" hidden="1">{"rp_only",#N/A,FALSE,"2225"}</definedName>
    <definedName name="sadfasdfsfad" localSheetId="7" hidden="1">{"rp_only",#N/A,FALSE,"2225"}</definedName>
    <definedName name="sadfasdfsfad" hidden="1">{"rp_only",#N/A,FALSE,"2225"}</definedName>
    <definedName name="sadfasdfsfad_1" localSheetId="7" hidden="1">{"rp_only",#N/A,FALSE,"2225"}</definedName>
    <definedName name="sadfasdfsfad_1" hidden="1">{"rp_only",#N/A,FALSE,"2225"}</definedName>
    <definedName name="sadfasfdsadfsadf" localSheetId="7" hidden="1">{"rp_only",#N/A,FALSE,"2225"}</definedName>
    <definedName name="sadfasfdsadfsadf" hidden="1">{"rp_only",#N/A,FALSE,"2225"}</definedName>
    <definedName name="sadfasfdsadfsadf_1" localSheetId="7" hidden="1">{"rp_only",#N/A,FALSE,"2225"}</definedName>
    <definedName name="sadfasfdsadfsadf_1" hidden="1">{"rp_only",#N/A,FALSE,"2225"}</definedName>
    <definedName name="sadfdasf" localSheetId="7" hidden="1">{"rp_only",#N/A,FALSE,"2225"}</definedName>
    <definedName name="sadfdasf" hidden="1">{"rp_only",#N/A,FALSE,"2225"}</definedName>
    <definedName name="sadfdasf_1" localSheetId="7" hidden="1">{"rp_only",#N/A,FALSE,"2225"}</definedName>
    <definedName name="sadfdasf_1" hidden="1">{"rp_only",#N/A,FALSE,"2225"}</definedName>
    <definedName name="sadfdsa" localSheetId="7" hidden="1">{"rp_only",#N/A,FALSE,"2225"}</definedName>
    <definedName name="sadfdsa" hidden="1">{"rp_only",#N/A,FALSE,"2225"}</definedName>
    <definedName name="sadfdsa_1" localSheetId="7" hidden="1">{"rp_only",#N/A,FALSE,"2225"}</definedName>
    <definedName name="sadfdsa_1" hidden="1">{"rp_only",#N/A,FALSE,"2225"}</definedName>
    <definedName name="sadfdsfadsf" localSheetId="7" hidden="1">{"rp_only",#N/A,FALSE,"2225"}</definedName>
    <definedName name="sadfdsfadsf" hidden="1">{"rp_only",#N/A,FALSE,"2225"}</definedName>
    <definedName name="sadfdsfadsf_1" localSheetId="7" hidden="1">{"rp_only",#N/A,FALSE,"2225"}</definedName>
    <definedName name="sadfdsfadsf_1" hidden="1">{"rp_only",#N/A,FALSE,"2225"}</definedName>
    <definedName name="sadfsa" localSheetId="7" hidden="1">{"rp_only",#N/A,FALSE,"2225"}</definedName>
    <definedName name="sadfsa" hidden="1">{"rp_only",#N/A,FALSE,"2225"}</definedName>
    <definedName name="sadfsa_1" localSheetId="7" hidden="1">{"rp_only",#N/A,FALSE,"2225"}</definedName>
    <definedName name="sadfsa_1" hidden="1">{"rp_only",#N/A,FALSE,"2225"}</definedName>
    <definedName name="sadfsadf" localSheetId="7" hidden="1">{"with_oth_curr",#N/A,FALSE,"2225"}</definedName>
    <definedName name="sadfsadf" hidden="1">{"with_oth_curr",#N/A,FALSE,"2225"}</definedName>
    <definedName name="sadfsadf_1" localSheetId="7" hidden="1">{"with_oth_curr",#N/A,FALSE,"2225"}</definedName>
    <definedName name="sadfsadf_1" hidden="1">{"with_oth_curr",#N/A,FALSE,"2225"}</definedName>
    <definedName name="sadfsadfa" localSheetId="7" hidden="1">{"with_oth_curr",#N/A,FALSE,"2225"}</definedName>
    <definedName name="sadfsadfa" hidden="1">{"with_oth_curr",#N/A,FALSE,"2225"}</definedName>
    <definedName name="sadfsadfa_1" localSheetId="7" hidden="1">{"with_oth_curr",#N/A,FALSE,"2225"}</definedName>
    <definedName name="sadfsadfa_1" hidden="1">{"with_oth_curr",#N/A,FALSE,"2225"}</definedName>
    <definedName name="sadfsafdsd" localSheetId="7" hidden="1">{"rp_only",#N/A,FALSE,"2225"}</definedName>
    <definedName name="sadfsafdsd" hidden="1">{"rp_only",#N/A,FALSE,"2225"}</definedName>
    <definedName name="sadfsafdsd_1" localSheetId="7" hidden="1">{"rp_only",#N/A,FALSE,"2225"}</definedName>
    <definedName name="sadfsafdsd_1" hidden="1">{"rp_only",#N/A,FALSE,"2225"}</definedName>
    <definedName name="sadfsdadfdsaf" localSheetId="7" hidden="1">{"with_oth_curr",#N/A,FALSE,"2225"}</definedName>
    <definedName name="sadfsdadfdsaf" hidden="1">{"with_oth_curr",#N/A,FALSE,"2225"}</definedName>
    <definedName name="sadfsdadfdsaf_1" localSheetId="7" hidden="1">{"with_oth_curr",#N/A,FALSE,"2225"}</definedName>
    <definedName name="sadfsdadfdsaf_1" hidden="1">{"with_oth_curr",#N/A,FALSE,"2225"}</definedName>
    <definedName name="sadfsdaf" localSheetId="7" hidden="1">{"rp_only",#N/A,FALSE,"2225"}</definedName>
    <definedName name="sadfsdaf" hidden="1">{"rp_only",#N/A,FALSE,"2225"}</definedName>
    <definedName name="sadfsdaf_1" localSheetId="7" hidden="1">{"rp_only",#N/A,FALSE,"2225"}</definedName>
    <definedName name="sadfsdaf_1" hidden="1">{"rp_only",#N/A,FALSE,"2225"}</definedName>
    <definedName name="sadfsdafasdf" localSheetId="7" hidden="1">{"rp_only",#N/A,FALSE,"2225"}</definedName>
    <definedName name="sadfsdafasdf" hidden="1">{"rp_only",#N/A,FALSE,"2225"}</definedName>
    <definedName name="sadfsdafasdf_1" localSheetId="7" hidden="1">{"rp_only",#N/A,FALSE,"2225"}</definedName>
    <definedName name="sadfsdafasdf_1" hidden="1">{"rp_only",#N/A,FALSE,"2225"}</definedName>
    <definedName name="sadfsdaffsd" localSheetId="7" hidden="1">{"rp_only",#N/A,FALSE,"2225"}</definedName>
    <definedName name="sadfsdaffsd" hidden="1">{"rp_only",#N/A,FALSE,"2225"}</definedName>
    <definedName name="sadfsdaffsd_1" localSheetId="7" hidden="1">{"rp_only",#N/A,FALSE,"2225"}</definedName>
    <definedName name="sadfsdaffsd_1" hidden="1">{"rp_only",#N/A,FALSE,"2225"}</definedName>
    <definedName name="sadfsdafsfd" localSheetId="7" hidden="1">{"with_oth_curr",#N/A,FALSE,"2225"}</definedName>
    <definedName name="sadfsdafsfd" hidden="1">{"with_oth_curr",#N/A,FALSE,"2225"}</definedName>
    <definedName name="sadfsdafsfd_1" localSheetId="7" hidden="1">{"with_oth_curr",#N/A,FALSE,"2225"}</definedName>
    <definedName name="sadfsdafsfd_1" hidden="1">{"with_oth_curr",#N/A,FALSE,"2225"}</definedName>
    <definedName name="sadfsdf" localSheetId="7" hidden="1">{"rp_only",#N/A,FALSE,"2225"}</definedName>
    <definedName name="sadfsdf" hidden="1">{"rp_only",#N/A,FALSE,"2225"}</definedName>
    <definedName name="sadfsdf_1" localSheetId="7" hidden="1">{"rp_only",#N/A,FALSE,"2225"}</definedName>
    <definedName name="sadfsdf_1" hidden="1">{"rp_only",#N/A,FALSE,"2225"}</definedName>
    <definedName name="sadfsfa" localSheetId="7" hidden="1">{"rp_only",#N/A,FALSE,"2225"}</definedName>
    <definedName name="sadfsfa" hidden="1">{"rp_only",#N/A,FALSE,"2225"}</definedName>
    <definedName name="sadfsfa_1" localSheetId="7" hidden="1">{"rp_only",#N/A,FALSE,"2225"}</definedName>
    <definedName name="sadfsfa_1" hidden="1">{"rp_only",#N/A,FALSE,"2225"}</definedName>
    <definedName name="sadgdfgsagfsd" localSheetId="7" hidden="1">{"rp_only",#N/A,FALSE,"2225"}</definedName>
    <definedName name="sadgdfgsagfsd" hidden="1">{"rp_only",#N/A,FALSE,"2225"}</definedName>
    <definedName name="sadgdfgsagfsd_1" localSheetId="7" hidden="1">{"rp_only",#N/A,FALSE,"2225"}</definedName>
    <definedName name="sadgdfgsagfsd_1" hidden="1">{"rp_only",#N/A,FALSE,"2225"}</definedName>
    <definedName name="sads" hidden="1">#REF!</definedName>
    <definedName name="sadsa" localSheetId="7" hidden="1">{#N/A,#N/A,FALSE,"Aging Summary";#N/A,#N/A,FALSE,"Ratio Analysis";#N/A,#N/A,FALSE,"Test 120 Day Accts";#N/A,#N/A,FALSE,"Tickmarks"}</definedName>
    <definedName name="sadsa" hidden="1">{#N/A,#N/A,FALSE,"Aging Summary";#N/A,#N/A,FALSE,"Ratio Analysis";#N/A,#N/A,FALSE,"Test 120 Day Accts";#N/A,#N/A,FALSE,"Tickmarks"}</definedName>
    <definedName name="sadsad" localSheetId="7" hidden="1">{"rp_only",#N/A,FALSE,"2225"}</definedName>
    <definedName name="sadsad" hidden="1">{"rp_only",#N/A,FALSE,"2225"}</definedName>
    <definedName name="sadsad_1" localSheetId="7" hidden="1">{"rp_only",#N/A,FALSE,"2225"}</definedName>
    <definedName name="sadsad_1" hidden="1">{"rp_only",#N/A,FALSE,"2225"}</definedName>
    <definedName name="sadsada" localSheetId="7" hidden="1">{"with_oth_curr",#N/A,FALSE,"2225"}</definedName>
    <definedName name="sadsada" hidden="1">{"with_oth_curr",#N/A,FALSE,"2225"}</definedName>
    <definedName name="sadsada_1" localSheetId="7" hidden="1">{"with_oth_curr",#N/A,FALSE,"2225"}</definedName>
    <definedName name="sadsada_1" hidden="1">{"with_oth_curr",#N/A,FALSE,"2225"}</definedName>
    <definedName name="sadsadasd" localSheetId="7" hidden="1">{"rp_only",#N/A,FALSE,"2225"}</definedName>
    <definedName name="sadsadasd" hidden="1">{"rp_only",#N/A,FALSE,"2225"}</definedName>
    <definedName name="sadsadasd_1" localSheetId="7" hidden="1">{"rp_only",#N/A,FALSE,"2225"}</definedName>
    <definedName name="sadsadasd_1" hidden="1">{"rp_only",#N/A,FALSE,"2225"}</definedName>
    <definedName name="sadsaddsa" localSheetId="7" hidden="1">{"with_oth_curr",#N/A,FALSE,"2225"}</definedName>
    <definedName name="sadsaddsa" hidden="1">{"with_oth_curr",#N/A,FALSE,"2225"}</definedName>
    <definedName name="sadsaddsa_1" localSheetId="7" hidden="1">{"with_oth_curr",#N/A,FALSE,"2225"}</definedName>
    <definedName name="sadsaddsa_1" hidden="1">{"with_oth_curr",#N/A,FALSE,"2225"}</definedName>
    <definedName name="sadsads" localSheetId="7" hidden="1">{"rp_only",#N/A,FALSE,"2225"}</definedName>
    <definedName name="sadsads" hidden="1">{"rp_only",#N/A,FALSE,"2225"}</definedName>
    <definedName name="sadsads_1" localSheetId="7" hidden="1">{"rp_only",#N/A,FALSE,"2225"}</definedName>
    <definedName name="sadsads_1" hidden="1">{"rp_only",#N/A,FALSE,"2225"}</definedName>
    <definedName name="sadsas" localSheetId="7" hidden="1">{"rp_only",#N/A,FALSE,"2225"}</definedName>
    <definedName name="sadsas" hidden="1">{"rp_only",#N/A,FALSE,"2225"}</definedName>
    <definedName name="sadsas_1" localSheetId="7" hidden="1">{"rp_only",#N/A,FALSE,"2225"}</definedName>
    <definedName name="sadsas_1" hidden="1">{"rp_only",#N/A,FALSE,"2225"}</definedName>
    <definedName name="SADSASDA" localSheetId="7" hidden="1">{"with_oth_curr",#N/A,FALSE,"2225"}</definedName>
    <definedName name="SADSASDA" hidden="1">{"with_oth_curr",#N/A,FALSE,"2225"}</definedName>
    <definedName name="SADSASDA_1" localSheetId="7" hidden="1">{"with_oth_curr",#N/A,FALSE,"2225"}</definedName>
    <definedName name="SADSASDA_1" hidden="1">{"with_oth_curr",#N/A,FALSE,"2225"}</definedName>
    <definedName name="sadsdadsa" localSheetId="7" hidden="1">{"rp_only",#N/A,FALSE,"2225"}</definedName>
    <definedName name="sadsdadsa" hidden="1">{"rp_only",#N/A,FALSE,"2225"}</definedName>
    <definedName name="sadsdadsa_1" localSheetId="7" hidden="1">{"rp_only",#N/A,FALSE,"2225"}</definedName>
    <definedName name="sadsdadsa_1" hidden="1">{"rp_only",#N/A,FALSE,"2225"}</definedName>
    <definedName name="sadsdsa" localSheetId="7" hidden="1">{"rp_only",#N/A,FALSE,"2225"}</definedName>
    <definedName name="sadsdsa" hidden="1">{"rp_only",#N/A,FALSE,"2225"}</definedName>
    <definedName name="sadsdsa_1" localSheetId="7" hidden="1">{"rp_only",#N/A,FALSE,"2225"}</definedName>
    <definedName name="sadsdsa_1" hidden="1">{"rp_only",#N/A,FALSE,"2225"}</definedName>
    <definedName name="sadsf" localSheetId="7" hidden="1">{"rp_only",#N/A,FALSE,"2225"}</definedName>
    <definedName name="sadsf" hidden="1">{"rp_only",#N/A,FALSE,"2225"}</definedName>
    <definedName name="sadsf_1" localSheetId="7" hidden="1">{"rp_only",#N/A,FALSE,"2225"}</definedName>
    <definedName name="sadsf_1" hidden="1">{"rp_only",#N/A,FALSE,"2225"}</definedName>
    <definedName name="saf" localSheetId="7" hidden="1">{"with_oth_curr",#N/A,FALSE,"2225"}</definedName>
    <definedName name="saf" hidden="1">{"with_oth_curr",#N/A,FALSE,"2225"}</definedName>
    <definedName name="saf_1" localSheetId="7" hidden="1">{"with_oth_curr",#N/A,FALSE,"2225"}</definedName>
    <definedName name="saf_1" hidden="1">{"with_oth_curr",#N/A,FALSE,"2225"}</definedName>
    <definedName name="safadsfaaffdsfd" localSheetId="7" hidden="1">{"rp_only",#N/A,FALSE,"2225"}</definedName>
    <definedName name="safadsfaaffdsfd" hidden="1">{"rp_only",#N/A,FALSE,"2225"}</definedName>
    <definedName name="safadsfaaffdsfd_1" localSheetId="7" hidden="1">{"rp_only",#N/A,FALSE,"2225"}</definedName>
    <definedName name="safadsfaaffdsfd_1" hidden="1">{"rp_only",#N/A,FALSE,"2225"}</definedName>
    <definedName name="SAFAFS" localSheetId="7" hidden="1">{"rp_only",#N/A,FALSE,"2225"}</definedName>
    <definedName name="SAFAFS" hidden="1">{"rp_only",#N/A,FALSE,"2225"}</definedName>
    <definedName name="SAFAFS_1" localSheetId="7" hidden="1">{"rp_only",#N/A,FALSE,"2225"}</definedName>
    <definedName name="SAFAFS_1" hidden="1">{"rp_only",#N/A,FALSE,"2225"}</definedName>
    <definedName name="safd" localSheetId="7" hidden="1">{"with_oth_curr",#N/A,FALSE,"2225"}</definedName>
    <definedName name="safd" hidden="1">{"with_oth_curr",#N/A,FALSE,"2225"}</definedName>
    <definedName name="safd_1" localSheetId="7" hidden="1">{"with_oth_curr",#N/A,FALSE,"2225"}</definedName>
    <definedName name="safd_1" hidden="1">{"with_oth_curr",#N/A,FALSE,"2225"}</definedName>
    <definedName name="safdd" localSheetId="7" hidden="1">{"with_oth_curr",#N/A,FALSE,"2225"}</definedName>
    <definedName name="safdd" hidden="1">{"with_oth_curr",#N/A,FALSE,"2225"}</definedName>
    <definedName name="safdd_1" localSheetId="7" hidden="1">{"with_oth_curr",#N/A,FALSE,"2225"}</definedName>
    <definedName name="safdd_1" hidden="1">{"with_oth_curr",#N/A,FALSE,"2225"}</definedName>
    <definedName name="safdfdsa" localSheetId="7" hidden="1">{"rp_only",#N/A,FALSE,"2225"}</definedName>
    <definedName name="safdfdsa" hidden="1">{"rp_only",#N/A,FALSE,"2225"}</definedName>
    <definedName name="safdfdsa_1" localSheetId="7" hidden="1">{"rp_only",#N/A,FALSE,"2225"}</definedName>
    <definedName name="safdfdsa_1" hidden="1">{"rp_only",#N/A,FALSE,"2225"}</definedName>
    <definedName name="safdfsdfds" localSheetId="7" hidden="1">{"rp_only",#N/A,FALSE,"2225"}</definedName>
    <definedName name="safdfsdfds" hidden="1">{"rp_only",#N/A,FALSE,"2225"}</definedName>
    <definedName name="safdfsdfds_1" localSheetId="7" hidden="1">{"rp_only",#N/A,FALSE,"2225"}</definedName>
    <definedName name="safdfsdfds_1" hidden="1">{"rp_only",#N/A,FALSE,"2225"}</definedName>
    <definedName name="safdsad" localSheetId="7" hidden="1">{"rp_only",#N/A,FALSE,"2225"}</definedName>
    <definedName name="safdsad" hidden="1">{"rp_only",#N/A,FALSE,"2225"}</definedName>
    <definedName name="safdsad_1" localSheetId="7" hidden="1">{"rp_only",#N/A,FALSE,"2225"}</definedName>
    <definedName name="safdsad_1" hidden="1">{"rp_only",#N/A,FALSE,"2225"}</definedName>
    <definedName name="safdsdsf" localSheetId="7" hidden="1">{"with_oth_curr",#N/A,FALSE,"2225"}</definedName>
    <definedName name="safdsdsf" hidden="1">{"with_oth_curr",#N/A,FALSE,"2225"}</definedName>
    <definedName name="safdsdsf_1" localSheetId="7" hidden="1">{"with_oth_curr",#N/A,FALSE,"2225"}</definedName>
    <definedName name="safdsdsf_1" hidden="1">{"with_oth_curr",#N/A,FALSE,"2225"}</definedName>
    <definedName name="safdsf" localSheetId="7" hidden="1">{"with_oth_curr",#N/A,FALSE,"2225"}</definedName>
    <definedName name="safdsf" hidden="1">{"with_oth_curr",#N/A,FALSE,"2225"}</definedName>
    <definedName name="safdsf_1" localSheetId="7" hidden="1">{"with_oth_curr",#N/A,FALSE,"2225"}</definedName>
    <definedName name="safdsf_1" hidden="1">{"with_oth_curr",#N/A,FALSE,"2225"}</definedName>
    <definedName name="safdsfd" localSheetId="7" hidden="1">{"with_oth_curr",#N/A,FALSE,"2225"}</definedName>
    <definedName name="safdsfd" hidden="1">{"with_oth_curr",#N/A,FALSE,"2225"}</definedName>
    <definedName name="safdsfd_1" localSheetId="7" hidden="1">{"with_oth_curr",#N/A,FALSE,"2225"}</definedName>
    <definedName name="safdsfd_1" hidden="1">{"with_oth_curr",#N/A,FALSE,"2225"}</definedName>
    <definedName name="SAFETY_CONTROL">#REF!</definedName>
    <definedName name="safs" localSheetId="7" hidden="1">{"with_oth_curr",#N/A,FALSE,"2225"}</definedName>
    <definedName name="safs" hidden="1">{"with_oth_curr",#N/A,FALSE,"2225"}</definedName>
    <definedName name="safs_1" localSheetId="7" hidden="1">{"with_oth_curr",#N/A,FALSE,"2225"}</definedName>
    <definedName name="safs_1" hidden="1">{"with_oth_curr",#N/A,FALSE,"2225"}</definedName>
    <definedName name="SAFSADA" localSheetId="7" hidden="1">{"rp_only",#N/A,FALSE,"2225"}</definedName>
    <definedName name="SAFSADA" hidden="1">{"rp_only",#N/A,FALSE,"2225"}</definedName>
    <definedName name="SAFSADA_1" localSheetId="7" hidden="1">{"rp_only",#N/A,FALSE,"2225"}</definedName>
    <definedName name="SAFSADA_1" hidden="1">{"rp_only",#N/A,FALSE,"2225"}</definedName>
    <definedName name="safsadfd" localSheetId="7" hidden="1">{"rp_only",#N/A,FALSE,"2225"}</definedName>
    <definedName name="safsadfd" hidden="1">{"rp_only",#N/A,FALSE,"2225"}</definedName>
    <definedName name="safsadfd_1" localSheetId="7" hidden="1">{"rp_only",#N/A,FALSE,"2225"}</definedName>
    <definedName name="safsadfd_1" hidden="1">{"rp_only",#N/A,FALSE,"2225"}</definedName>
    <definedName name="safsaf" localSheetId="7" hidden="1">{"rp_only",#N/A,FALSE,"2225"}</definedName>
    <definedName name="safsaf" hidden="1">{"rp_only",#N/A,FALSE,"2225"}</definedName>
    <definedName name="safsaf_1" localSheetId="7" hidden="1">{"rp_only",#N/A,FALSE,"2225"}</definedName>
    <definedName name="safsaf_1" hidden="1">{"rp_only",#N/A,FALSE,"2225"}</definedName>
    <definedName name="safsafd" localSheetId="7" hidden="1">{"rp_only",#N/A,FALSE,"2225"}</definedName>
    <definedName name="safsafd" hidden="1">{"rp_only",#N/A,FALSE,"2225"}</definedName>
    <definedName name="safsafd_1" localSheetId="7" hidden="1">{"rp_only",#N/A,FALSE,"2225"}</definedName>
    <definedName name="safsafd_1" hidden="1">{"rp_only",#N/A,FALSE,"2225"}</definedName>
    <definedName name="safsd" localSheetId="7" hidden="1">{"rp_only",#N/A,FALSE,"2225"}</definedName>
    <definedName name="safsd" hidden="1">{"rp_only",#N/A,FALSE,"2225"}</definedName>
    <definedName name="safsd_1" localSheetId="7" hidden="1">{"rp_only",#N/A,FALSE,"2225"}</definedName>
    <definedName name="safsd_1" hidden="1">{"rp_only",#N/A,FALSE,"2225"}</definedName>
    <definedName name="safsda" localSheetId="7" hidden="1">{"with_oth_curr",#N/A,FALSE,"2225"}</definedName>
    <definedName name="safsda" hidden="1">{"with_oth_curr",#N/A,FALSE,"2225"}</definedName>
    <definedName name="safsda_1" localSheetId="7" hidden="1">{"with_oth_curr",#N/A,FALSE,"2225"}</definedName>
    <definedName name="safsda_1" hidden="1">{"with_oth_curr",#N/A,FALSE,"2225"}</definedName>
    <definedName name="safsdfs" localSheetId="7" hidden="1">{"rp_only",#N/A,FALSE,"2225"}</definedName>
    <definedName name="safsdfs" hidden="1">{"rp_only",#N/A,FALSE,"2225"}</definedName>
    <definedName name="safsdfs_1" localSheetId="7"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 localSheetId="7">BLCH</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 localSheetId="7">Main.SAPF4Help()</definedName>
    <definedName name="SAPFuncF4Help">Main.SAPF4Help()</definedName>
    <definedName name="SAPsysID" hidden="1">"708C5W7SBKP804JT78WJ0JNKI"</definedName>
    <definedName name="SAPwbID" hidden="1">"ARS"</definedName>
    <definedName name="sas" localSheetId="7" hidden="1">{#N/A,#N/A,FALSE,"Aging Summary";#N/A,#N/A,FALSE,"Ratio Analysis";#N/A,#N/A,FALSE,"Test 120 Day Accts";#N/A,#N/A,FALSE,"Tickmarks"}</definedName>
    <definedName name="sas" hidden="1">{#N/A,#N/A,FALSE,"Aging Summary";#N/A,#N/A,FALSE,"Ratio Analysis";#N/A,#N/A,FALSE,"Test 120 Day Accts";#N/A,#N/A,FALSE,"Tickmarks"}</definedName>
    <definedName name="SASA" hidden="1">#REF!</definedName>
    <definedName name="sasad" localSheetId="7" hidden="1">{"with_oth_curr",#N/A,FALSE,"2225"}</definedName>
    <definedName name="sasad" hidden="1">{"with_oth_curr",#N/A,FALSE,"2225"}</definedName>
    <definedName name="sasad_1" localSheetId="7" hidden="1">{"with_oth_curr",#N/A,FALSE,"2225"}</definedName>
    <definedName name="sasad_1" hidden="1">{"with_oth_curr",#N/A,FALSE,"2225"}</definedName>
    <definedName name="sasdads" localSheetId="7" hidden="1">{"rp_only",#N/A,FALSE,"2225"}</definedName>
    <definedName name="sasdads" hidden="1">{"rp_only",#N/A,FALSE,"2225"}</definedName>
    <definedName name="sasdads_1" localSheetId="7" hidden="1">{"rp_only",#N/A,FALSE,"2225"}</definedName>
    <definedName name="sasdads_1" hidden="1">{"rp_only",#N/A,FALSE,"2225"}</definedName>
    <definedName name="sasdas" localSheetId="7" hidden="1">{"with_oth_curr",#N/A,FALSE,"2225"}</definedName>
    <definedName name="sasdas" hidden="1">{"with_oth_curr",#N/A,FALSE,"2225"}</definedName>
    <definedName name="sasdas_1" localSheetId="7" hidden="1">{"with_oth_curr",#N/A,FALSE,"2225"}</definedName>
    <definedName name="sasdas_1" hidden="1">{"with_oth_curr",#N/A,FALSE,"2225"}</definedName>
    <definedName name="sasdasf" localSheetId="7" hidden="1">{"with_oth_curr",#N/A,FALSE,"2225"}</definedName>
    <definedName name="sasdasf" hidden="1">{"with_oth_curr",#N/A,FALSE,"2225"}</definedName>
    <definedName name="sasdasf_1" localSheetId="7" hidden="1">{"with_oth_curr",#N/A,FALSE,"2225"}</definedName>
    <definedName name="sasdasf_1" hidden="1">{"with_oth_curr",#N/A,FALSE,"2225"}</definedName>
    <definedName name="sasfdsa" localSheetId="7" hidden="1">{"rp_only",#N/A,FALSE,"2225"}</definedName>
    <definedName name="sasfdsa" hidden="1">{"rp_only",#N/A,FALSE,"2225"}</definedName>
    <definedName name="sasfdsa_1" localSheetId="7" hidden="1">{"rp_only",#N/A,FALSE,"2225"}</definedName>
    <definedName name="sasfdsa_1" hidden="1">{"rp_only",#N/A,FALSE,"2225"}</definedName>
    <definedName name="saskj" localSheetId="7" hidden="1">{"rp_only",#N/A,FALSE,"2225"}</definedName>
    <definedName name="saskj" hidden="1">{"rp_only",#N/A,FALSE,"2225"}</definedName>
    <definedName name="saskj_1" localSheetId="7"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localSheetId="7" hidden="1">{"SCH2B",#N/A,FALSE,"Canada"}</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10" hidden="1">{#N/A,#N/A,FALSE,"Summary";#N/A,#N/A,FALSE,"3TJ";#N/A,#N/A,FALSE,"3TN";#N/A,#N/A,FALSE,"3TP";#N/A,#N/A,FALSE,"3SJ";#N/A,#N/A,FALSE,"3CJ";#N/A,#N/A,FALSE,"3CN";#N/A,#N/A,FALSE,"3CP";#N/A,#N/A,FALSE,"3A"}</definedName>
    <definedName name="scarce" localSheetId="7"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localSheetId="7" hidden="1">{"SCH1A",#N/A,FALSE,"US";"SCH2A",#N/A,FALSE,"US"}</definedName>
    <definedName name="scedule" hidden="1">{"SCH1A",#N/A,FALSE,"US";"SCH2A",#N/A,FALSE,"US"}</definedName>
    <definedName name="SCementS">#REF!</definedName>
    <definedName name="Scenario_Number">#REF!</definedName>
    <definedName name="SCH">#REF!</definedName>
    <definedName name="SCH1.0">#REF!</definedName>
    <definedName name="Schdasd" localSheetId="7" hidden="1">{"SCH1C",#N/A,FALSE,"North America";"SCH2C",#N/A,FALSE,"North America"}</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localSheetId="7" hidden="1">{"SCH1C",#N/A,FALSE,"North America";"SCH2C",#N/A,FALSE,"North America"}</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localSheetId="7" hidden="1">{"with_oth_curr",#N/A,FALSE,"2225"}</definedName>
    <definedName name="sdaas" hidden="1">{"with_oth_curr",#N/A,FALSE,"2225"}</definedName>
    <definedName name="sdaas_1" localSheetId="7" hidden="1">{"with_oth_curr",#N/A,FALSE,"2225"}</definedName>
    <definedName name="sdaas_1" hidden="1">{"with_oth_curr",#N/A,FALSE,"2225"}</definedName>
    <definedName name="sdad" hidden="1">#REF!</definedName>
    <definedName name="sdada" localSheetId="7" hidden="1">{"rp_only",#N/A,FALSE,"2225"}</definedName>
    <definedName name="sdada" hidden="1">{"rp_only",#N/A,FALSE,"2225"}</definedName>
    <definedName name="sdada_1" localSheetId="7" hidden="1">{"rp_only",#N/A,FALSE,"2225"}</definedName>
    <definedName name="sdada_1" hidden="1">{"rp_only",#N/A,FALSE,"2225"}</definedName>
    <definedName name="sdadad" localSheetId="7" hidden="1">{"with_oth_curr",#N/A,FALSE,"2225"}</definedName>
    <definedName name="sdadad" hidden="1">{"with_oth_curr",#N/A,FALSE,"2225"}</definedName>
    <definedName name="sdadad_1" localSheetId="7" hidden="1">{"with_oth_curr",#N/A,FALSE,"2225"}</definedName>
    <definedName name="sdadad_1" hidden="1">{"with_oth_curr",#N/A,FALSE,"2225"}</definedName>
    <definedName name="sdadadad" localSheetId="7" hidden="1">{"rp_only",#N/A,FALSE,"2225"}</definedName>
    <definedName name="sdadadad" hidden="1">{"rp_only",#N/A,FALSE,"2225"}</definedName>
    <definedName name="sdadadad_1" localSheetId="7" hidden="1">{"rp_only",#N/A,FALSE,"2225"}</definedName>
    <definedName name="sdadadad_1" hidden="1">{"rp_only",#N/A,FALSE,"2225"}</definedName>
    <definedName name="sdadads" localSheetId="7" hidden="1">{"with_oth_curr",#N/A,FALSE,"2225"}</definedName>
    <definedName name="sdadads" hidden="1">{"with_oth_curr",#N/A,FALSE,"2225"}</definedName>
    <definedName name="sdadads_1" localSheetId="7" hidden="1">{"with_oth_curr",#N/A,FALSE,"2225"}</definedName>
    <definedName name="sdadads_1" hidden="1">{"with_oth_curr",#N/A,FALSE,"2225"}</definedName>
    <definedName name="sdadadsa" localSheetId="7" hidden="1">{"with_oth_curr",#N/A,FALSE,"2225"}</definedName>
    <definedName name="sdadadsa" hidden="1">{"with_oth_curr",#N/A,FALSE,"2225"}</definedName>
    <definedName name="sdadadsa_1" localSheetId="7" hidden="1">{"with_oth_curr",#N/A,FALSE,"2225"}</definedName>
    <definedName name="sdadadsa_1" hidden="1">{"with_oth_curr",#N/A,FALSE,"2225"}</definedName>
    <definedName name="sdadasd" localSheetId="7" hidden="1">{"rp_only",#N/A,FALSE,"2225"}</definedName>
    <definedName name="sdadasd" hidden="1">{"rp_only",#N/A,FALSE,"2225"}</definedName>
    <definedName name="sdadasd_1" localSheetId="7" hidden="1">{"rp_only",#N/A,FALSE,"2225"}</definedName>
    <definedName name="sdadasd_1" hidden="1">{"rp_only",#N/A,FALSE,"2225"}</definedName>
    <definedName name="sdadasdsa" localSheetId="7" hidden="1">{"with_oth_curr",#N/A,FALSE,"2225"}</definedName>
    <definedName name="sdadasdsa" hidden="1">{"with_oth_curr",#N/A,FALSE,"2225"}</definedName>
    <definedName name="sdadasdsa_1" localSheetId="7" hidden="1">{"with_oth_curr",#N/A,FALSE,"2225"}</definedName>
    <definedName name="sdadasdsa_1" hidden="1">{"with_oth_curr",#N/A,FALSE,"2225"}</definedName>
    <definedName name="sdadsad" localSheetId="7" hidden="1">{"rp_only",#N/A,FALSE,"2225"}</definedName>
    <definedName name="sdadsad" hidden="1">{"rp_only",#N/A,FALSE,"2225"}</definedName>
    <definedName name="sdadsad_1" localSheetId="7" hidden="1">{"rp_only",#N/A,FALSE,"2225"}</definedName>
    <definedName name="sdadsad_1" hidden="1">{"rp_only",#N/A,FALSE,"2225"}</definedName>
    <definedName name="sdadsasddsa" localSheetId="7" hidden="1">{"with_oth_curr",#N/A,FALSE,"2225"}</definedName>
    <definedName name="sdadsasddsa" hidden="1">{"with_oth_curr",#N/A,FALSE,"2225"}</definedName>
    <definedName name="sdadsasddsa_1" localSheetId="7" hidden="1">{"with_oth_curr",#N/A,FALSE,"2225"}</definedName>
    <definedName name="sdadsasddsa_1" hidden="1">{"with_oth_curr",#N/A,FALSE,"2225"}</definedName>
    <definedName name="sdadsdsa" localSheetId="7" hidden="1">{"with_oth_curr",#N/A,FALSE,"2225"}</definedName>
    <definedName name="sdadsdsa" hidden="1">{"with_oth_curr",#N/A,FALSE,"2225"}</definedName>
    <definedName name="sdadsdsa_1" localSheetId="7" hidden="1">{"with_oth_curr",#N/A,FALSE,"2225"}</definedName>
    <definedName name="sdadsdsa_1" hidden="1">{"with_oth_curr",#N/A,FALSE,"2225"}</definedName>
    <definedName name="sdaf" localSheetId="7" hidden="1">{"with_oth_curr",#N/A,FALSE,"2225"}</definedName>
    <definedName name="sdaf" hidden="1">{"with_oth_curr",#N/A,FALSE,"2225"}</definedName>
    <definedName name="sdaf_1" localSheetId="7" hidden="1">{"with_oth_curr",#N/A,FALSE,"2225"}</definedName>
    <definedName name="sdaf_1" hidden="1">{"with_oth_curr",#N/A,FALSE,"2225"}</definedName>
    <definedName name="sdafasdf" localSheetId="7" hidden="1">{"with_oth_curr",#N/A,FALSE,"2225"}</definedName>
    <definedName name="sdafasdf" hidden="1">{"with_oth_curr",#N/A,FALSE,"2225"}</definedName>
    <definedName name="sdafasdf_1" localSheetId="7" hidden="1">{"with_oth_curr",#N/A,FALSE,"2225"}</definedName>
    <definedName name="sdafasdf_1" hidden="1">{"with_oth_curr",#N/A,FALSE,"2225"}</definedName>
    <definedName name="sdafd" localSheetId="7" hidden="1">{"with_oth_curr",#N/A,FALSE,"2225"}</definedName>
    <definedName name="sdafd" hidden="1">{"with_oth_curr",#N/A,FALSE,"2225"}</definedName>
    <definedName name="sdafd_1" localSheetId="7" hidden="1">{"with_oth_curr",#N/A,FALSE,"2225"}</definedName>
    <definedName name="sdafd_1" hidden="1">{"with_oth_curr",#N/A,FALSE,"2225"}</definedName>
    <definedName name="sdafdfasf" localSheetId="7" hidden="1">{"with_oth_curr",#N/A,FALSE,"2225"}</definedName>
    <definedName name="sdafdfasf" hidden="1">{"with_oth_curr",#N/A,FALSE,"2225"}</definedName>
    <definedName name="sdafdfasf_1" localSheetId="7" hidden="1">{"with_oth_curr",#N/A,FALSE,"2225"}</definedName>
    <definedName name="sdafdfasf_1" hidden="1">{"with_oth_curr",#N/A,FALSE,"2225"}</definedName>
    <definedName name="sdafsadfdsf" localSheetId="7" hidden="1">{"rp_only",#N/A,FALSE,"2225"}</definedName>
    <definedName name="sdafsadfdsf" hidden="1">{"rp_only",#N/A,FALSE,"2225"}</definedName>
    <definedName name="sdafsadfdsf_1" localSheetId="7" hidden="1">{"rp_only",#N/A,FALSE,"2225"}</definedName>
    <definedName name="sdafsadfdsf_1" hidden="1">{"rp_only",#N/A,FALSE,"2225"}</definedName>
    <definedName name="sdafsadfsdf" localSheetId="7" hidden="1">{"with_oth_curr",#N/A,FALSE,"2225"}</definedName>
    <definedName name="sdafsadfsdf" hidden="1">{"with_oth_curr",#N/A,FALSE,"2225"}</definedName>
    <definedName name="sdafsadfsdf_1" localSheetId="7" hidden="1">{"with_oth_curr",#N/A,FALSE,"2225"}</definedName>
    <definedName name="sdafsadfsdf_1" hidden="1">{"with_oth_curr",#N/A,FALSE,"2225"}</definedName>
    <definedName name="sdafsdf" localSheetId="7" hidden="1">{"rp_only",#N/A,FALSE,"2225"}</definedName>
    <definedName name="sdafsdf" hidden="1">{"rp_only",#N/A,FALSE,"2225"}</definedName>
    <definedName name="sdafsdf_1" localSheetId="7" hidden="1">{"rp_only",#N/A,FALSE,"2225"}</definedName>
    <definedName name="sdafsdf_1" hidden="1">{"rp_only",#N/A,FALSE,"2225"}</definedName>
    <definedName name="sdagfdsgsdggd" localSheetId="7" hidden="1">{"rp_only",#N/A,FALSE,"2225"}</definedName>
    <definedName name="sdagfdsgsdggd" hidden="1">{"rp_only",#N/A,FALSE,"2225"}</definedName>
    <definedName name="sdagfdsgsdggd_1" localSheetId="7" hidden="1">{"rp_only",#N/A,FALSE,"2225"}</definedName>
    <definedName name="sdagfdsgsdggd_1" hidden="1">{"rp_only",#N/A,FALSE,"2225"}</definedName>
    <definedName name="sdasadsad" localSheetId="7" hidden="1">{"rp_only",#N/A,FALSE,"2225"}</definedName>
    <definedName name="sdasadsad" hidden="1">{"rp_only",#N/A,FALSE,"2225"}</definedName>
    <definedName name="sdasadsad_1" localSheetId="7" hidden="1">{"rp_only",#N/A,FALSE,"2225"}</definedName>
    <definedName name="sdasadsad_1" hidden="1">{"rp_only",#N/A,FALSE,"2225"}</definedName>
    <definedName name="sdasd" localSheetId="7" hidden="1">{"rp_only",#N/A,FALSE,"2225"}</definedName>
    <definedName name="sdasd" hidden="1">{"rp_only",#N/A,FALSE,"2225"}</definedName>
    <definedName name="sdasd_1" localSheetId="7" hidden="1">{"rp_only",#N/A,FALSE,"2225"}</definedName>
    <definedName name="sdasd_1" hidden="1">{"rp_only",#N/A,FALSE,"2225"}</definedName>
    <definedName name="sdasda" localSheetId="7" hidden="1">{"rp_only",#N/A,FALSE,"2225"}</definedName>
    <definedName name="sdasda" hidden="1">{"rp_only",#N/A,FALSE,"2225"}</definedName>
    <definedName name="sdasda_1" localSheetId="7" hidden="1">{"rp_only",#N/A,FALSE,"2225"}</definedName>
    <definedName name="sdasda_1" hidden="1">{"rp_only",#N/A,FALSE,"2225"}</definedName>
    <definedName name="sdasdaads" localSheetId="7" hidden="1">{"rp_only",#N/A,FALSE,"2225"}</definedName>
    <definedName name="sdasdaads" hidden="1">{"rp_only",#N/A,FALSE,"2225"}</definedName>
    <definedName name="sdasdaads_1" localSheetId="7" hidden="1">{"rp_only",#N/A,FALSE,"2225"}</definedName>
    <definedName name="sdasdaads_1" hidden="1">{"rp_only",#N/A,FALSE,"2225"}</definedName>
    <definedName name="sdasdad" localSheetId="7" hidden="1">{"rp_only",#N/A,FALSE,"2225"}</definedName>
    <definedName name="sdasdad" hidden="1">{"rp_only",#N/A,FALSE,"2225"}</definedName>
    <definedName name="sdasdad_1" localSheetId="7" hidden="1">{"rp_only",#N/A,FALSE,"2225"}</definedName>
    <definedName name="sdasdad_1" hidden="1">{"rp_only",#N/A,FALSE,"2225"}</definedName>
    <definedName name="sdasdads" localSheetId="7" hidden="1">{"rp_only",#N/A,FALSE,"2225"}</definedName>
    <definedName name="sdasdads" hidden="1">{"rp_only",#N/A,FALSE,"2225"}</definedName>
    <definedName name="sdasdads_1" localSheetId="7" hidden="1">{"rp_only",#N/A,FALSE,"2225"}</definedName>
    <definedName name="sdasdads_1" hidden="1">{"rp_only",#N/A,FALSE,"2225"}</definedName>
    <definedName name="sdasdadsa" localSheetId="7" hidden="1">{"rp_only",#N/A,FALSE,"2225"}</definedName>
    <definedName name="sdasdadsa" hidden="1">{"rp_only",#N/A,FALSE,"2225"}</definedName>
    <definedName name="sdasdadsa_1" localSheetId="7" hidden="1">{"rp_only",#N/A,FALSE,"2225"}</definedName>
    <definedName name="sdasdadsa_1" hidden="1">{"rp_only",#N/A,FALSE,"2225"}</definedName>
    <definedName name="sdasdasad" localSheetId="7" hidden="1">{"with_oth_curr",#N/A,FALSE,"2225"}</definedName>
    <definedName name="sdasdasad" hidden="1">{"with_oth_curr",#N/A,FALSE,"2225"}</definedName>
    <definedName name="sdasdasad_1" localSheetId="7" hidden="1">{"with_oth_curr",#N/A,FALSE,"2225"}</definedName>
    <definedName name="sdasdasad_1" hidden="1">{"with_oth_curr",#N/A,FALSE,"2225"}</definedName>
    <definedName name="sdasdasda" localSheetId="7" hidden="1">{"rp_only",#N/A,FALSE,"2225"}</definedName>
    <definedName name="sdasdasda" hidden="1">{"rp_only",#N/A,FALSE,"2225"}</definedName>
    <definedName name="sdasdasda_1" localSheetId="7" hidden="1">{"rp_only",#N/A,FALSE,"2225"}</definedName>
    <definedName name="sdasdasda_1" hidden="1">{"rp_only",#N/A,FALSE,"2225"}</definedName>
    <definedName name="sdasdasdasd" localSheetId="7" hidden="1">{"rp_only",#N/A,FALSE,"2225"}</definedName>
    <definedName name="sdasdasdasd" hidden="1">{"rp_only",#N/A,FALSE,"2225"}</definedName>
    <definedName name="sdasdasdasd_1" localSheetId="7" hidden="1">{"rp_only",#N/A,FALSE,"2225"}</definedName>
    <definedName name="sdasdasdasd_1" hidden="1">{"rp_only",#N/A,FALSE,"2225"}</definedName>
    <definedName name="sdasds" localSheetId="7" hidden="1">{"with_oth_curr",#N/A,FALSE,"2225"}</definedName>
    <definedName name="sdasds" hidden="1">{"with_oth_curr",#N/A,FALSE,"2225"}</definedName>
    <definedName name="sdasds_1" localSheetId="7" hidden="1">{"with_oth_curr",#N/A,FALSE,"2225"}</definedName>
    <definedName name="sdasds_1" hidden="1">{"with_oth_curr",#N/A,FALSE,"2225"}</definedName>
    <definedName name="sdasfasdfsdfsdf" localSheetId="7" hidden="1">{"rp_only",#N/A,FALSE,"2225"}</definedName>
    <definedName name="sdasfasdfsdfsdf" hidden="1">{"rp_only",#N/A,FALSE,"2225"}</definedName>
    <definedName name="sdasfasdfsdfsdf_1" localSheetId="7" hidden="1">{"rp_only",#N/A,FALSE,"2225"}</definedName>
    <definedName name="sdasfasdfsdfsdf_1" hidden="1">{"rp_only",#N/A,FALSE,"2225"}</definedName>
    <definedName name="sdasfdd" localSheetId="7" hidden="1">{"rp_only",#N/A,FALSE,"2225"}</definedName>
    <definedName name="sdasfdd" hidden="1">{"rp_only",#N/A,FALSE,"2225"}</definedName>
    <definedName name="sdasfdd_1" localSheetId="7" hidden="1">{"rp_only",#N/A,FALSE,"2225"}</definedName>
    <definedName name="sdasfdd_1" hidden="1">{"rp_only",#N/A,FALSE,"2225"}</definedName>
    <definedName name="sdatu">#REF!</definedName>
    <definedName name="SDd" localSheetId="7" hidden="1">{"with_oth_curr",#N/A,FALSE,"2225"}</definedName>
    <definedName name="SDd" hidden="1">{"with_oth_curr",#N/A,FALSE,"2225"}</definedName>
    <definedName name="SDd_1" localSheetId="7" hidden="1">{"with_oth_curr",#N/A,FALSE,"2225"}</definedName>
    <definedName name="SDd_1" hidden="1">{"with_oth_curr",#N/A,FALSE,"2225"}</definedName>
    <definedName name="sddsadsa" localSheetId="7" hidden="1">{"with_oth_curr",#N/A,FALSE,"2225"}</definedName>
    <definedName name="sddsadsa" hidden="1">{"with_oth_curr",#N/A,FALSE,"2225"}</definedName>
    <definedName name="sddsadsa_1" localSheetId="7" hidden="1">{"with_oth_curr",#N/A,FALSE,"2225"}</definedName>
    <definedName name="sddsadsa_1" hidden="1">{"with_oth_curr",#N/A,FALSE,"2225"}</definedName>
    <definedName name="sddsfsdf" localSheetId="7" hidden="1">{"rp_only",#N/A,FALSE,"2225"}</definedName>
    <definedName name="sddsfsdf" hidden="1">{"rp_only",#N/A,FALSE,"2225"}</definedName>
    <definedName name="sddsfsdf_1" localSheetId="7" hidden="1">{"rp_only",#N/A,FALSE,"2225"}</definedName>
    <definedName name="sddsfsdf_1" hidden="1">{"rp_only",#N/A,FALSE,"2225"}</definedName>
    <definedName name="sddsgd" localSheetId="7" hidden="1">{"with_oth_curr",#N/A,FALSE,"2225"}</definedName>
    <definedName name="sddsgd" hidden="1">{"with_oth_curr",#N/A,FALSE,"2225"}</definedName>
    <definedName name="sddsgd_1" localSheetId="7" hidden="1">{"with_oth_curr",#N/A,FALSE,"2225"}</definedName>
    <definedName name="sddsgd_1" hidden="1">{"with_oth_curr",#N/A,FALSE,"2225"}</definedName>
    <definedName name="SDE" hidden="1">#REF!</definedName>
    <definedName name="sdewe" localSheetId="7" hidden="1">{"rp_only",#N/A,FALSE,"2225"}</definedName>
    <definedName name="sdewe" hidden="1">{"rp_only",#N/A,FALSE,"2225"}</definedName>
    <definedName name="sdewe_1" localSheetId="7" hidden="1">{"rp_only",#N/A,FALSE,"2225"}</definedName>
    <definedName name="sdewe_1" hidden="1">{"rp_only",#N/A,FALSE,"2225"}</definedName>
    <definedName name="sdf" localSheetId="7" hidden="1">{#N/A,#N/A,FALSE,"Calc";#N/A,#N/A,FALSE,"Sensitivity";#N/A,#N/A,FALSE,"LT Earn.Dil.";#N/A,#N/A,FALSE,"Dil. AVP"}</definedName>
    <definedName name="sdf" hidden="1">{#N/A,#N/A,FALSE,"Calc";#N/A,#N/A,FALSE,"Sensitivity";#N/A,#N/A,FALSE,"LT Earn.Dil.";#N/A,#N/A,FALSE,"Dil. AVP"}</definedName>
    <definedName name="sdfa" localSheetId="7" hidden="1">{"rp_only",#N/A,FALSE,"2225"}</definedName>
    <definedName name="sdfa" hidden="1">{"rp_only",#N/A,FALSE,"2225"}</definedName>
    <definedName name="sdfa_1" localSheetId="7" hidden="1">{"rp_only",#N/A,FALSE,"2225"}</definedName>
    <definedName name="sdfa_1" hidden="1">{"rp_only",#N/A,FALSE,"2225"}</definedName>
    <definedName name="sdfasdfa" localSheetId="7" hidden="1">{"rp_only",#N/A,FALSE,"2225"}</definedName>
    <definedName name="sdfasdfa" hidden="1">{"rp_only",#N/A,FALSE,"2225"}</definedName>
    <definedName name="sdfasdfa_1" localSheetId="7" hidden="1">{"rp_only",#N/A,FALSE,"2225"}</definedName>
    <definedName name="sdfasdfa_1" hidden="1">{"rp_only",#N/A,FALSE,"2225"}</definedName>
    <definedName name="sdfasfasf" localSheetId="7" hidden="1">{"with_oth_curr",#N/A,FALSE,"2225"}</definedName>
    <definedName name="sdfasfasf" hidden="1">{"with_oth_curr",#N/A,FALSE,"2225"}</definedName>
    <definedName name="sdfasfasf_1" localSheetId="7" hidden="1">{"with_oth_curr",#N/A,FALSE,"2225"}</definedName>
    <definedName name="sdfasfasf_1" hidden="1">{"with_oth_curr",#N/A,FALSE,"2225"}</definedName>
    <definedName name="sdfasfdaf" localSheetId="7" hidden="1">{"with_oth_curr",#N/A,FALSE,"2225"}</definedName>
    <definedName name="sdfasfdaf" hidden="1">{"with_oth_curr",#N/A,FALSE,"2225"}</definedName>
    <definedName name="sdfasfdaf_1" localSheetId="7" hidden="1">{"with_oth_curr",#N/A,FALSE,"2225"}</definedName>
    <definedName name="sdfasfdaf_1" hidden="1">{"with_oth_curr",#N/A,FALSE,"2225"}</definedName>
    <definedName name="sdfasfsadf" localSheetId="7" hidden="1">{"rp_only",#N/A,FALSE,"2225"}</definedName>
    <definedName name="sdfasfsadf" hidden="1">{"rp_only",#N/A,FALSE,"2225"}</definedName>
    <definedName name="sdfasfsadf_1" localSheetId="7" hidden="1">{"rp_only",#N/A,FALSE,"2225"}</definedName>
    <definedName name="sdfasfsadf_1" hidden="1">{"rp_only",#N/A,FALSE,"2225"}</definedName>
    <definedName name="sdfcdsfds" localSheetId="7" hidden="1">{"with_oth_curr",#N/A,FALSE,"2225"}</definedName>
    <definedName name="sdfcdsfds" hidden="1">{"with_oth_curr",#N/A,FALSE,"2225"}</definedName>
    <definedName name="sdfcdsfds_1" localSheetId="7" hidden="1">{"with_oth_curr",#N/A,FALSE,"2225"}</definedName>
    <definedName name="sdfcdsfds_1" hidden="1">{"with_oth_curr",#N/A,FALSE,"2225"}</definedName>
    <definedName name="sdfdf" localSheetId="7" hidden="1">{"rp_only",#N/A,FALSE,"2225"}</definedName>
    <definedName name="sdfdf" hidden="1">{"rp_only",#N/A,FALSE,"2225"}</definedName>
    <definedName name="sdfdf_1" localSheetId="7" hidden="1">{"rp_only",#N/A,FALSE,"2225"}</definedName>
    <definedName name="sdfdf_1" hidden="1">{"rp_only",#N/A,FALSE,"2225"}</definedName>
    <definedName name="sdfdfs" localSheetId="7" hidden="1">{"rp_only",#N/A,FALSE,"2225"}</definedName>
    <definedName name="sdfdfs" hidden="1">{"rp_only",#N/A,FALSE,"2225"}</definedName>
    <definedName name="sdfdfs_1" localSheetId="7" hidden="1">{"rp_only",#N/A,FALSE,"2225"}</definedName>
    <definedName name="sdfdfs_1" hidden="1">{"rp_only",#N/A,FALSE,"2225"}</definedName>
    <definedName name="sdfdfsdfsdfs" localSheetId="7" hidden="1">{"with_oth_curr",#N/A,FALSE,"2225"}</definedName>
    <definedName name="sdfdfsdfsdfs" hidden="1">{"with_oth_curr",#N/A,FALSE,"2225"}</definedName>
    <definedName name="sdfdfsdfsdfs_1" localSheetId="7" hidden="1">{"with_oth_curr",#N/A,FALSE,"2225"}</definedName>
    <definedName name="sdfdfsdfsdfs_1" hidden="1">{"with_oth_curr",#N/A,FALSE,"2225"}</definedName>
    <definedName name="sdfdg" localSheetId="7" hidden="1">{"rp_only",#N/A,FALSE,"2225"}</definedName>
    <definedName name="sdfdg" hidden="1">{"rp_only",#N/A,FALSE,"2225"}</definedName>
    <definedName name="sdfdg_1" localSheetId="7" hidden="1">{"rp_only",#N/A,FALSE,"2225"}</definedName>
    <definedName name="sdfdg_1" hidden="1">{"rp_only",#N/A,FALSE,"2225"}</definedName>
    <definedName name="sdfds" localSheetId="7" hidden="1">{"rp_only",#N/A,FALSE,"2225"}</definedName>
    <definedName name="sdfds" hidden="1">{"rp_only",#N/A,FALSE,"2225"}</definedName>
    <definedName name="sdfds_1" localSheetId="7" hidden="1">{"rp_only",#N/A,FALSE,"2225"}</definedName>
    <definedName name="sdfds_1" hidden="1">{"rp_only",#N/A,FALSE,"2225"}</definedName>
    <definedName name="sdfdsds" localSheetId="7" hidden="1">{"rp_only",#N/A,FALSE,"2225"}</definedName>
    <definedName name="sdfdsds" hidden="1">{"rp_only",#N/A,FALSE,"2225"}</definedName>
    <definedName name="sdfdsds_1" localSheetId="7" hidden="1">{"rp_only",#N/A,FALSE,"2225"}</definedName>
    <definedName name="sdfdsds_1" hidden="1">{"rp_only",#N/A,FALSE,"2225"}</definedName>
    <definedName name="sdfdsf" hidden="1">#REF!</definedName>
    <definedName name="sdfdsffdsfds" localSheetId="7" hidden="1">{"rp_only",#N/A,FALSE,"2225"}</definedName>
    <definedName name="sdfdsffdsfds" hidden="1">{"rp_only",#N/A,FALSE,"2225"}</definedName>
    <definedName name="sdfdsffdsfds_1" localSheetId="7" hidden="1">{"rp_only",#N/A,FALSE,"2225"}</definedName>
    <definedName name="sdfdsffdsfds_1" hidden="1">{"rp_only",#N/A,FALSE,"2225"}</definedName>
    <definedName name="sdfdsfsdfds" localSheetId="7" hidden="1">{"rp_only",#N/A,FALSE,"2225"}</definedName>
    <definedName name="sdfdsfsdfds" hidden="1">{"rp_only",#N/A,FALSE,"2225"}</definedName>
    <definedName name="sdfdsfsdfds_1" localSheetId="7" hidden="1">{"rp_only",#N/A,FALSE,"2225"}</definedName>
    <definedName name="sdfdsfsdfds_1" hidden="1">{"rp_only",#N/A,FALSE,"2225"}</definedName>
    <definedName name="sdfdsg" localSheetId="7" hidden="1">{"with_oth_curr",#N/A,FALSE,"2225"}</definedName>
    <definedName name="sdfdsg" hidden="1">{"with_oth_curr",#N/A,FALSE,"2225"}</definedName>
    <definedName name="sdfdsg_1" localSheetId="7" hidden="1">{"with_oth_curr",#N/A,FALSE,"2225"}</definedName>
    <definedName name="sdfdsg_1" hidden="1">{"with_oth_curr",#N/A,FALSE,"2225"}</definedName>
    <definedName name="sdfdsgd" localSheetId="7" hidden="1">{"with_oth_curr",#N/A,FALSE,"2225"}</definedName>
    <definedName name="sdfdsgd" hidden="1">{"with_oth_curr",#N/A,FALSE,"2225"}</definedName>
    <definedName name="sdfdsgd_1" localSheetId="7" hidden="1">{"with_oth_curr",#N/A,FALSE,"2225"}</definedName>
    <definedName name="sdfdsgd_1" hidden="1">{"with_oth_curr",#N/A,FALSE,"2225"}</definedName>
    <definedName name="SDFE" localSheetId="7" hidden="1">{"with_oth_curr",#N/A,FALSE,"2225"}</definedName>
    <definedName name="SDFE" hidden="1">{"with_oth_curr",#N/A,FALSE,"2225"}</definedName>
    <definedName name="SDFE_1" localSheetId="7" hidden="1">{"with_oth_curr",#N/A,FALSE,"2225"}</definedName>
    <definedName name="SDFE_1" hidden="1">{"with_oth_curr",#N/A,FALSE,"2225"}</definedName>
    <definedName name="sdffdsfds" localSheetId="7" hidden="1">{"rp_only",#N/A,FALSE,"2225"}</definedName>
    <definedName name="sdffdsfds" hidden="1">{"rp_only",#N/A,FALSE,"2225"}</definedName>
    <definedName name="sdffdsfds_1" localSheetId="7" hidden="1">{"rp_only",#N/A,FALSE,"2225"}</definedName>
    <definedName name="sdffdsfds_1" hidden="1">{"rp_only",#N/A,FALSE,"2225"}</definedName>
    <definedName name="sdfff" localSheetId="7" hidden="1">{"rp_only",#N/A,FALSE,"2225"}</definedName>
    <definedName name="sdfff" hidden="1">{"rp_only",#N/A,FALSE,"2225"}</definedName>
    <definedName name="sdfff_1" localSheetId="7" hidden="1">{"rp_only",#N/A,FALSE,"2225"}</definedName>
    <definedName name="sdfff_1" hidden="1">{"rp_only",#N/A,FALSE,"2225"}</definedName>
    <definedName name="sdffsfd" localSheetId="7" hidden="1">{"rp_only",#N/A,FALSE,"2225"}</definedName>
    <definedName name="sdffsfd" hidden="1">{"rp_only",#N/A,FALSE,"2225"}</definedName>
    <definedName name="sdffsfd_1" localSheetId="7" hidden="1">{"rp_only",#N/A,FALSE,"2225"}</definedName>
    <definedName name="sdffsfd_1" hidden="1">{"rp_only",#N/A,FALSE,"2225"}</definedName>
    <definedName name="sdffsfdsf" localSheetId="7" hidden="1">{"rp_only",#N/A,FALSE,"2225"}</definedName>
    <definedName name="sdffsfdsf" hidden="1">{"rp_only",#N/A,FALSE,"2225"}</definedName>
    <definedName name="sdffsfdsf_1" localSheetId="7" hidden="1">{"rp_only",#N/A,FALSE,"2225"}</definedName>
    <definedName name="sdffsfdsf_1" hidden="1">{"rp_only",#N/A,FALSE,"2225"}</definedName>
    <definedName name="sdffsfs" localSheetId="7" hidden="1">{"rp_only",#N/A,FALSE,"2225"}</definedName>
    <definedName name="sdffsfs" hidden="1">{"rp_only",#N/A,FALSE,"2225"}</definedName>
    <definedName name="sdffsfs_1" localSheetId="7" hidden="1">{"rp_only",#N/A,FALSE,"2225"}</definedName>
    <definedName name="sdffsfs_1" hidden="1">{"rp_only",#N/A,FALSE,"2225"}</definedName>
    <definedName name="sdfgdsgsd" localSheetId="7" hidden="1">{"with_oth_curr",#N/A,FALSE,"2225"}</definedName>
    <definedName name="sdfgdsgsd" hidden="1">{"with_oth_curr",#N/A,FALSE,"2225"}</definedName>
    <definedName name="sdfgdsgsd_1" localSheetId="7" hidden="1">{"with_oth_curr",#N/A,FALSE,"2225"}</definedName>
    <definedName name="sdfgdsgsd_1" hidden="1">{"with_oth_curr",#N/A,FALSE,"2225"}</definedName>
    <definedName name="sdfgfdsh" localSheetId="7" hidden="1">{"with_oth_curr",#N/A,FALSE,"2225"}</definedName>
    <definedName name="sdfgfdsh" hidden="1">{"with_oth_curr",#N/A,FALSE,"2225"}</definedName>
    <definedName name="sdfgfdsh_1" localSheetId="7" hidden="1">{"with_oth_curr",#N/A,FALSE,"2225"}</definedName>
    <definedName name="sdfgfdsh_1" hidden="1">{"with_oth_curr",#N/A,FALSE,"2225"}</definedName>
    <definedName name="sdfgsdfgsdfg" localSheetId="7" hidden="1">{"rp_only",#N/A,FALSE,"2225"}</definedName>
    <definedName name="sdfgsdfgsdfg" hidden="1">{"rp_only",#N/A,FALSE,"2225"}</definedName>
    <definedName name="sdfgsdfgsdfg_1" localSheetId="7" hidden="1">{"rp_only",#N/A,FALSE,"2225"}</definedName>
    <definedName name="sdfgsdfgsdfg_1" hidden="1">{"rp_only",#N/A,FALSE,"2225"}</definedName>
    <definedName name="SDFJSDJKF" hidden="1">#REF!</definedName>
    <definedName name="sdfmn">#REF!</definedName>
    <definedName name="SDFS" localSheetId="7" hidden="1">{"rp_only",#N/A,FALSE,"2225"}</definedName>
    <definedName name="SDFS" hidden="1">{"rp_only",#N/A,FALSE,"2225"}</definedName>
    <definedName name="SDFS_1" localSheetId="7" hidden="1">{"rp_only",#N/A,FALSE,"2225"}</definedName>
    <definedName name="SDFS_1" hidden="1">{"rp_only",#N/A,FALSE,"2225"}</definedName>
    <definedName name="sdfsa" localSheetId="7" hidden="1">{"rp_only",#N/A,FALSE,"2225"}</definedName>
    <definedName name="sdfsa" hidden="1">{"rp_only",#N/A,FALSE,"2225"}</definedName>
    <definedName name="sdfsa_1" localSheetId="7" hidden="1">{"rp_only",#N/A,FALSE,"2225"}</definedName>
    <definedName name="sdfsa_1" hidden="1">{"rp_only",#N/A,FALSE,"2225"}</definedName>
    <definedName name="sdfsadfsad" localSheetId="7" hidden="1">{"with_oth_curr",#N/A,FALSE,"2225"}</definedName>
    <definedName name="sdfsadfsad" hidden="1">{"with_oth_curr",#N/A,FALSE,"2225"}</definedName>
    <definedName name="sdfsadfsad_1" localSheetId="7" hidden="1">{"with_oth_curr",#N/A,FALSE,"2225"}</definedName>
    <definedName name="sdfsadfsad_1" hidden="1">{"with_oth_curr",#N/A,FALSE,"2225"}</definedName>
    <definedName name="sdfSAESR" localSheetId="7" hidden="1">{"rp_only",#N/A,FALSE,"2225"}</definedName>
    <definedName name="sdfSAESR" hidden="1">{"rp_only",#N/A,FALSE,"2225"}</definedName>
    <definedName name="sdfSAESR_1" localSheetId="7" hidden="1">{"rp_only",#N/A,FALSE,"2225"}</definedName>
    <definedName name="sdfSAESR_1" hidden="1">{"rp_only",#N/A,FALSE,"2225"}</definedName>
    <definedName name="sdfsd" hidden="1">#REF!</definedName>
    <definedName name="sdfsdf" localSheetId="7" hidden="1">{"with_oth_curr",#N/A,FALSE,"2225"}</definedName>
    <definedName name="sdfsdf" hidden="1">{"with_oth_curr",#N/A,FALSE,"2225"}</definedName>
    <definedName name="sdfsdf_1" localSheetId="7" hidden="1">{"with_oth_curr",#N/A,FALSE,"2225"}</definedName>
    <definedName name="sdfsdf_1" hidden="1">{"with_oth_curr",#N/A,FALSE,"2225"}</definedName>
    <definedName name="sdfsdfdgfd" localSheetId="7" hidden="1">{"rp_only",#N/A,FALSE,"2225"}</definedName>
    <definedName name="sdfsdfdgfd" hidden="1">{"rp_only",#N/A,FALSE,"2225"}</definedName>
    <definedName name="sdfsdfdgfd_1" localSheetId="7" hidden="1">{"rp_only",#N/A,FALSE,"2225"}</definedName>
    <definedName name="sdfsdfdgfd_1" hidden="1">{"rp_only",#N/A,FALSE,"2225"}</definedName>
    <definedName name="sdfsdfdsf" localSheetId="7" hidden="1">{"rp_only",#N/A,FALSE,"2225"}</definedName>
    <definedName name="sdfsdfdsf" hidden="1">{"rp_only",#N/A,FALSE,"2225"}</definedName>
    <definedName name="sdfsdfdsf_1" localSheetId="7" hidden="1">{"rp_only",#N/A,FALSE,"2225"}</definedName>
    <definedName name="sdfsdfdsf_1" hidden="1">{"rp_only",#N/A,FALSE,"2225"}</definedName>
    <definedName name="sdfsdfffsd" localSheetId="7" hidden="1">{"rp_only",#N/A,FALSE,"2225"}</definedName>
    <definedName name="sdfsdfffsd" hidden="1">{"rp_only",#N/A,FALSE,"2225"}</definedName>
    <definedName name="sdfsdfffsd_1" localSheetId="7" hidden="1">{"rp_only",#N/A,FALSE,"2225"}</definedName>
    <definedName name="sdfsdfffsd_1" hidden="1">{"rp_only",#N/A,FALSE,"2225"}</definedName>
    <definedName name="sdfsdfs" localSheetId="7" hidden="1">{"rp_only",#N/A,FALSE,"2225"}</definedName>
    <definedName name="sdfsdfs" hidden="1">{"rp_only",#N/A,FALSE,"2225"}</definedName>
    <definedName name="sdfsdfs_1" localSheetId="7" hidden="1">{"rp_only",#N/A,FALSE,"2225"}</definedName>
    <definedName name="sdfsdfs_1" hidden="1">{"rp_only",#N/A,FALSE,"2225"}</definedName>
    <definedName name="SDFSDFSDF" localSheetId="7" hidden="1">{"rp_only",#N/A,FALSE,"2225"}</definedName>
    <definedName name="SDFSDFSDF" hidden="1">{"rp_only",#N/A,FALSE,"2225"}</definedName>
    <definedName name="SDFSDFSDF_1" localSheetId="7" hidden="1">{"rp_only",#N/A,FALSE,"2225"}</definedName>
    <definedName name="SDFSDFSDF_1" hidden="1">{"rp_only",#N/A,FALSE,"2225"}</definedName>
    <definedName name="sdfsdfsdfsfsdf" localSheetId="7" hidden="1">{"with_oth_curr",#N/A,FALSE,"2225"}</definedName>
    <definedName name="sdfsdfsdfsfsdf" hidden="1">{"with_oth_curr",#N/A,FALSE,"2225"}</definedName>
    <definedName name="sdfsdfsdfsfsdf_1" localSheetId="7" hidden="1">{"with_oth_curr",#N/A,FALSE,"2225"}</definedName>
    <definedName name="sdfsdfsdfsfsdf_1" hidden="1">{"with_oth_curr",#N/A,FALSE,"2225"}</definedName>
    <definedName name="sdfsdfsf" localSheetId="7" hidden="1">{"rp_only",#N/A,FALSE,"2225"}</definedName>
    <definedName name="sdfsdfsf" hidden="1">{"rp_only",#N/A,FALSE,"2225"}</definedName>
    <definedName name="sdfsdfsf_1" localSheetId="7" hidden="1">{"rp_only",#N/A,FALSE,"2225"}</definedName>
    <definedName name="sdfsdfsf_1" hidden="1">{"rp_only",#N/A,FALSE,"2225"}</definedName>
    <definedName name="sdfsdfsfsf" localSheetId="7" hidden="1">{"rp_only",#N/A,FALSE,"2225"}</definedName>
    <definedName name="sdfsdfsfsf" hidden="1">{"rp_only",#N/A,FALSE,"2225"}</definedName>
    <definedName name="sdfsdfsfsf_1" localSheetId="7" hidden="1">{"rp_only",#N/A,FALSE,"2225"}</definedName>
    <definedName name="sdfsdfsfsf_1" hidden="1">{"rp_only",#N/A,FALSE,"2225"}</definedName>
    <definedName name="sdfsdfsfsfsdf" localSheetId="7" hidden="1">{"rp_only",#N/A,FALSE,"2225"}</definedName>
    <definedName name="sdfsdfsfsfsdf" hidden="1">{"rp_only",#N/A,FALSE,"2225"}</definedName>
    <definedName name="sdfsdfsfsfsdf_1" localSheetId="7" hidden="1">{"rp_only",#N/A,FALSE,"2225"}</definedName>
    <definedName name="sdfsdfsfsfsdf_1" hidden="1">{"rp_only",#N/A,FALSE,"2225"}</definedName>
    <definedName name="sdfsdfsfsg" localSheetId="7" hidden="1">{"with_oth_curr",#N/A,FALSE,"2225"}</definedName>
    <definedName name="sdfsdfsfsg" hidden="1">{"with_oth_curr",#N/A,FALSE,"2225"}</definedName>
    <definedName name="sdfsdfsfsg_1" localSheetId="7" hidden="1">{"with_oth_curr",#N/A,FALSE,"2225"}</definedName>
    <definedName name="sdfsdfsfsg_1" hidden="1">{"with_oth_curr",#N/A,FALSE,"2225"}</definedName>
    <definedName name="sdfsdsf" localSheetId="7" hidden="1">{"rp_only",#N/A,FALSE,"2225"}</definedName>
    <definedName name="sdfsdsf" hidden="1">{"rp_only",#N/A,FALSE,"2225"}</definedName>
    <definedName name="sdfsdsf_1" localSheetId="7" hidden="1">{"rp_only",#N/A,FALSE,"2225"}</definedName>
    <definedName name="sdfsdsf_1" hidden="1">{"rp_only",#N/A,FALSE,"2225"}</definedName>
    <definedName name="SDFSF" localSheetId="7" hidden="1">{"rp_only",#N/A,FALSE,"2225"}</definedName>
    <definedName name="SDFSF" hidden="1">{"rp_only",#N/A,FALSE,"2225"}</definedName>
    <definedName name="SDFSF_1" localSheetId="7" hidden="1">{"rp_only",#N/A,FALSE,"2225"}</definedName>
    <definedName name="SDFSF_1" hidden="1">{"rp_only",#N/A,FALSE,"2225"}</definedName>
    <definedName name="sdfsfd" localSheetId="7" hidden="1">{"rp_only",#N/A,FALSE,"2225"}</definedName>
    <definedName name="sdfsfd" hidden="1">{"rp_only",#N/A,FALSE,"2225"}</definedName>
    <definedName name="sdfsfd_1" localSheetId="7" hidden="1">{"rp_only",#N/A,FALSE,"2225"}</definedName>
    <definedName name="sdfsfd_1" hidden="1">{"rp_only",#N/A,FALSE,"2225"}</definedName>
    <definedName name="sdfsfs" localSheetId="7" hidden="1">{"rp_only",#N/A,FALSE,"2225"}</definedName>
    <definedName name="sdfsfs" hidden="1">{"rp_only",#N/A,FALSE,"2225"}</definedName>
    <definedName name="sdfsfs_1" localSheetId="7" hidden="1">{"rp_only",#N/A,FALSE,"2225"}</definedName>
    <definedName name="sdfsfs_1" hidden="1">{"rp_only",#N/A,FALSE,"2225"}</definedName>
    <definedName name="sdfsfsd" localSheetId="7" hidden="1">{"with_oth_curr",#N/A,FALSE,"2225"}</definedName>
    <definedName name="sdfsfsd" hidden="1">{"with_oth_curr",#N/A,FALSE,"2225"}</definedName>
    <definedName name="sdfsfsd_1" localSheetId="7" hidden="1">{"with_oth_curr",#N/A,FALSE,"2225"}</definedName>
    <definedName name="sdfsfsd_1" hidden="1">{"with_oth_curr",#N/A,FALSE,"2225"}</definedName>
    <definedName name="sdfsfsdf" localSheetId="7" hidden="1">{"with_oth_curr",#N/A,FALSE,"2225"}</definedName>
    <definedName name="sdfsfsdf" hidden="1">{"with_oth_curr",#N/A,FALSE,"2225"}</definedName>
    <definedName name="sdfsfsdf_1" localSheetId="7" hidden="1">{"with_oth_curr",#N/A,FALSE,"2225"}</definedName>
    <definedName name="sdfsfsdf_1" hidden="1">{"with_oth_curr",#N/A,FALSE,"2225"}</definedName>
    <definedName name="sdfsfsf" localSheetId="7" hidden="1">{"rp_only",#N/A,FALSE,"2225"}</definedName>
    <definedName name="sdfsfsf" hidden="1">{"rp_only",#N/A,FALSE,"2225"}</definedName>
    <definedName name="sdfsfsf_1" localSheetId="7" hidden="1">{"rp_only",#N/A,FALSE,"2225"}</definedName>
    <definedName name="sdfsfsf_1" hidden="1">{"rp_only",#N/A,FALSE,"2225"}</definedName>
    <definedName name="sdfsfsfsfsf" localSheetId="7" hidden="1">{"with_oth_curr",#N/A,FALSE,"2225"}</definedName>
    <definedName name="sdfsfsfsfsf" hidden="1">{"with_oth_curr",#N/A,FALSE,"2225"}</definedName>
    <definedName name="sdfsfsfsfsf_1" localSheetId="7" hidden="1">{"with_oth_curr",#N/A,FALSE,"2225"}</definedName>
    <definedName name="sdfsfsfsfsf_1" hidden="1">{"with_oth_curr",#N/A,FALSE,"2225"}</definedName>
    <definedName name="sdfssfd" localSheetId="7" hidden="1">{"rp_only",#N/A,FALSE,"2225"}</definedName>
    <definedName name="sdfssfd" hidden="1">{"rp_only",#N/A,FALSE,"2225"}</definedName>
    <definedName name="sdfssfd_1" localSheetId="7" hidden="1">{"rp_only",#N/A,FALSE,"2225"}</definedName>
    <definedName name="sdfssfd_1" hidden="1">{"rp_only",#N/A,FALSE,"2225"}</definedName>
    <definedName name="sdfsz" localSheetId="7" hidden="1">{"with_oth_curr",#N/A,FALSE,"2225"}</definedName>
    <definedName name="sdfsz" hidden="1">{"with_oth_curr",#N/A,FALSE,"2225"}</definedName>
    <definedName name="sdfsz_1" localSheetId="7" hidden="1">{"with_oth_curr",#N/A,FALSE,"2225"}</definedName>
    <definedName name="sdfsz_1" hidden="1">{"with_oth_curr",#N/A,FALSE,"2225"}</definedName>
    <definedName name="sdg">#REF!</definedName>
    <definedName name="sdgdf" localSheetId="7" hidden="1">{"rp_only",#N/A,FALSE,"2225"}</definedName>
    <definedName name="sdgdf" hidden="1">{"rp_only",#N/A,FALSE,"2225"}</definedName>
    <definedName name="sdgdf_1" localSheetId="7" hidden="1">{"rp_only",#N/A,FALSE,"2225"}</definedName>
    <definedName name="sdgdf_1" hidden="1">{"rp_only",#N/A,FALSE,"2225"}</definedName>
    <definedName name="sdgsd" localSheetId="7" hidden="1">{"rp_only",#N/A,FALSE,"2225"}</definedName>
    <definedName name="sdgsd" hidden="1">{"rp_only",#N/A,FALSE,"2225"}</definedName>
    <definedName name="sdgsd_1" localSheetId="7" hidden="1">{"rp_only",#N/A,FALSE,"2225"}</definedName>
    <definedName name="sdgsd_1" hidden="1">{"rp_only",#N/A,FALSE,"2225"}</definedName>
    <definedName name="sdgsdfds" localSheetId="7" hidden="1">{"rp_only",#N/A,FALSE,"2225"}</definedName>
    <definedName name="sdgsdfds" hidden="1">{"rp_only",#N/A,FALSE,"2225"}</definedName>
    <definedName name="sdgsdfds_1" localSheetId="7" hidden="1">{"rp_only",#N/A,FALSE,"2225"}</definedName>
    <definedName name="sdgsdfds_1" hidden="1">{"rp_only",#N/A,FALSE,"2225"}</definedName>
    <definedName name="sdgsdg" localSheetId="7" hidden="1">{"with_oth_curr",#N/A,FALSE,"2225"}</definedName>
    <definedName name="sdgsdg" hidden="1">{"with_oth_curr",#N/A,FALSE,"2225"}</definedName>
    <definedName name="sdgsdg_1" localSheetId="7"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localSheetId="7" hidden="1">{"rp_only",#N/A,FALSE,"2225"}</definedName>
    <definedName name="sdsaads" hidden="1">{"rp_only",#N/A,FALSE,"2225"}</definedName>
    <definedName name="sdsaads_1" localSheetId="7" hidden="1">{"rp_only",#N/A,FALSE,"2225"}</definedName>
    <definedName name="sdsaads_1" hidden="1">{"rp_only",#N/A,FALSE,"2225"}</definedName>
    <definedName name="sdsadasd" localSheetId="7" hidden="1">{"rp_only",#N/A,FALSE,"2225"}</definedName>
    <definedName name="sdsadasd" hidden="1">{"rp_only",#N/A,FALSE,"2225"}</definedName>
    <definedName name="sdsadasd_1" localSheetId="7" hidden="1">{"rp_only",#N/A,FALSE,"2225"}</definedName>
    <definedName name="sdsadasd_1" hidden="1">{"rp_only",#N/A,FALSE,"2225"}</definedName>
    <definedName name="sdsafasfsdafsaf" localSheetId="7" hidden="1">{"rp_only",#N/A,FALSE,"2225"}</definedName>
    <definedName name="sdsafasfsdafsaf" hidden="1">{"rp_only",#N/A,FALSE,"2225"}</definedName>
    <definedName name="sdsafasfsdafsaf_1" localSheetId="7" hidden="1">{"rp_only",#N/A,FALSE,"2225"}</definedName>
    <definedName name="sdsafasfsdafsaf_1" hidden="1">{"rp_only",#N/A,FALSE,"2225"}</definedName>
    <definedName name="sdsasa" hidden="1">#REF!</definedName>
    <definedName name="sdsd" localSheetId="7" hidden="1">{"with_oth_curr",#N/A,FALSE,"2225"}</definedName>
    <definedName name="sdsd" hidden="1">{"with_oth_curr",#N/A,FALSE,"2225"}</definedName>
    <definedName name="sdsd_1" localSheetId="7" hidden="1">{"with_oth_curr",#N/A,FALSE,"2225"}</definedName>
    <definedName name="sdsd_1" hidden="1">{"with_oth_curr",#N/A,FALSE,"2225"}</definedName>
    <definedName name="SDSDFDG" localSheetId="7" hidden="1">{"with_oth_curr",#N/A,FALSE,"2225"}</definedName>
    <definedName name="SDSDFDG" hidden="1">{"with_oth_curr",#N/A,FALSE,"2225"}</definedName>
    <definedName name="SDSDFDG_1" localSheetId="7" hidden="1">{"with_oth_curr",#N/A,FALSE,"2225"}</definedName>
    <definedName name="SDSDFDG_1" hidden="1">{"with_oth_curr",#N/A,FALSE,"2225"}</definedName>
    <definedName name="sdsf" localSheetId="7" hidden="1">{"with_oth_curr",#N/A,FALSE,"2225"}</definedName>
    <definedName name="sdsf" hidden="1">{"with_oth_curr",#N/A,FALSE,"2225"}</definedName>
    <definedName name="sdsf_1" localSheetId="7" hidden="1">{"with_oth_curr",#N/A,FALSE,"2225"}</definedName>
    <definedName name="sdsf_1" hidden="1">{"with_oth_curr",#N/A,FALSE,"2225"}</definedName>
    <definedName name="sdsfdf" localSheetId="7" hidden="1">{"rp_only",#N/A,FALSE,"2225"}</definedName>
    <definedName name="sdsfdf" hidden="1">{"rp_only",#N/A,FALSE,"2225"}</definedName>
    <definedName name="sdsfdf_1" localSheetId="7" hidden="1">{"rp_only",#N/A,FALSE,"2225"}</definedName>
    <definedName name="sdsfdf_1" hidden="1">{"rp_only",#N/A,FALSE,"2225"}</definedName>
    <definedName name="sdsfs" localSheetId="7" hidden="1">{"with_oth_curr",#N/A,FALSE,"2225"}</definedName>
    <definedName name="sdsfs" hidden="1">{"with_oth_curr",#N/A,FALSE,"2225"}</definedName>
    <definedName name="sdsfs_1" localSheetId="7" hidden="1">{"with_oth_curr",#N/A,FALSE,"2225"}</definedName>
    <definedName name="sdsfs_1" hidden="1">{"with_oth_curr",#N/A,FALSE,"2225"}</definedName>
    <definedName name="SDSFSF" localSheetId="7" hidden="1">{"with_oth_curr",#N/A,FALSE,"2225"}</definedName>
    <definedName name="SDSFSF" hidden="1">{"with_oth_curr",#N/A,FALSE,"2225"}</definedName>
    <definedName name="SDSFSF_1" localSheetId="7"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localSheetId="7" hidden="1">{#N/A,#N/A,FALSE,"Bank Rec Cover Sheet";#N/A,#N/A,FALSE,"Bank Rec Details"}</definedName>
    <definedName name="sed" hidden="1">{#N/A,#N/A,FALSE,"Bank Rec Cover Sheet";#N/A,#N/A,FALSE,"Bank Rec Details"}</definedName>
    <definedName name="sed_1" localSheetId="7" hidden="1">{#N/A,#N/A,FALSE,"Bank Rec Cover Sheet";#N/A,#N/A,FALSE,"Bank Rec Details"}</definedName>
    <definedName name="sed_1" hidden="1">{#N/A,#N/A,FALSE,"Bank Rec Cover Sheet";#N/A,#N/A,FALSE,"Bank Rec Details"}</definedName>
    <definedName name="SEDI">#REF!</definedName>
    <definedName name="sedia">#REF!</definedName>
    <definedName name="seed" localSheetId="7" hidden="1">{"BUILD_MACHINERIES",#N/A,FALSE,"PREPAID-1"}</definedName>
    <definedName name="seed" hidden="1">{"BUILD_MACHINERIES",#N/A,FALSE,"PREPAID-1"}</definedName>
    <definedName name="seed_1" localSheetId="7"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localSheetId="7" hidden="1">{#N/A,#N/A,FALSE,"Sheet1"}</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10" hidden="1">{#N/A,#N/A,FALSE,"Pricing";#N/A,#N/A,FALSE,"Summary";#N/A,#N/A,FALSE,"CompProd";#N/A,#N/A,FALSE,"CompJobhrs";#N/A,#N/A,FALSE,"Escalation";#N/A,#N/A,FALSE,"Contingency";#N/A,#N/A,FALSE,"GM";#N/A,#N/A,FALSE,"CompWage";#N/A,#N/A,FALSE,"costSum"}</definedName>
    <definedName name="Services2" localSheetId="7"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localSheetId="7" hidden="1">{"with_oth_curr",#N/A,FALSE,"2225"}</definedName>
    <definedName name="sfadsdfdsa" hidden="1">{"with_oth_curr",#N/A,FALSE,"2225"}</definedName>
    <definedName name="sfadsdfdsa_1" localSheetId="7" hidden="1">{"with_oth_curr",#N/A,FALSE,"2225"}</definedName>
    <definedName name="sfadsdfdsa_1" hidden="1">{"with_oth_curr",#N/A,FALSE,"2225"}</definedName>
    <definedName name="sfafdsfds" localSheetId="7" hidden="1">{"rp_only",#N/A,FALSE,"2225"}</definedName>
    <definedName name="sfafdsfds" hidden="1">{"rp_only",#N/A,FALSE,"2225"}</definedName>
    <definedName name="sfafdsfds_1" localSheetId="7" hidden="1">{"rp_only",#N/A,FALSE,"2225"}</definedName>
    <definedName name="sfafdsfds_1" hidden="1">{"rp_only",#N/A,FALSE,"2225"}</definedName>
    <definedName name="sfaffsd" localSheetId="7" hidden="1">{"rp_only",#N/A,FALSE,"2225"}</definedName>
    <definedName name="sfaffsd" hidden="1">{"rp_only",#N/A,FALSE,"2225"}</definedName>
    <definedName name="sfaffsd_1" localSheetId="7" hidden="1">{"rp_only",#N/A,FALSE,"2225"}</definedName>
    <definedName name="sfaffsd_1" hidden="1">{"rp_only",#N/A,FALSE,"2225"}</definedName>
    <definedName name="sfas" localSheetId="7" hidden="1">{"rp_only",#N/A,FALSE,"2225"}</definedName>
    <definedName name="sfas" hidden="1">{"rp_only",#N/A,FALSE,"2225"}</definedName>
    <definedName name="sfas_1" localSheetId="7" hidden="1">{"rp_only",#N/A,FALSE,"2225"}</definedName>
    <definedName name="sfas_1" hidden="1">{"rp_only",#N/A,FALSE,"2225"}</definedName>
    <definedName name="sfdafdgs" localSheetId="7" hidden="1">{"with_oth_curr",#N/A,FALSE,"2225"}</definedName>
    <definedName name="sfdafdgs" hidden="1">{"with_oth_curr",#N/A,FALSE,"2225"}</definedName>
    <definedName name="sfdafdgs_1" localSheetId="7" hidden="1">{"with_oth_curr",#N/A,FALSE,"2225"}</definedName>
    <definedName name="sfdafdgs_1" hidden="1">{"with_oth_curr",#N/A,FALSE,"2225"}</definedName>
    <definedName name="sfdafsddsffda" localSheetId="7" hidden="1">{"rp_only",#N/A,FALSE,"2225"}</definedName>
    <definedName name="sfdafsddsffda" hidden="1">{"rp_only",#N/A,FALSE,"2225"}</definedName>
    <definedName name="sfdafsddsffda_1" localSheetId="7" hidden="1">{"rp_only",#N/A,FALSE,"2225"}</definedName>
    <definedName name="sfdafsddsffda_1" hidden="1">{"rp_only",#N/A,FALSE,"2225"}</definedName>
    <definedName name="sfdfdsdfs" localSheetId="7" hidden="1">{"with_oth_curr",#N/A,FALSE,"2225"}</definedName>
    <definedName name="sfdfdsdfs" hidden="1">{"with_oth_curr",#N/A,FALSE,"2225"}</definedName>
    <definedName name="sfdfdsdfs_1" localSheetId="7" hidden="1">{"with_oth_curr",#N/A,FALSE,"2225"}</definedName>
    <definedName name="sfdfdsdfs_1" hidden="1">{"with_oth_curr",#N/A,FALSE,"2225"}</definedName>
    <definedName name="sfdfdsfd" localSheetId="7" hidden="1">{"rp_only",#N/A,FALSE,"2225"}</definedName>
    <definedName name="sfdfdsfd" hidden="1">{"rp_only",#N/A,FALSE,"2225"}</definedName>
    <definedName name="sfdfdsfd_1" localSheetId="7" hidden="1">{"rp_only",#N/A,FALSE,"2225"}</definedName>
    <definedName name="sfdfdsfd_1" hidden="1">{"rp_only",#N/A,FALSE,"2225"}</definedName>
    <definedName name="sfdfdsfds" localSheetId="7" hidden="1">{"with_oth_curr",#N/A,FALSE,"2225"}</definedName>
    <definedName name="sfdfdsfds" hidden="1">{"with_oth_curr",#N/A,FALSE,"2225"}</definedName>
    <definedName name="sfdfdsfds_1" localSheetId="7" hidden="1">{"with_oth_curr",#N/A,FALSE,"2225"}</definedName>
    <definedName name="sfdfdsfds_1" hidden="1">{"with_oth_curr",#N/A,FALSE,"2225"}</definedName>
    <definedName name="sfdfdsfsd" localSheetId="7" hidden="1">{"rp_only",#N/A,FALSE,"2225"}</definedName>
    <definedName name="sfdfdsfsd" hidden="1">{"rp_only",#N/A,FALSE,"2225"}</definedName>
    <definedName name="sfdfdsfsd_1" localSheetId="7" hidden="1">{"rp_only",#N/A,FALSE,"2225"}</definedName>
    <definedName name="sfdfdsfsd_1" hidden="1">{"rp_only",#N/A,FALSE,"2225"}</definedName>
    <definedName name="sfds" localSheetId="7" hidden="1">{"rp_only",#N/A,FALSE,"2225"}</definedName>
    <definedName name="sfds" hidden="1">{"rp_only",#N/A,FALSE,"2225"}</definedName>
    <definedName name="sfds_1" localSheetId="7" hidden="1">{"rp_only",#N/A,FALSE,"2225"}</definedName>
    <definedName name="sfds_1" hidden="1">{"rp_only",#N/A,FALSE,"2225"}</definedName>
    <definedName name="sfdsdffds" localSheetId="7" hidden="1">{"rp_only",#N/A,FALSE,"2225"}</definedName>
    <definedName name="sfdsdffds" hidden="1">{"rp_only",#N/A,FALSE,"2225"}</definedName>
    <definedName name="sfdsdffds_1" localSheetId="7" hidden="1">{"rp_only",#N/A,FALSE,"2225"}</definedName>
    <definedName name="sfdsdffds_1" hidden="1">{"rp_only",#N/A,FALSE,"2225"}</definedName>
    <definedName name="sfdsdfsafds" localSheetId="7" hidden="1">{"rp_only",#N/A,FALSE,"2225"}</definedName>
    <definedName name="sfdsdfsafds" hidden="1">{"rp_only",#N/A,FALSE,"2225"}</definedName>
    <definedName name="sfdsdfsafds_1" localSheetId="7" hidden="1">{"rp_only",#N/A,FALSE,"2225"}</definedName>
    <definedName name="sfdsdfsafds_1" hidden="1">{"rp_only",#N/A,FALSE,"2225"}</definedName>
    <definedName name="sfdsfd" localSheetId="7" hidden="1">{"rp_only",#N/A,FALSE,"2225"}</definedName>
    <definedName name="sfdsfd" hidden="1">{"rp_only",#N/A,FALSE,"2225"}</definedName>
    <definedName name="sfdsfd_1" localSheetId="7" hidden="1">{"rp_only",#N/A,FALSE,"2225"}</definedName>
    <definedName name="sfdsfd_1" hidden="1">{"rp_only",#N/A,FALSE,"2225"}</definedName>
    <definedName name="sfdsffd" localSheetId="7" hidden="1">{"rp_only",#N/A,FALSE,"2225"}</definedName>
    <definedName name="sfdsffd" hidden="1">{"rp_only",#N/A,FALSE,"2225"}</definedName>
    <definedName name="sfdsffd_1" localSheetId="7" hidden="1">{"rp_only",#N/A,FALSE,"2225"}</definedName>
    <definedName name="sfdsffd_1" hidden="1">{"rp_only",#N/A,FALSE,"2225"}</definedName>
    <definedName name="sffff" localSheetId="10" hidden="1">{#N/A,#N/A,FALSE,"SumD";#N/A,#N/A,FALSE,"ElecD";#N/A,#N/A,FALSE,"MechD";#N/A,#N/A,FALSE,"GeotD";#N/A,#N/A,FALSE,"PrcsD";#N/A,#N/A,FALSE,"TunnD";#N/A,#N/A,FALSE,"CivlD";#N/A,#N/A,FALSE,"NtwkD";#N/A,#N/A,FALSE,"EstgD";#N/A,#N/A,FALSE,"PEngD"}</definedName>
    <definedName name="sffff" localSheetId="7"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localSheetId="7" hidden="1">{"rp_only",#N/A,FALSE,"2225"}</definedName>
    <definedName name="sfs" hidden="1">{"rp_only",#N/A,FALSE,"2225"}</definedName>
    <definedName name="sfs_1" localSheetId="7" hidden="1">{"rp_only",#N/A,FALSE,"2225"}</definedName>
    <definedName name="sfs_1" hidden="1">{"rp_only",#N/A,FALSE,"2225"}</definedName>
    <definedName name="sfsadfadsffdsafdas" localSheetId="7" hidden="1">{"rp_only",#N/A,FALSE,"2225"}</definedName>
    <definedName name="sfsadfadsffdsafdas" hidden="1">{"rp_only",#N/A,FALSE,"2225"}</definedName>
    <definedName name="sfsadfadsffdsafdas_1" localSheetId="7" hidden="1">{"rp_only",#N/A,FALSE,"2225"}</definedName>
    <definedName name="sfsadfadsffdsafdas_1" hidden="1">{"rp_only",#N/A,FALSE,"2225"}</definedName>
    <definedName name="sfsd" localSheetId="7" hidden="1">{"with_oth_curr",#N/A,FALSE,"2225"}</definedName>
    <definedName name="sfsd" hidden="1">{"with_oth_curr",#N/A,FALSE,"2225"}</definedName>
    <definedName name="sfsd_1" localSheetId="7" hidden="1">{"with_oth_curr",#N/A,FALSE,"2225"}</definedName>
    <definedName name="sfsd_1" hidden="1">{"with_oth_curr",#N/A,FALSE,"2225"}</definedName>
    <definedName name="sfsdadsffdas" localSheetId="7" hidden="1">{"rp_only",#N/A,FALSE,"2225"}</definedName>
    <definedName name="sfsdadsffdas" hidden="1">{"rp_only",#N/A,FALSE,"2225"}</definedName>
    <definedName name="sfsdadsffdas_1" localSheetId="7" hidden="1">{"rp_only",#N/A,FALSE,"2225"}</definedName>
    <definedName name="sfsdadsffdas_1" hidden="1">{"rp_only",#N/A,FALSE,"2225"}</definedName>
    <definedName name="sfsdasf" localSheetId="7" hidden="1">{"with_oth_curr",#N/A,FALSE,"2225"}</definedName>
    <definedName name="sfsdasf" hidden="1">{"with_oth_curr",#N/A,FALSE,"2225"}</definedName>
    <definedName name="sfsdasf_1" localSheetId="7" hidden="1">{"with_oth_curr",#N/A,FALSE,"2225"}</definedName>
    <definedName name="sfsdasf_1" hidden="1">{"with_oth_curr",#N/A,FALSE,"2225"}</definedName>
    <definedName name="sfsdf" localSheetId="7" hidden="1">{"rp_only",#N/A,FALSE,"2225"}</definedName>
    <definedName name="sfsdf" hidden="1">{"rp_only",#N/A,FALSE,"2225"}</definedName>
    <definedName name="sfsdf_1" localSheetId="7" hidden="1">{"rp_only",#N/A,FALSE,"2225"}</definedName>
    <definedName name="sfsdf_1" hidden="1">{"rp_only",#N/A,FALSE,"2225"}</definedName>
    <definedName name="sfsdffd" localSheetId="7" hidden="1">{"with_oth_curr",#N/A,FALSE,"2225"}</definedName>
    <definedName name="sfsdffd" hidden="1">{"with_oth_curr",#N/A,FALSE,"2225"}</definedName>
    <definedName name="sfsdffd_1" localSheetId="7" hidden="1">{"with_oth_curr",#N/A,FALSE,"2225"}</definedName>
    <definedName name="sfsdffd_1" hidden="1">{"with_oth_curr",#N/A,FALSE,"2225"}</definedName>
    <definedName name="sfsdfsd" localSheetId="7" hidden="1">{"rp_only",#N/A,FALSE,"2225"}</definedName>
    <definedName name="sfsdfsd" hidden="1">{"rp_only",#N/A,FALSE,"2225"}</definedName>
    <definedName name="sfsdfsd_1" localSheetId="7" hidden="1">{"rp_only",#N/A,FALSE,"2225"}</definedName>
    <definedName name="sfsdfsd_1" hidden="1">{"rp_only",#N/A,FALSE,"2225"}</definedName>
    <definedName name="sfsf" localSheetId="7" hidden="1">{"with_oth_curr",#N/A,FALSE,"2225"}</definedName>
    <definedName name="sfsf" hidden="1">{"with_oth_curr",#N/A,FALSE,"2225"}</definedName>
    <definedName name="sfsf_1" localSheetId="7" hidden="1">{"with_oth_curr",#N/A,FALSE,"2225"}</definedName>
    <definedName name="sfsf_1" hidden="1">{"with_oth_curr",#N/A,FALSE,"2225"}</definedName>
    <definedName name="SFSFDS" localSheetId="7" hidden="1">{"rp_only",#N/A,FALSE,"2225"}</definedName>
    <definedName name="SFSFDS" hidden="1">{"rp_only",#N/A,FALSE,"2225"}</definedName>
    <definedName name="SFSFDS_1" localSheetId="7" hidden="1">{"rp_only",#N/A,FALSE,"2225"}</definedName>
    <definedName name="SFSFDS_1" hidden="1">{"rp_only",#N/A,FALSE,"2225"}</definedName>
    <definedName name="SFSFF" localSheetId="7" hidden="1">{"with_oth_curr",#N/A,FALSE,"2225"}</definedName>
    <definedName name="SFSFF" hidden="1">{"with_oth_curr",#N/A,FALSE,"2225"}</definedName>
    <definedName name="SFSFF_1" localSheetId="7" hidden="1">{"with_oth_curr",#N/A,FALSE,"2225"}</definedName>
    <definedName name="SFSFF_1" hidden="1">{"with_oth_curr",#N/A,FALSE,"2225"}</definedName>
    <definedName name="SFSFS" localSheetId="7" hidden="1">{"rp_only",#N/A,FALSE,"2225"}</definedName>
    <definedName name="SFSFS" hidden="1">{"rp_only",#N/A,FALSE,"2225"}</definedName>
    <definedName name="SFSFS_1" localSheetId="7" hidden="1">{"rp_only",#N/A,FALSE,"2225"}</definedName>
    <definedName name="SFSFS_1" hidden="1">{"rp_only",#N/A,FALSE,"2225"}</definedName>
    <definedName name="SFSFSD" localSheetId="7" hidden="1">{"rp_only",#N/A,FALSE,"2225"}</definedName>
    <definedName name="SFSFSD" hidden="1">{"rp_only",#N/A,FALSE,"2225"}</definedName>
    <definedName name="SFSFSD_1" localSheetId="7" hidden="1">{"rp_only",#N/A,FALSE,"2225"}</definedName>
    <definedName name="SFSFSD_1" hidden="1">{"rp_only",#N/A,FALSE,"2225"}</definedName>
    <definedName name="SFSFSDF" localSheetId="7" hidden="1">{"with_oth_curr",#N/A,FALSE,"2225"}</definedName>
    <definedName name="SFSFSDF" hidden="1">{"with_oth_curr",#N/A,FALSE,"2225"}</definedName>
    <definedName name="SFSFSDF_1" localSheetId="7" hidden="1">{"with_oth_curr",#N/A,FALSE,"2225"}</definedName>
    <definedName name="SFSFSDF_1" hidden="1">{"with_oth_curr",#N/A,FALSE,"2225"}</definedName>
    <definedName name="SFSFSF" localSheetId="7" hidden="1">{"rp_only",#N/A,FALSE,"2225"}</definedName>
    <definedName name="SFSFSF" hidden="1">{"rp_only",#N/A,FALSE,"2225"}</definedName>
    <definedName name="SFSFSF_1" localSheetId="7"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localSheetId="7" hidden="1">{"subs",#N/A,FALSE,"database ";"proportional",#N/A,FALSE,"database "}</definedName>
    <definedName name="sgdzhet" hidden="1">{"subs",#N/A,FALSE,"database ";"proportional",#N/A,FALSE,"database "}</definedName>
    <definedName name="sgf">#REF!</definedName>
    <definedName name="sgfdsfgsd" localSheetId="7" hidden="1">{"rp_only",#N/A,FALSE,"2225"}</definedName>
    <definedName name="sgfdsfgsd" hidden="1">{"rp_only",#N/A,FALSE,"2225"}</definedName>
    <definedName name="sgfdsfgsd_1" localSheetId="7" hidden="1">{"rp_only",#N/A,FALSE,"2225"}</definedName>
    <definedName name="sgfdsfgsd_1" hidden="1">{"rp_only",#N/A,FALSE,"2225"}</definedName>
    <definedName name="SGRD">#REF!</definedName>
    <definedName name="sgsd" localSheetId="7" hidden="1">{"with_oth_curr",#N/A,FALSE,"2225"}</definedName>
    <definedName name="sgsd" hidden="1">{"with_oth_curr",#N/A,FALSE,"2225"}</definedName>
    <definedName name="sgsd_1" localSheetId="7" hidden="1">{"with_oth_curr",#N/A,FALSE,"2225"}</definedName>
    <definedName name="sgsd_1" hidden="1">{"with_oth_curr",#N/A,FALSE,"2225"}</definedName>
    <definedName name="sgsdg" localSheetId="7" hidden="1">{"with_oth_curr",#N/A,FALSE,"2225"}</definedName>
    <definedName name="sgsdg" hidden="1">{"with_oth_curr",#N/A,FALSE,"2225"}</definedName>
    <definedName name="sgsdg_1" localSheetId="7" hidden="1">{"with_oth_curr",#N/A,FALSE,"2225"}</definedName>
    <definedName name="sgsdg_1" hidden="1">{"with_oth_curr",#N/A,FALSE,"2225"}</definedName>
    <definedName name="sgsgds" localSheetId="7" hidden="1">{"rp_only",#N/A,FALSE,"2225"}</definedName>
    <definedName name="sgsgds" hidden="1">{"rp_only",#N/A,FALSE,"2225"}</definedName>
    <definedName name="sgsgds_1" localSheetId="7"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localSheetId="7" hidden="1">{#N/A,#N/A,FALSE,"CHANGES";#N/A,#N/A,FALSE,"PROD SUMMARY";#N/A,#N/A,FALSE,"1995 PO SUM";#N/A,#N/A,FALSE,"1995 GEOG SUM";#N/A,#N/A,FALSE,"1996 PO SUM";#N/A,#N/A,FALSE,"1996 GEOG SUM"}</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localSheetId="7" hidden="1">{"'OTARI- IKAHO'!$A$11:$AF$42"}</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localSheetId="7" hidden="1">{"rp_only",#N/A,FALSE,"2225"}</definedName>
    <definedName name="shsfdbxd" hidden="1">{"rp_only",#N/A,FALSE,"2225"}</definedName>
    <definedName name="shsfdbxd_1" localSheetId="7"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localSheetId="7" hidden="1">{#N/A,#N/A,FALSE,"Cost Report";#N/A,#N/A,FALSE,"Table 2.1";#N/A,#N/A,FALSE,"Plant Statistics";"Plant Costs",#N/A,FALSE,"Cost Summary"}</definedName>
    <definedName name="simons" hidden="1">{#N/A,#N/A,FALSE,"Cost Report";#N/A,#N/A,FALSE,"Table 2.1";#N/A,#N/A,FALSE,"Plant Statistics";"Plant Costs",#N/A,FALSE,"Cost Summary"}</definedName>
    <definedName name="simons_1" localSheetId="7"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localSheetId="7" hidden="1">{#N/A,#N/A,FALSE,"K-ISEWA-all";#N/A,#N/A,FALSE,"K-SEWA";#N/A,#N/A,FALSE,"K-ISEWA";#N/A,#N/A,FALSE,"K-THAI";#N/A,#N/A,FALSE,"K-INDIA";#N/A,#N/A,FALSE,"K-MAL";#N/A,#N/A,FALSE,"K-SWA";#N/A,#N/A,FALSE,"K-INDO";#N/A,#N/A,FALSE,"K-DIV";#N/A,#N/A,FALSE,"K-CONS.THAI";#N/A,#N/A,FALSE,"K-GTS";#N/A,#N/A,FALSE,"K-CCNR"}</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localSheetId="7" hidden="1">{#N/A,#N/A,FALSE,"SUMMARY-NOV99";#N/A,#N/A,FALSE,"Labor";#N/A,#N/A,FALSE,"Warehouse";#N/A,#N/A,FALSE,"Fac Admin";#N/A,#N/A,FALSE,"Operations";#N/A,#N/A,FALSE,"Fixed MFG Sum";#N/A,#N/A,FALSE,"S&amp;M MARKETING SUMM";#N/A,#N/A,FALSE,"Selling";#N/A,#N/A,FALSE,"ADMIN SUMMARY"}</definedName>
    <definedName name="sislahani" hidden="1">{#N/A,#N/A,FALSE,"SUMMARY-NOV99";#N/A,#N/A,FALSE,"Labor";#N/A,#N/A,FALSE,"Warehouse";#N/A,#N/A,FALSE,"Fac Admin";#N/A,#N/A,FALSE,"Operations";#N/A,#N/A,FALSE,"Fixed MFG Sum";#N/A,#N/A,FALSE,"S&amp;M MARKETING SUMM";#N/A,#N/A,FALSE,"Selling";#N/A,#N/A,FALSE,"ADMIN SUMMARY"}</definedName>
    <definedName name="sislahani_1" localSheetId="7"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localSheetId="7" hidden="1">{#N/A,#N/A,FALSE,"Cost Report";"Geology",#N/A,FALSE,"Cost Summary";"Geolgy Recon",#N/A,FALSE,"UG Geology Rep."}</definedName>
    <definedName name="smith" hidden="1">{#N/A,#N/A,FALSE,"Cost Report";"Geology",#N/A,FALSE,"Cost Summary";"Geolgy Recon",#N/A,FALSE,"UG Geology Rep."}</definedName>
    <definedName name="smith_1" localSheetId="7"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localSheetId="7" hidden="1">{"rp_only",#N/A,FALSE,"2225"}</definedName>
    <definedName name="ssad" hidden="1">{"rp_only",#N/A,FALSE,"2225"}</definedName>
    <definedName name="ssad_1" localSheetId="7" hidden="1">{"rp_only",#N/A,FALSE,"2225"}</definedName>
    <definedName name="ssad_1" hidden="1">{"rp_only",#N/A,FALSE,"2225"}</definedName>
    <definedName name="ssdffg" localSheetId="7" hidden="1">{#N/A,#N/A,FALSE,"Aging Summary";#N/A,#N/A,FALSE,"Ratio Analysis";#N/A,#N/A,FALSE,"Test 120 Day Accts";#N/A,#N/A,FALSE,"Tickmarks"}</definedName>
    <definedName name="ssdffg" hidden="1">{#N/A,#N/A,FALSE,"Aging Summary";#N/A,#N/A,FALSE,"Ratio Analysis";#N/A,#N/A,FALSE,"Test 120 Day Accts";#N/A,#N/A,FALSE,"Tickmarks"}</definedName>
    <definedName name="ssdffsdfds" localSheetId="7" hidden="1">{"rp_only",#N/A,FALSE,"2225"}</definedName>
    <definedName name="ssdffsdfds" hidden="1">{"rp_only",#N/A,FALSE,"2225"}</definedName>
    <definedName name="ssdffsdfds_1" localSheetId="7" hidden="1">{"rp_only",#N/A,FALSE,"2225"}</definedName>
    <definedName name="ssdffsdfds_1" hidden="1">{"rp_only",#N/A,FALSE,"2225"}</definedName>
    <definedName name="ssdfsf" localSheetId="7" hidden="1">{"rp_only",#N/A,FALSE,"2225"}</definedName>
    <definedName name="ssdfsf" hidden="1">{"rp_only",#N/A,FALSE,"2225"}</definedName>
    <definedName name="ssdfsf_1" localSheetId="7" hidden="1">{"rp_only",#N/A,FALSE,"2225"}</definedName>
    <definedName name="ssdfsf_1" hidden="1">{"rp_only",#N/A,FALSE,"2225"}</definedName>
    <definedName name="SSDP" localSheetId="7" hidden="1">{#N/A,#N/A,FALSE,"Cipta-All";#N/A,#N/A,FALSE,"Individual"}</definedName>
    <definedName name="SSDP" hidden="1">{#N/A,#N/A,FALSE,"Cipta-All";#N/A,#N/A,FALSE,"Individual"}</definedName>
    <definedName name="SSDP_1" localSheetId="7" hidden="1">{#N/A,#N/A,FALSE,"Cipta-All";#N/A,#N/A,FALSE,"Individual"}</definedName>
    <definedName name="SSDP_1" hidden="1">{#N/A,#N/A,FALSE,"Cipta-All";#N/A,#N/A,FALSE,"Individual"}</definedName>
    <definedName name="SSE">#REF!</definedName>
    <definedName name="SSE_1">#REF!</definedName>
    <definedName name="SSE_5">#REF!</definedName>
    <definedName name="ssgsd" localSheetId="7" hidden="1">{"rp_only",#N/A,FALSE,"2225"}</definedName>
    <definedName name="ssgsd" hidden="1">{"rp_only",#N/A,FALSE,"2225"}</definedName>
    <definedName name="ssgsd_1" localSheetId="7" hidden="1">{"rp_only",#N/A,FALSE,"2225"}</definedName>
    <definedName name="ssgsd_1" hidden="1">{"rp_only",#N/A,FALSE,"2225"}</definedName>
    <definedName name="ssp" hidden="1">#REF!</definedName>
    <definedName name="ssppph29">#REF!</definedName>
    <definedName name="ssrs" localSheetId="7" hidden="1">{"with_oth_curr",#N/A,FALSE,"2225"}</definedName>
    <definedName name="ssrs" hidden="1">{"with_oth_curr",#N/A,FALSE,"2225"}</definedName>
    <definedName name="ssrs_1" localSheetId="7" hidden="1">{"with_oth_curr",#N/A,FALSE,"2225"}</definedName>
    <definedName name="ssrs_1" hidden="1">{"with_oth_curr",#N/A,FALSE,"2225"}</definedName>
    <definedName name="sss"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10" hidden="1">{#N/A,#N/A,FALSE,"SumG";#N/A,#N/A,FALSE,"ElecG";#N/A,#N/A,FALSE,"MechG";#N/A,#N/A,FALSE,"GeotG";#N/A,#N/A,FALSE,"PrcsG";#N/A,#N/A,FALSE,"TunnG";#N/A,#N/A,FALSE,"CivlG";#N/A,#N/A,FALSE,"NtwkG";#N/A,#N/A,FALSE,"EstgG";#N/A,#N/A,FALSE,"PEngG"}</definedName>
    <definedName name="ssshhh" localSheetId="7"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10" hidden="1">{#N/A,#N/A,FALSE,"SumD";#N/A,#N/A,FALSE,"ElecD";#N/A,#N/A,FALSE,"MechD";#N/A,#N/A,FALSE,"GeotD";#N/A,#N/A,FALSE,"PrcsD";#N/A,#N/A,FALSE,"TunnD";#N/A,#N/A,FALSE,"CivlD";#N/A,#N/A,FALSE,"NtwkD";#N/A,#N/A,FALSE,"EstgD";#N/A,#N/A,FALSE,"PEngD"}</definedName>
    <definedName name="sssss" localSheetId="7"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localSheetId="7" hidden="1">{#N/A,#N/A,FALSE,"Aging Summary";#N/A,#N/A,FALSE,"Ratio Analysis";#N/A,#N/A,FALSE,"Test 120 Day Accts";#N/A,#N/A,FALSE,"Tickmarks"}</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localSheetId="7" hidden="1">{#N/A,#N/A,FALSE,"Sheet1";#N/A,#N/A,FALSE,"Sheet2"}</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localSheetId="7" hidden="1">{"rp_only",#N/A,FALSE,"2225"}</definedName>
    <definedName name="sttrwyet" hidden="1">{"rp_only",#N/A,FALSE,"2225"}</definedName>
    <definedName name="sttrwyet_1" localSheetId="7"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localSheetId="7" hidden="1">{#N/A,#N/A,FALSE,"Cost Report";#N/A,#N/A,FALSE,"Qtly Summ.";#N/A,#N/A,FALSE,"Mar  Qtr";#N/A,#N/A,FALSE,"Report Summary"}</definedName>
    <definedName name="SUD" hidden="1">{#N/A,#N/A,FALSE,"Cost Report";#N/A,#N/A,FALSE,"Qtly Summ.";#N/A,#N/A,FALSE,"Mar  Qtr";#N/A,#N/A,FALSE,"Report Summary"}</definedName>
    <definedName name="SUD_1" localSheetId="7" hidden="1">{#N/A,#N/A,FALSE,"Cost Report";#N/A,#N/A,FALSE,"Qtly Summ.";#N/A,#N/A,FALSE,"Mar  Qtr";#N/A,#N/A,FALSE,"Report Summary"}</definedName>
    <definedName name="SUD_1" hidden="1">{#N/A,#N/A,FALSE,"Cost Report";#N/A,#N/A,FALSE,"Qtly Summ.";#N/A,#N/A,FALSE,"Mar  Qtr";#N/A,#N/A,FALSE,"Report Summary"}</definedName>
    <definedName name="SUD_31.12.07"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localSheetId="7" hidden="1">{#N/A,#N/A,FALSE,"SUMMARY-NOV99";#N/A,#N/A,FALSE,"Labor";#N/A,#N/A,FALSE,"Warehouse";#N/A,#N/A,FALSE,"Fac Admin";#N/A,#N/A,FALSE,"Operations";#N/A,#N/A,FALSE,"Fixed MFG Sum";#N/A,#N/A,FALSE,"S&amp;M MARKETING SUMM";#N/A,#N/A,FALSE,"Selling";#N/A,#N/A,FALSE,"ADMIN SUMMARY"}</definedName>
    <definedName name="SUD_SI" hidden="1">{#N/A,#N/A,FALSE,"SUMMARY-NOV99";#N/A,#N/A,FALSE,"Labor";#N/A,#N/A,FALSE,"Warehouse";#N/A,#N/A,FALSE,"Fac Admin";#N/A,#N/A,FALSE,"Operations";#N/A,#N/A,FALSE,"Fixed MFG Sum";#N/A,#N/A,FALSE,"S&amp;M MARKETING SUMM";#N/A,#N/A,FALSE,"Selling";#N/A,#N/A,FALSE,"ADMIN SUMMARY"}</definedName>
    <definedName name="SUD_SI_1" localSheetId="7"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10" hidden="1">{#N/A,#N/A,FALSE,"特殊室（ＢＱ表）"}</definedName>
    <definedName name="summar" localSheetId="7"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localSheetId="7" hidden="1">{"with_oth_curr",#N/A,FALSE,"2225"}</definedName>
    <definedName name="svcxv" hidden="1">{"with_oth_curr",#N/A,FALSE,"2225"}</definedName>
    <definedName name="svcxv_1" localSheetId="7"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localSheetId="7" hidden="1">{#N/A,#N/A,FALSE,"Sheet1";#N/A,#N/A,FALSE,"Sheet2"}</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localSheetId="7" hidden="1">{#N/A,#N/A,FALSE,"Aging Summary";#N/A,#N/A,FALSE,"Ratio Analysis";#N/A,#N/A,FALSE,"Test 120 Day Accts";#N/A,#N/A,FALSE,"Tickmarks"}</definedName>
    <definedName name="ta" hidden="1">{#N/A,#N/A,FALSE,"Aging Summary";#N/A,#N/A,FALSE,"Ratio Analysis";#N/A,#N/A,FALSE,"Test 120 Day Accts";#N/A,#N/A,FALSE,"Tickmarks"}</definedName>
    <definedName name="ta_1" localSheetId="7"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localSheetId="7" hidden="1">{#N/A,#N/A,TRUE,"Forecast &amp; Analysis";#N/A,#N/A,TRUE,"Market Values";#N/A,#N/A,TRUE,"Ratios";#N/A,#N/A,TRUE,"Regressions";#N/A,#N/A,TRUE,"Market Values";#N/A,#N/A,TRUE,"Parameters &amp; Results"}</definedName>
    <definedName name="taed" hidden="1">{#N/A,#N/A,TRUE,"Forecast &amp; Analysis";#N/A,#N/A,TRUE,"Market Values";#N/A,#N/A,TRUE,"Ratios";#N/A,#N/A,TRUE,"Regressions";#N/A,#N/A,TRUE,"Market Values";#N/A,#N/A,TRUE,"Parameters &amp; Results"}</definedName>
    <definedName name="TAGIHAN_LAINNYA">#REF!</definedName>
    <definedName name="tahap2" localSheetId="7" hidden="1">{#N/A,#N/A,FALSE,"REK";#N/A,#N/A,FALSE,"rab"}</definedName>
    <definedName name="tahap2" hidden="1">{#N/A,#N/A,FALSE,"REK";#N/A,#N/A,FALSE,"rab"}</definedName>
    <definedName name="TAHAP21" localSheetId="7" hidden="1">{#N/A,#N/A,FALSE,"REK";#N/A,#N/A,FALSE,"rab"}</definedName>
    <definedName name="TAHAP21" hidden="1">{#N/A,#N/A,FALSE,"REK";#N/A,#N/A,FALSE,"rab"}</definedName>
    <definedName name="tahap22" localSheetId="7" hidden="1">{#N/A,#N/A,FALSE,"REK";#N/A,#N/A,FALSE,"rab"}</definedName>
    <definedName name="tahap22" hidden="1">{#N/A,#N/A,FALSE,"REK";#N/A,#N/A,FALSE,"rab"}</definedName>
    <definedName name="TAHAP221" localSheetId="7" hidden="1">{#N/A,#N/A,FALSE,"REK";#N/A,#N/A,FALSE,"rab"}</definedName>
    <definedName name="TAHAP221" hidden="1">{#N/A,#N/A,FALSE,"REK";#N/A,#N/A,FALSE,"rab"}</definedName>
    <definedName name="tahap222" localSheetId="7" hidden="1">{#N/A,#N/A,FALSE,"REK";#N/A,#N/A,FALSE,"rab"}</definedName>
    <definedName name="tahap222" hidden="1">{#N/A,#N/A,FALSE,"REK";#N/A,#N/A,FALSE,"rab"}</definedName>
    <definedName name="tahap3" localSheetId="7"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localSheetId="7" hidden="1">{"rp_only",#N/A,FALSE,"2225"}</definedName>
    <definedName name="tdfgd" hidden="1">{"rp_only",#N/A,FALSE,"2225"}</definedName>
    <definedName name="tdfgd_1" localSheetId="7" hidden="1">{"rp_only",#N/A,FALSE,"2225"}</definedName>
    <definedName name="tdfgd_1" hidden="1">{"rp_only",#N/A,FALSE,"2225"}</definedName>
    <definedName name="TDFYDFYU">#REF!</definedName>
    <definedName name="tdnc1p">#REF!</definedName>
    <definedName name="tdo">#REF!</definedName>
    <definedName name="TDOM">#REF!</definedName>
    <definedName name="tdt" localSheetId="7" hidden="1">{"with_oth_curr",#N/A,FALSE,"2225"}</definedName>
    <definedName name="tdt" hidden="1">{"with_oth_curr",#N/A,FALSE,"2225"}</definedName>
    <definedName name="tdt_1" localSheetId="7"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localSheetId="7"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localSheetId="7" hidden="1">{"Variance Q4",#N/A,FALSE,"Var"}</definedName>
    <definedName name="ter" hidden="1">{"Variance Q4",#N/A,FALSE,"Var"}</definedName>
    <definedName name="ter_1" localSheetId="7" hidden="1">{"Variance Q4",#N/A,FALSE,"Var"}</definedName>
    <definedName name="ter_1" hidden="1">{"Variance Q4",#N/A,FALSE,"Var"}</definedName>
    <definedName name="ter_1_1" localSheetId="7">a27000_3112euro:#REF!</definedName>
    <definedName name="ter_1_1">a27000_3112euro:#REF!</definedName>
    <definedName name="ter_1_1_1" localSheetId="7">a27000_3112euro:#REF!</definedName>
    <definedName name="ter_1_1_1">a27000_3112euro:#REF!</definedName>
    <definedName name="ter_1_10">#REF!:#REF!</definedName>
    <definedName name="ter_10" localSheetId="7">#REF!:a27000_avret</definedName>
    <definedName name="ter_10">#REF!:a27000_avret</definedName>
    <definedName name="ter_10_5">#REF!:#REF!</definedName>
    <definedName name="ter_2" localSheetId="7">#REF!:a27000_avret</definedName>
    <definedName name="ter_2">#REF!:a27000_avret</definedName>
    <definedName name="ter_3" localSheetId="7">#REF!:a27000_avret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localSheetId="7" hidden="1">{"rp_only",#N/A,FALSE,"2225"}</definedName>
    <definedName name="tert" hidden="1">{"rp_only",#N/A,FALSE,"2225"}</definedName>
    <definedName name="tert_1" localSheetId="7" hidden="1">{"rp_only",#N/A,FALSE,"2225"}</definedName>
    <definedName name="tert_1" hidden="1">{"rp_only",#N/A,FALSE,"2225"}</definedName>
    <definedName name="terte" localSheetId="7" hidden="1">{"rp_only",#N/A,FALSE,"2225"}</definedName>
    <definedName name="terte" hidden="1">{"rp_only",#N/A,FALSE,"2225"}</definedName>
    <definedName name="terte_1" localSheetId="7" hidden="1">{"rp_only",#N/A,FALSE,"2225"}</definedName>
    <definedName name="terte_1" hidden="1">{"rp_only",#N/A,FALSE,"2225"}</definedName>
    <definedName name="tertertet" localSheetId="7" hidden="1">{"with_oth_curr",#N/A,FALSE,"2225"}</definedName>
    <definedName name="tertertet" hidden="1">{"with_oth_curr",#N/A,FALSE,"2225"}</definedName>
    <definedName name="tertertet_1" localSheetId="7"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localSheetId="7" hidden="1">{"COGS DETAIL",#N/A,FALSE,"COGS"}</definedName>
    <definedName name="test2" hidden="1">{"COGS DETAIL",#N/A,FALSE,"COGS"}</definedName>
    <definedName name="test2_1" localSheetId="7"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localSheetId="7" hidden="1">{"COGS SUMMARY",#N/A,FALSE,"COGS"}</definedName>
    <definedName name="test3" hidden="1">{"COGS SUMMARY",#N/A,FALSE,"COGS"}</definedName>
    <definedName name="test3_1" localSheetId="7" hidden="1">{"COGS SUMMARY",#N/A,FALSE,"COGS"}</definedName>
    <definedName name="test3_1" hidden="1">{"COGS SUMMARY",#N/A,FALSE,"COGS"}</definedName>
    <definedName name="TEST30">#REF!</definedName>
    <definedName name="TEST31">#REF!</definedName>
    <definedName name="TEST32">#REF!</definedName>
    <definedName name="TEST33">#REF!</definedName>
    <definedName name="test4" localSheetId="7" hidden="1">{"WORK IN PROCESS",#N/A,FALSE,"COGS"}</definedName>
    <definedName name="test4" hidden="1">{"WORK IN PROCESS",#N/A,FALSE,"COGS"}</definedName>
    <definedName name="test4_1" localSheetId="7" hidden="1">{"WORK IN PROCESS",#N/A,FALSE,"COGS"}</definedName>
    <definedName name="test4_1" hidden="1">{"WORK IN PROCESS",#N/A,FALSE,"COGS"}</definedName>
    <definedName name="test5" localSheetId="7" hidden="1">{"BUILD_MACHINERIES",#N/A,FALSE,"PREPAID-1"}</definedName>
    <definedName name="test5" hidden="1">{"BUILD_MACHINERIES",#N/A,FALSE,"PREPAID-1"}</definedName>
    <definedName name="test5_1" localSheetId="7" hidden="1">{"BUILD_MACHINERIES",#N/A,FALSE,"PREPAID-1"}</definedName>
    <definedName name="test5_1" hidden="1">{"BUILD_MACHINERIES",#N/A,FALSE,"PREPAID-1"}</definedName>
    <definedName name="test6" localSheetId="7" hidden="1">{"HOSPITALIZATION",#N/A,FALSE,"PREPAID-1"}</definedName>
    <definedName name="test6" hidden="1">{"HOSPITALIZATION",#N/A,FALSE,"PREPAID-1"}</definedName>
    <definedName name="test6_1" localSheetId="7" hidden="1">{"HOSPITALIZATION",#N/A,FALSE,"PREPAID-1"}</definedName>
    <definedName name="test6_1" hidden="1">{"HOSPITALIZATION",#N/A,FALSE,"PREPAID-1"}</definedName>
    <definedName name="test7" localSheetId="7" hidden="1">{"INV_INSURANCE",#N/A,FALSE,"PREPAID-1"}</definedName>
    <definedName name="test7" hidden="1">{"INV_INSURANCE",#N/A,FALSE,"PREPAID-1"}</definedName>
    <definedName name="test7_1" localSheetId="7" hidden="1">{"INV_INSURANCE",#N/A,FALSE,"PREPAID-1"}</definedName>
    <definedName name="test7_1" hidden="1">{"INV_INSURANCE",#N/A,FALSE,"PREPAID-1"}</definedName>
    <definedName name="test8" localSheetId="7" hidden="1">{"PERS_ACCD",#N/A,FALSE,"PREPAID-1"}</definedName>
    <definedName name="test8" hidden="1">{"PERS_ACCD",#N/A,FALSE,"PREPAID-1"}</definedName>
    <definedName name="test8_1" localSheetId="7" hidden="1">{"PERS_ACCD",#N/A,FALSE,"PREPAID-1"}</definedName>
    <definedName name="test8_1" hidden="1">{"PERS_ACCD",#N/A,FALSE,"PREPAID-1"}</definedName>
    <definedName name="test9" localSheetId="7" hidden="1">{"VEHICLE_INS",#N/A,FALSE,"PREPAID-1"}</definedName>
    <definedName name="test9" hidden="1">{"VEHICLE_INS",#N/A,FALSE,"PREPAID-1"}</definedName>
    <definedName name="test9_1" localSheetId="7"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localSheetId="7" hidden="1">{#N/A,#N/A,FALSE,"F_Plan";#N/A,#N/A,FALSE,"Parameter"}</definedName>
    <definedName name="tests" hidden="1">{#N/A,#N/A,FALSE,"F_Plan";#N/A,#N/A,FALSE,"Parameter"}</definedName>
    <definedName name="TESTVKEY">#REF!</definedName>
    <definedName name="tete" localSheetId="7" hidden="1">{"rp_only",#N/A,FALSE,"2225"}</definedName>
    <definedName name="tete" hidden="1">{"rp_only",#N/A,FALSE,"2225"}</definedName>
    <definedName name="tete_1" localSheetId="7" hidden="1">{"rp_only",#N/A,FALSE,"2225"}</definedName>
    <definedName name="tete_1" hidden="1">{"rp_only",#N/A,FALSE,"2225"}</definedName>
    <definedName name="tetre" localSheetId="7" hidden="1">{"with_oth_curr",#N/A,FALSE,"2225"}</definedName>
    <definedName name="tetre" hidden="1">{"with_oth_curr",#N/A,FALSE,"2225"}</definedName>
    <definedName name="tetre_1" localSheetId="7" hidden="1">{"with_oth_curr",#N/A,FALSE,"2225"}</definedName>
    <definedName name="tetre_1" hidden="1">{"with_oth_curr",#N/A,FALSE,"2225"}</definedName>
    <definedName name="tetret" localSheetId="7" hidden="1">{"rp_only",#N/A,FALSE,"2225"}</definedName>
    <definedName name="tetret" hidden="1">{"rp_only",#N/A,FALSE,"2225"}</definedName>
    <definedName name="tetret_1" localSheetId="7" hidden="1">{"rp_only",#N/A,FALSE,"2225"}</definedName>
    <definedName name="tetret_1" hidden="1">{"rp_only",#N/A,FALSE,"2225"}</definedName>
    <definedName name="tetwe" localSheetId="7" hidden="1">{"with_oth_curr",#N/A,FALSE,"2225"}</definedName>
    <definedName name="tetwe" hidden="1">{"with_oth_curr",#N/A,FALSE,"2225"}</definedName>
    <definedName name="tetwe_1" localSheetId="7" hidden="1">{"with_oth_curr",#N/A,FALSE,"2225"}</definedName>
    <definedName name="tetwe_1" hidden="1">{"with_oth_curr",#N/A,FALSE,"2225"}</definedName>
    <definedName name="tewrty" localSheetId="7" hidden="1">{"rp_only",#N/A,FALSE,"2225"}</definedName>
    <definedName name="tewrty" hidden="1">{"rp_only",#N/A,FALSE,"2225"}</definedName>
    <definedName name="tewrty_1" localSheetId="7"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localSheetId="7" hidden="1">{"rp_only",#N/A,FALSE,"2225"}</definedName>
    <definedName name="tgfgtg" hidden="1">{"rp_only",#N/A,FALSE,"2225"}</definedName>
    <definedName name="tgfgtg_1" localSheetId="7" hidden="1">{"rp_only",#N/A,FALSE,"2225"}</definedName>
    <definedName name="tgfgtg_1" hidden="1">{"rp_only",#N/A,FALSE,"2225"}</definedName>
    <definedName name="tgg" localSheetId="7" hidden="1">{"rp_only",#N/A,FALSE,"2225"}</definedName>
    <definedName name="tgg" hidden="1">{"rp_only",#N/A,FALSE,"2225"}</definedName>
    <definedName name="tgg_1" localSheetId="7"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localSheetId="7" hidden="1">{"with_oth_curr",#N/A,FALSE,"2225"}</definedName>
    <definedName name="tioyo" hidden="1">{"with_oth_curr",#N/A,FALSE,"2225"}</definedName>
    <definedName name="tioyo_1" localSheetId="7" hidden="1">{"with_oth_curr",#N/A,FALSE,"2225"}</definedName>
    <definedName name="tioyo_1" hidden="1">{"with_oth_curr",#N/A,FALSE,"2225"}</definedName>
    <definedName name="Tire.Roller">#REF!</definedName>
    <definedName name="TIREROLLER">#REF!</definedName>
    <definedName name="tirtr" localSheetId="7" hidden="1">{"with_oth_curr",#N/A,FALSE,"2225"}</definedName>
    <definedName name="tirtr" hidden="1">{"with_oth_curr",#N/A,FALSE,"2225"}</definedName>
    <definedName name="tirtr_1" localSheetId="7"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localSheetId="7" hidden="1">{"with_oth_curr",#N/A,FALSE,"2225"}</definedName>
    <definedName name="tiyi" hidden="1">{"with_oth_curr",#N/A,FALSE,"2225"}</definedName>
    <definedName name="tiyi_1" localSheetId="7" hidden="1">{"with_oth_curr",#N/A,FALSE,"2225"}</definedName>
    <definedName name="tiyi_1" hidden="1">{"with_oth_curr",#N/A,FALSE,"2225"}</definedName>
    <definedName name="tj" localSheetId="7" hidden="1">{#N/A,#N/A,FALSE,"REK";#N/A,#N/A,FALSE,"Bq-ARS"}</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localSheetId="7" hidden="1">{#N/A,#N/A,FALSE,"Aging Summary";#N/A,#N/A,FALSE,"Ratio Analysis";#N/A,#N/A,FALSE,"Test 120 Day Accts";#N/A,#N/A,FALSE,"Tickmarks"}</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localSheetId="7" hidden="1">{"rp_only",#N/A,FALSE,"2225"}</definedName>
    <definedName name="trehgn" hidden="1">{"rp_only",#N/A,FALSE,"2225"}</definedName>
    <definedName name="trehgn_1" localSheetId="7" hidden="1">{"rp_only",#N/A,FALSE,"2225"}</definedName>
    <definedName name="trehgn_1" hidden="1">{"rp_only",#N/A,FALSE,"2225"}</definedName>
    <definedName name="trertert" localSheetId="7" hidden="1">{"rp_only",#N/A,FALSE,"2225"}</definedName>
    <definedName name="trertert" hidden="1">{"rp_only",#N/A,FALSE,"2225"}</definedName>
    <definedName name="trertert_1" localSheetId="7" hidden="1">{"rp_only",#N/A,FALSE,"2225"}</definedName>
    <definedName name="trertert_1" hidden="1">{"rp_only",#N/A,FALSE,"2225"}</definedName>
    <definedName name="trertetet" localSheetId="7" hidden="1">{"rp_only",#N/A,FALSE,"2225"}</definedName>
    <definedName name="trertetet" hidden="1">{"rp_only",#N/A,FALSE,"2225"}</definedName>
    <definedName name="trertetet_1" localSheetId="7" hidden="1">{"rp_only",#N/A,FALSE,"2225"}</definedName>
    <definedName name="trertetet_1" hidden="1">{"rp_only",#N/A,FALSE,"2225"}</definedName>
    <definedName name="tretert" localSheetId="7" hidden="1">{"rp_only",#N/A,FALSE,"2225"}</definedName>
    <definedName name="tretert" hidden="1">{"rp_only",#N/A,FALSE,"2225"}</definedName>
    <definedName name="tretert_1" localSheetId="7" hidden="1">{"rp_only",#N/A,FALSE,"2225"}</definedName>
    <definedName name="tretert_1" hidden="1">{"rp_only",#N/A,FALSE,"2225"}</definedName>
    <definedName name="trfdg" localSheetId="7" hidden="1">{"rp_only",#N/A,FALSE,"2225"}</definedName>
    <definedName name="trfdg" hidden="1">{"rp_only",#N/A,FALSE,"2225"}</definedName>
    <definedName name="trfdg_1" localSheetId="7" hidden="1">{"rp_only",#N/A,FALSE,"2225"}</definedName>
    <definedName name="trfdg_1" hidden="1">{"rp_only",#N/A,FALSE,"2225"}</definedName>
    <definedName name="trfg" localSheetId="7" hidden="1">{"rp_only",#N/A,FALSE,"2225"}</definedName>
    <definedName name="trfg" hidden="1">{"rp_only",#N/A,FALSE,"2225"}</definedName>
    <definedName name="trfg_1" localSheetId="7"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localSheetId="7" hidden="1">{#N/A,#N/A,FALSE,"Aging Summary";#N/A,#N/A,FALSE,"Ratio Analysis";#N/A,#N/A,FALSE,"Test 120 Day Accts";#N/A,#N/A,FALSE,"Tickmarks"}</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localSheetId="7" hidden="1">{"rp_only",#N/A,FALSE,"2225"}</definedName>
    <definedName name="trret" hidden="1">{"rp_only",#N/A,FALSE,"2225"}</definedName>
    <definedName name="trret_1" localSheetId="7" hidden="1">{"rp_only",#N/A,FALSE,"2225"}</definedName>
    <definedName name="trret_1" hidden="1">{"rp_only",#N/A,FALSE,"2225"}</definedName>
    <definedName name="trruytry" localSheetId="7" hidden="1">{"rp_only",#N/A,FALSE,"2225"}</definedName>
    <definedName name="trruytry" hidden="1">{"rp_only",#N/A,FALSE,"2225"}</definedName>
    <definedName name="trruytry_1" localSheetId="7" hidden="1">{"rp_only",#N/A,FALSE,"2225"}</definedName>
    <definedName name="trruytry_1" hidden="1">{"rp_only",#N/A,FALSE,"2225"}</definedName>
    <definedName name="trsdtrsytes" localSheetId="7" hidden="1">{"rp_only",#N/A,FALSE,"2225"}</definedName>
    <definedName name="trsdtrsytes" hidden="1">{"rp_only",#N/A,FALSE,"2225"}</definedName>
    <definedName name="trsdtrsytes_1" localSheetId="7" hidden="1">{"rp_only",#N/A,FALSE,"2225"}</definedName>
    <definedName name="trsdtrsytes_1" hidden="1">{"rp_only",#N/A,FALSE,"2225"}</definedName>
    <definedName name="trtrtytr" localSheetId="7" hidden="1">{"with_oth_curr",#N/A,FALSE,"2225"}</definedName>
    <definedName name="trtrtytr" hidden="1">{"with_oth_curr",#N/A,FALSE,"2225"}</definedName>
    <definedName name="trtrtytr_1" localSheetId="7"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localSheetId="7" hidden="1">{"rp_only",#N/A,FALSE,"2225"}</definedName>
    <definedName name="trygfh" hidden="1">{"rp_only",#N/A,FALSE,"2225"}</definedName>
    <definedName name="trygfh_1" localSheetId="7" hidden="1">{"rp_only",#N/A,FALSE,"2225"}</definedName>
    <definedName name="trygfh_1" hidden="1">{"rp_only",#N/A,FALSE,"2225"}</definedName>
    <definedName name="tryrty" localSheetId="7" hidden="1">{"rp_only",#N/A,FALSE,"2225"}</definedName>
    <definedName name="tryrty" hidden="1">{"rp_only",#N/A,FALSE,"2225"}</definedName>
    <definedName name="tryrty_1" localSheetId="7" hidden="1">{"rp_only",#N/A,FALSE,"2225"}</definedName>
    <definedName name="tryrty_1" hidden="1">{"rp_only",#N/A,FALSE,"2225"}</definedName>
    <definedName name="tryrtyfgh" localSheetId="7" hidden="1">{"rp_only",#N/A,FALSE,"2225"}</definedName>
    <definedName name="tryrtyfgh" hidden="1">{"rp_only",#N/A,FALSE,"2225"}</definedName>
    <definedName name="tryrtyfgh_1" localSheetId="7" hidden="1">{"rp_only",#N/A,FALSE,"2225"}</definedName>
    <definedName name="tryrtyfgh_1" hidden="1">{"rp_only",#N/A,FALSE,"2225"}</definedName>
    <definedName name="tryrtyrt" localSheetId="7" hidden="1">{"with_oth_curr",#N/A,FALSE,"2225"}</definedName>
    <definedName name="tryrtyrt" hidden="1">{"with_oth_curr",#N/A,FALSE,"2225"}</definedName>
    <definedName name="tryrtyrt_1" localSheetId="7" hidden="1">{"with_oth_curr",#N/A,FALSE,"2225"}</definedName>
    <definedName name="tryrtyrt_1" hidden="1">{"with_oth_curr",#N/A,FALSE,"2225"}</definedName>
    <definedName name="tryrtyrtyr" localSheetId="7" hidden="1">{"with_oth_curr",#N/A,FALSE,"2225"}</definedName>
    <definedName name="tryrtyrtyr" hidden="1">{"with_oth_curr",#N/A,FALSE,"2225"}</definedName>
    <definedName name="tryrtyrtyr_1" localSheetId="7" hidden="1">{"with_oth_curr",#N/A,FALSE,"2225"}</definedName>
    <definedName name="tryrtyrtyr_1" hidden="1">{"with_oth_curr",#N/A,FALSE,"2225"}</definedName>
    <definedName name="tryrtyrtyry" localSheetId="7" hidden="1">{"rp_only",#N/A,FALSE,"2225"}</definedName>
    <definedName name="tryrtyrtyry" hidden="1">{"rp_only",#N/A,FALSE,"2225"}</definedName>
    <definedName name="tryrtyrtyry_1" localSheetId="7" hidden="1">{"rp_only",#N/A,FALSE,"2225"}</definedName>
    <definedName name="tryrtyrtyry_1" hidden="1">{"rp_only",#N/A,FALSE,"2225"}</definedName>
    <definedName name="tryrtyry" localSheetId="7" hidden="1">{"rp_only",#N/A,FALSE,"2225"}</definedName>
    <definedName name="tryrtyry" hidden="1">{"rp_only",#N/A,FALSE,"2225"}</definedName>
    <definedName name="tryrtyry_1" localSheetId="7" hidden="1">{"rp_only",#N/A,FALSE,"2225"}</definedName>
    <definedName name="tryrtyry_1" hidden="1">{"rp_only",#N/A,FALSE,"2225"}</definedName>
    <definedName name="tryrtytry" localSheetId="7" hidden="1">{"rp_only",#N/A,FALSE,"2225"}</definedName>
    <definedName name="tryrtytry" hidden="1">{"rp_only",#N/A,FALSE,"2225"}</definedName>
    <definedName name="tryrtytry_1" localSheetId="7" hidden="1">{"rp_only",#N/A,FALSE,"2225"}</definedName>
    <definedName name="tryrtytry_1" hidden="1">{"rp_only",#N/A,FALSE,"2225"}</definedName>
    <definedName name="tryryrty" localSheetId="7" hidden="1">{"rp_only",#N/A,FALSE,"2225"}</definedName>
    <definedName name="tryryrty" hidden="1">{"rp_only",#N/A,FALSE,"2225"}</definedName>
    <definedName name="tryryrty_1" localSheetId="7" hidden="1">{"rp_only",#N/A,FALSE,"2225"}</definedName>
    <definedName name="tryryrty_1" hidden="1">{"rp_only",#N/A,FALSE,"2225"}</definedName>
    <definedName name="tryryryry" localSheetId="7" hidden="1">{"rp_only",#N/A,FALSE,"2225"}</definedName>
    <definedName name="tryryryry" hidden="1">{"rp_only",#N/A,FALSE,"2225"}</definedName>
    <definedName name="tryryryry_1" localSheetId="7" hidden="1">{"rp_only",#N/A,FALSE,"2225"}</definedName>
    <definedName name="tryryryry_1" hidden="1">{"rp_only",#N/A,FALSE,"2225"}</definedName>
    <definedName name="tryryughj" localSheetId="7" hidden="1">{"rp_only",#N/A,FALSE,"2225"}</definedName>
    <definedName name="tryryughj" hidden="1">{"rp_only",#N/A,FALSE,"2225"}</definedName>
    <definedName name="tryryughj_1" localSheetId="7" hidden="1">{"rp_only",#N/A,FALSE,"2225"}</definedName>
    <definedName name="tryryughj_1" hidden="1">{"rp_only",#N/A,FALSE,"2225"}</definedName>
    <definedName name="trytutit" localSheetId="7" hidden="1">{"rp_only",#N/A,FALSE,"2225"}</definedName>
    <definedName name="trytutit" hidden="1">{"rp_only",#N/A,FALSE,"2225"}</definedName>
    <definedName name="trytutit_1" localSheetId="7" hidden="1">{"rp_only",#N/A,FALSE,"2225"}</definedName>
    <definedName name="trytutit_1" hidden="1">{"rp_only",#N/A,FALSE,"2225"}</definedName>
    <definedName name="trytyhgf" localSheetId="7" hidden="1">{"rp_only",#N/A,FALSE,"2225"}</definedName>
    <definedName name="trytyhgf" hidden="1">{"rp_only",#N/A,FALSE,"2225"}</definedName>
    <definedName name="trytyhgf_1" localSheetId="7" hidden="1">{"rp_only",#N/A,FALSE,"2225"}</definedName>
    <definedName name="trytyhgf_1" hidden="1">{"rp_only",#N/A,FALSE,"2225"}</definedName>
    <definedName name="tryurtrui" localSheetId="7" hidden="1">{"with_oth_curr",#N/A,FALSE,"2225"}</definedName>
    <definedName name="tryurtrui" hidden="1">{"with_oth_curr",#N/A,FALSE,"2225"}</definedName>
    <definedName name="tryurtrui_1" localSheetId="7" hidden="1">{"with_oth_curr",#N/A,FALSE,"2225"}</definedName>
    <definedName name="tryurtrui_1" hidden="1">{"with_oth_curr",#N/A,FALSE,"2225"}</definedName>
    <definedName name="tryyty" localSheetId="7" hidden="1">{"rp_only",#N/A,FALSE,"2225"}</definedName>
    <definedName name="tryyty" hidden="1">{"rp_only",#N/A,FALSE,"2225"}</definedName>
    <definedName name="tryyty_1" localSheetId="7" hidden="1">{"rp_only",#N/A,FALSE,"2225"}</definedName>
    <definedName name="tryyty_1" hidden="1">{"rp_only",#N/A,FALSE,"2225"}</definedName>
    <definedName name="tryytytr" localSheetId="7" hidden="1">{"rp_only",#N/A,FALSE,"2225"}</definedName>
    <definedName name="tryytytr" hidden="1">{"rp_only",#N/A,FALSE,"2225"}</definedName>
    <definedName name="tryytytr_1" localSheetId="7" hidden="1">{"rp_only",#N/A,FALSE,"2225"}</definedName>
    <definedName name="tryytytr_1" hidden="1">{"rp_only",#N/A,FALSE,"2225"}</definedName>
    <definedName name="TS" localSheetId="7">HAJIME:OWARI</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localSheetId="7" hidden="1">{#N/A,#N/A,FALSE,"Aging Summary";#N/A,#N/A,FALSE,"Ratio Analysis";#N/A,#N/A,FALSE,"Test 120 Day Accts";#N/A,#N/A,FALSE,"Tickmarks"}</definedName>
    <definedName name="ttt\" hidden="1">{#N/A,#N/A,FALSE,"Aging Summary";#N/A,#N/A,FALSE,"Ratio Analysis";#N/A,#N/A,FALSE,"Test 120 Day Accts";#N/A,#N/A,FALSE,"Tickmarks"}</definedName>
    <definedName name="tttt" localSheetId="10" hidden="1">{"'Sheet1'!$L$16"}</definedName>
    <definedName name="tttt" localSheetId="7" hidden="1">{"'Sheet1'!$L$16"}</definedName>
    <definedName name="tttt" hidden="1">{"'Sheet1'!$L$16"}</definedName>
    <definedName name="tttt_1" localSheetId="7" hidden="1">{"rp_only",#N/A,FALSE,"2225"}</definedName>
    <definedName name="tttt_1" hidden="1">{"rp_only",#N/A,FALSE,"2225"}</definedName>
    <definedName name="ttttt0405">#REF!</definedName>
    <definedName name="tty" localSheetId="7" hidden="1">{"with_oth_curr",#N/A,FALSE,"2225"}</definedName>
    <definedName name="tty" hidden="1">{"with_oth_curr",#N/A,FALSE,"2225"}</definedName>
    <definedName name="tty_1" localSheetId="7" hidden="1">{"with_oth_curr",#N/A,FALSE,"2225"}</definedName>
    <definedName name="tty_1" hidden="1">{"with_oth_curr",#N/A,FALSE,"2225"}</definedName>
    <definedName name="ttyiiyiu" localSheetId="7" hidden="1">{"rp_only",#N/A,FALSE,"2225"}</definedName>
    <definedName name="ttyiiyiu" hidden="1">{"rp_only",#N/A,FALSE,"2225"}</definedName>
    <definedName name="ttyiiyiu_1" localSheetId="7"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localSheetId="7" hidden="1">{"rp_only",#N/A,FALSE,"2225"}</definedName>
    <definedName name="tuei" hidden="1">{"rp_only",#N/A,FALSE,"2225"}</definedName>
    <definedName name="tuei_1" localSheetId="7" hidden="1">{"rp_only",#N/A,FALSE,"2225"}</definedName>
    <definedName name="tuei_1" hidden="1">{"rp_only",#N/A,FALSE,"2225"}</definedName>
    <definedName name="TUGAL1">#REF!</definedName>
    <definedName name="tuiyii" localSheetId="7" hidden="1">{"rp_only",#N/A,FALSE,"2225"}</definedName>
    <definedName name="tuiyii" hidden="1">{"rp_only",#N/A,FALSE,"2225"}</definedName>
    <definedName name="tuiyii_1" localSheetId="7"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localSheetId="7" hidden="1">{"rp_only",#N/A,FALSE,"2225"}</definedName>
    <definedName name="tututyut" hidden="1">{"rp_only",#N/A,FALSE,"2225"}</definedName>
    <definedName name="tututyut_1" localSheetId="7" hidden="1">{"rp_only",#N/A,FALSE,"2225"}</definedName>
    <definedName name="tututyut_1" hidden="1">{"rp_only",#N/A,FALSE,"2225"}</definedName>
    <definedName name="tututyutyuty" localSheetId="7" hidden="1">{"rp_only",#N/A,FALSE,"2225"}</definedName>
    <definedName name="tututyutyuty" hidden="1">{"rp_only",#N/A,FALSE,"2225"}</definedName>
    <definedName name="tututyutyuty_1" localSheetId="7" hidden="1">{"rp_only",#N/A,FALSE,"2225"}</definedName>
    <definedName name="tututyutyuty_1" hidden="1">{"rp_only",#N/A,FALSE,"2225"}</definedName>
    <definedName name="tutyuughj" localSheetId="7" hidden="1">{"rp_only",#N/A,FALSE,"2225"}</definedName>
    <definedName name="tutyuughj" hidden="1">{"rp_only",#N/A,FALSE,"2225"}</definedName>
    <definedName name="tutyuughj_1" localSheetId="7" hidden="1">{"rp_only",#N/A,FALSE,"2225"}</definedName>
    <definedName name="tutyuughj_1" hidden="1">{"rp_only",#N/A,FALSE,"2225"}</definedName>
    <definedName name="Tuyen">#REF!</definedName>
    <definedName name="tuytyu" localSheetId="7" hidden="1">{"with_oth_curr",#N/A,FALSE,"2225"}</definedName>
    <definedName name="tuytyu" hidden="1">{"with_oth_curr",#N/A,FALSE,"2225"}</definedName>
    <definedName name="tuytyu_1" localSheetId="7"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localSheetId="7" hidden="1">{#N/A,#N/A,FALSE,"Aging Summary";#N/A,#N/A,FALSE,"Ratio Analysis";#N/A,#N/A,FALSE,"Test 120 Day Accts";#N/A,#N/A,FALSE,"Tickmarks"}</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localSheetId="7" hidden="1">{#N/A,#N/A,FALSE,"M01";#N/A,#N/A,FALSE,"M02";#N/A,#N/A,FALSE,"M03";#N/A,#N/A,FALSE,"M04";#N/A,#N/A,FALSE,"M05";#N/A,#N/A,FALSE,"M08"}</definedName>
    <definedName name="tya" hidden="1">{#N/A,#N/A,FALSE,"M01";#N/A,#N/A,FALSE,"M02";#N/A,#N/A,FALSE,"M03";#N/A,#N/A,FALSE,"M04";#N/A,#N/A,FALSE,"M05";#N/A,#N/A,FALSE,"M08"}</definedName>
    <definedName name="tygjhj" localSheetId="7" hidden="1">{"with_oth_curr",#N/A,FALSE,"2225"}</definedName>
    <definedName name="tygjhj" hidden="1">{"with_oth_curr",#N/A,FALSE,"2225"}</definedName>
    <definedName name="tygjhj_1" localSheetId="7" hidden="1">{"with_oth_curr",#N/A,FALSE,"2225"}</definedName>
    <definedName name="tygjhj_1" hidden="1">{"with_oth_curr",#N/A,FALSE,"2225"}</definedName>
    <definedName name="tyiyi" localSheetId="7" hidden="1">{"rp_only",#N/A,FALSE,"2225"}</definedName>
    <definedName name="tyiyi" hidden="1">{"rp_only",#N/A,FALSE,"2225"}</definedName>
    <definedName name="tyiyi_1" localSheetId="7"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localSheetId="7" hidden="1">{"rp_only",#N/A,FALSE,"2225"}</definedName>
    <definedName name="tyrty" hidden="1">{"rp_only",#N/A,FALSE,"2225"}</definedName>
    <definedName name="tyrty_1" localSheetId="7" hidden="1">{"rp_only",#N/A,FALSE,"2225"}</definedName>
    <definedName name="tyrty_1" hidden="1">{"rp_only",#N/A,FALSE,"2225"}</definedName>
    <definedName name="tyrtyrt" localSheetId="7" hidden="1">{"rp_only",#N/A,FALSE,"2225"}</definedName>
    <definedName name="tyrtyrt" hidden="1">{"rp_only",#N/A,FALSE,"2225"}</definedName>
    <definedName name="tyrtyrt_1" localSheetId="7" hidden="1">{"rp_only",#N/A,FALSE,"2225"}</definedName>
    <definedName name="tyrtyrt_1" hidden="1">{"rp_only",#N/A,FALSE,"2225"}</definedName>
    <definedName name="tyrtyrtyry" localSheetId="7" hidden="1">{"rp_only",#N/A,FALSE,"2225"}</definedName>
    <definedName name="tyrtyrtyry" hidden="1">{"rp_only",#N/A,FALSE,"2225"}</definedName>
    <definedName name="tyrtyrtyry_1" localSheetId="7" hidden="1">{"rp_only",#N/A,FALSE,"2225"}</definedName>
    <definedName name="tyrtyrtyry_1" hidden="1">{"rp_only",#N/A,FALSE,"2225"}</definedName>
    <definedName name="tyrtyuu" localSheetId="7" hidden="1">{"rp_only",#N/A,FALSE,"2225"}</definedName>
    <definedName name="tyrtyuu" hidden="1">{"rp_only",#N/A,FALSE,"2225"}</definedName>
    <definedName name="tyrtyuu_1" localSheetId="7" hidden="1">{"rp_only",#N/A,FALSE,"2225"}</definedName>
    <definedName name="tyrtyuu_1" hidden="1">{"rp_only",#N/A,FALSE,"2225"}</definedName>
    <definedName name="tyrtyyt" localSheetId="7" hidden="1">{"rp_only",#N/A,FALSE,"2225"}</definedName>
    <definedName name="tyrtyyt" hidden="1">{"rp_only",#N/A,FALSE,"2225"}</definedName>
    <definedName name="tyrtyyt_1" localSheetId="7" hidden="1">{"rp_only",#N/A,FALSE,"2225"}</definedName>
    <definedName name="tyrtyyt_1" hidden="1">{"rp_only",#N/A,FALSE,"2225"}</definedName>
    <definedName name="tytrtyr" localSheetId="7" hidden="1">{"rp_only",#N/A,FALSE,"2225"}</definedName>
    <definedName name="tytrtyr" hidden="1">{"rp_only",#N/A,FALSE,"2225"}</definedName>
    <definedName name="tytrtyr_1" localSheetId="7" hidden="1">{"rp_only",#N/A,FALSE,"2225"}</definedName>
    <definedName name="tytrtyr_1" hidden="1">{"rp_only",#N/A,FALSE,"2225"}</definedName>
    <definedName name="tyuet" localSheetId="7" hidden="1">{"rp_only",#N/A,FALSE,"2225"}</definedName>
    <definedName name="tyuet" hidden="1">{"rp_only",#N/A,FALSE,"2225"}</definedName>
    <definedName name="tyuet_1" localSheetId="7" hidden="1">{"rp_only",#N/A,FALSE,"2225"}</definedName>
    <definedName name="tyuet_1" hidden="1">{"rp_only",#N/A,FALSE,"2225"}</definedName>
    <definedName name="tyujhb" localSheetId="7" hidden="1">{"rp_only",#N/A,FALSE,"2225"}</definedName>
    <definedName name="tyujhb" hidden="1">{"rp_only",#N/A,FALSE,"2225"}</definedName>
    <definedName name="tyujhb_1" localSheetId="7" hidden="1">{"rp_only",#N/A,FALSE,"2225"}</definedName>
    <definedName name="tyujhb_1" hidden="1">{"rp_only",#N/A,FALSE,"2225"}</definedName>
    <definedName name="tyurytrty" localSheetId="7" hidden="1">{"with_oth_curr",#N/A,FALSE,"2225"}</definedName>
    <definedName name="tyurytrty" hidden="1">{"with_oth_curr",#N/A,FALSE,"2225"}</definedName>
    <definedName name="tyurytrty_1" localSheetId="7" hidden="1">{"with_oth_curr",#N/A,FALSE,"2225"}</definedName>
    <definedName name="tyurytrty_1" hidden="1">{"with_oth_curr",#N/A,FALSE,"2225"}</definedName>
    <definedName name="tyutty" localSheetId="7" hidden="1">{"rp_only",#N/A,FALSE,"2225"}</definedName>
    <definedName name="tyutty" hidden="1">{"rp_only",#N/A,FALSE,"2225"}</definedName>
    <definedName name="tyutty_1" localSheetId="7" hidden="1">{"rp_only",#N/A,FALSE,"2225"}</definedName>
    <definedName name="tyutty_1" hidden="1">{"rp_only",#N/A,FALSE,"2225"}</definedName>
    <definedName name="tyutut" localSheetId="7" hidden="1">{"rp_only",#N/A,FALSE,"2225"}</definedName>
    <definedName name="tyutut" hidden="1">{"rp_only",#N/A,FALSE,"2225"}</definedName>
    <definedName name="tyutut_1" localSheetId="7" hidden="1">{"rp_only",#N/A,FALSE,"2225"}</definedName>
    <definedName name="tyutut_1" hidden="1">{"rp_only",#N/A,FALSE,"2225"}</definedName>
    <definedName name="tyutuyt" localSheetId="7" hidden="1">{"rp_only",#N/A,FALSE,"2225"}</definedName>
    <definedName name="tyutuyt" hidden="1">{"rp_only",#N/A,FALSE,"2225"}</definedName>
    <definedName name="tyutuyt_1" localSheetId="7" hidden="1">{"rp_only",#N/A,FALSE,"2225"}</definedName>
    <definedName name="tyutuyt_1" hidden="1">{"rp_only",#N/A,FALSE,"2225"}</definedName>
    <definedName name="tyutuyu" localSheetId="7" hidden="1">{"rp_only",#N/A,FALSE,"2225"}</definedName>
    <definedName name="tyutuyu" hidden="1">{"rp_only",#N/A,FALSE,"2225"}</definedName>
    <definedName name="tyutuyu_1" localSheetId="7" hidden="1">{"rp_only",#N/A,FALSE,"2225"}</definedName>
    <definedName name="tyutuyu_1" hidden="1">{"rp_only",#N/A,FALSE,"2225"}</definedName>
    <definedName name="tyutyut" localSheetId="7" hidden="1">{"rp_only",#N/A,FALSE,"2225"}</definedName>
    <definedName name="tyutyut" hidden="1">{"rp_only",#N/A,FALSE,"2225"}</definedName>
    <definedName name="tyutyut_1" localSheetId="7" hidden="1">{"rp_only",#N/A,FALSE,"2225"}</definedName>
    <definedName name="tyutyut_1" hidden="1">{"rp_only",#N/A,FALSE,"2225"}</definedName>
    <definedName name="tyutyutu" localSheetId="7" hidden="1">{"rp_only",#N/A,FALSE,"2225"}</definedName>
    <definedName name="tyutyutu" hidden="1">{"rp_only",#N/A,FALSE,"2225"}</definedName>
    <definedName name="tyutyutu_1" localSheetId="7" hidden="1">{"rp_only",#N/A,FALSE,"2225"}</definedName>
    <definedName name="tyutyutu_1" hidden="1">{"rp_only",#N/A,FALSE,"2225"}</definedName>
    <definedName name="tyutyuty" localSheetId="7" hidden="1">{"rp_only",#N/A,FALSE,"2225"}</definedName>
    <definedName name="tyutyuty" hidden="1">{"rp_only",#N/A,FALSE,"2225"}</definedName>
    <definedName name="tyutyuty_1" localSheetId="7" hidden="1">{"rp_only",#N/A,FALSE,"2225"}</definedName>
    <definedName name="tyutyuty_1" hidden="1">{"rp_only",#N/A,FALSE,"2225"}</definedName>
    <definedName name="tyutyutyu" localSheetId="7" hidden="1">{"rp_only",#N/A,FALSE,"2225"}</definedName>
    <definedName name="tyutyutyu" hidden="1">{"rp_only",#N/A,FALSE,"2225"}</definedName>
    <definedName name="tyutyutyu_1" localSheetId="7" hidden="1">{"rp_only",#N/A,FALSE,"2225"}</definedName>
    <definedName name="tyutyutyu_1" hidden="1">{"rp_only",#N/A,FALSE,"2225"}</definedName>
    <definedName name="tyutyutyut" localSheetId="7" hidden="1">{"rp_only",#N/A,FALSE,"2225"}</definedName>
    <definedName name="tyutyutyut" hidden="1">{"rp_only",#N/A,FALSE,"2225"}</definedName>
    <definedName name="tyutyutyut_1" localSheetId="7" hidden="1">{"rp_only",#N/A,FALSE,"2225"}</definedName>
    <definedName name="tyutyutyut_1" hidden="1">{"rp_only",#N/A,FALSE,"2225"}</definedName>
    <definedName name="tyutyutyutyu" localSheetId="7" hidden="1">{"rp_only",#N/A,FALSE,"2225"}</definedName>
    <definedName name="tyutyutyutyu" hidden="1">{"rp_only",#N/A,FALSE,"2225"}</definedName>
    <definedName name="tyutyutyutyu_1" localSheetId="7" hidden="1">{"rp_only",#N/A,FALSE,"2225"}</definedName>
    <definedName name="tyutyutyutyu_1" hidden="1">{"rp_only",#N/A,FALSE,"2225"}</definedName>
    <definedName name="tyutyutyutyuty" localSheetId="7" hidden="1">{"with_oth_curr",#N/A,FALSE,"2225"}</definedName>
    <definedName name="tyutyutyutyuty" hidden="1">{"with_oth_curr",#N/A,FALSE,"2225"}</definedName>
    <definedName name="tyutyutyutyuty_1" localSheetId="7" hidden="1">{"with_oth_curr",#N/A,FALSE,"2225"}</definedName>
    <definedName name="tyutyutyutyuty_1" hidden="1">{"with_oth_curr",#N/A,FALSE,"2225"}</definedName>
    <definedName name="tyutyutyutyutyu" localSheetId="7" hidden="1">{"with_oth_curr",#N/A,FALSE,"2225"}</definedName>
    <definedName name="tyutyutyutyutyu" hidden="1">{"with_oth_curr",#N/A,FALSE,"2225"}</definedName>
    <definedName name="tyutyutyutyutyu_1" localSheetId="7" hidden="1">{"with_oth_curr",#N/A,FALSE,"2225"}</definedName>
    <definedName name="tyutyutyutyutyu_1" hidden="1">{"with_oth_curr",#N/A,FALSE,"2225"}</definedName>
    <definedName name="tyuythjnhg" localSheetId="7" hidden="1">{"rp_only",#N/A,FALSE,"2225"}</definedName>
    <definedName name="tyuythjnhg" hidden="1">{"rp_only",#N/A,FALSE,"2225"}</definedName>
    <definedName name="tyuythjnhg_1" localSheetId="7" hidden="1">{"rp_only",#N/A,FALSE,"2225"}</definedName>
    <definedName name="tyuythjnhg_1" hidden="1">{"rp_only",#N/A,FALSE,"2225"}</definedName>
    <definedName name="tyuytut" localSheetId="7" hidden="1">{"with_oth_curr",#N/A,FALSE,"2225"}</definedName>
    <definedName name="tyuytut" hidden="1">{"with_oth_curr",#N/A,FALSE,"2225"}</definedName>
    <definedName name="tyuytut_1" localSheetId="7" hidden="1">{"with_oth_curr",#N/A,FALSE,"2225"}</definedName>
    <definedName name="tyuytut_1" hidden="1">{"with_oth_curr",#N/A,FALSE,"2225"}</definedName>
    <definedName name="tyuytuyt" localSheetId="7" hidden="1">{"rp_only",#N/A,FALSE,"2225"}</definedName>
    <definedName name="tyuytuyt" hidden="1">{"rp_only",#N/A,FALSE,"2225"}</definedName>
    <definedName name="tyuytuyt_1" localSheetId="7" hidden="1">{"rp_only",#N/A,FALSE,"2225"}</definedName>
    <definedName name="tyuytuyt_1" hidden="1">{"rp_only",#N/A,FALSE,"2225"}</definedName>
    <definedName name="tyuytyut" localSheetId="7" hidden="1">{"rp_only",#N/A,FALSE,"2225"}</definedName>
    <definedName name="tyuytyut" hidden="1">{"rp_only",#N/A,FALSE,"2225"}</definedName>
    <definedName name="tyuytyut_1" localSheetId="7" hidden="1">{"rp_only",#N/A,FALSE,"2225"}</definedName>
    <definedName name="tyuytyut_1" hidden="1">{"rp_only",#N/A,FALSE,"2225"}</definedName>
    <definedName name="tyyte" localSheetId="7" hidden="1">{"rp_only",#N/A,FALSE,"2225"}</definedName>
    <definedName name="tyyte" hidden="1">{"rp_only",#N/A,FALSE,"2225"}</definedName>
    <definedName name="tyyte_1" localSheetId="7" hidden="1">{"rp_only",#N/A,FALSE,"2225"}</definedName>
    <definedName name="tyyte_1" hidden="1">{"rp_only",#N/A,FALSE,"2225"}</definedName>
    <definedName name="u">#REF!</definedName>
    <definedName name="U.." localSheetId="7" hidden="1">{"rp_only",#N/A,FALSE,"2225"}</definedName>
    <definedName name="U.." hidden="1">{"rp_only",#N/A,FALSE,"2225"}</definedName>
    <definedName name="U.._1" localSheetId="7"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localSheetId="7" hidden="1">{"rp_only",#N/A,FALSE,"2225"}</definedName>
    <definedName name="U2..." hidden="1">{"rp_only",#N/A,FALSE,"2225"}</definedName>
    <definedName name="U2..._1" localSheetId="7" hidden="1">{"rp_only",#N/A,FALSE,"2225"}</definedName>
    <definedName name="U2..._1" hidden="1">{"rp_only",#N/A,FALSE,"2225"}</definedName>
    <definedName name="U30_FSA" hidden="1">#REF!</definedName>
    <definedName name="u52.">#REF!</definedName>
    <definedName name="ua" localSheetId="7" hidden="1">{#N/A,#N/A,FALSE,"Aging Summary";#N/A,#N/A,FALSE,"Ratio Analysis";#N/A,#N/A,FALSE,"Test 120 Day Accts";#N/A,#N/A,FALSE,"Tickmarks"}</definedName>
    <definedName name="ua" hidden="1">{#N/A,#N/A,FALSE,"Aging Summary";#N/A,#N/A,FALSE,"Ratio Analysis";#N/A,#N/A,FALSE,"Test 120 Day Accts";#N/A,#N/A,FALSE,"Tickmarks"}</definedName>
    <definedName name="ua_1" localSheetId="7" hidden="1">{#N/A,#N/A,FALSE,"Aging Summary";#N/A,#N/A,FALSE,"Ratio Analysis";#N/A,#N/A,FALSE,"Test 120 Day Accts";#N/A,#N/A,FALSE,"Tickmarks"}</definedName>
    <definedName name="ua_1" hidden="1">{#N/A,#N/A,FALSE,"Aging Summary";#N/A,#N/A,FALSE,"Ratio Analysis";#N/A,#N/A,FALSE,"Test 120 Day Accts";#N/A,#N/A,FALSE,"Tickmarks"}</definedName>
    <definedName name="UAasdsa" localSheetId="7" hidden="1">{"rp_only",#N/A,FALSE,"2225"}</definedName>
    <definedName name="UAasdsa" hidden="1">{"rp_only",#N/A,FALSE,"2225"}</definedName>
    <definedName name="UAasdsa_1" localSheetId="7"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localSheetId="7" hidden="1">{#N/A,#N/A,FALSE,"REK";#N/A,#N/A,FALSE,"rab"}</definedName>
    <definedName name="udo" hidden="1">{#N/A,#N/A,FALSE,"REK";#N/A,#N/A,FALSE,"rab"}</definedName>
    <definedName name="Udsfda" localSheetId="7" hidden="1">{"rp_only",#N/A,FALSE,"2225"}</definedName>
    <definedName name="Udsfda" hidden="1">{"rp_only",#N/A,FALSE,"2225"}</definedName>
    <definedName name="Udsfda_1" localSheetId="7" hidden="1">{"rp_only",#N/A,FALSE,"2225"}</definedName>
    <definedName name="Udsfda_1" hidden="1">{"rp_only",#N/A,FALSE,"2225"}</definedName>
    <definedName name="UFCU">#REF!</definedName>
    <definedName name="ufyuyur" localSheetId="7" hidden="1">{"with_oth_curr",#N/A,FALSE,"2225"}</definedName>
    <definedName name="ufyuyur" hidden="1">{"with_oth_curr",#N/A,FALSE,"2225"}</definedName>
    <definedName name="ufyuyur_1" localSheetId="7" hidden="1">{"with_oth_curr",#N/A,FALSE,"2225"}</definedName>
    <definedName name="ufyuyur_1" hidden="1">{"with_oth_curr",#N/A,FALSE,"2225"}</definedName>
    <definedName name="ugal">#REF!</definedName>
    <definedName name="Ugf" localSheetId="7" hidden="1">{"rp_only",#N/A,FALSE,"2225"}</definedName>
    <definedName name="Ugf" hidden="1">{"rp_only",#N/A,FALSE,"2225"}</definedName>
    <definedName name="Ugf_1" localSheetId="7" hidden="1">{"rp_only",#N/A,FALSE,"2225"}</definedName>
    <definedName name="Ugf_1" hidden="1">{"rp_only",#N/A,FALSE,"2225"}</definedName>
    <definedName name="ui">#REF!</definedName>
    <definedName name="uiiooui" localSheetId="7" hidden="1">{"rp_only",#N/A,FALSE,"2225"}</definedName>
    <definedName name="uiiooui" hidden="1">{"rp_only",#N/A,FALSE,"2225"}</definedName>
    <definedName name="uiiooui_1" localSheetId="7" hidden="1">{"rp_only",#N/A,FALSE,"2225"}</definedName>
    <definedName name="uiiooui_1" hidden="1">{"rp_only",#N/A,FALSE,"2225"}</definedName>
    <definedName name="uiouioo" localSheetId="7" hidden="1">{"rp_only",#N/A,FALSE,"2225"}</definedName>
    <definedName name="uiouioo" hidden="1">{"rp_only",#N/A,FALSE,"2225"}</definedName>
    <definedName name="uiouioo_1" localSheetId="7" hidden="1">{"rp_only",#N/A,FALSE,"2225"}</definedName>
    <definedName name="uiouioo_1" hidden="1">{"rp_only",#N/A,FALSE,"2225"}</definedName>
    <definedName name="uiouiou" localSheetId="7" hidden="1">{"rp_only",#N/A,FALSE,"2225"}</definedName>
    <definedName name="uiouiou" hidden="1">{"rp_only",#N/A,FALSE,"2225"}</definedName>
    <definedName name="uiouiou_1" localSheetId="7" hidden="1">{"rp_only",#N/A,FALSE,"2225"}</definedName>
    <definedName name="uiouiou_1" hidden="1">{"rp_only",#N/A,FALSE,"2225"}</definedName>
    <definedName name="uiouiouio" localSheetId="7" hidden="1">{"rp_only",#N/A,FALSE,"2225"}</definedName>
    <definedName name="uiouiouio" hidden="1">{"rp_only",#N/A,FALSE,"2225"}</definedName>
    <definedName name="uiouiouio_1" localSheetId="7" hidden="1">{"rp_only",#N/A,FALSE,"2225"}</definedName>
    <definedName name="uiouiouio_1" hidden="1">{"rp_only",#N/A,FALSE,"2225"}</definedName>
    <definedName name="uiouiouiouio" localSheetId="7" hidden="1">{"with_oth_curr",#N/A,FALSE,"2225"}</definedName>
    <definedName name="uiouiouiouio" hidden="1">{"with_oth_curr",#N/A,FALSE,"2225"}</definedName>
    <definedName name="uiouiouiouio_1" localSheetId="7" hidden="1">{"with_oth_curr",#N/A,FALSE,"2225"}</definedName>
    <definedName name="uiouiouiouio_1" hidden="1">{"with_oth_curr",#N/A,FALSE,"2225"}</definedName>
    <definedName name="uiouiouo" localSheetId="7" hidden="1">{"with_oth_curr",#N/A,FALSE,"2225"}</definedName>
    <definedName name="uiouiouo" hidden="1">{"with_oth_curr",#N/A,FALSE,"2225"}</definedName>
    <definedName name="uiouiouo_1" localSheetId="7" hidden="1">{"with_oth_curr",#N/A,FALSE,"2225"}</definedName>
    <definedName name="uiouiouo_1" hidden="1">{"with_oth_curr",#N/A,FALSE,"2225"}</definedName>
    <definedName name="uiouiouoi" localSheetId="7" hidden="1">{"with_oth_curr",#N/A,FALSE,"2225"}</definedName>
    <definedName name="uiouiouoi" hidden="1">{"with_oth_curr",#N/A,FALSE,"2225"}</definedName>
    <definedName name="uiouiouoi_1" localSheetId="7" hidden="1">{"with_oth_curr",#N/A,FALSE,"2225"}</definedName>
    <definedName name="uiouiouoi_1" hidden="1">{"with_oth_curr",#N/A,FALSE,"2225"}</definedName>
    <definedName name="uiouo" localSheetId="7" hidden="1">{"with_oth_curr",#N/A,FALSE,"2225"}</definedName>
    <definedName name="uiouo" hidden="1">{"with_oth_curr",#N/A,FALSE,"2225"}</definedName>
    <definedName name="uiouo_1" localSheetId="7" hidden="1">{"with_oth_curr",#N/A,FALSE,"2225"}</definedName>
    <definedName name="uiouo_1" hidden="1">{"with_oth_curr",#N/A,FALSE,"2225"}</definedName>
    <definedName name="uipuiouo" localSheetId="7" hidden="1">{"rp_only",#N/A,FALSE,"2225"}</definedName>
    <definedName name="uipuiouo" hidden="1">{"rp_only",#N/A,FALSE,"2225"}</definedName>
    <definedName name="uipuiouo_1" localSheetId="7" hidden="1">{"rp_only",#N/A,FALSE,"2225"}</definedName>
    <definedName name="uipuiouo_1" hidden="1">{"rp_only",#N/A,FALSE,"2225"}</definedName>
    <definedName name="uiui" localSheetId="7" hidden="1">{"rp_only",#N/A,FALSE,"2225"}</definedName>
    <definedName name="uiui" hidden="1">{"rp_only",#N/A,FALSE,"2225"}</definedName>
    <definedName name="uiui_1" localSheetId="7" hidden="1">{"rp_only",#N/A,FALSE,"2225"}</definedName>
    <definedName name="uiui_1" hidden="1">{"rp_only",#N/A,FALSE,"2225"}</definedName>
    <definedName name="uiuiyuiyu" localSheetId="7" hidden="1">{"rp_only",#N/A,FALSE,"2225"}</definedName>
    <definedName name="uiuiyuiyu" hidden="1">{"rp_only",#N/A,FALSE,"2225"}</definedName>
    <definedName name="uiuiyuiyu_1" localSheetId="7" hidden="1">{"rp_only",#N/A,FALSE,"2225"}</definedName>
    <definedName name="uiuiyuiyu_1" hidden="1">{"rp_only",#N/A,FALSE,"2225"}</definedName>
    <definedName name="uiyiouio" localSheetId="7" hidden="1">{"with_oth_curr",#N/A,FALSE,"2225"}</definedName>
    <definedName name="uiyiouio" hidden="1">{"with_oth_curr",#N/A,FALSE,"2225"}</definedName>
    <definedName name="uiyiouio_1" localSheetId="7" hidden="1">{"with_oth_curr",#N/A,FALSE,"2225"}</definedName>
    <definedName name="uiyiouio_1" hidden="1">{"with_oth_curr",#N/A,FALSE,"2225"}</definedName>
    <definedName name="uiyiyi" localSheetId="7" hidden="1">{"rp_only",#N/A,FALSE,"2225"}</definedName>
    <definedName name="uiyiyi" hidden="1">{"rp_only",#N/A,FALSE,"2225"}</definedName>
    <definedName name="uiyiyi_1" localSheetId="7" hidden="1">{"rp_only",#N/A,FALSE,"2225"}</definedName>
    <definedName name="uiyiyi_1" hidden="1">{"rp_only",#N/A,FALSE,"2225"}</definedName>
    <definedName name="uiyiyiyu" localSheetId="7" hidden="1">{"rp_only",#N/A,FALSE,"2225"}</definedName>
    <definedName name="uiyiyiyu" hidden="1">{"rp_only",#N/A,FALSE,"2225"}</definedName>
    <definedName name="uiyiyiyu_1" localSheetId="7" hidden="1">{"rp_only",#N/A,FALSE,"2225"}</definedName>
    <definedName name="uiyiyiyu_1" hidden="1">{"rp_only",#N/A,FALSE,"2225"}</definedName>
    <definedName name="uiyiyuiyiyu" localSheetId="7" hidden="1">{"rp_only",#N/A,FALSE,"2225"}</definedName>
    <definedName name="uiyiyuiyiyu" hidden="1">{"rp_only",#N/A,FALSE,"2225"}</definedName>
    <definedName name="uiyiyuiyiyu_1" localSheetId="7" hidden="1">{"rp_only",#N/A,FALSE,"2225"}</definedName>
    <definedName name="uiyiyuiyiyu_1" hidden="1">{"rp_only",#N/A,FALSE,"2225"}</definedName>
    <definedName name="uiyuiyiyi" localSheetId="7" hidden="1">{"rp_only",#N/A,FALSE,"2225"}</definedName>
    <definedName name="uiyuiyiyi" hidden="1">{"rp_only",#N/A,FALSE,"2225"}</definedName>
    <definedName name="uiyuiyiyi_1" localSheetId="7" hidden="1">{"rp_only",#N/A,FALSE,"2225"}</definedName>
    <definedName name="uiyuiyiyi_1" hidden="1">{"rp_only",#N/A,FALSE,"2225"}</definedName>
    <definedName name="uiyuiyui" localSheetId="7" hidden="1">{"rp_only",#N/A,FALSE,"2225"}</definedName>
    <definedName name="uiyuiyui" hidden="1">{"rp_only",#N/A,FALSE,"2225"}</definedName>
    <definedName name="uiyuiyui_1" localSheetId="7" hidden="1">{"rp_only",#N/A,FALSE,"2225"}</definedName>
    <definedName name="uiyuiyui_1" hidden="1">{"rp_only",#N/A,FALSE,"2225"}</definedName>
    <definedName name="uiyuiyuy" localSheetId="7" hidden="1">{"with_oth_curr",#N/A,FALSE,"2225"}</definedName>
    <definedName name="uiyuiyuy" hidden="1">{"with_oth_curr",#N/A,FALSE,"2225"}</definedName>
    <definedName name="uiyuiyuy_1" localSheetId="7" hidden="1">{"with_oth_curr",#N/A,FALSE,"2225"}</definedName>
    <definedName name="uiyuiyuy_1" hidden="1">{"with_oth_curr",#N/A,FALSE,"2225"}</definedName>
    <definedName name="uiyuyuiyui" localSheetId="7" hidden="1">{"rp_only",#N/A,FALSE,"2225"}</definedName>
    <definedName name="uiyuyuiyui" hidden="1">{"rp_only",#N/A,FALSE,"2225"}</definedName>
    <definedName name="uiyuyuiyui_1" localSheetId="7" hidden="1">{"rp_only",#N/A,FALSE,"2225"}</definedName>
    <definedName name="uiyuyuiyui_1" hidden="1">{"rp_only",#N/A,FALSE,"2225"}</definedName>
    <definedName name="uj" localSheetId="10" hidden="1">{#N/A,#N/A,FALSE,"SumG";#N/A,#N/A,FALSE,"ElecG";#N/A,#N/A,FALSE,"MechG";#N/A,#N/A,FALSE,"GeotG";#N/A,#N/A,FALSE,"PrcsG";#N/A,#N/A,FALSE,"TunnG";#N/A,#N/A,FALSE,"CivlG";#N/A,#N/A,FALSE,"NtwkG";#N/A,#N/A,FALSE,"EstgG";#N/A,#N/A,FALSE,"PEngG"}</definedName>
    <definedName name="uj" localSheetId="7"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localSheetId="7" hidden="1">{"rp_only",#N/A,FALSE,"2225"}</definedName>
    <definedName name="ujhj" hidden="1">{"rp_only",#N/A,FALSE,"2225"}</definedName>
    <definedName name="ujhj_1" localSheetId="7"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localSheetId="7" hidden="1">{"with_oth_curr",#N/A,FALSE,"2225"}</definedName>
    <definedName name="uoiiouoi" hidden="1">{"with_oth_curr",#N/A,FALSE,"2225"}</definedName>
    <definedName name="uoiiouoi_1" localSheetId="7" hidden="1">{"with_oth_curr",#N/A,FALSE,"2225"}</definedName>
    <definedName name="uoiiouoi_1" hidden="1">{"with_oth_curr",#N/A,FALSE,"2225"}</definedName>
    <definedName name="uotyuty" localSheetId="7" hidden="1">{"rp_only",#N/A,FALSE,"2225"}</definedName>
    <definedName name="uotyuty" hidden="1">{"rp_only",#N/A,FALSE,"2225"}</definedName>
    <definedName name="uotyuty_1" localSheetId="7"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localSheetId="7" hidden="1">{"with_oth_curr",#N/A,FALSE,"2225"}</definedName>
    <definedName name="Usadsa" hidden="1">{"with_oth_curr",#N/A,FALSE,"2225"}</definedName>
    <definedName name="Usadsa_1" localSheetId="7"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localSheetId="7" hidden="1">{"with_oth_curr",#N/A,FALSE,"2225"}</definedName>
    <definedName name="Usdsaf" hidden="1">{"with_oth_curr",#N/A,FALSE,"2225"}</definedName>
    <definedName name="Usdsaf_1" localSheetId="7"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localSheetId="7" hidden="1">{"rp_only",#N/A,FALSE,"2225"}</definedName>
    <definedName name="utu5uythjmh" hidden="1">{"rp_only",#N/A,FALSE,"2225"}</definedName>
    <definedName name="utu5uythjmh_1" localSheetId="7" hidden="1">{"rp_only",#N/A,FALSE,"2225"}</definedName>
    <definedName name="utu5uythjmh_1" hidden="1">{"rp_only",#N/A,FALSE,"2225"}</definedName>
    <definedName name="utug" localSheetId="7" hidden="1">{"rp_only",#N/A,FALSE,"2225"}</definedName>
    <definedName name="utug" hidden="1">{"rp_only",#N/A,FALSE,"2225"}</definedName>
    <definedName name="utug_1" localSheetId="7" hidden="1">{"rp_only",#N/A,FALSE,"2225"}</definedName>
    <definedName name="utug_1" hidden="1">{"rp_only",#N/A,FALSE,"2225"}</definedName>
    <definedName name="utul24">#REF!</definedName>
    <definedName name="utul39">#REF!</definedName>
    <definedName name="ututyu" localSheetId="7" hidden="1">{"rp_only",#N/A,FALSE,"2225"}</definedName>
    <definedName name="ututyu" hidden="1">{"rp_only",#N/A,FALSE,"2225"}</definedName>
    <definedName name="ututyu_1" localSheetId="7" hidden="1">{"rp_only",#N/A,FALSE,"2225"}</definedName>
    <definedName name="ututyu_1" hidden="1">{"rp_only",#N/A,FALSE,"2225"}</definedName>
    <definedName name="utyhjhgj" localSheetId="7" hidden="1">{"rp_only",#N/A,FALSE,"2225"}</definedName>
    <definedName name="utyhjhgj" hidden="1">{"rp_only",#N/A,FALSE,"2225"}</definedName>
    <definedName name="utyhjhgj_1" localSheetId="7" hidden="1">{"rp_only",#N/A,FALSE,"2225"}</definedName>
    <definedName name="utyhjhgj_1" hidden="1">{"rp_only",#N/A,FALSE,"2225"}</definedName>
    <definedName name="utyutyutyu" localSheetId="7" hidden="1">{"rp_only",#N/A,FALSE,"2225"}</definedName>
    <definedName name="utyutyutyu" hidden="1">{"rp_only",#N/A,FALSE,"2225"}</definedName>
    <definedName name="utyutyutyu_1" localSheetId="7" hidden="1">{"rp_only",#N/A,FALSE,"2225"}</definedName>
    <definedName name="utyutyutyu_1" hidden="1">{"rp_only",#N/A,FALSE,"2225"}</definedName>
    <definedName name="utyutyuu" localSheetId="7" hidden="1">{"with_oth_curr",#N/A,FALSE,"2225"}</definedName>
    <definedName name="utyutyuu" hidden="1">{"with_oth_curr",#N/A,FALSE,"2225"}</definedName>
    <definedName name="utyutyuu_1" localSheetId="7" hidden="1">{"with_oth_curr",#N/A,FALSE,"2225"}</definedName>
    <definedName name="utyutyuu_1" hidden="1">{"with_oth_curr",#N/A,FALSE,"2225"}</definedName>
    <definedName name="uu" localSheetId="7" hidden="1">{#N/A,#N/A,FALSE,"Act.Fcst Costs"}</definedName>
    <definedName name="uu" hidden="1">{#N/A,#N/A,FALSE,"Act.Fcst Costs"}</definedName>
    <definedName name="uu_1" localSheetId="7" hidden="1">{#N/A,#N/A,FALSE,"Act.Fcst Costs"}</definedName>
    <definedName name="uu_1" hidden="1">{#N/A,#N/A,FALSE,"Act.Fcst Costs"}</definedName>
    <definedName name="uuk">#REF!</definedName>
    <definedName name="UUU" localSheetId="10" hidden="1">{#N/A,#N/A,FALSE,"CCTV"}</definedName>
    <definedName name="UUU" localSheetId="7" hidden="1">{#N/A,#N/A,FALSE,"CCTV"}</definedName>
    <definedName name="UUU" hidden="1">{#N/A,#N/A,FALSE,"CCTV"}</definedName>
    <definedName name="uuu_1" localSheetId="7" hidden="1">{#N/A,#N/A,FALSE,"Cost Report";"Geology",#N/A,FALSE,"Cost Summary";"Geolgy Recon",#N/A,FALSE,"UG Geology Rep."}</definedName>
    <definedName name="uuu_1" hidden="1">{#N/A,#N/A,FALSE,"Cost Report";"Geology",#N/A,FALSE,"Cost Summary";"Geolgy Recon",#N/A,FALSE,"UG Geology Rep."}</definedName>
    <definedName name="uv">#REF!</definedName>
    <definedName name="uwater">#REF!</definedName>
    <definedName name="uyiuuiy" localSheetId="7" hidden="1">{"rp_only",#N/A,FALSE,"2225"}</definedName>
    <definedName name="uyiuuiy" hidden="1">{"rp_only",#N/A,FALSE,"2225"}</definedName>
    <definedName name="uyiuuiy_1" localSheetId="7" hidden="1">{"rp_only",#N/A,FALSE,"2225"}</definedName>
    <definedName name="uyiuuiy_1" hidden="1">{"rp_only",#N/A,FALSE,"2225"}</definedName>
    <definedName name="uyiyiu" localSheetId="7" hidden="1">{"rp_only",#N/A,FALSE,"2225"}</definedName>
    <definedName name="uyiyiu" hidden="1">{"rp_only",#N/A,FALSE,"2225"}</definedName>
    <definedName name="uyiyiu_1" localSheetId="7" hidden="1">{"rp_only",#N/A,FALSE,"2225"}</definedName>
    <definedName name="uyiyiu_1" hidden="1">{"rp_only",#N/A,FALSE,"2225"}</definedName>
    <definedName name="uyiyiyiyi" localSheetId="7" hidden="1">{"rp_only",#N/A,FALSE,"2225"}</definedName>
    <definedName name="uyiyiyiyi" hidden="1">{"rp_only",#N/A,FALSE,"2225"}</definedName>
    <definedName name="uyiyiyiyi_1" localSheetId="7" hidden="1">{"rp_only",#N/A,FALSE,"2225"}</definedName>
    <definedName name="uyiyiyiyi_1" hidden="1">{"rp_only",#N/A,FALSE,"2225"}</definedName>
    <definedName name="uyiyiyui" localSheetId="7" hidden="1">{"rp_only",#N/A,FALSE,"2225"}</definedName>
    <definedName name="uyiyiyui" hidden="1">{"rp_only",#N/A,FALSE,"2225"}</definedName>
    <definedName name="uyiyiyui_1" localSheetId="7" hidden="1">{"rp_only",#N/A,FALSE,"2225"}</definedName>
    <definedName name="uyiyiyui_1" hidden="1">{"rp_only",#N/A,FALSE,"2225"}</definedName>
    <definedName name="uyiyuiouo" localSheetId="7" hidden="1">{"rp_only",#N/A,FALSE,"2225"}</definedName>
    <definedName name="uyiyuiouo" hidden="1">{"rp_only",#N/A,FALSE,"2225"}</definedName>
    <definedName name="uyiyuiouo_1" localSheetId="7" hidden="1">{"rp_only",#N/A,FALSE,"2225"}</definedName>
    <definedName name="uyiyuiouo_1" hidden="1">{"rp_only",#N/A,FALSE,"2225"}</definedName>
    <definedName name="uyiyuiyu" localSheetId="7" hidden="1">{"rp_only",#N/A,FALSE,"2225"}</definedName>
    <definedName name="uyiyuiyu" hidden="1">{"rp_only",#N/A,FALSE,"2225"}</definedName>
    <definedName name="uyiyuiyu_1" localSheetId="7" hidden="1">{"rp_only",#N/A,FALSE,"2225"}</definedName>
    <definedName name="uyiyuiyu_1" hidden="1">{"rp_only",#N/A,FALSE,"2225"}</definedName>
    <definedName name="uyiyuiyukj" localSheetId="7" hidden="1">{"with_oth_curr",#N/A,FALSE,"2225"}</definedName>
    <definedName name="uyiyuiyukj" hidden="1">{"with_oth_curr",#N/A,FALSE,"2225"}</definedName>
    <definedName name="uyiyuiyukj_1" localSheetId="7" hidden="1">{"with_oth_curr",#N/A,FALSE,"2225"}</definedName>
    <definedName name="uyiyuiyukj_1" hidden="1">{"with_oth_curr",#N/A,FALSE,"2225"}</definedName>
    <definedName name="uyjhgjgjf" localSheetId="7" hidden="1">{"with_oth_curr",#N/A,FALSE,"2225"}</definedName>
    <definedName name="uyjhgjgjf" hidden="1">{"with_oth_curr",#N/A,FALSE,"2225"}</definedName>
    <definedName name="uyjhgjgjf_1" localSheetId="7" hidden="1">{"with_oth_curr",#N/A,FALSE,"2225"}</definedName>
    <definedName name="uyjhgjgjf_1" hidden="1">{"with_oth_curr",#N/A,FALSE,"2225"}</definedName>
    <definedName name="uyrt">#REF!</definedName>
    <definedName name="uyutrutyu" localSheetId="7" hidden="1">{"rp_only",#N/A,FALSE,"2225"}</definedName>
    <definedName name="uyutrutyu" hidden="1">{"rp_only",#N/A,FALSE,"2225"}</definedName>
    <definedName name="uyutrutyu_1" localSheetId="7" hidden="1">{"rp_only",#N/A,FALSE,"2225"}</definedName>
    <definedName name="uyutrutyu_1" hidden="1">{"rp_only",#N/A,FALSE,"2225"}</definedName>
    <definedName name="uyyuoipoio" localSheetId="7" hidden="1">{"rp_only",#N/A,FALSE,"2225"}</definedName>
    <definedName name="uyyuoipoio" hidden="1">{"rp_only",#N/A,FALSE,"2225"}</definedName>
    <definedName name="uyyuoipoio_1" localSheetId="7" hidden="1">{"rp_only",#N/A,FALSE,"2225"}</definedName>
    <definedName name="uyyuoipoio_1" hidden="1">{"rp_only",#N/A,FALSE,"2225"}</definedName>
    <definedName name="uyyupoiygftryuoipopop" localSheetId="7" hidden="1">{"with_oth_curr",#N/A,FALSE,"2225"}</definedName>
    <definedName name="uyyupoiygftryuoipopop" hidden="1">{"with_oth_curr",#N/A,FALSE,"2225"}</definedName>
    <definedName name="uyyupoiygftryuoipopop_1" localSheetId="7" hidden="1">{"with_oth_curr",#N/A,FALSE,"2225"}</definedName>
    <definedName name="uyyupoiygftryuoipopop_1" hidden="1">{"with_oth_curr",#N/A,FALSE,"2225"}</definedName>
    <definedName name="v" localSheetId="7" hidden="1">{#N/A,#N/A,FALSE,"Aging Summary";#N/A,#N/A,FALSE,"Ratio Analysis";#N/A,#N/A,FALSE,"Test 120 Day Accts";#N/A,#N/A,FALSE,"Tickmarks"}</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10" hidden="1">{#N/A,#N/A,FALSE,"CCTV"}</definedName>
    <definedName name="van" localSheetId="7"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10" hidden="1">{#N/A,#N/A,FALSE,"SumD";#N/A,#N/A,FALSE,"ElecD";#N/A,#N/A,FALSE,"MechD";#N/A,#N/A,FALSE,"GeotD";#N/A,#N/A,FALSE,"PrcsD";#N/A,#N/A,FALSE,"TunnD";#N/A,#N/A,FALSE,"CivlD";#N/A,#N/A,FALSE,"NtwkD";#N/A,#N/A,FALSE,"EstgD";#N/A,#N/A,FALSE,"PEngD"}</definedName>
    <definedName name="Variation" localSheetId="7"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localSheetId="7" hidden="1">{"WORK IN PROCESS",#N/A,FALSE,"COGS"}</definedName>
    <definedName name="vb" hidden="1">{"WORK IN PROCESS",#N/A,FALSE,"COGS"}</definedName>
    <definedName name="vb_1" localSheetId="7" hidden="1">{"WORK IN PROCESS",#N/A,FALSE,"COGS"}</definedName>
    <definedName name="vb_1" hidden="1">{"WORK IN PROCESS",#N/A,FALSE,"COGS"}</definedName>
    <definedName name="vbbnvn" localSheetId="7" hidden="1">{"rp_only",#N/A,FALSE,"2225"}</definedName>
    <definedName name="vbbnvn" hidden="1">{"rp_only",#N/A,FALSE,"2225"}</definedName>
    <definedName name="vbbnvn_1" localSheetId="7" hidden="1">{"rp_only",#N/A,FALSE,"2225"}</definedName>
    <definedName name="vbbnvn_1" hidden="1">{"rp_only",#N/A,FALSE,"2225"}</definedName>
    <definedName name="vbbvbvcv" localSheetId="7" hidden="1">{"with_oth_curr",#N/A,FALSE,"2225"}</definedName>
    <definedName name="vbbvbvcv" hidden="1">{"with_oth_curr",#N/A,FALSE,"2225"}</definedName>
    <definedName name="vbbvbvcv_1" localSheetId="7" hidden="1">{"with_oth_curr",#N/A,FALSE,"2225"}</definedName>
    <definedName name="vbbvbvcv_1" hidden="1">{"with_oth_curr",#N/A,FALSE,"2225"}</definedName>
    <definedName name="vbbxgtr" localSheetId="7" hidden="1">{"rp_only",#N/A,FALSE,"2225"}</definedName>
    <definedName name="vbbxgtr" hidden="1">{"rp_only",#N/A,FALSE,"2225"}</definedName>
    <definedName name="vbbxgtr_1" localSheetId="7" hidden="1">{"rp_only",#N/A,FALSE,"2225"}</definedName>
    <definedName name="vbbxgtr_1" hidden="1">{"rp_only",#N/A,FALSE,"2225"}</definedName>
    <definedName name="vbcbc" localSheetId="7" hidden="1">{"rp_only",#N/A,FALSE,"2225"}</definedName>
    <definedName name="vbcbc" hidden="1">{"rp_only",#N/A,FALSE,"2225"}</definedName>
    <definedName name="vbcbc_1" localSheetId="7" hidden="1">{"rp_only",#N/A,FALSE,"2225"}</definedName>
    <definedName name="vbcbc_1" hidden="1">{"rp_only",#N/A,FALSE,"2225"}</definedName>
    <definedName name="vbcbcb" localSheetId="7" hidden="1">{"rp_only",#N/A,FALSE,"2225"}</definedName>
    <definedName name="vbcbcb" hidden="1">{"rp_only",#N/A,FALSE,"2225"}</definedName>
    <definedName name="vbcbcb_1" localSheetId="7" hidden="1">{"rp_only",#N/A,FALSE,"2225"}</definedName>
    <definedName name="vbcbcb_1" hidden="1">{"rp_only",#N/A,FALSE,"2225"}</definedName>
    <definedName name="vbcbvcbbv" localSheetId="7" hidden="1">{"rp_only",#N/A,FALSE,"2225"}</definedName>
    <definedName name="vbcbvcbbv" hidden="1">{"rp_only",#N/A,FALSE,"2225"}</definedName>
    <definedName name="vbcbvcbbv_1" localSheetId="7" hidden="1">{"rp_only",#N/A,FALSE,"2225"}</definedName>
    <definedName name="vbcbvcbbv_1" hidden="1">{"rp_only",#N/A,FALSE,"2225"}</definedName>
    <definedName name="vbcbvcv" localSheetId="7" hidden="1">{"rp_only",#N/A,FALSE,"2225"}</definedName>
    <definedName name="vbcbvcv" hidden="1">{"rp_only",#N/A,FALSE,"2225"}</definedName>
    <definedName name="vbcbvcv_1" localSheetId="7" hidden="1">{"rp_only",#N/A,FALSE,"2225"}</definedName>
    <definedName name="vbcbvcv_1" hidden="1">{"rp_only",#N/A,FALSE,"2225"}</definedName>
    <definedName name="vbcvb" localSheetId="7" hidden="1">{"rp_only",#N/A,FALSE,"2225"}</definedName>
    <definedName name="vbcvb" hidden="1">{"rp_only",#N/A,FALSE,"2225"}</definedName>
    <definedName name="vbcvb_1" localSheetId="7" hidden="1">{"rp_only",#N/A,FALSE,"2225"}</definedName>
    <definedName name="vbcvb_1" hidden="1">{"rp_only",#N/A,FALSE,"2225"}</definedName>
    <definedName name="vbcvbcbvcvb" localSheetId="7" hidden="1">{"rp_only",#N/A,FALSE,"2225"}</definedName>
    <definedName name="vbcvbcbvcvb" hidden="1">{"rp_only",#N/A,FALSE,"2225"}</definedName>
    <definedName name="vbcvbcbvcvb_1" localSheetId="7" hidden="1">{"rp_only",#N/A,FALSE,"2225"}</definedName>
    <definedName name="vbcvbcbvcvb_1" hidden="1">{"rp_only",#N/A,FALSE,"2225"}</definedName>
    <definedName name="vbcvbcv" localSheetId="7" hidden="1">{"rp_only",#N/A,FALSE,"2225"}</definedName>
    <definedName name="vbcvbcv" hidden="1">{"rp_only",#N/A,FALSE,"2225"}</definedName>
    <definedName name="vbcvbcv_1" localSheetId="7" hidden="1">{"rp_only",#N/A,FALSE,"2225"}</definedName>
    <definedName name="vbcvbcv_1" hidden="1">{"rp_only",#N/A,FALSE,"2225"}</definedName>
    <definedName name="vbhgfhfghfgh" localSheetId="7" hidden="1">{"rp_only",#N/A,FALSE,"2225"}</definedName>
    <definedName name="vbhgfhfghfgh" hidden="1">{"rp_only",#N/A,FALSE,"2225"}</definedName>
    <definedName name="vbhgfhfghfgh_1" localSheetId="7" hidden="1">{"rp_only",#N/A,FALSE,"2225"}</definedName>
    <definedName name="vbhgfhfghfgh_1" hidden="1">{"rp_only",#N/A,FALSE,"2225"}</definedName>
    <definedName name="vbnvbnvn" localSheetId="7" hidden="1">{"with_oth_curr",#N/A,FALSE,"2225"}</definedName>
    <definedName name="vbnvbnvn" hidden="1">{"with_oth_curr",#N/A,FALSE,"2225"}</definedName>
    <definedName name="vbnvbnvn_1" localSheetId="7" hidden="1">{"with_oth_curr",#N/A,FALSE,"2225"}</definedName>
    <definedName name="vbnvbnvn_1" hidden="1">{"with_oth_curr",#N/A,FALSE,"2225"}</definedName>
    <definedName name="vbnvn" localSheetId="7" hidden="1">{"with_oth_curr",#N/A,FALSE,"2225"}</definedName>
    <definedName name="vbnvn" hidden="1">{"with_oth_curr",#N/A,FALSE,"2225"}</definedName>
    <definedName name="vbnvn_1" localSheetId="7" hidden="1">{"with_oth_curr",#N/A,FALSE,"2225"}</definedName>
    <definedName name="vbnvn_1" hidden="1">{"with_oth_curr",#N/A,FALSE,"2225"}</definedName>
    <definedName name="vbnvnvn" localSheetId="7" hidden="1">{"rp_only",#N/A,FALSE,"2225"}</definedName>
    <definedName name="vbnvnvn" hidden="1">{"rp_only",#N/A,FALSE,"2225"}</definedName>
    <definedName name="vbnvnvn_1" localSheetId="7" hidden="1">{"rp_only",#N/A,FALSE,"2225"}</definedName>
    <definedName name="vbnvnvn_1" hidden="1">{"rp_only",#N/A,FALSE,"2225"}</definedName>
    <definedName name="vbvb" localSheetId="7" hidden="1">{"rp_only",#N/A,FALSE,"2225"}</definedName>
    <definedName name="vbvb" hidden="1">{"rp_only",#N/A,FALSE,"2225"}</definedName>
    <definedName name="vbvb_1" localSheetId="7" hidden="1">{"rp_only",#N/A,FALSE,"2225"}</definedName>
    <definedName name="vbvb_1" hidden="1">{"rp_only",#N/A,FALSE,"2225"}</definedName>
    <definedName name="vbvc" localSheetId="7" hidden="1">{"with_oth_curr",#N/A,FALSE,"2225"}</definedName>
    <definedName name="vbvc" hidden="1">{"with_oth_curr",#N/A,FALSE,"2225"}</definedName>
    <definedName name="vbvc_1" localSheetId="7" hidden="1">{"with_oth_curr",#N/A,FALSE,"2225"}</definedName>
    <definedName name="vbvc_1" hidden="1">{"with_oth_curr",#N/A,FALSE,"2225"}</definedName>
    <definedName name="vbvgxc" localSheetId="7" hidden="1">{"with_oth_curr",#N/A,FALSE,"2225"}</definedName>
    <definedName name="vbvgxc" hidden="1">{"with_oth_curr",#N/A,FALSE,"2225"}</definedName>
    <definedName name="vbvgxc_1" localSheetId="7" hidden="1">{"with_oth_curr",#N/A,FALSE,"2225"}</definedName>
    <definedName name="vbvgxc_1" hidden="1">{"with_oth_curr",#N/A,FALSE,"2225"}</definedName>
    <definedName name="vbvnn" localSheetId="7" hidden="1">{"rp_only",#N/A,FALSE,"2225"}</definedName>
    <definedName name="vbvnn" hidden="1">{"rp_only",#N/A,FALSE,"2225"}</definedName>
    <definedName name="vbvnn_1" localSheetId="7" hidden="1">{"rp_only",#N/A,FALSE,"2225"}</definedName>
    <definedName name="vbvnn_1" hidden="1">{"rp_only",#N/A,FALSE,"2225"}</definedName>
    <definedName name="vbx" localSheetId="7" hidden="1">{"rp_only",#N/A,FALSE,"2225"}</definedName>
    <definedName name="vbx" hidden="1">{"rp_only",#N/A,FALSE,"2225"}</definedName>
    <definedName name="vbx_1" localSheetId="7" hidden="1">{"rp_only",#N/A,FALSE,"2225"}</definedName>
    <definedName name="vbx_1" hidden="1">{"rp_only",#N/A,FALSE,"2225"}</definedName>
    <definedName name="vc">#REF!</definedName>
    <definedName name="vcbbvb" localSheetId="7" hidden="1">{"rp_only",#N/A,FALSE,"2225"}</definedName>
    <definedName name="vcbbvb" hidden="1">{"rp_only",#N/A,FALSE,"2225"}</definedName>
    <definedName name="vcbbvb_1" localSheetId="7" hidden="1">{"rp_only",#N/A,FALSE,"2225"}</definedName>
    <definedName name="vcbbvb_1" hidden="1">{"rp_only",#N/A,FALSE,"2225"}</definedName>
    <definedName name="vcbcbc" localSheetId="7" hidden="1">{"rp_only",#N/A,FALSE,"2225"}</definedName>
    <definedName name="vcbcbc" hidden="1">{"rp_only",#N/A,FALSE,"2225"}</definedName>
    <definedName name="vcbcbc_1" localSheetId="7" hidden="1">{"rp_only",#N/A,FALSE,"2225"}</definedName>
    <definedName name="vcbcbc_1" hidden="1">{"rp_only",#N/A,FALSE,"2225"}</definedName>
    <definedName name="vcbcbcb" localSheetId="7" hidden="1">{"rp_only",#N/A,FALSE,"2225"}</definedName>
    <definedName name="vcbcbcb" hidden="1">{"rp_only",#N/A,FALSE,"2225"}</definedName>
    <definedName name="vcbcbcb_1" localSheetId="7" hidden="1">{"rp_only",#N/A,FALSE,"2225"}</definedName>
    <definedName name="vcbcbcb_1" hidden="1">{"rp_only",#N/A,FALSE,"2225"}</definedName>
    <definedName name="vcbcbv" localSheetId="7" hidden="1">{"with_oth_curr",#N/A,FALSE,"2225"}</definedName>
    <definedName name="vcbcbv" hidden="1">{"with_oth_curr",#N/A,FALSE,"2225"}</definedName>
    <definedName name="vcbcbv_1" localSheetId="7" hidden="1">{"with_oth_curr",#N/A,FALSE,"2225"}</definedName>
    <definedName name="vcbcbv_1" hidden="1">{"with_oth_curr",#N/A,FALSE,"2225"}</definedName>
    <definedName name="vcbcbvc" localSheetId="7" hidden="1">{"rp_only",#N/A,FALSE,"2225"}</definedName>
    <definedName name="vcbcbvc" hidden="1">{"rp_only",#N/A,FALSE,"2225"}</definedName>
    <definedName name="vcbcbvc_1" localSheetId="7" hidden="1">{"rp_only",#N/A,FALSE,"2225"}</definedName>
    <definedName name="vcbcbvc_1" hidden="1">{"rp_only",#N/A,FALSE,"2225"}</definedName>
    <definedName name="vcbccv" localSheetId="7" hidden="1">{"with_oth_curr",#N/A,FALSE,"2225"}</definedName>
    <definedName name="vcbccv" hidden="1">{"with_oth_curr",#N/A,FALSE,"2225"}</definedName>
    <definedName name="vcbccv_1" localSheetId="7" hidden="1">{"with_oth_curr",#N/A,FALSE,"2225"}</definedName>
    <definedName name="vcbccv_1" hidden="1">{"with_oth_curr",#N/A,FALSE,"2225"}</definedName>
    <definedName name="vcbcvb" localSheetId="7" hidden="1">{"with_oth_curr",#N/A,FALSE,"2225"}</definedName>
    <definedName name="vcbcvb" hidden="1">{"with_oth_curr",#N/A,FALSE,"2225"}</definedName>
    <definedName name="vcbcvb_1" localSheetId="7" hidden="1">{"with_oth_curr",#N/A,FALSE,"2225"}</definedName>
    <definedName name="vcbcvb_1" hidden="1">{"with_oth_curr",#N/A,FALSE,"2225"}</definedName>
    <definedName name="vcbcvbcb" localSheetId="7" hidden="1">{"rp_only",#N/A,FALSE,"2225"}</definedName>
    <definedName name="vcbcvbcb" hidden="1">{"rp_only",#N/A,FALSE,"2225"}</definedName>
    <definedName name="vcbcvbcb_1" localSheetId="7" hidden="1">{"rp_only",#N/A,FALSE,"2225"}</definedName>
    <definedName name="vcbcvbcb_1" hidden="1">{"rp_only",#N/A,FALSE,"2225"}</definedName>
    <definedName name="vcbcvbxcgfvasdfds" localSheetId="7" hidden="1">{"rp_only",#N/A,FALSE,"2225"}</definedName>
    <definedName name="vcbcvbxcgfvasdfds" hidden="1">{"rp_only",#N/A,FALSE,"2225"}</definedName>
    <definedName name="vcbcvbxcgfvasdfds_1" localSheetId="7" hidden="1">{"rp_only",#N/A,FALSE,"2225"}</definedName>
    <definedName name="vcbcvbxcgfvasdfds_1" hidden="1">{"rp_only",#N/A,FALSE,"2225"}</definedName>
    <definedName name="vcbcvc" localSheetId="7" hidden="1">{"rp_only",#N/A,FALSE,"2225"}</definedName>
    <definedName name="vcbcvc" hidden="1">{"rp_only",#N/A,FALSE,"2225"}</definedName>
    <definedName name="vcbcvc_1" localSheetId="7" hidden="1">{"rp_only",#N/A,FALSE,"2225"}</definedName>
    <definedName name="vcbcvc_1" hidden="1">{"rp_only",#N/A,FALSE,"2225"}</definedName>
    <definedName name="vcbvcb" localSheetId="7" hidden="1">{"rp_only",#N/A,FALSE,"2225"}</definedName>
    <definedName name="vcbvcb" hidden="1">{"rp_only",#N/A,FALSE,"2225"}</definedName>
    <definedName name="vcbvcb_1" localSheetId="7" hidden="1">{"rp_only",#N/A,FALSE,"2225"}</definedName>
    <definedName name="vcbvcb_1" hidden="1">{"rp_only",#N/A,FALSE,"2225"}</definedName>
    <definedName name="vcbvcbvcbv" localSheetId="7" hidden="1">{"with_oth_curr",#N/A,FALSE,"2225"}</definedName>
    <definedName name="vcbvcbvcbv" hidden="1">{"with_oth_curr",#N/A,FALSE,"2225"}</definedName>
    <definedName name="vcbvcbvcbv_1" localSheetId="7" hidden="1">{"with_oth_curr",#N/A,FALSE,"2225"}</definedName>
    <definedName name="vcbvcbvcbv_1" hidden="1">{"with_oth_curr",#N/A,FALSE,"2225"}</definedName>
    <definedName name="vccbcvb" localSheetId="7" hidden="1">{"rp_only",#N/A,FALSE,"2225"}</definedName>
    <definedName name="vccbcvb" hidden="1">{"rp_only",#N/A,FALSE,"2225"}</definedName>
    <definedName name="vccbcvb_1" localSheetId="7" hidden="1">{"rp_only",#N/A,FALSE,"2225"}</definedName>
    <definedName name="vccbcvb_1" hidden="1">{"rp_only",#N/A,FALSE,"2225"}</definedName>
    <definedName name="vccot">#REF!</definedName>
    <definedName name="vccvb" localSheetId="7" hidden="1">{"with_oth_curr",#N/A,FALSE,"2225"}</definedName>
    <definedName name="vccvb" hidden="1">{"with_oth_curr",#N/A,FALSE,"2225"}</definedName>
    <definedName name="vccvb_1" localSheetId="7" hidden="1">{"with_oth_curr",#N/A,FALSE,"2225"}</definedName>
    <definedName name="vccvb_1" hidden="1">{"with_oth_curr",#N/A,FALSE,"2225"}</definedName>
    <definedName name="vccvbcbcvb" localSheetId="7" hidden="1">{"with_oth_curr",#N/A,FALSE,"2225"}</definedName>
    <definedName name="vccvbcbcvb" hidden="1">{"with_oth_curr",#N/A,FALSE,"2225"}</definedName>
    <definedName name="vccvbcbcvb_1" localSheetId="7" hidden="1">{"with_oth_curr",#N/A,FALSE,"2225"}</definedName>
    <definedName name="vccvbcbcvb_1" hidden="1">{"with_oth_curr",#N/A,FALSE,"2225"}</definedName>
    <definedName name="vccvcxcxvvxccxvzxcvc" localSheetId="7" hidden="1">{"with_oth_curr",#N/A,FALSE,"2225"}</definedName>
    <definedName name="vccvcxcxvvxccxvzxcvc" hidden="1">{"with_oth_curr",#N/A,FALSE,"2225"}</definedName>
    <definedName name="vccvcxcxvvxccxvzxcvc_1" localSheetId="7" hidden="1">{"with_oth_curr",#N/A,FALSE,"2225"}</definedName>
    <definedName name="vccvcxcxvvxccxvzxcvc_1" hidden="1">{"with_oth_curr",#N/A,FALSE,"2225"}</definedName>
    <definedName name="vccvcxvcvxcxv" localSheetId="7" hidden="1">{"rp_only",#N/A,FALSE,"2225"}</definedName>
    <definedName name="vccvcxvcvxcxv" hidden="1">{"rp_only",#N/A,FALSE,"2225"}</definedName>
    <definedName name="vccvcxvcvxcxv_1" localSheetId="7" hidden="1">{"rp_only",#N/A,FALSE,"2225"}</definedName>
    <definedName name="vccvcxvcvxcxv_1" hidden="1">{"rp_only",#N/A,FALSE,"2225"}</definedName>
    <definedName name="vccvxcvxvcx" localSheetId="7" hidden="1">{"rp_only",#N/A,FALSE,"2225"}</definedName>
    <definedName name="vccvxcvxvcx" hidden="1">{"rp_only",#N/A,FALSE,"2225"}</definedName>
    <definedName name="vccvxcvxvcx_1" localSheetId="7" hidden="1">{"rp_only",#N/A,FALSE,"2225"}</definedName>
    <definedName name="vccvxcvxvcx_1" hidden="1">{"rp_only",#N/A,FALSE,"2225"}</definedName>
    <definedName name="vccvxcxzvvxczfdfdas" localSheetId="7" hidden="1">{"rp_only",#N/A,FALSE,"2225"}</definedName>
    <definedName name="vccvxcxzvvxczfdfdas" hidden="1">{"rp_only",#N/A,FALSE,"2225"}</definedName>
    <definedName name="vccvxcxzvvxczfdfdas_1" localSheetId="7"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localSheetId="7" hidden="1">{"rp_only",#N/A,FALSE,"2225"}</definedName>
    <definedName name="vcgfdtg" hidden="1">{"rp_only",#N/A,FALSE,"2225"}</definedName>
    <definedName name="vcgfdtg_1" localSheetId="7" hidden="1">{"rp_only",#N/A,FALSE,"2225"}</definedName>
    <definedName name="vcgfdtg_1" hidden="1">{"rp_only",#N/A,FALSE,"2225"}</definedName>
    <definedName name="VCHT">#REF!</definedName>
    <definedName name="vctb">#REF!</definedName>
    <definedName name="VCTT">#REF!</definedName>
    <definedName name="vcv" localSheetId="7" hidden="1">{"rp_only",#N/A,FALSE,"2225"}</definedName>
    <definedName name="vcv" hidden="1">{"rp_only",#N/A,FALSE,"2225"}</definedName>
    <definedName name="vcv_1" localSheetId="7" hidden="1">{"rp_only",#N/A,FALSE,"2225"}</definedName>
    <definedName name="vcv_1" hidden="1">{"rp_only",#N/A,FALSE,"2225"}</definedName>
    <definedName name="vcvb" localSheetId="7" hidden="1">{"rp_only",#N/A,FALSE,"2225"}</definedName>
    <definedName name="vcvb" hidden="1">{"rp_only",#N/A,FALSE,"2225"}</definedName>
    <definedName name="vcvb_1" localSheetId="7" hidden="1">{"rp_only",#N/A,FALSE,"2225"}</definedName>
    <definedName name="vcvb_1" hidden="1">{"rp_only",#N/A,FALSE,"2225"}</definedName>
    <definedName name="vcvbcb" localSheetId="7" hidden="1">{"rp_only",#N/A,FALSE,"2225"}</definedName>
    <definedName name="vcvbcb" hidden="1">{"rp_only",#N/A,FALSE,"2225"}</definedName>
    <definedName name="vcvbcb_1" localSheetId="7" hidden="1">{"rp_only",#N/A,FALSE,"2225"}</definedName>
    <definedName name="vcvbcb_1" hidden="1">{"rp_only",#N/A,FALSE,"2225"}</definedName>
    <definedName name="vcvbcvb" localSheetId="7" hidden="1">{"rp_only",#N/A,FALSE,"2225"}</definedName>
    <definedName name="vcvbcvb" hidden="1">{"rp_only",#N/A,FALSE,"2225"}</definedName>
    <definedName name="vcvbcvb_1" localSheetId="7" hidden="1">{"rp_only",#N/A,FALSE,"2225"}</definedName>
    <definedName name="vcvbcvb_1" hidden="1">{"rp_only",#N/A,FALSE,"2225"}</definedName>
    <definedName name="vcvbvb" localSheetId="7" hidden="1">{"with_oth_curr",#N/A,FALSE,"2225"}</definedName>
    <definedName name="vcvbvb" hidden="1">{"with_oth_curr",#N/A,FALSE,"2225"}</definedName>
    <definedName name="vcvbvb_1" localSheetId="7" hidden="1">{"with_oth_curr",#N/A,FALSE,"2225"}</definedName>
    <definedName name="vcvbvb_1" hidden="1">{"with_oth_curr",#N/A,FALSE,"2225"}</definedName>
    <definedName name="vcvccb" localSheetId="7" hidden="1">{"rp_only",#N/A,FALSE,"2225"}</definedName>
    <definedName name="vcvccb" hidden="1">{"rp_only",#N/A,FALSE,"2225"}</definedName>
    <definedName name="vcvccb_1" localSheetId="7" hidden="1">{"rp_only",#N/A,FALSE,"2225"}</definedName>
    <definedName name="vcvccb_1" hidden="1">{"rp_only",#N/A,FALSE,"2225"}</definedName>
    <definedName name="vcvccvvcxvzcx" localSheetId="7" hidden="1">{"rp_only",#N/A,FALSE,"2225"}</definedName>
    <definedName name="vcvccvvcxvzcx" hidden="1">{"rp_only",#N/A,FALSE,"2225"}</definedName>
    <definedName name="vcvccvvcxvzcx_1" localSheetId="7" hidden="1">{"rp_only",#N/A,FALSE,"2225"}</definedName>
    <definedName name="vcvccvvcxvzcx_1" hidden="1">{"rp_only",#N/A,FALSE,"2225"}</definedName>
    <definedName name="vcvcvcx" localSheetId="7" hidden="1">{"rp_only",#N/A,FALSE,"2225"}</definedName>
    <definedName name="vcvcvcx" hidden="1">{"rp_only",#N/A,FALSE,"2225"}</definedName>
    <definedName name="vcvcvcx_1" localSheetId="7" hidden="1">{"rp_only",#N/A,FALSE,"2225"}</definedName>
    <definedName name="vcvcvcx_1" hidden="1">{"rp_only",#N/A,FALSE,"2225"}</definedName>
    <definedName name="vcvvzcxvxczvxczvxcz" localSheetId="7" hidden="1">{"rp_only",#N/A,FALSE,"2225"}</definedName>
    <definedName name="vcvvzcxvxczvxczvxcz" hidden="1">{"rp_only",#N/A,FALSE,"2225"}</definedName>
    <definedName name="vcvvzcxvxczvxczvxcz_1" localSheetId="7" hidden="1">{"rp_only",#N/A,FALSE,"2225"}</definedName>
    <definedName name="vcvvzcxvxczvxczvxcz_1" hidden="1">{"rp_only",#N/A,FALSE,"2225"}</definedName>
    <definedName name="vcvxcvxcv" hidden="1">#REF!</definedName>
    <definedName name="vcvxcvxcvxcv" localSheetId="7" hidden="1">{"rp_only",#N/A,FALSE,"2225"}</definedName>
    <definedName name="vcvxcvxcvxcv" hidden="1">{"rp_only",#N/A,FALSE,"2225"}</definedName>
    <definedName name="vcvxcvxcvxcv_1" localSheetId="7" hidden="1">{"rp_only",#N/A,FALSE,"2225"}</definedName>
    <definedName name="vcvxcvxcvxcv_1" hidden="1">{"rp_only",#N/A,FALSE,"2225"}</definedName>
    <definedName name="vcx" localSheetId="7" hidden="1">{"rp_only",#N/A,FALSE,"2225"}</definedName>
    <definedName name="vcx" hidden="1">{"rp_only",#N/A,FALSE,"2225"}</definedName>
    <definedName name="vcx_1" localSheetId="7" hidden="1">{"rp_only",#N/A,FALSE,"2225"}</definedName>
    <definedName name="vcx_1" hidden="1">{"rp_only",#N/A,FALSE,"2225"}</definedName>
    <definedName name="vcxccxvvcx" localSheetId="7" hidden="1">{"rp_only",#N/A,FALSE,"2225"}</definedName>
    <definedName name="vcxccxvvcx" hidden="1">{"rp_only",#N/A,FALSE,"2225"}</definedName>
    <definedName name="vcxccxvvcx_1" localSheetId="7" hidden="1">{"rp_only",#N/A,FALSE,"2225"}</definedName>
    <definedName name="vcxccxvvcx_1" hidden="1">{"rp_only",#N/A,FALSE,"2225"}</definedName>
    <definedName name="vcxccxzvvcxcvxzvcxz" localSheetId="7" hidden="1">{"with_oth_curr",#N/A,FALSE,"2225"}</definedName>
    <definedName name="vcxccxzvvcxcvxzvcxz" hidden="1">{"with_oth_curr",#N/A,FALSE,"2225"}</definedName>
    <definedName name="vcxccxzvvcxcvxzvcxz_1" localSheetId="7" hidden="1">{"with_oth_curr",#N/A,FALSE,"2225"}</definedName>
    <definedName name="vcxccxzvvcxcvxzvcxz_1" hidden="1">{"with_oth_curr",#N/A,FALSE,"2225"}</definedName>
    <definedName name="vcxcvxcvxvcxz" localSheetId="7" hidden="1">{"rp_only",#N/A,FALSE,"2225"}</definedName>
    <definedName name="vcxcvxcvxvcxz" hidden="1">{"rp_only",#N/A,FALSE,"2225"}</definedName>
    <definedName name="vcxcvxcvxvcxz_1" localSheetId="7" hidden="1">{"rp_only",#N/A,FALSE,"2225"}</definedName>
    <definedName name="vcxcvxcvxvcxz_1" hidden="1">{"rp_only",#N/A,FALSE,"2225"}</definedName>
    <definedName name="vcxcvxcxvczxv" localSheetId="7" hidden="1">{"rp_only",#N/A,FALSE,"2225"}</definedName>
    <definedName name="vcxcvxcxvczxv" hidden="1">{"rp_only",#N/A,FALSE,"2225"}</definedName>
    <definedName name="vcxcvxcxvczxv_1" localSheetId="7" hidden="1">{"rp_only",#N/A,FALSE,"2225"}</definedName>
    <definedName name="vcxcvxcxvczxv_1" hidden="1">{"rp_only",#N/A,FALSE,"2225"}</definedName>
    <definedName name="vcxcvxxvczcvxzvcxz" localSheetId="7" hidden="1">{"rp_only",#N/A,FALSE,"2225"}</definedName>
    <definedName name="vcxcvxxvczcvxzvcxz" hidden="1">{"rp_only",#N/A,FALSE,"2225"}</definedName>
    <definedName name="vcxcvxxvczcvxzvcxz_1" localSheetId="7" hidden="1">{"rp_only",#N/A,FALSE,"2225"}</definedName>
    <definedName name="vcxcvxxvczcvxzvcxz_1" hidden="1">{"rp_only",#N/A,FALSE,"2225"}</definedName>
    <definedName name="vcxcvzvcx" localSheetId="7" hidden="1">{"rp_only",#N/A,FALSE,"2225"}</definedName>
    <definedName name="vcxcvzvcx" hidden="1">{"rp_only",#N/A,FALSE,"2225"}</definedName>
    <definedName name="vcxcvzvcx_1" localSheetId="7" hidden="1">{"rp_only",#N/A,FALSE,"2225"}</definedName>
    <definedName name="vcxcvzvcx_1" hidden="1">{"rp_only",#N/A,FALSE,"2225"}</definedName>
    <definedName name="vcxcxcvvxc" localSheetId="7" hidden="1">{"rp_only",#N/A,FALSE,"2225"}</definedName>
    <definedName name="vcxcxcvvxc" hidden="1">{"rp_only",#N/A,FALSE,"2225"}</definedName>
    <definedName name="vcxcxcvvxc_1" localSheetId="7" hidden="1">{"rp_only",#N/A,FALSE,"2225"}</definedName>
    <definedName name="vcxcxcvvxc_1" hidden="1">{"rp_only",#N/A,FALSE,"2225"}</definedName>
    <definedName name="vcxcxvvcx" localSheetId="7" hidden="1">{"with_oth_curr",#N/A,FALSE,"2225"}</definedName>
    <definedName name="vcxcxvvcx" hidden="1">{"with_oth_curr",#N/A,FALSE,"2225"}</definedName>
    <definedName name="vcxcxvvcx_1" localSheetId="7" hidden="1">{"with_oth_curr",#N/A,FALSE,"2225"}</definedName>
    <definedName name="vcxcxvvcx_1" hidden="1">{"with_oth_curr",#N/A,FALSE,"2225"}</definedName>
    <definedName name="vcxcxvvxczczxv" localSheetId="7" hidden="1">{"rp_only",#N/A,FALSE,"2225"}</definedName>
    <definedName name="vcxcxvvxczczxv" hidden="1">{"rp_only",#N/A,FALSE,"2225"}</definedName>
    <definedName name="vcxcxvvxczczxv_1" localSheetId="7" hidden="1">{"rp_only",#N/A,FALSE,"2225"}</definedName>
    <definedName name="vcxcxvvxczczxv_1" hidden="1">{"rp_only",#N/A,FALSE,"2225"}</definedName>
    <definedName name="vcxcxvzvczxxvczczxvcvxz" localSheetId="7" hidden="1">{"rp_only",#N/A,FALSE,"2225"}</definedName>
    <definedName name="vcxcxvzvczxxvczczxvcvxz" hidden="1">{"rp_only",#N/A,FALSE,"2225"}</definedName>
    <definedName name="vcxcxvzvczxxvczczxvcvxz_1" localSheetId="7" hidden="1">{"rp_only",#N/A,FALSE,"2225"}</definedName>
    <definedName name="vcxcxvzvczxxvczczxvcvxz_1" hidden="1">{"rp_only",#N/A,FALSE,"2225"}</definedName>
    <definedName name="vcxvccvxcvxcxvc" localSheetId="7" hidden="1">{"rp_only",#N/A,FALSE,"2225"}</definedName>
    <definedName name="vcxvccvxcvxcxvc" hidden="1">{"rp_only",#N/A,FALSE,"2225"}</definedName>
    <definedName name="vcxvccvxcvxcxvc_1" localSheetId="7" hidden="1">{"rp_only",#N/A,FALSE,"2225"}</definedName>
    <definedName name="vcxvccvxcvxcxvc_1" hidden="1">{"rp_only",#N/A,FALSE,"2225"}</definedName>
    <definedName name="vcxvccvxzvzcxdsfsd" localSheetId="7" hidden="1">{"rp_only",#N/A,FALSE,"2225"}</definedName>
    <definedName name="vcxvccvxzvzcxdsfsd" hidden="1">{"rp_only",#N/A,FALSE,"2225"}</definedName>
    <definedName name="vcxvccvxzvzcxdsfsd_1" localSheetId="7" hidden="1">{"rp_only",#N/A,FALSE,"2225"}</definedName>
    <definedName name="vcxvccvxzvzcxdsfsd_1" hidden="1">{"rp_only",#N/A,FALSE,"2225"}</definedName>
    <definedName name="vcxvcvcxvcxvc" localSheetId="7" hidden="1">{"rp_only",#N/A,FALSE,"2225"}</definedName>
    <definedName name="vcxvcvcxvcxvc" hidden="1">{"rp_only",#N/A,FALSE,"2225"}</definedName>
    <definedName name="vcxvcvcxvcxvc_1" localSheetId="7" hidden="1">{"rp_only",#N/A,FALSE,"2225"}</definedName>
    <definedName name="vcxvcvcxvcxvc_1" hidden="1">{"rp_only",#N/A,FALSE,"2225"}</definedName>
    <definedName name="vcxvcxcvcvxzvcxcvx" localSheetId="7" hidden="1">{"rp_only",#N/A,FALSE,"2225"}</definedName>
    <definedName name="vcxvcxcvcvxzvcxcvx" hidden="1">{"rp_only",#N/A,FALSE,"2225"}</definedName>
    <definedName name="vcxvcxcvcvxzvcxcvx_1" localSheetId="7" hidden="1">{"rp_only",#N/A,FALSE,"2225"}</definedName>
    <definedName name="vcxvcxcvcvxzvcxcvx_1" hidden="1">{"rp_only",#N/A,FALSE,"2225"}</definedName>
    <definedName name="vcxvcxcvxz" localSheetId="7" hidden="1">{"rp_only",#N/A,FALSE,"2225"}</definedName>
    <definedName name="vcxvcxcvxz" hidden="1">{"rp_only",#N/A,FALSE,"2225"}</definedName>
    <definedName name="vcxvcxcvxz_1" localSheetId="7" hidden="1">{"rp_only",#N/A,FALSE,"2225"}</definedName>
    <definedName name="vcxvcxcvxz_1" hidden="1">{"rp_only",#N/A,FALSE,"2225"}</definedName>
    <definedName name="vcxvcxczxvvxc" localSheetId="7" hidden="1">{"rp_only",#N/A,FALSE,"2225"}</definedName>
    <definedName name="vcxvcxczxvvxc" hidden="1">{"rp_only",#N/A,FALSE,"2225"}</definedName>
    <definedName name="vcxvcxczxvvxc_1" localSheetId="7" hidden="1">{"rp_only",#N/A,FALSE,"2225"}</definedName>
    <definedName name="vcxvcxczxvvxc_1" hidden="1">{"rp_only",#N/A,FALSE,"2225"}</definedName>
    <definedName name="vcxvcxvcvxcvcx" localSheetId="7" hidden="1">{"rp_only",#N/A,FALSE,"2225"}</definedName>
    <definedName name="vcxvcxvcvxcvcx" hidden="1">{"rp_only",#N/A,FALSE,"2225"}</definedName>
    <definedName name="vcxvcxvcvxcvcx_1" localSheetId="7" hidden="1">{"rp_only",#N/A,FALSE,"2225"}</definedName>
    <definedName name="vcxvcxvcvxcvcx_1" hidden="1">{"rp_only",#N/A,FALSE,"2225"}</definedName>
    <definedName name="vcxvcxvcxzvcx" localSheetId="7" hidden="1">{"with_oth_curr",#N/A,FALSE,"2225"}</definedName>
    <definedName name="vcxvcxvcxzvcx" hidden="1">{"with_oth_curr",#N/A,FALSE,"2225"}</definedName>
    <definedName name="vcxvcxvcxzvcx_1" localSheetId="7" hidden="1">{"with_oth_curr",#N/A,FALSE,"2225"}</definedName>
    <definedName name="vcxvcxvcxzvcx_1" hidden="1">{"with_oth_curr",#N/A,FALSE,"2225"}</definedName>
    <definedName name="vcxvcxvczxcxvvxc" localSheetId="7" hidden="1">{"rp_only",#N/A,FALSE,"2225"}</definedName>
    <definedName name="vcxvcxvczxcxvvxc" hidden="1">{"rp_only",#N/A,FALSE,"2225"}</definedName>
    <definedName name="vcxvcxvczxcxvvxc_1" localSheetId="7" hidden="1">{"rp_only",#N/A,FALSE,"2225"}</definedName>
    <definedName name="vcxvcxvczxcxvvxc_1" hidden="1">{"rp_only",#N/A,FALSE,"2225"}</definedName>
    <definedName name="vcxvczxzcxvczxvcvxz" localSheetId="7" hidden="1">{"rp_only",#N/A,FALSE,"2225"}</definedName>
    <definedName name="vcxvczxzcxvczxvcvxz" hidden="1">{"rp_only",#N/A,FALSE,"2225"}</definedName>
    <definedName name="vcxvczxzcxvczxvcvxz_1" localSheetId="7" hidden="1">{"rp_only",#N/A,FALSE,"2225"}</definedName>
    <definedName name="vcxvczxzcxvczxvcvxz_1" hidden="1">{"rp_only",#N/A,FALSE,"2225"}</definedName>
    <definedName name="vcxvxccvxzvcx" localSheetId="7" hidden="1">{"rp_only",#N/A,FALSE,"2225"}</definedName>
    <definedName name="vcxvxccvxzvcx" hidden="1">{"rp_only",#N/A,FALSE,"2225"}</definedName>
    <definedName name="vcxvxccvxzvcx_1" localSheetId="7" hidden="1">{"rp_only",#N/A,FALSE,"2225"}</definedName>
    <definedName name="vcxvxccvxzvcx_1" hidden="1">{"rp_only",#N/A,FALSE,"2225"}</definedName>
    <definedName name="vcxvxccxvvxcvcvcx" localSheetId="7" hidden="1">{"rp_only",#N/A,FALSE,"2225"}</definedName>
    <definedName name="vcxvxccxvvxcvcvcx" hidden="1">{"rp_only",#N/A,FALSE,"2225"}</definedName>
    <definedName name="vcxvxccxvvxcvcvcx_1" localSheetId="7" hidden="1">{"rp_only",#N/A,FALSE,"2225"}</definedName>
    <definedName name="vcxvxccxvvxcvcvcx_1" hidden="1">{"rp_only",#N/A,FALSE,"2225"}</definedName>
    <definedName name="vcxvxczcvx" localSheetId="7" hidden="1">{"with_oth_curr",#N/A,FALSE,"2225"}</definedName>
    <definedName name="vcxvxczcvx" hidden="1">{"with_oth_curr",#N/A,FALSE,"2225"}</definedName>
    <definedName name="vcxvxczcvx_1" localSheetId="7" hidden="1">{"with_oth_curr",#N/A,FALSE,"2225"}</definedName>
    <definedName name="vcxvxczcvx_1" hidden="1">{"with_oth_curr",#N/A,FALSE,"2225"}</definedName>
    <definedName name="vcxvxczvxc" localSheetId="7" hidden="1">{"with_oth_curr",#N/A,FALSE,"2225"}</definedName>
    <definedName name="vcxvxczvxc" hidden="1">{"with_oth_curr",#N/A,FALSE,"2225"}</definedName>
    <definedName name="vcxvxczvxc_1" localSheetId="7" hidden="1">{"with_oth_curr",#N/A,FALSE,"2225"}</definedName>
    <definedName name="vcxvxczvxc_1" hidden="1">{"with_oth_curr",#N/A,FALSE,"2225"}</definedName>
    <definedName name="vcxvxvcxvc" localSheetId="7" hidden="1">{"with_oth_curr",#N/A,FALSE,"2225"}</definedName>
    <definedName name="vcxvxvcxvc" hidden="1">{"with_oth_curr",#N/A,FALSE,"2225"}</definedName>
    <definedName name="vcxvxvcxvc_1" localSheetId="7" hidden="1">{"with_oth_curr",#N/A,FALSE,"2225"}</definedName>
    <definedName name="vcxvxvcxvc_1" hidden="1">{"with_oth_curr",#N/A,FALSE,"2225"}</definedName>
    <definedName name="vcxvxvxcvxbv" localSheetId="7" hidden="1">{"rp_only",#N/A,FALSE,"2225"}</definedName>
    <definedName name="vcxvxvxcvxbv" hidden="1">{"rp_only",#N/A,FALSE,"2225"}</definedName>
    <definedName name="vcxvxvxcvxbv_1" localSheetId="7" hidden="1">{"rp_only",#N/A,FALSE,"2225"}</definedName>
    <definedName name="vcxvxvxcvxbv_1" hidden="1">{"rp_only",#N/A,FALSE,"2225"}</definedName>
    <definedName name="vcxxcvcxv" localSheetId="7" hidden="1">{"rp_only",#N/A,FALSE,"2225"}</definedName>
    <definedName name="vcxxcvcxv" hidden="1">{"rp_only",#N/A,FALSE,"2225"}</definedName>
    <definedName name="vcxxcvcxv_1" localSheetId="7" hidden="1">{"rp_only",#N/A,FALSE,"2225"}</definedName>
    <definedName name="vcxxcvcxv_1" hidden="1">{"rp_only",#N/A,FALSE,"2225"}</definedName>
    <definedName name="vcxxcvvcx" localSheetId="7" hidden="1">{"rp_only",#N/A,FALSE,"2225"}</definedName>
    <definedName name="vcxxcvvcx" hidden="1">{"rp_only",#N/A,FALSE,"2225"}</definedName>
    <definedName name="vcxxcvvcx_1" localSheetId="7" hidden="1">{"rp_only",#N/A,FALSE,"2225"}</definedName>
    <definedName name="vcxxcvvcx_1" hidden="1">{"rp_only",#N/A,FALSE,"2225"}</definedName>
    <definedName name="vcxzcxvvcxcxvz" localSheetId="7" hidden="1">{"with_oth_curr",#N/A,FALSE,"2225"}</definedName>
    <definedName name="vcxzcxvvcxcxvz" hidden="1">{"with_oth_curr",#N/A,FALSE,"2225"}</definedName>
    <definedName name="vcxzcxvvcxcxvz_1" localSheetId="7" hidden="1">{"with_oth_curr",#N/A,FALSE,"2225"}</definedName>
    <definedName name="vcxzcxvvcxcxvz_1" hidden="1">{"with_oth_curr",#N/A,FALSE,"2225"}</definedName>
    <definedName name="vczxvcxzcvxzcvxzcvxz" localSheetId="7" hidden="1">{"rp_only",#N/A,FALSE,"2225"}</definedName>
    <definedName name="vczxvcxzcvxzcvxzcvxz" hidden="1">{"rp_only",#N/A,FALSE,"2225"}</definedName>
    <definedName name="vczxvcxzcvxzcvxzcvxz_1" localSheetId="7" hidden="1">{"rp_only",#N/A,FALSE,"2225"}</definedName>
    <definedName name="vczxvcxzcvxzcvxzcvxz_1" hidden="1">{"rp_only",#N/A,FALSE,"2225"}</definedName>
    <definedName name="vd">#REF!</definedName>
    <definedName name="vd3p">#REF!</definedName>
    <definedName name="VDrain">#REF!</definedName>
    <definedName name="vdvf" localSheetId="7" hidden="1">{"rp_only",#N/A,FALSE,"2225"}</definedName>
    <definedName name="vdvf" hidden="1">{"rp_only",#N/A,FALSE,"2225"}</definedName>
    <definedName name="vdvf_1" localSheetId="7"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localSheetId="7" hidden="1">{#N/A,#N/A,FALSE,"Aging Summary";#N/A,#N/A,FALSE,"Ratio Analysis";#N/A,#N/A,FALSE,"Test 120 Day Accts";#N/A,#N/A,FALSE,"Tickmarks"}</definedName>
    <definedName name="vf" hidden="1">{#N/A,#N/A,FALSE,"Aging Summary";#N/A,#N/A,FALSE,"Ratio Analysis";#N/A,#N/A,FALSE,"Test 120 Day Accts";#N/A,#N/A,FALSE,"Tickmarks"}</definedName>
    <definedName name="VFBGXDJBF" localSheetId="7" hidden="1">{#N/A,#N/A,FALSE,"Aging Summary";#N/A,#N/A,FALSE,"Ratio Analysis";#N/A,#N/A,FALSE,"Test 120 Day Accts";#N/A,#N/A,FALSE,"Tickmarks"}</definedName>
    <definedName name="VFBGXDJBF" hidden="1">{#N/A,#N/A,FALSE,"Aging Summary";#N/A,#N/A,FALSE,"Ratio Analysis";#N/A,#N/A,FALSE,"Test 120 Day Accts";#N/A,#N/A,FALSE,"Tickmarks"}</definedName>
    <definedName name="vfdfgfgffds" localSheetId="7" hidden="1">{"rp_only",#N/A,FALSE,"2225"}</definedName>
    <definedName name="vfdfgfgffds" hidden="1">{"rp_only",#N/A,FALSE,"2225"}</definedName>
    <definedName name="vfdfgfgffds_1" localSheetId="7" hidden="1">{"rp_only",#N/A,FALSE,"2225"}</definedName>
    <definedName name="vfdfgfgffds_1" hidden="1">{"rp_only",#N/A,FALSE,"2225"}</definedName>
    <definedName name="vffggfgthghgfgjjhhgfhjghjkjklhjl" localSheetId="7" hidden="1">{"with_oth_curr",#N/A,FALSE,"2225"}</definedName>
    <definedName name="vffggfgthghgfgjjhhgfhjghjkjklhjl" hidden="1">{"with_oth_curr",#N/A,FALSE,"2225"}</definedName>
    <definedName name="vffggfgthghgfgjjhhgfhjghjkjklhjl_1" localSheetId="7" hidden="1">{"with_oth_curr",#N/A,FALSE,"2225"}</definedName>
    <definedName name="vffggfgthghgfgjjhhgfhjghjkjklhjl_1" hidden="1">{"with_oth_curr",#N/A,FALSE,"2225"}</definedName>
    <definedName name="vffsdsgfs" localSheetId="7" hidden="1">{"rp_only",#N/A,FALSE,"2225"}</definedName>
    <definedName name="vffsdsgfs" hidden="1">{"rp_only",#N/A,FALSE,"2225"}</definedName>
    <definedName name="vffsdsgfs_1" localSheetId="7" hidden="1">{"rp_only",#N/A,FALSE,"2225"}</definedName>
    <definedName name="vffsdsgfs_1" hidden="1">{"rp_only",#N/A,FALSE,"2225"}</definedName>
    <definedName name="vfgffdsvdbbv" localSheetId="7" hidden="1">{"rp_only",#N/A,FALSE,"2225"}</definedName>
    <definedName name="vfgffdsvdbbv" hidden="1">{"rp_only",#N/A,FALSE,"2225"}</definedName>
    <definedName name="vfgffdsvdbbv_1" localSheetId="7" hidden="1">{"rp_only",#N/A,FALSE,"2225"}</definedName>
    <definedName name="vfgffdsvdbbv_1" hidden="1">{"rp_only",#N/A,FALSE,"2225"}</definedName>
    <definedName name="vggsffdghgghtg" localSheetId="7" hidden="1">{"rp_only",#N/A,FALSE,"2225"}</definedName>
    <definedName name="vggsffdghgghtg" hidden="1">{"rp_only",#N/A,FALSE,"2225"}</definedName>
    <definedName name="vggsffdghgghtg_1" localSheetId="7" hidden="1">{"rp_only",#N/A,FALSE,"2225"}</definedName>
    <definedName name="vggsffdghgghtg_1" hidden="1">{"rp_only",#N/A,FALSE,"2225"}</definedName>
    <definedName name="vgjh" localSheetId="10" hidden="1">{#N/A,#N/A,FALSE,"特殊室（ＢＱ表）"}</definedName>
    <definedName name="vgjh" localSheetId="7" hidden="1">{#N/A,#N/A,FALSE,"特殊室（ＢＱ表）"}</definedName>
    <definedName name="vgjh" hidden="1">{#N/A,#N/A,FALSE,"特殊室（ＢＱ表）"}</definedName>
    <definedName name="vgr" localSheetId="7" hidden="1">{#N/A,#N/A,TRUE,"TITLE";#N/A,#N/A,TRUE,"MKT Cellular Subs";#N/A,#N/A,TRUE,"Cellular sub ";#N/A,#N/A,TRUE,"P&amp;L - Cell";#N/A,#N/A,TRUE,"Rev &amp; Usage assump - Cell";#N/A,#N/A,TRUE,"Cost -  Cellular";"cellular",#N/A,TRUE,"Capex "}</definedName>
    <definedName name="vgr" hidden="1">{#N/A,#N/A,TRUE,"TITLE";#N/A,#N/A,TRUE,"MKT Cellular Subs";#N/A,#N/A,TRUE,"Cellular sub ";#N/A,#N/A,TRUE,"P&amp;L - Cell";#N/A,#N/A,TRUE,"Rev &amp; Usage assump - Cell";#N/A,#N/A,TRUE,"Cost -  Cellular";"cellular",#N/A,TRUE,"Capex "}</definedName>
    <definedName name="vgr_1" localSheetId="7"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localSheetId="7" hidden="1">{#N/A,#N/A,FALSE,"Cost Report";#N/A,#N/A,FALSE,"Qtly Summ.";#N/A,#N/A,FALSE,"Mar  Qtr";#N/A,#N/A,FALSE,"Report Summary"}</definedName>
    <definedName name="viska" hidden="1">{#N/A,#N/A,FALSE,"Cost Report";#N/A,#N/A,FALSE,"Qtly Summ.";#N/A,#N/A,FALSE,"Mar  Qtr";#N/A,#N/A,FALSE,"Report Summary"}</definedName>
    <definedName name="viska_1" localSheetId="7"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localSheetId="7" hidden="1">{"rp_only",#N/A,FALSE,"2225"}</definedName>
    <definedName name="vnnbnb" hidden="1">{"rp_only",#N/A,FALSE,"2225"}</definedName>
    <definedName name="vnnbnb_1" localSheetId="7" hidden="1">{"rp_only",#N/A,FALSE,"2225"}</definedName>
    <definedName name="vnnbnb_1" hidden="1">{"rp_only",#N/A,FALSE,"2225"}</definedName>
    <definedName name="vntf100">#REF!</definedName>
    <definedName name="vntf80">#REF!</definedName>
    <definedName name="vnvnb" localSheetId="7" hidden="1">{"rp_only",#N/A,FALSE,"2225"}</definedName>
    <definedName name="vnvnb" hidden="1">{"rp_only",#N/A,FALSE,"2225"}</definedName>
    <definedName name="vnvnb_1" localSheetId="7"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localSheetId="7" hidden="1">{"'Feb 99'!$A$1:$G$30"}</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localSheetId="7" hidden="1">{"DCF","UPSIDE CASE",FALSE,"Sheet1";"DCF","BASE CASE",FALSE,"Sheet1";"DCF","DOWNSIDE CASE",FALSE,"Sheet1"}</definedName>
    <definedName name="vvv" hidden="1">{"DCF","UPSIDE CASE",FALSE,"Sheet1";"DCF","BASE CASE",FALSE,"Sheet1";"DCF","DOWNSIDE CASE",FALSE,"Sheet1"}</definedName>
    <definedName name="vvv_1" localSheetId="7" hidden="1">{"DCF","UPSIDE CASE",FALSE,"Sheet1";"DCF","BASE CASE",FALSE,"Sheet1";"DCF","DOWNSIDE CASE",FALSE,"Sheet1"}</definedName>
    <definedName name="vvv_1" hidden="1">{"DCF","UPSIDE CASE",FALSE,"Sheet1";"DCF","BASE CASE",FALSE,"Sheet1";"DCF","DOWNSIDE CASE",FALSE,"Sheet1"}</definedName>
    <definedName name="vxcvcvcxvcxxcvx" localSheetId="7" hidden="1">{"rp_only",#N/A,FALSE,"2225"}</definedName>
    <definedName name="vxcvcvcxvcxxcvx" hidden="1">{"rp_only",#N/A,FALSE,"2225"}</definedName>
    <definedName name="vxcvcvcxvcxxcvx_1" localSheetId="7" hidden="1">{"rp_only",#N/A,FALSE,"2225"}</definedName>
    <definedName name="vxcvcvcxvcxxcvx_1" hidden="1">{"rp_only",#N/A,FALSE,"2225"}</definedName>
    <definedName name="vxcvcxvcxvcx" localSheetId="7" hidden="1">{"rp_only",#N/A,FALSE,"2225"}</definedName>
    <definedName name="vxcvcxvcxvcx" hidden="1">{"rp_only",#N/A,FALSE,"2225"}</definedName>
    <definedName name="vxcvcxvcxvcx_1" localSheetId="7" hidden="1">{"rp_only",#N/A,FALSE,"2225"}</definedName>
    <definedName name="vxcvcxvcxvcx_1" hidden="1">{"rp_only",#N/A,FALSE,"2225"}</definedName>
    <definedName name="vxcvcxvcxvcxcxvzvcxz" localSheetId="7" hidden="1">{"with_oth_curr",#N/A,FALSE,"2225"}</definedName>
    <definedName name="vxcvcxvcxvcxcxvzvcxz" hidden="1">{"with_oth_curr",#N/A,FALSE,"2225"}</definedName>
    <definedName name="vxcvcxvcxvcxcxvzvcxz_1" localSheetId="7" hidden="1">{"with_oth_curr",#N/A,FALSE,"2225"}</definedName>
    <definedName name="vxcvcxvcxvcxcxvzvcxz_1" hidden="1">{"with_oth_curr",#N/A,FALSE,"2225"}</definedName>
    <definedName name="vxcvcxvxcxcvvcx" localSheetId="7" hidden="1">{"rp_only",#N/A,FALSE,"2225"}</definedName>
    <definedName name="vxcvcxvxcxcvvcx" hidden="1">{"rp_only",#N/A,FALSE,"2225"}</definedName>
    <definedName name="vxcvcxvxcxcvvcx_1" localSheetId="7" hidden="1">{"rp_only",#N/A,FALSE,"2225"}</definedName>
    <definedName name="vxcvcxvxcxcvvcx_1" hidden="1">{"rp_only",#N/A,FALSE,"2225"}</definedName>
    <definedName name="vxcvxcv" localSheetId="7" hidden="1">{"with_oth_curr",#N/A,FALSE,"2225"}</definedName>
    <definedName name="vxcvxcv" hidden="1">{"with_oth_curr",#N/A,FALSE,"2225"}</definedName>
    <definedName name="vxcvxcv_1" localSheetId="7" hidden="1">{"with_oth_curr",#N/A,FALSE,"2225"}</definedName>
    <definedName name="vxcvxcv_1" hidden="1">{"with_oth_curr",#N/A,FALSE,"2225"}</definedName>
    <definedName name="vxcvxcvxcv" localSheetId="7" hidden="1">{"with_oth_curr",#N/A,FALSE,"2225"}</definedName>
    <definedName name="vxcvxcvxcv" hidden="1">{"with_oth_curr",#N/A,FALSE,"2225"}</definedName>
    <definedName name="vxcvxcvxcv_1" localSheetId="7" hidden="1">{"with_oth_curr",#N/A,FALSE,"2225"}</definedName>
    <definedName name="vxcvxcvxcv_1" hidden="1">{"with_oth_curr",#N/A,FALSE,"2225"}</definedName>
    <definedName name="vxcvxcvxcvxcvxcv" localSheetId="7" hidden="1">{"rp_only",#N/A,FALSE,"2225"}</definedName>
    <definedName name="vxcvxcvxcvxcvxcv" hidden="1">{"rp_only",#N/A,FALSE,"2225"}</definedName>
    <definedName name="vxcvxcvxcvxcvxcv_1" localSheetId="7" hidden="1">{"rp_only",#N/A,FALSE,"2225"}</definedName>
    <definedName name="vxcvxcvxcvxcvxcv_1" hidden="1">{"rp_only",#N/A,FALSE,"2225"}</definedName>
    <definedName name="vxczvczxvczxvxczvcxzcvxz" localSheetId="7" hidden="1">{"rp_only",#N/A,FALSE,"2225"}</definedName>
    <definedName name="vxczvczxvczxvxczvcxzcvxz" hidden="1">{"rp_only",#N/A,FALSE,"2225"}</definedName>
    <definedName name="vxczvczxvczxvxczvcxzcvxz_1" localSheetId="7" hidden="1">{"rp_only",#N/A,FALSE,"2225"}</definedName>
    <definedName name="vxczvczxvczxvxczvcxzcvxz_1" hidden="1">{"rp_only",#N/A,FALSE,"2225"}</definedName>
    <definedName name="vxvx" localSheetId="7" hidden="1">{"with_oth_curr",#N/A,FALSE,"2225"}</definedName>
    <definedName name="vxvx" hidden="1">{"with_oth_curr",#N/A,FALSE,"2225"}</definedName>
    <definedName name="vxvx_1" localSheetId="7" hidden="1">{"with_oth_curr",#N/A,FALSE,"2225"}</definedName>
    <definedName name="vxvx_1" hidden="1">{"with_oth_curr",#N/A,FALSE,"2225"}</definedName>
    <definedName name="vzcxcvvxcz" localSheetId="7" hidden="1">{"rp_only",#N/A,FALSE,"2225"}</definedName>
    <definedName name="vzcxcvvxcz" hidden="1">{"rp_only",#N/A,FALSE,"2225"}</definedName>
    <definedName name="vzcxcvvxcz_1" localSheetId="7" hidden="1">{"rp_only",#N/A,FALSE,"2225"}</definedName>
    <definedName name="vzcxcvvxcz_1" hidden="1">{"rp_only",#N/A,FALSE,"2225"}</definedName>
    <definedName name="vzcxvcxcxvcxv" localSheetId="7" hidden="1">{"with_oth_curr",#N/A,FALSE,"2225"}</definedName>
    <definedName name="vzcxvcxcxvcxv" hidden="1">{"with_oth_curr",#N/A,FALSE,"2225"}</definedName>
    <definedName name="vzcxvcxcxvcxv_1" localSheetId="7" hidden="1">{"with_oth_curr",#N/A,FALSE,"2225"}</definedName>
    <definedName name="vzcxvcxcxvcxv_1" hidden="1">{"with_oth_curr",#N/A,FALSE,"2225"}</definedName>
    <definedName name="vzxvzxvzxcv" localSheetId="7" hidden="1">{"rp_only",#N/A,FALSE,"2225"}</definedName>
    <definedName name="vzxvzxvzxcv" hidden="1">{"rp_only",#N/A,FALSE,"2225"}</definedName>
    <definedName name="vzxvzxvzxcv_1" localSheetId="7" hidden="1">{"rp_only",#N/A,FALSE,"2225"}</definedName>
    <definedName name="vzxvzxvzxcv_1" hidden="1">{"rp_only",#N/A,FALSE,"2225"}</definedName>
    <definedName name="w"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localSheetId="7" hidden="1">{"rp_only",#N/A,FALSE,"2225"}</definedName>
    <definedName name="WBSdfsfd" hidden="1">{"rp_only",#N/A,FALSE,"2225"}</definedName>
    <definedName name="WBSdfsfd_1" localSheetId="7" hidden="1">{"rp_only",#N/A,FALSE,"2225"}</definedName>
    <definedName name="WBSdfsfd_1" hidden="1">{"rp_only",#N/A,FALSE,"2225"}</definedName>
    <definedName name="WBSgfdfsfds" localSheetId="7" hidden="1">{"rp_only",#N/A,FALSE,"2225"}</definedName>
    <definedName name="WBSgfdfsfds" hidden="1">{"rp_only",#N/A,FALSE,"2225"}</definedName>
    <definedName name="WBSgfdfsfds_1" localSheetId="7"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localSheetId="7" hidden="1">{#N/A,#N/A,FALSE,"Aging Summary";#N/A,#N/A,FALSE,"Ratio Analysis";#N/A,#N/A,FALSE,"Test 120 Day Accts";#N/A,#N/A,FALSE,"Tickmarks"}</definedName>
    <definedName name="we" hidden="1">{#N/A,#N/A,FALSE,"Aging Summary";#N/A,#N/A,FALSE,"Ratio Analysis";#N/A,#N/A,FALSE,"Test 120 Day Accts";#N/A,#N/A,FALSE,"Tickmarks"}</definedName>
    <definedName name="WEAR">#REF!</definedName>
    <definedName name="wedus" hidden="1">#REF!</definedName>
    <definedName name="weeee" localSheetId="7" hidden="1">{"rp_only",#N/A,FALSE,"2225"}</definedName>
    <definedName name="weeee" hidden="1">{"rp_only",#N/A,FALSE,"2225"}</definedName>
    <definedName name="weeee_1" localSheetId="7" hidden="1">{"rp_only",#N/A,FALSE,"2225"}</definedName>
    <definedName name="weeee_1" hidden="1">{"rp_only",#N/A,FALSE,"2225"}</definedName>
    <definedName name="weert" localSheetId="7" hidden="1">{#N/A,#N/A,FALSE,"Aging Summary";#N/A,#N/A,FALSE,"Ratio Analysis";#N/A,#N/A,FALSE,"Test 120 Day Accts";#N/A,#N/A,FALSE,"Tickmarks"}</definedName>
    <definedName name="weert" hidden="1">{#N/A,#N/A,FALSE,"Aging Summary";#N/A,#N/A,FALSE,"Ratio Analysis";#N/A,#N/A,FALSE,"Test 120 Day Accts";#N/A,#N/A,FALSE,"Tickmarks"}</definedName>
    <definedName name="weew" localSheetId="7" hidden="1">{"rp_only",#N/A,FALSE,"2225"}</definedName>
    <definedName name="weew" hidden="1">{"rp_only",#N/A,FALSE,"2225"}</definedName>
    <definedName name="weew_1" localSheetId="7" hidden="1">{"rp_only",#N/A,FALSE,"2225"}</definedName>
    <definedName name="weew_1" hidden="1">{"rp_only",#N/A,FALSE,"2225"}</definedName>
    <definedName name="weftfdg" localSheetId="7" hidden="1">{"rp_only",#N/A,FALSE,"2225"}</definedName>
    <definedName name="weftfdg" hidden="1">{"rp_only",#N/A,FALSE,"2225"}</definedName>
    <definedName name="weftfdg_1" localSheetId="7" hidden="1">{"rp_only",#N/A,FALSE,"2225"}</definedName>
    <definedName name="weftfdg_1" hidden="1">{"rp_only",#N/A,FALSE,"2225"}</definedName>
    <definedName name="wegtgty" localSheetId="7" hidden="1">{#N/A,#N/A,FALSE,"REK";#N/A,#N/A,FALSE,"rab"}</definedName>
    <definedName name="wegtgty" hidden="1">{#N/A,#N/A,FALSE,"REK";#N/A,#N/A,FALSE,"rab"}</definedName>
    <definedName name="Weight">#REF!</definedName>
    <definedName name="Weight__Kgr.___1_Mtr">#REF!</definedName>
    <definedName name="Weight__Kgr.___6_Mtr">#REF!</definedName>
    <definedName name="weq" localSheetId="10" hidden="1">{#N/A,#N/A,FALSE,"SumD";#N/A,#N/A,FALSE,"ElecD";#N/A,#N/A,FALSE,"MechD";#N/A,#N/A,FALSE,"GeotD";#N/A,#N/A,FALSE,"PrcsD";#N/A,#N/A,FALSE,"TunnD";#N/A,#N/A,FALSE,"CivlD";#N/A,#N/A,FALSE,"NtwkD";#N/A,#N/A,FALSE,"EstgD";#N/A,#N/A,FALSE,"PEngD"}</definedName>
    <definedName name="weq" localSheetId="7"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localSheetId="7" hidden="1">{"rp_only",#N/A,FALSE,"2225"}</definedName>
    <definedName name="weqeqeq" hidden="1">{"rp_only",#N/A,FALSE,"2225"}</definedName>
    <definedName name="weqeqeq_1" localSheetId="7" hidden="1">{"rp_only",#N/A,FALSE,"2225"}</definedName>
    <definedName name="weqeqeq_1" hidden="1">{"rp_only",#N/A,FALSE,"2225"}</definedName>
    <definedName name="weqeqwe" localSheetId="7" hidden="1">{"rp_only",#N/A,FALSE,"2225"}</definedName>
    <definedName name="weqeqwe" hidden="1">{"rp_only",#N/A,FALSE,"2225"}</definedName>
    <definedName name="weqeqwe_1" localSheetId="7" hidden="1">{"rp_only",#N/A,FALSE,"2225"}</definedName>
    <definedName name="weqeqwe_1" hidden="1">{"rp_only",#N/A,FALSE,"2225"}</definedName>
    <definedName name="weqeqweq" localSheetId="7" hidden="1">{"rp_only",#N/A,FALSE,"2225"}</definedName>
    <definedName name="weqeqweq" hidden="1">{"rp_only",#N/A,FALSE,"2225"}</definedName>
    <definedName name="weqeqweq_1" localSheetId="7" hidden="1">{"rp_only",#N/A,FALSE,"2225"}</definedName>
    <definedName name="weqeqweq_1" hidden="1">{"rp_only",#N/A,FALSE,"2225"}</definedName>
    <definedName name="weqqewr" localSheetId="7" hidden="1">{"rp_only",#N/A,FALSE,"2225"}</definedName>
    <definedName name="weqqewr" hidden="1">{"rp_only",#N/A,FALSE,"2225"}</definedName>
    <definedName name="weqqewr_1" localSheetId="7" hidden="1">{"rp_only",#N/A,FALSE,"2225"}</definedName>
    <definedName name="weqqewr_1" hidden="1">{"rp_only",#N/A,FALSE,"2225"}</definedName>
    <definedName name="weqweqe" localSheetId="7" hidden="1">{"rp_only",#N/A,FALSE,"2225"}</definedName>
    <definedName name="weqweqe" hidden="1">{"rp_only",#N/A,FALSE,"2225"}</definedName>
    <definedName name="weqweqe_1" localSheetId="7" hidden="1">{"rp_only",#N/A,FALSE,"2225"}</definedName>
    <definedName name="weqweqe_1" hidden="1">{"rp_only",#N/A,FALSE,"2225"}</definedName>
    <definedName name="weqweqwe" localSheetId="7" hidden="1">{"with_oth_curr",#N/A,FALSE,"2225"}</definedName>
    <definedName name="weqweqwe" hidden="1">{"with_oth_curr",#N/A,FALSE,"2225"}</definedName>
    <definedName name="weqweqwe_1" localSheetId="7" hidden="1">{"with_oth_curr",#N/A,FALSE,"2225"}</definedName>
    <definedName name="weqweqwe_1" hidden="1">{"with_oth_curr",#N/A,FALSE,"2225"}</definedName>
    <definedName name="weqweqweq" localSheetId="7" hidden="1">{"rp_only",#N/A,FALSE,"2225"}</definedName>
    <definedName name="weqweqweq" hidden="1">{"rp_only",#N/A,FALSE,"2225"}</definedName>
    <definedName name="weqweqweq_1" localSheetId="7" hidden="1">{"rp_only",#N/A,FALSE,"2225"}</definedName>
    <definedName name="weqweqweq_1" hidden="1">{"rp_only",#N/A,FALSE,"2225"}</definedName>
    <definedName name="weqweqweqwe" localSheetId="7" hidden="1">{"with_oth_curr",#N/A,FALSE,"2225"}</definedName>
    <definedName name="weqweqweqwe" hidden="1">{"with_oth_curr",#N/A,FALSE,"2225"}</definedName>
    <definedName name="weqweqweqwe_1" localSheetId="7" hidden="1">{"with_oth_curr",#N/A,FALSE,"2225"}</definedName>
    <definedName name="weqweqweqwe_1" hidden="1">{"with_oth_curr",#N/A,FALSE,"2225"}</definedName>
    <definedName name="weqweqweqweewq" localSheetId="7" hidden="1">{"rp_only",#N/A,FALSE,"2225"}</definedName>
    <definedName name="weqweqweqweewq" hidden="1">{"rp_only",#N/A,FALSE,"2225"}</definedName>
    <definedName name="weqweqweqweewq_1" localSheetId="7"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localSheetId="7" hidden="1">{"with_oth_curr",#N/A,FALSE,"2225"}</definedName>
    <definedName name="werew" hidden="1">{"with_oth_curr",#N/A,FALSE,"2225"}</definedName>
    <definedName name="werew_1" localSheetId="7" hidden="1">{"with_oth_curr",#N/A,FALSE,"2225"}</definedName>
    <definedName name="werew_1" hidden="1">{"with_oth_curr",#N/A,FALSE,"2225"}</definedName>
    <definedName name="werewrw" localSheetId="7" hidden="1">{"rp_only",#N/A,FALSE,"2225"}</definedName>
    <definedName name="werewrw" hidden="1">{"rp_only",#N/A,FALSE,"2225"}</definedName>
    <definedName name="werewrw_1" localSheetId="7" hidden="1">{"rp_only",#N/A,FALSE,"2225"}</definedName>
    <definedName name="werewrw_1" hidden="1">{"rp_only",#N/A,FALSE,"2225"}</definedName>
    <definedName name="werg" localSheetId="7" hidden="1">{#N/A,#N/A,FALSE,"REK";#N/A,#N/A,FALSE,"rab"}</definedName>
    <definedName name="werg" hidden="1">{#N/A,#N/A,FALSE,"REK";#N/A,#N/A,FALSE,"rab"}</definedName>
    <definedName name="werqwerwqerwqe" localSheetId="7" hidden="1">{"rp_only",#N/A,FALSE,"2225"}</definedName>
    <definedName name="werqwerwqerwqe" hidden="1">{"rp_only",#N/A,FALSE,"2225"}</definedName>
    <definedName name="werqwerwqerwqe_1" localSheetId="7" hidden="1">{"rp_only",#N/A,FALSE,"2225"}</definedName>
    <definedName name="werqwerwqerwqe_1" hidden="1">{"rp_only",#N/A,FALSE,"2225"}</definedName>
    <definedName name="werrwqq" localSheetId="7" hidden="1">{"rp_only",#N/A,FALSE,"2225"}</definedName>
    <definedName name="werrwqq" hidden="1">{"rp_only",#N/A,FALSE,"2225"}</definedName>
    <definedName name="werrwqq_1" localSheetId="7" hidden="1">{"rp_only",#N/A,FALSE,"2225"}</definedName>
    <definedName name="werrwqq_1" hidden="1">{"rp_only",#N/A,FALSE,"2225"}</definedName>
    <definedName name="wert">#REF!</definedName>
    <definedName name="werwer" localSheetId="7" hidden="1">{"rp_only",#N/A,FALSE,"2225"}</definedName>
    <definedName name="werwer" hidden="1">{"rp_only",#N/A,FALSE,"2225"}</definedName>
    <definedName name="werwer_1" localSheetId="7" hidden="1">{"rp_only",#N/A,FALSE,"2225"}</definedName>
    <definedName name="werwer_1" hidden="1">{"rp_only",#N/A,FALSE,"2225"}</definedName>
    <definedName name="werwerw" localSheetId="7" hidden="1">{"with_oth_curr",#N/A,FALSE,"2225"}</definedName>
    <definedName name="werwerw" hidden="1">{"with_oth_curr",#N/A,FALSE,"2225"}</definedName>
    <definedName name="werwerw_1" localSheetId="7" hidden="1">{"with_oth_curr",#N/A,FALSE,"2225"}</definedName>
    <definedName name="werwerw_1" hidden="1">{"with_oth_curr",#N/A,FALSE,"2225"}</definedName>
    <definedName name="werwerwe" localSheetId="7" hidden="1">{"rp_only",#N/A,FALSE,"2225"}</definedName>
    <definedName name="werwerwe" hidden="1">{"rp_only",#N/A,FALSE,"2225"}</definedName>
    <definedName name="werwerwe_1" localSheetId="7" hidden="1">{"rp_only",#N/A,FALSE,"2225"}</definedName>
    <definedName name="werwerwe_1" hidden="1">{"rp_only",#N/A,FALSE,"2225"}</definedName>
    <definedName name="werwerwer" localSheetId="7" hidden="1">{"rp_only",#N/A,FALSE,"2225"}</definedName>
    <definedName name="werwerwer" hidden="1">{"rp_only",#N/A,FALSE,"2225"}</definedName>
    <definedName name="werwerwer_1" localSheetId="7" hidden="1">{"rp_only",#N/A,FALSE,"2225"}</definedName>
    <definedName name="werwerwer_1" hidden="1">{"rp_only",#N/A,FALSE,"2225"}</definedName>
    <definedName name="werwerwerw" localSheetId="7" hidden="1">{"rp_only",#N/A,FALSE,"2225"}</definedName>
    <definedName name="werwerwerw" hidden="1">{"rp_only",#N/A,FALSE,"2225"}</definedName>
    <definedName name="werwerwerw_1" localSheetId="7" hidden="1">{"rp_only",#N/A,FALSE,"2225"}</definedName>
    <definedName name="werwerwerw_1" hidden="1">{"rp_only",#N/A,FALSE,"2225"}</definedName>
    <definedName name="werwerwerwer" localSheetId="7" hidden="1">{"rp_only",#N/A,FALSE,"2225"}</definedName>
    <definedName name="werwerwerwer" hidden="1">{"rp_only",#N/A,FALSE,"2225"}</definedName>
    <definedName name="werwerwerwer_1" localSheetId="7" hidden="1">{"rp_only",#N/A,FALSE,"2225"}</definedName>
    <definedName name="werwerwerwer_1" hidden="1">{"rp_only",#N/A,FALSE,"2225"}</definedName>
    <definedName name="werwerwr" localSheetId="7" hidden="1">{"with_oth_curr",#N/A,FALSE,"2225"}</definedName>
    <definedName name="werwerwr" hidden="1">{"with_oth_curr",#N/A,FALSE,"2225"}</definedName>
    <definedName name="werwerwr_1" localSheetId="7" hidden="1">{"with_oth_curr",#N/A,FALSE,"2225"}</definedName>
    <definedName name="werwerwr_1" hidden="1">{"with_oth_curr",#N/A,FALSE,"2225"}</definedName>
    <definedName name="werwerwre" localSheetId="7" hidden="1">{"rp_only",#N/A,FALSE,"2225"}</definedName>
    <definedName name="werwerwre" hidden="1">{"rp_only",#N/A,FALSE,"2225"}</definedName>
    <definedName name="werwerwre_1" localSheetId="7" hidden="1">{"rp_only",#N/A,FALSE,"2225"}</definedName>
    <definedName name="werwerwre_1" hidden="1">{"rp_only",#N/A,FALSE,"2225"}</definedName>
    <definedName name="werwr" localSheetId="7" hidden="1">{"rp_only",#N/A,FALSE,"2225"}</definedName>
    <definedName name="werwr" hidden="1">{"rp_only",#N/A,FALSE,"2225"}</definedName>
    <definedName name="werwr_1" localSheetId="7" hidden="1">{"rp_only",#N/A,FALSE,"2225"}</definedName>
    <definedName name="werwr_1" hidden="1">{"rp_only",#N/A,FALSE,"2225"}</definedName>
    <definedName name="werwre" localSheetId="7" hidden="1">{"rp_only",#N/A,FALSE,"2225"}</definedName>
    <definedName name="werwre" hidden="1">{"rp_only",#N/A,FALSE,"2225"}</definedName>
    <definedName name="werwre_1" localSheetId="7" hidden="1">{"rp_only",#N/A,FALSE,"2225"}</definedName>
    <definedName name="werwre_1" hidden="1">{"rp_only",#N/A,FALSE,"2225"}</definedName>
    <definedName name="werwrer" localSheetId="7" hidden="1">{"rp_only",#N/A,FALSE,"2225"}</definedName>
    <definedName name="werwrer" hidden="1">{"rp_only",#N/A,FALSE,"2225"}</definedName>
    <definedName name="werwrer_1" localSheetId="7" hidden="1">{"rp_only",#N/A,FALSE,"2225"}</definedName>
    <definedName name="werwrer_1" hidden="1">{"rp_only",#N/A,FALSE,"2225"}</definedName>
    <definedName name="werwrt" localSheetId="7" hidden="1">{"with_oth_curr",#N/A,FALSE,"2225"}</definedName>
    <definedName name="werwrt" hidden="1">{"with_oth_curr",#N/A,FALSE,"2225"}</definedName>
    <definedName name="werwrt_1" localSheetId="7" hidden="1">{"with_oth_curr",#N/A,FALSE,"2225"}</definedName>
    <definedName name="werwrt_1" hidden="1">{"with_oth_curr",#N/A,FALSE,"2225"}</definedName>
    <definedName name="werwrwer" localSheetId="7" hidden="1">{"rp_only",#N/A,FALSE,"2225"}</definedName>
    <definedName name="werwrwer" hidden="1">{"rp_only",#N/A,FALSE,"2225"}</definedName>
    <definedName name="werwrwer_1" localSheetId="7"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localSheetId="7" hidden="1">{#N/A,#N/A,FALSE,"REK";#N/A,#N/A,FALSE,"Bq-ARS"}</definedName>
    <definedName name="wet" hidden="1">{#N/A,#N/A,FALSE,"REK";#N/A,#N/A,FALSE,"Bq-ARS"}</definedName>
    <definedName name="wetewtrtr" localSheetId="7" hidden="1">{"with_oth_curr",#N/A,FALSE,"2225"}</definedName>
    <definedName name="wetewtrtr" hidden="1">{"with_oth_curr",#N/A,FALSE,"2225"}</definedName>
    <definedName name="wetewtrtr_1" localSheetId="7" hidden="1">{"with_oth_curr",#N/A,FALSE,"2225"}</definedName>
    <definedName name="wetewtrtr_1" hidden="1">{"with_oth_curr",#N/A,FALSE,"2225"}</definedName>
    <definedName name="wetwerg" localSheetId="7" hidden="1">{#N/A,#N/A,FALSE,"REK";#N/A,#N/A,FALSE,"rab"}</definedName>
    <definedName name="wetwerg" hidden="1">{#N/A,#N/A,FALSE,"REK";#N/A,#N/A,FALSE,"rab"}</definedName>
    <definedName name="wewee" localSheetId="7" hidden="1">{"rp_only",#N/A,FALSE,"2225"}</definedName>
    <definedName name="wewee" hidden="1">{"rp_only",#N/A,FALSE,"2225"}</definedName>
    <definedName name="wewee_1" localSheetId="7" hidden="1">{"rp_only",#N/A,FALSE,"2225"}</definedName>
    <definedName name="wewee_1" hidden="1">{"rp_only",#N/A,FALSE,"2225"}</definedName>
    <definedName name="wewqe" localSheetId="7" hidden="1">{"rp_only",#N/A,FALSE,"2225"}</definedName>
    <definedName name="wewqe" hidden="1">{"rp_only",#N/A,FALSE,"2225"}</definedName>
    <definedName name="wewqe_1" localSheetId="7" hidden="1">{"rp_only",#N/A,FALSE,"2225"}</definedName>
    <definedName name="wewqe_1" hidden="1">{"rp_only",#N/A,FALSE,"2225"}</definedName>
    <definedName name="weygt" localSheetId="7" hidden="1">{#N/A,#N/A,FALSE,"REK";#N/A,#N/A,FALSE,"Bq-ARS"}</definedName>
    <definedName name="weygt" hidden="1">{#N/A,#N/A,FALSE,"REK";#N/A,#N/A,FALSE,"Bq-ARS"}</definedName>
    <definedName name="wf" localSheetId="7" hidden="1">{#N/A,#N/A,FALSE,"Act.Fcst Costs"}</definedName>
    <definedName name="wf" hidden="1">{#N/A,#N/A,FALSE,"Act.Fcst Costs"}</definedName>
    <definedName name="wfprof">#REF!</definedName>
    <definedName name="WFSDF" localSheetId="7" hidden="1">{"rp_only",#N/A,FALSE,"2225"}</definedName>
    <definedName name="WFSDF" hidden="1">{"rp_only",#N/A,FALSE,"2225"}</definedName>
    <definedName name="WFSDF_1" localSheetId="7" hidden="1">{"rp_only",#N/A,FALSE,"2225"}</definedName>
    <definedName name="WFSDF_1" hidden="1">{"rp_only",#N/A,FALSE,"2225"}</definedName>
    <definedName name="wgp_a">#REF!</definedName>
    <definedName name="wgp_b">#REF!</definedName>
    <definedName name="wgp_p">#REF!</definedName>
    <definedName name="wh">#REF!</definedName>
    <definedName name="whatever" localSheetId="7" hidden="1">{#N/A,#N/A,FALSE,"CHANGES";#N/A,#N/A,FALSE,"PROD SUMMARY";#N/A,#N/A,FALSE,"1995 PO SUM";#N/A,#N/A,FALSE,"1995 GEOG SUM";#N/A,#N/A,FALSE,"1996 PO SUM";#N/A,#N/A,FALSE,"1996 GEOG SUM"}</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 localSheetId="7">coname</definedName>
    <definedName name="WILMAR_INTERNATIONAL_HOLDINGS_LTD__BVI">coname</definedName>
    <definedName name="WIN" localSheetId="7" hidden="1">{#N/A,#N/A,FALSE,"Sheet1";#N/A,#N/A,FALSE,"Sheet2"}</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localSheetId="7" hidden="1">{#N/A,#N/A,FALSE,"Aging Summary";#N/A,#N/A,FALSE,"Ratio Analysis";#N/A,#N/A,FALSE,"Test 120 Day Accts";#N/A,#N/A,FALSE,"Tickmarks"}</definedName>
    <definedName name="WISS" hidden="1">{#N/A,#N/A,FALSE,"Aging Summary";#N/A,#N/A,FALSE,"Ratio Analysis";#N/A,#N/A,FALSE,"Test 120 Day Accts";#N/A,#N/A,FALSE,"Tickmarks"}</definedName>
    <definedName name="witax" hidden="1">#REF!</definedName>
    <definedName name="Wj" localSheetId="7" hidden="1">{"WORK IN PROCESS",#N/A,FALSE,"COGS"}</definedName>
    <definedName name="Wj" hidden="1">{"WORK IN PROCESS",#N/A,FALSE,"COGS"}</definedName>
    <definedName name="Wj_1" localSheetId="7" hidden="1">{"WORK IN PROCESS",#N/A,FALSE,"COGS"}</definedName>
    <definedName name="Wj_1" hidden="1">{"WORK IN PROCESS",#N/A,FALSE,"COGS"}</definedName>
    <definedName name="wjs" localSheetId="10" hidden="1">{#N/A,#N/A,FALSE,"CCTV"}</definedName>
    <definedName name="wjs" localSheetId="7"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localSheetId="7" hidden="1">{#N/A,#N/A,FALSE,"Cost Report";"Geology",#N/A,FALSE,"Cost Summary";"Geolgy Recon",#N/A,FALSE,"UG Geology Rep."}</definedName>
    <definedName name="wow" hidden="1">{#N/A,#N/A,FALSE,"Cost Report";"Geology",#N/A,FALSE,"Cost Summary";"Geolgy Recon",#N/A,FALSE,"UG Geology Rep."}</definedName>
    <definedName name="wow_1" localSheetId="7"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localSheetId="7" hidden="1">{#N/A,#N/A,FALSE,"Aging Summary";#N/A,#N/A,FALSE,"Ratio Analysis";#N/A,#N/A,FALSE,"Test 120 Day Accts";#N/A,#N/A,FALSE,"Tickmarks"}</definedName>
    <definedName name="WPIS" hidden="1">{#N/A,#N/A,FALSE,"Aging Summary";#N/A,#N/A,FALSE,"Ratio Analysis";#N/A,#N/A,FALSE,"Test 120 Day Accts";#N/A,#N/A,FALSE,"Tickmarks"}</definedName>
    <definedName name="WPKUASA">#REF!</definedName>
    <definedName name="WPL">#REF!</definedName>
    <definedName name="WPL.Audit" localSheetId="7" hidden="1">{"with_oth_curr",#N/A,FALSE,"2225"}</definedName>
    <definedName name="WPL.Audit" hidden="1">{"with_oth_curr",#N/A,FALSE,"2225"}</definedName>
    <definedName name="WPL.Audit_1" localSheetId="7"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localSheetId="7" hidden="1">{"rp_only",#N/A,FALSE,"2225"}</definedName>
    <definedName name="wqeqeq" hidden="1">{"rp_only",#N/A,FALSE,"2225"}</definedName>
    <definedName name="wqeqeq_1" localSheetId="7" hidden="1">{"rp_only",#N/A,FALSE,"2225"}</definedName>
    <definedName name="wqeqeq_1" hidden="1">{"rp_only",#N/A,FALSE,"2225"}</definedName>
    <definedName name="wqeqeqw" localSheetId="7" hidden="1">{"with_oth_curr",#N/A,FALSE,"2225"}</definedName>
    <definedName name="wqeqeqw" hidden="1">{"with_oth_curr",#N/A,FALSE,"2225"}</definedName>
    <definedName name="wqeqeqw_1" localSheetId="7" hidden="1">{"with_oth_curr",#N/A,FALSE,"2225"}</definedName>
    <definedName name="wqeqeqw_1" hidden="1">{"with_oth_curr",#N/A,FALSE,"2225"}</definedName>
    <definedName name="wqeqeweq" localSheetId="7" hidden="1">{"rp_only",#N/A,FALSE,"2225"}</definedName>
    <definedName name="wqeqeweq" hidden="1">{"rp_only",#N/A,FALSE,"2225"}</definedName>
    <definedName name="wqeqeweq_1" localSheetId="7" hidden="1">{"rp_only",#N/A,FALSE,"2225"}</definedName>
    <definedName name="wqeqeweq_1" hidden="1">{"rp_only",#N/A,FALSE,"2225"}</definedName>
    <definedName name="wqeqqweretty" localSheetId="7" hidden="1">{"rp_only",#N/A,FALSE,"2225"}</definedName>
    <definedName name="wqeqqweretty" hidden="1">{"rp_only",#N/A,FALSE,"2225"}</definedName>
    <definedName name="wqeqqweretty_1" localSheetId="7" hidden="1">{"rp_only",#N/A,FALSE,"2225"}</definedName>
    <definedName name="wqeqqweretty_1" hidden="1">{"rp_only",#N/A,FALSE,"2225"}</definedName>
    <definedName name="wqeqwe" localSheetId="7" hidden="1">{"with_oth_curr",#N/A,FALSE,"2225"}</definedName>
    <definedName name="wqeqwe" hidden="1">{"with_oth_curr",#N/A,FALSE,"2225"}</definedName>
    <definedName name="wqeqwe_1" localSheetId="7" hidden="1">{"with_oth_curr",#N/A,FALSE,"2225"}</definedName>
    <definedName name="wqeqwe_1" hidden="1">{"with_oth_curr",#N/A,FALSE,"2225"}</definedName>
    <definedName name="wqeqwewe" localSheetId="7" hidden="1">{"with_oth_curr",#N/A,FALSE,"2225"}</definedName>
    <definedName name="wqeqwewe" hidden="1">{"with_oth_curr",#N/A,FALSE,"2225"}</definedName>
    <definedName name="wqeqwewe_1" localSheetId="7" hidden="1">{"with_oth_curr",#N/A,FALSE,"2225"}</definedName>
    <definedName name="wqeqwewe_1" hidden="1">{"with_oth_curr",#N/A,FALSE,"2225"}</definedName>
    <definedName name="WQEYGT" localSheetId="7" hidden="1">{#N/A,#N/A,FALSE,"REK";#N/A,#N/A,FALSE,"rab"}</definedName>
    <definedName name="WQEYGT" hidden="1">{#N/A,#N/A,FALSE,"REK";#N/A,#N/A,FALSE,"rab"}</definedName>
    <definedName name="wqeygtQWET" localSheetId="7" hidden="1">{#N/A,#N/A,FALSE,"REK";#N/A,#N/A,FALSE,"rab"}</definedName>
    <definedName name="wqeygtQWET" hidden="1">{#N/A,#N/A,FALSE,"REK";#N/A,#N/A,FALSE,"rab"}</definedName>
    <definedName name="wqqwe" localSheetId="7" hidden="1">{"with_oth_curr",#N/A,FALSE,"2225"}</definedName>
    <definedName name="wqqwe" hidden="1">{"with_oth_curr",#N/A,FALSE,"2225"}</definedName>
    <definedName name="wqqwe_1" localSheetId="7" hidden="1">{"with_oth_curr",#N/A,FALSE,"2225"}</definedName>
    <definedName name="wqqwe_1" hidden="1">{"with_oth_curr",#N/A,FALSE,"2225"}</definedName>
    <definedName name="wqrwtrt" localSheetId="7" hidden="1">{"with_oth_curr",#N/A,FALSE,"2225"}</definedName>
    <definedName name="wqrwtrt" hidden="1">{"with_oth_curr",#N/A,FALSE,"2225"}</definedName>
    <definedName name="wqrwtrt_1" localSheetId="7" hidden="1">{"with_oth_curr",#N/A,FALSE,"2225"}</definedName>
    <definedName name="wqrwtrt_1" hidden="1">{"with_oth_curr",#N/A,FALSE,"2225"}</definedName>
    <definedName name="wqweer" localSheetId="7" hidden="1">{"with_oth_curr",#N/A,FALSE,"2225"}</definedName>
    <definedName name="wqweer" hidden="1">{"with_oth_curr",#N/A,FALSE,"2225"}</definedName>
    <definedName name="wqweer_1" localSheetId="7" hidden="1">{"with_oth_curr",#N/A,FALSE,"2225"}</definedName>
    <definedName name="wqweer_1" hidden="1">{"with_oth_curr",#N/A,FALSE,"2225"}</definedName>
    <definedName name="wqweqe" localSheetId="7" hidden="1">{"rp_only",#N/A,FALSE,"2225"}</definedName>
    <definedName name="wqweqe" hidden="1">{"rp_only",#N/A,FALSE,"2225"}</definedName>
    <definedName name="wqweqe_1" localSheetId="7" hidden="1">{"rp_only",#N/A,FALSE,"2225"}</definedName>
    <definedName name="wqweqe_1" hidden="1">{"rp_only",#N/A,FALSE,"2225"}</definedName>
    <definedName name="wqwqqw" localSheetId="7" hidden="1">{"with_oth_curr",#N/A,FALSE,"2225"}</definedName>
    <definedName name="wqwqqw" hidden="1">{"with_oth_curr",#N/A,FALSE,"2225"}</definedName>
    <definedName name="wqwqqw_1" localSheetId="7" hidden="1">{"with_oth_curr",#N/A,FALSE,"2225"}</definedName>
    <definedName name="wqwqqw_1" hidden="1">{"with_oth_curr",#N/A,FALSE,"2225"}</definedName>
    <definedName name="wr" localSheetId="7" hidden="1">{"'Feb 99'!$A$1:$G$30"}</definedName>
    <definedName name="wr" hidden="1">{"'Feb 99'!$A$1:$G$30"}</definedName>
    <definedName name="wre"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localSheetId="7" hidden="1">{"with_oth_curr",#N/A,FALSE,"2225"}</definedName>
    <definedName name="wrerww" hidden="1">{"with_oth_curr",#N/A,FALSE,"2225"}</definedName>
    <definedName name="wrerww_1" localSheetId="7" hidden="1">{"with_oth_curr",#N/A,FALSE,"2225"}</definedName>
    <definedName name="wrerww_1" hidden="1">{"with_oth_curr",#N/A,FALSE,"2225"}</definedName>
    <definedName name="wrewre" localSheetId="7" hidden="1">{"rp_only",#N/A,FALSE,"2225"}</definedName>
    <definedName name="wrewre" hidden="1">{"rp_only",#N/A,FALSE,"2225"}</definedName>
    <definedName name="wrewre_1" localSheetId="7" hidden="1">{"rp_only",#N/A,FALSE,"2225"}</definedName>
    <definedName name="wrewre_1" hidden="1">{"rp_only",#N/A,FALSE,"2225"}</definedName>
    <definedName name="wrg" localSheetId="7" hidden="1">{#N/A,#N/A,FALSE,"REK";#N/A,#N/A,FALSE,"rab"}</definedName>
    <definedName name="wrg" hidden="1">{#N/A,#N/A,FALSE,"REK";#N/A,#N/A,FALSE,"rab"}</definedName>
    <definedName name="WRITE" localSheetId="10" hidden="1">{#N/A,#N/A,FALSE,"CCTV"}</definedName>
    <definedName name="WRITE" localSheetId="7" hidden="1">{#N/A,#N/A,FALSE,"CCTV"}</definedName>
    <definedName name="WRITE" hidden="1">{#N/A,#N/A,FALSE,"CCTV"}</definedName>
    <definedName name="writeoff">#REF!</definedName>
    <definedName name="WRN" localSheetId="7" hidden="1">{#N/A,#N/A,FALSE,"INCOME STATE";#N/A,#N/A,FALSE,"TOT EXP";#N/A,#N/A,FALSE,"PROMO";#N/A,#N/A,FALSE,"NTS RP"}</definedName>
    <definedName name="WRN" hidden="1">{#N/A,#N/A,FALSE,"INCOME STATE";#N/A,#N/A,FALSE,"TOT EXP";#N/A,#N/A,FALSE,"PROMO";#N/A,#N/A,FALSE,"NTS RP"}</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localSheetId="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7" hidden="1">{#N/A,#N/A,TRUE,"1? ????";#N/A,#N/A,TRUE,"1-2? ?????";#N/A,#N/A,TRUE,"2? ??";#N/A,#N/A,TRUE,"2??? ????";#N/A,#N/A,TRUE,"3(1)? ????";#N/A,#N/A,TRUE,"??????";#N/A,#N/A,TRUE,"3(1)?7 ????";#N/A,#N/A,TRUE,"5? ???";#N/A,#N/A,TRUE,"5?2 ???(?)";#N/A,#N/A,TRUE,"6? ????";#N/A,#N/A,TRUE,"6? ??(?)";#N/A,#N/A,TRUE,"6? ??(?)";#N/A,#N/A,TRUE,"????";#N/A,#N/A,TRUE,"6-6(3)? ??(??)";#N/A,#N/A,TRUE,"9? ???(?)";#N/A,#N/A,TRUE,"9? ???(?)";#N/A,#N/A,TRUE,"10(3)? ????";#N/A,#N/A,TRUE,"10(4)? ????"}</definedName>
    <definedName name="wrn.??????????." hidden="1">{#N/A,#N/A,TRUE,"1? ????";#N/A,#N/A,TRUE,"1-2? ?????";#N/A,#N/A,TRUE,"2? ??";#N/A,#N/A,TRUE,"2??? ????";#N/A,#N/A,TRUE,"3(1)? ????";#N/A,#N/A,TRUE,"??????";#N/A,#N/A,TRUE,"3(1)?7 ????";#N/A,#N/A,TRUE,"5? ???";#N/A,#N/A,TRUE,"5?2 ???(?)";#N/A,#N/A,TRUE,"6? ????";#N/A,#N/A,TRUE,"6? ??(?)";#N/A,#N/A,TRUE,"6? ??(?)";#N/A,#N/A,TRUE,"????";#N/A,#N/A,TRUE,"6-6(3)? ??(??)";#N/A,#N/A,TRUE,"9? ???(?)";#N/A,#N/A,TRUE,"9? ???(?)";#N/A,#N/A,TRUE,"10(3)? ????";#N/A,#N/A,TRUE,"10(4)? ????"}</definedName>
    <definedName name="wrn.??????????._1" localSheetId="7"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localSheetId="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localSheetId="7" hidden="1">{#N/A,#N/A,FALSE,"Calc";#N/A,#N/A,FALSE,"Sensitivity";#N/A,#N/A,FALSE,"LT Earn.Dil.";#N/A,#N/A,FALSE,"Dil. AVP"}</definedName>
    <definedName name="wrn.1." hidden="1">{#N/A,#N/A,FALSE,"Calc";#N/A,#N/A,FALSE,"Sensitivity";#N/A,#N/A,FALSE,"LT Earn.Dil.";#N/A,#N/A,FALSE,"Dil. AVP"}</definedName>
    <definedName name="wrn.10yp._.balance._.sheet." localSheetId="7" hidden="1">{"10yp balance sheet",#N/A,FALSE,"Celtel alternative 6"}</definedName>
    <definedName name="wrn.10yp._.balance._.sheet." hidden="1">{"10yp balance sheet",#N/A,FALSE,"Celtel alternative 6"}</definedName>
    <definedName name="wrn.10yp._.capex." localSheetId="7" hidden="1">{"10yp capex",#N/A,FALSE,"Celtel alternative 6"}</definedName>
    <definedName name="wrn.10yp._.capex." hidden="1">{"10yp capex",#N/A,FALSE,"Celtel alternative 6"}</definedName>
    <definedName name="wrn.10yp._.customers." localSheetId="7" hidden="1">{"10yp customers",#N/A,FALSE,"Celtel alternative 6"}</definedName>
    <definedName name="wrn.10yp._.customers." hidden="1">{"10yp customers",#N/A,FALSE,"Celtel alternative 6"}</definedName>
    <definedName name="wrn.10yp._.graphs." localSheetId="7" hidden="1">{"10yp graphs",#N/A,FALSE,"Market Data"}</definedName>
    <definedName name="wrn.10yp._.graphs." hidden="1">{"10yp graphs",#N/A,FALSE,"Market Data"}</definedName>
    <definedName name="wrn.10yp._.key._.data." localSheetId="7" hidden="1">{"10yp key data",#N/A,FALSE,"Market Data"}</definedName>
    <definedName name="wrn.10yp._.key._.data." hidden="1">{"10yp key data",#N/A,FALSE,"Market Data"}</definedName>
    <definedName name="wrn.10yp._.profit._.and._.loss." localSheetId="7" hidden="1">{"10yp profit and loss",#N/A,FALSE,"Celtel alternative 6"}</definedName>
    <definedName name="wrn.10yp._.profit._.and._.loss." hidden="1">{"10yp profit and loss",#N/A,FALSE,"Celtel alternative 6"}</definedName>
    <definedName name="wrn.10yp._.tariffs." localSheetId="7" hidden="1">{"10yp tariffs",#N/A,FALSE,"Celtel alternative 6"}</definedName>
    <definedName name="wrn.10yp._.tariffs." hidden="1">{"10yp tariffs",#N/A,FALSE,"Celtel alternative 6"}</definedName>
    <definedName name="wrn.12._.Costs._.Act._.Fcast._.All." localSheetId="7" hidden="1">{#N/A,#N/A,FALSE,"Act.Fcst Costs"}</definedName>
    <definedName name="wrn.12._.Costs._.Act._.Fcast._.All." hidden="1">{#N/A,#N/A,FALSE,"Act.Fcst Costs"}</definedName>
    <definedName name="wrn.12._.Costs._.Act._.Fcast._.All._1" localSheetId="7" hidden="1">{#N/A,#N/A,FALSE,"Act.Fcst Costs"}</definedName>
    <definedName name="wrn.12._.Costs._.Act._.Fcast._.All._1" hidden="1">{#N/A,#N/A,FALSE,"Act.Fcst Costs"}</definedName>
    <definedName name="WRN.2." localSheetId="7" hidden="1">{#N/A,#N/A,FALSE,"Calc";#N/A,#N/A,FALSE,"Sensitivity";#N/A,#N/A,FALSE,"LT Earn.Dil.";#N/A,#N/A,FALSE,"Dil. AVP"}</definedName>
    <definedName name="WRN.2." hidden="1">{#N/A,#N/A,FALSE,"Calc";#N/A,#N/A,FALSE,"Sensitivity";#N/A,#N/A,FALSE,"LT Earn.Dil.";#N/A,#N/A,FALSE,"Dil. AVP"}</definedName>
    <definedName name="wrn.2._.pagers." localSheetId="7" hidden="1">{"Cover",#N/A,FALSE,"Cover";"Summary",#N/A,FALSE,"Summarpage"}</definedName>
    <definedName name="wrn.2._.pagers." hidden="1">{"Cover",#N/A,FALSE,"Cover";"Summary",#N/A,FALSE,"Summarpage"}</definedName>
    <definedName name="wrn.2._.pagers._1" localSheetId="7" hidden="1">{"Cover",#N/A,FALSE,"Cover";"Summary",#N/A,FALSE,"Summarpage"}</definedName>
    <definedName name="wrn.2._.pagers._1" hidden="1">{"Cover",#N/A,FALSE,"Cover";"Summary",#N/A,FALSE,"Summarpage"}</definedName>
    <definedName name="wrn.50._.50." localSheetId="7"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97." localSheetId="7" hidden="1">{#N/A,#N/A,FALSE,"지침";#N/A,#N/A,FALSE,"환경분석";#N/A,#N/A,FALSE,"Sheet16"}</definedName>
    <definedName name="wrn.97." hidden="1">{#N/A,#N/A,FALSE,"지침";#N/A,#N/A,FALSE,"환경분석";#N/A,#N/A,FALSE,"Sheet16"}</definedName>
    <definedName name="WRN.98." localSheetId="7" hidden="1">{#N/A,#N/A,FALSE,"지침";#N/A,#N/A,FALSE,"환경분석";#N/A,#N/A,FALSE,"Sheet16"}</definedName>
    <definedName name="WRN.98." hidden="1">{#N/A,#N/A,FALSE,"지침";#N/A,#N/A,FALSE,"환경분석";#N/A,#N/A,FALSE,"Sheet16"}</definedName>
    <definedName name="wrn.AAA." localSheetId="7" hidden="1">{#N/A,#N/A,FALSE,"REK";#N/A,#N/A,FALSE,"Bq-ARS"}</definedName>
    <definedName name="wrn.AAA." hidden="1">{#N/A,#N/A,FALSE,"REK";#N/A,#N/A,FALSE,"Bq-ARS"}</definedName>
    <definedName name="wrn.ac30prn." localSheetId="7"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counts._.schedules."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localSheetId="7"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localSheetId="7" hidden="1">{"Acq_matrix",#N/A,FALSE,"Acquisition Matrix"}</definedName>
    <definedName name="wrn.Acquisition_matrix." hidden="1">{"Acq_matrix",#N/A,FALSE,"Acquisition Matrix"}</definedName>
    <definedName name="wrn.Acquisition_matrix._1" localSheetId="7" hidden="1">{"Acq_matrix",#N/A,FALSE,"Acquisition Matrix"}</definedName>
    <definedName name="wrn.Acquisition_matrix._1" hidden="1">{"Acq_matrix",#N/A,FALSE,"Acquisition Matrix"}</definedName>
    <definedName name="wrn.adj95." localSheetId="7" hidden="1">{"adj95mult",#N/A,FALSE,"COMPCO";"adj95est",#N/A,FALSE,"COMPCO"}</definedName>
    <definedName name="wrn.adj95." hidden="1">{"adj95mult",#N/A,FALSE,"COMPCO";"adj95est",#N/A,FALSE,"COMPCO"}</definedName>
    <definedName name="wrn.adj95._1" localSheetId="7" hidden="1">{"adj95mult",#N/A,FALSE,"COMPCO";"adj95est",#N/A,FALSE,"COMPCO"}</definedName>
    <definedName name="wrn.adj95._1" hidden="1">{"adj95mult",#N/A,FALSE,"COMPCO";"adj95est",#N/A,FALSE,"COMPCO"}</definedName>
    <definedName name="wrn.adm." localSheetId="7" hidden="1">{#N/A,#N/A,FALSE,"FIN-J";#N/A,#N/A,FALSE,"FIN-P";#N/A,#N/A,FALSE,"MIS";#N/A,#N/A,FALSE,"GM";#N/A,#N/A,FALSE,"GEN. TOTAL"}</definedName>
    <definedName name="wrn.adm." hidden="1">{#N/A,#N/A,FALSE,"FIN-J";#N/A,#N/A,FALSE,"FIN-P";#N/A,#N/A,FALSE,"MIS";#N/A,#N/A,FALSE,"GM";#N/A,#N/A,FALSE,"GEN. TOTAL"}</definedName>
    <definedName name="wrn.adm._1" localSheetId="7" hidden="1">{#N/A,#N/A,FALSE,"FIN-J";#N/A,#N/A,FALSE,"FIN-P";#N/A,#N/A,FALSE,"MIS";#N/A,#N/A,FALSE,"GM";#N/A,#N/A,FALSE,"GEN. TOTAL"}</definedName>
    <definedName name="wrn.adm._1" hidden="1">{#N/A,#N/A,FALSE,"FIN-J";#N/A,#N/A,FALSE,"FIN-P";#N/A,#N/A,FALSE,"MIS";#N/A,#N/A,FALSE,"GM";#N/A,#N/A,FALSE,"GEN. TOTAL"}</definedName>
    <definedName name="wrn.agind" localSheetId="7" hidden="1">{#N/A,#N/A,FALSE,"Aging Summary";#N/A,#N/A,FALSE,"Ratio Analysis";#N/A,#N/A,FALSE,"Test 120 Day Accts";#N/A,#N/A,FALSE,"Tickmarks"}</definedName>
    <definedName name="wrn.agind"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7"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localSheetId="7"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localSheetId="7"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localSheetId="7"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localSheetId="7"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localSheetId="7"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10" hidden="1">{#N/A,#N/A,FALSE,"Pricing";#N/A,#N/A,FALSE,"Summary";#N/A,#N/A,FALSE,"CompProd";#N/A,#N/A,FALSE,"CompJobhrs";#N/A,#N/A,FALSE,"Escalation";#N/A,#N/A,FALSE,"Contingency";#N/A,#N/A,FALSE,"GM";#N/A,#N/A,FALSE,"CompWage";#N/A,#N/A,FALSE,"costSum"}</definedName>
    <definedName name="wrn.all." localSheetId="7"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localSheetId="7"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localSheetId="7"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7"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10" hidden="1">{#N/A,#N/A,FALSE,"Summary";#N/A,#N/A,FALSE,"3TJ";#N/A,#N/A,FALSE,"3TN";#N/A,#N/A,FALSE,"3TP";#N/A,#N/A,FALSE,"3SJ";#N/A,#N/A,FALSE,"3CJ";#N/A,#N/A,FALSE,"3CN";#N/A,#N/A,FALSE,"3CP";#N/A,#N/A,FALSE,"3A"}</definedName>
    <definedName name="wrn.all._.lines." localSheetId="7"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7"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localSheetId="7"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localSheetId="7"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localSheetId="7" hidden="1">{#N/A,#N/A,TRUE,"Historicals";#N/A,#N/A,TRUE,"Charts";#N/A,#N/A,TRUE,"Forecasts"}</definedName>
    <definedName name="wrn.allpages." hidden="1">{#N/A,#N/A,TRUE,"Historicals";#N/A,#N/A,TRUE,"Charts";#N/A,#N/A,TRUE,"Forecasts"}</definedName>
    <definedName name="wrn.allpages._1" localSheetId="7" hidden="1">{#N/A,#N/A,TRUE,"Historicals";#N/A,#N/A,TRUE,"Charts";#N/A,#N/A,TRUE,"Forecasts"}</definedName>
    <definedName name="wrn.allpages._1" hidden="1">{#N/A,#N/A,TRUE,"Historicals";#N/A,#N/A,TRUE,"Charts";#N/A,#N/A,TRUE,"Forecasts"}</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7"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7"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7"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localSheetId="7" hidden="1">{"AQUIRORDCF",#N/A,FALSE,"Merger consequences";"Acquirorassns",#N/A,FALSE,"Merger consequences"}</definedName>
    <definedName name="wrn.AQUIROR._.DCF." hidden="1">{"AQUIRORDCF",#N/A,FALSE,"Merger consequences";"Acquirorassns",#N/A,FALSE,"Merger consequences"}</definedName>
    <definedName name="wrn.AQUIROR._.DCF._1" localSheetId="7" hidden="1">{"AQUIRORDCF",#N/A,FALSE,"Merger consequences";"Acquirorassns",#N/A,FALSE,"Merger consequences"}</definedName>
    <definedName name="wrn.AQUIROR._.DCF._1" hidden="1">{"AQUIRORDCF",#N/A,FALSE,"Merger consequences";"Acquirorassns",#N/A,FALSE,"Merger consequences"}</definedName>
    <definedName name="wrn.ar." localSheetId="7" hidden="1">{#N/A,#N/A,FALSE,"OUT  AREC"}</definedName>
    <definedName name="wrn.ar." hidden="1">{#N/A,#N/A,FALSE,"OUT  AREC"}</definedName>
    <definedName name="wrn.AR._.Meeting._.Schedules."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localSheetId="7"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localSheetId="7" hidden="1">{#N/A,#N/A,FALSE,"OUT  AREC"}</definedName>
    <definedName name="wrn.ar._1" hidden="1">{#N/A,#N/A,FALSE,"OUT  AREC"}</definedName>
    <definedName name="wrn.Asia." localSheetId="7"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localSheetId="7" hidden="1">{#N/A,#N/A,FALSE,"Sheet1"}</definedName>
    <definedName name="wrn.ASSUMP." hidden="1">{#N/A,#N/A,FALSE,"Sheet1"}</definedName>
    <definedName name="wrn.assumptions." localSheetId="7" hidden="1">{"casespecific",#N/A,FALSE,"Assumptions"}</definedName>
    <definedName name="wrn.assumptions." hidden="1">{"casespecific",#N/A,FALSE,"Assumptions"}</definedName>
    <definedName name="wrn.Auto._.Comp." localSheetId="7" hidden="1">{#N/A,#N/A,FALSE,"Sheet1"}</definedName>
    <definedName name="wrn.Auto._.Comp." hidden="1">{#N/A,#N/A,FALSE,"Sheet1"}</definedName>
    <definedName name="wrn.away." localSheetId="7" hidden="1">{"away stand alones",#N/A,FALSE,"Target"}</definedName>
    <definedName name="wrn.away." hidden="1">{"away stand alones",#N/A,FALSE,"Target"}</definedName>
    <definedName name="wrn.Back._.Page." localSheetId="7" hidden="1">{"Back Page",#N/A,FALSE,"Front and Back"}</definedName>
    <definedName name="wrn.Back._.Page." hidden="1">{"Back Page",#N/A,FALSE,"Front and Back"}</definedName>
    <definedName name="wrn.Back._.Page.2" localSheetId="7" hidden="1">{"Back Page",#N/A,FALSE,"Front and Back"}</definedName>
    <definedName name="wrn.Back._.Page.2" hidden="1">{"Back Page",#N/A,FALSE,"Front and Back"}</definedName>
    <definedName name="wrn.Bao._.Cao." localSheetId="7" hidden="1">{#N/A,#N/A,FALSE,"Sheet1"}</definedName>
    <definedName name="wrn.Bao._.Cao." hidden="1">{#N/A,#N/A,FALSE,"Sheet1"}</definedName>
    <definedName name="wrn.BAOCAO." localSheetId="7" hidden="1">{#N/A,#N/A,FALSE,"sum";#N/A,#N/A,FALSE,"MARTV";#N/A,#N/A,FALSE,"APRTV"}</definedName>
    <definedName name="wrn.BAOCAO." hidden="1">{#N/A,#N/A,FALSE,"sum";#N/A,#N/A,FALSE,"MARTV";#N/A,#N/A,FALSE,"APRTV"}</definedName>
    <definedName name="wrn.Barbara._.Modular._.Indirects." localSheetId="10" hidden="1">{#N/A,#N/A,FALSE,"COVER";#N/A,#N/A,FALSE,"RECAP";#N/A,#N/A,FALSE,"SANTA BARBARA NONMANUAL";#N/A,#N/A,FALSE,"CEQUIP";#N/A,#N/A,FALSE,"WRATE";#N/A,#N/A,FALSE,"INDIRECT";#N/A,#N/A,FALSE,"TRAIN";#N/A,#N/A,FALSE,"MANLOADED SCHEDULE"}</definedName>
    <definedName name="wrn.Barbara._.Modular._.Indirects." localSheetId="7"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10" hidden="1">{#N/A,#N/A,FALSE,"CCTV"}</definedName>
    <definedName name="wrn.BM." localSheetId="7" hidden="1">{#N/A,#N/A,FALSE,"CCTV"}</definedName>
    <definedName name="wrn.BM." hidden="1">{#N/A,#N/A,FALSE,"CCTV"}</definedName>
    <definedName name="wrn.BOOK11." localSheetId="10" hidden="1">{"SUM",#N/A,FALSE,"summary";"BOOK11-1",#N/A,FALSE,"1CityGarden";"BOOK11-2",#N/A,FALSE,"2CountryGarden";"BOOK11-3",#N/A,FALSE,"3JUNGLE";"BOOK11-4CIVIL",#N/A,FALSE,"CIVIL"}</definedName>
    <definedName name="wrn.BOOK11." localSheetId="7"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localSheetId="7" hidden="1">{#N/A,#N/A,FALSE,"INCOME STATE";#N/A,#N/A,FALSE,"TOT EXP";#N/A,#N/A,FALSE,"PROMO";#N/A,#N/A,FALSE,"NTS RP"}</definedName>
    <definedName name="wrn.bp96." hidden="1">{#N/A,#N/A,FALSE,"INCOME STATE";#N/A,#N/A,FALSE,"TOT EXP";#N/A,#N/A,FALSE,"PROMO";#N/A,#N/A,FALSE,"NTS RP"}</definedName>
    <definedName name="wrn.bp96._1" localSheetId="7" hidden="1">{#N/A,#N/A,FALSE,"INCOME STATE";#N/A,#N/A,FALSE,"TOT EXP";#N/A,#N/A,FALSE,"PROMO";#N/A,#N/A,FALSE,"NTS RP"}</definedName>
    <definedName name="wrn.bp96._1" hidden="1">{#N/A,#N/A,FALSE,"INCOME STATE";#N/A,#N/A,FALSE,"TOT EXP";#N/A,#N/A,FALSE,"PROMO";#N/A,#N/A,FALSE,"NTS RP"}</definedName>
    <definedName name="wrn.BPlan." localSheetId="7" hidden="1">{#N/A,#N/A,FALSE,"F_Plan";#N/A,#N/A,FALSE,"Parameter"}</definedName>
    <definedName name="wrn.BPlan." hidden="1">{#N/A,#N/A,FALSE,"F_Plan";#N/A,#N/A,FALSE,"Parameter"}</definedName>
    <definedName name="wrn.brand." localSheetId="7" hidden="1">{#N/A,#N/A,FALSE,"ISEWAD";#N/A,#N/A,FALSE,"THAI";#N/A,#N/A,FALSE,"INDIA";#N/A,#N/A,FALSE,"MAL";#N/A,#N/A,FALSE,"SWA";#N/A,#N/A,FALSE,"INDO"}</definedName>
    <definedName name="wrn.brand." hidden="1">{#N/A,#N/A,FALSE,"ISEWAD";#N/A,#N/A,FALSE,"THAI";#N/A,#N/A,FALSE,"INDIA";#N/A,#N/A,FALSE,"MAL";#N/A,#N/A,FALSE,"SWA";#N/A,#N/A,FALSE,"INDO"}</definedName>
    <definedName name="wrn.BRAND.PL." localSheetId="7" hidden="1">{#N/A,#N/A,FALSE,"ISEWA";#N/A,#N/A,FALSE,"THAI";#N/A,#N/A,FALSE,"INDIA";#N/A,#N/A,FALSE,"CON-SING";#N/A,#N/A,FALSE,"MAL-SING";#N/A,#N/A,FALSE,"MAL";#N/A,#N/A,FALSE,"SING";#N/A,#N/A,FALSE,"CCNR";#N/A,#N/A,FALSE,"SWA";#N/A,#N/A,FALSE,"INDO";#N/A,#N/A,FALSE,"VN"}</definedName>
    <definedName name="wrn.BRAND.PL." hidden="1">{#N/A,#N/A,FALSE,"ISEWA";#N/A,#N/A,FALSE,"THAI";#N/A,#N/A,FALSE,"INDIA";#N/A,#N/A,FALSE,"CON-SING";#N/A,#N/A,FALSE,"MAL-SING";#N/A,#N/A,FALSE,"MAL";#N/A,#N/A,FALSE,"SING";#N/A,#N/A,FALSE,"CCNR";#N/A,#N/A,FALSE,"SWA";#N/A,#N/A,FALSE,"INDO";#N/A,#N/A,FALSE,"VN"}</definedName>
    <definedName name="wrn.BRAND.ST." localSheetId="7" hidden="1">{#N/A,#N/A,FALSE,"B-ISEWA";#N/A,#N/A,FALSE,"B-THAI";#N/A,#N/A,FALSE,"B-INDIA";#N/A,#N/A,FALSE,"B-CON-SING";#N/A,#N/A,FALSE,"B-MALSIN";#N/A,#N/A,FALSE,"B-SING";#N/A,#N/A,FALSE,"B-MAL";#N/A,#N/A,FALSE,"B-CCNR";#N/A,#N/A,FALSE,"B-SWA";#N/A,#N/A,FALSE,"B-INDO";#N/A,#N/A,FALSE,"B-VN"}</definedName>
    <definedName name="wrn.BRAND.ST." hidden="1">{#N/A,#N/A,FALSE,"B-ISEWA";#N/A,#N/A,FALSE,"B-THAI";#N/A,#N/A,FALSE,"B-INDIA";#N/A,#N/A,FALSE,"B-CON-SING";#N/A,#N/A,FALSE,"B-MALSIN";#N/A,#N/A,FALSE,"B-SING";#N/A,#N/A,FALSE,"B-MAL";#N/A,#N/A,FALSE,"B-CCNR";#N/A,#N/A,FALSE,"B-SWA";#N/A,#N/A,FALSE,"B-INDO";#N/A,#N/A,FALSE,"B-VN"}</definedName>
    <definedName name="wrn.brian." localSheetId="7" hidden="1">{#N/A,#N/A,FALSE,"output";#N/A,#N/A,FALSE,"contrib";#N/A,#N/A,FALSE,"profile";#N/A,#N/A,FALSE,"comps"}</definedName>
    <definedName name="wrn.brian." hidden="1">{#N/A,#N/A,FALSE,"output";#N/A,#N/A,FALSE,"contrib";#N/A,#N/A,FALSE,"profile";#N/A,#N/A,FALSE,"comps"}</definedName>
    <definedName name="wrn.BSRP." localSheetId="7" hidden="1">{#N/A,#N/A,FALSE,"b_s &amp; p_l"}</definedName>
    <definedName name="wrn.BSRP." hidden="1">{#N/A,#N/A,FALSE,"b_s &amp; p_l"}</definedName>
    <definedName name="wrn.BSUSD." localSheetId="7" hidden="1">{#N/A,#N/A,FALSE,"b_s &amp; p_l"}</definedName>
    <definedName name="wrn.BSUSD." hidden="1">{#N/A,#N/A,FALSE,"b_s &amp; p_l"}</definedName>
    <definedName name="wrn.BUDGET." localSheetId="7" hidden="1">{#N/A,#N/A,FALSE,"Cover";#N/A,#N/A,FALSE,"BS";#N/A,#N/A,FALSE,"PL";#N/A,#N/A,FALSE,"Prodn";#N/A,#N/A,FALSE,"Prodn 1";#N/A,#N/A,FALSE,"Prodn 2";#N/A,#N/A,FALSE,"GOH";#N/A,#N/A,FALSE,"CF"}</definedName>
    <definedName name="wrn.BUDGET." hidden="1">{#N/A,#N/A,FALSE,"Cover";#N/A,#N/A,FALSE,"BS";#N/A,#N/A,FALSE,"PL";#N/A,#N/A,FALSE,"Prodn";#N/A,#N/A,FALSE,"Prodn 1";#N/A,#N/A,FALSE,"Prodn 2";#N/A,#N/A,FALSE,"GOH";#N/A,#N/A,FALSE,"CF"}</definedName>
    <definedName name="wrn.budget._.balance._.sheet." localSheetId="7" hidden="1">{"bugdet992000 balance sheet",#N/A,FALSE,"Celtel alternative 6"}</definedName>
    <definedName name="wrn.budget._.balance._.sheet." hidden="1">{"bugdet992000 balance sheet",#N/A,FALSE,"Celtel alternative 6"}</definedName>
    <definedName name="wrn.budget._.capex." localSheetId="7" hidden="1">{"budget992000 capex",#N/A,FALSE,"Celtel alternative 6"}</definedName>
    <definedName name="wrn.budget._.capex." hidden="1">{"budget992000 capex",#N/A,FALSE,"Celtel alternative 6"}</definedName>
    <definedName name="wrn.budget._.customers." localSheetId="7" hidden="1">{"budget992000_customers",#N/A,FALSE,"Celtel alternative 6"}</definedName>
    <definedName name="wrn.budget._.customers." hidden="1">{"budget992000_customers",#N/A,FALSE,"Celtel alternative 6"}</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localSheetId="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localSheetId="7" hidden="1">{"budget992000 profit and loss",#N/A,FALSE,"Celtel alternative 6"}</definedName>
    <definedName name="wrn.budget._.profit._.and._.loss." hidden="1">{"budget992000 profit and loss",#N/A,FALSE,"Celtel alternative 6"}</definedName>
    <definedName name="wrn.budget._.tariffs._.and._.usage." localSheetId="7" hidden="1">{"budget992000 tariff and usage",#N/A,FALSE,"Celtel alternative 6"}</definedName>
    <definedName name="wrn.budget._.tariffs._.and._.usage." hidden="1">{"budget992000 tariff and usage",#N/A,FALSE,"Celtel alternative 6"}</definedName>
    <definedName name="wrn.Can._.Sched._.1._.and._.2." localSheetId="7" hidden="1">{"SCH1B",#N/A,FALSE,"Canada";"SCH2B",#N/A,FALSE,"Canada"}</definedName>
    <definedName name="wrn.Can._.Sched._.1._.and._.2." hidden="1">{"SCH1B",#N/A,FALSE,"Canada";"SCH2B",#N/A,FALSE,"Canada"}</definedName>
    <definedName name="wrn.Can._.Schedule._.1." localSheetId="7" hidden="1">{"SCH1B",#N/A,FALSE,"Canada"}</definedName>
    <definedName name="wrn.Can._.Schedule._.1." hidden="1">{"SCH1B",#N/A,FALSE,"Canada"}</definedName>
    <definedName name="wrn.Can._.Schedule._.2." localSheetId="7" hidden="1">{"SCH2B",#N/A,FALSE,"Canada"}</definedName>
    <definedName name="wrn.Can._.Schedule._.2." hidden="1">{"SCH2B",#N/A,FALSE,"Canada"}</definedName>
    <definedName name="wrn.capital._.schedules." localSheetId="7" hidden="1">{"rf19",#N/A,FALSE,"RF19";"rf20",#N/A,FALSE,"RF20";"rf20a",#N/A,FALSE,"RF20A";"rf21",#N/A,FALSE,"RF21";"rf21a",#N/A,FALSE,"RF21A";"rf21b",#N/A,FALSE,"RF21B";"rf22",#N/A,FALSE,"RF22";"rf22a",#N/A,FALSE,"RF22A";"rf22b",#N/A,FALSE,"RF22B"}</definedName>
    <definedName name="wrn.capital._.schedules." hidden="1">{"rf19",#N/A,FALSE,"RF19";"rf20",#N/A,FALSE,"RF20";"rf20a",#N/A,FALSE,"RF20A";"rf21",#N/A,FALSE,"RF21";"rf21a",#N/A,FALSE,"RF21A";"rf21b",#N/A,FALSE,"RF21B";"rf22",#N/A,FALSE,"RF22";"rf22a",#N/A,FALSE,"RF22A";"rf22b",#N/A,FALSE,"RF22B"}</definedName>
    <definedName name="wrn.capital._.schedules.1" localSheetId="7"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localSheetId="7"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Plan." localSheetId="7" hidden="1">{"cash plan",#N/A,FALSE,"fccashflow"}</definedName>
    <definedName name="wrn.Cash._.Plan." hidden="1">{"cash plan",#N/A,FALSE,"fccashflow"}</definedName>
    <definedName name="wrn.cellular." localSheetId="7" hidden="1">{#N/A,#N/A,TRUE,"TITLE";#N/A,#N/A,TRUE,"MKT Cellular Subs";#N/A,#N/A,TRUE,"Cellular sub ";#N/A,#N/A,TRUE,"P&amp;L - Cell";#N/A,#N/A,TRUE,"Rev &amp; Usage assump - Cell";#N/A,#N/A,TRUE,"Cost -  Cellular";"cellular",#N/A,TRUE,"Capex "}</definedName>
    <definedName name="wrn.cellular." hidden="1">{#N/A,#N/A,TRUE,"TITLE";#N/A,#N/A,TRUE,"MKT Cellular Subs";#N/A,#N/A,TRUE,"Cellular sub ";#N/A,#N/A,TRUE,"P&amp;L - Cell";#N/A,#N/A,TRUE,"Rev &amp; Usage assump - Cell";#N/A,#N/A,TRUE,"Cost -  Cellular";"cellular",#N/A,TRUE,"Capex "}</definedName>
    <definedName name="wrn.cellular._1" localSheetId="7"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localSheetId="7" hidden="1">{#N/A,#N/A,FALSE,"Chi tiÆt"}</definedName>
    <definedName name="wrn.chi._.tiÆt." hidden="1">{#N/A,#N/A,FALSE,"Chi tiÆt"}</definedName>
    <definedName name="wrn.CHIEF._.REVIEW." localSheetId="10" hidden="1">{#N/A,#N/A,FALSE,"Q&amp;AE";#N/A,#N/A,FALSE,"Params";#N/A,#N/A,FALSE,"ReconE";#N/A,#N/A,FALSE,"CostCompE";#N/A,#N/A,FALSE,"SummaryE";#N/A,#N/A,FALSE,"Detail";#N/A,#N/A,FALSE,"PayItem"}</definedName>
    <definedName name="wrn.CHIEF._.REVIEW." localSheetId="7"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localSheetId="7" hidden="1">{#N/A,#N/A,FALSE,"Cider Segment";#N/A,#N/A,FALSE,"Bulmers";#N/A,#N/A,FALSE,"Ritz";#N/A,#N/A,FALSE,"Stag";#N/A,#N/A,FALSE,"Cider Others"}</definedName>
    <definedName name="wrn.Cider." hidden="1">{#N/A,#N/A,FALSE,"Cider Segment";#N/A,#N/A,FALSE,"Bulmers";#N/A,#N/A,FALSE,"Ritz";#N/A,#N/A,FALSE,"Stag";#N/A,#N/A,FALSE,"Cider Others"}</definedName>
    <definedName name="wrn.Cie_1." localSheetId="7"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10" hidden="1">{"DBANK",#N/A,FALSE,"PriceE";"CKTS",#N/A,FALSE,"PriceE"}</definedName>
    <definedName name="wrn.CIRCUITS." localSheetId="7" hidden="1">{"DBANK",#N/A,FALSE,"PriceE";"CKTS",#N/A,FALSE,"PriceE"}</definedName>
    <definedName name="wrn.CIRCUITS." hidden="1">{"DBANK",#N/A,FALSE,"PriceE";"CKTS",#N/A,FALSE,"PriceE"}</definedName>
    <definedName name="wrn.COGS._.DETAIL." localSheetId="7" hidden="1">{"COGS DETAIL",#N/A,FALSE,"COGS"}</definedName>
    <definedName name="wrn.COGS._.DETAIL." hidden="1">{"COGS DETAIL",#N/A,FALSE,"COGS"}</definedName>
    <definedName name="wrn.COGS._.DETAIL._1" localSheetId="7" hidden="1">{"COGS DETAIL",#N/A,FALSE,"COGS"}</definedName>
    <definedName name="wrn.COGS._.DETAIL._1" hidden="1">{"COGS DETAIL",#N/A,FALSE,"COGS"}</definedName>
    <definedName name="wrn.COGS._.FG." localSheetId="7" hidden="1">{"F GOODS",#N/A,FALSE,"COGS"}</definedName>
    <definedName name="wrn.COGS._.FG." hidden="1">{"F GOODS",#N/A,FALSE,"COGS"}</definedName>
    <definedName name="wrn.COGS._.FG._1" localSheetId="7" hidden="1">{"F GOODS",#N/A,FALSE,"COGS"}</definedName>
    <definedName name="wrn.COGS._.FG._1" hidden="1">{"F GOODS",#N/A,FALSE,"COGS"}</definedName>
    <definedName name="wrn.COGS._.FOH." localSheetId="7" hidden="1">{"LABOR AND FOH",#N/A,FALSE,"COGS"}</definedName>
    <definedName name="wrn.COGS._.FOH." hidden="1">{"LABOR AND FOH",#N/A,FALSE,"COGS"}</definedName>
    <definedName name="wrn.COGS._.FOH._1" localSheetId="7" hidden="1">{"LABOR AND FOH",#N/A,FALSE,"COGS"}</definedName>
    <definedName name="wrn.COGS._.FOH._1" hidden="1">{"LABOR AND FOH",#N/A,FALSE,"COGS"}</definedName>
    <definedName name="wrn.COGS._.PARENT._.SEED." localSheetId="7" hidden="1">{"P SEED",#N/A,FALSE,"COGS"}</definedName>
    <definedName name="wrn.COGS._.PARENT._.SEED." hidden="1">{"P SEED",#N/A,FALSE,"COGS"}</definedName>
    <definedName name="wrn.COGS._.PARENT._.SEED._1" localSheetId="7" hidden="1">{"P SEED",#N/A,FALSE,"COGS"}</definedName>
    <definedName name="wrn.COGS._.PARENT._.SEED._1" hidden="1">{"P SEED",#N/A,FALSE,"COGS"}</definedName>
    <definedName name="wrn.COGS._.SUMMARY." localSheetId="7" hidden="1">{"COGS SUMMARY",#N/A,FALSE,"COGS"}</definedName>
    <definedName name="wrn.COGS._.SUMMARY." hidden="1">{"COGS SUMMARY",#N/A,FALSE,"COGS"}</definedName>
    <definedName name="wrn.COGS._.SUMMARY._1" localSheetId="7" hidden="1">{"COGS SUMMARY",#N/A,FALSE,"COGS"}</definedName>
    <definedName name="wrn.COGS._.SUMMARY._1" hidden="1">{"COGS SUMMARY",#N/A,FALSE,"COGS"}</definedName>
    <definedName name="wrn.COGS._.WIP." localSheetId="7" hidden="1">{"WORK IN PROCESS",#N/A,FALSE,"COGS"}</definedName>
    <definedName name="wrn.COGS._.WIP." hidden="1">{"WORK IN PROCESS",#N/A,FALSE,"COGS"}</definedName>
    <definedName name="wrn.COGS._.WIP._1" localSheetId="7" hidden="1">{"WORK IN PROCESS",#N/A,FALSE,"COGS"}</definedName>
    <definedName name="wrn.COGS._.WIP._1" hidden="1">{"WORK IN PROCESS",#N/A,FALSE,"COGS"}</definedName>
    <definedName name="wrn.compco." localSheetId="7"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1" localSheetId="7"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7"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localSheetId="7" hidden="1">{"comps",#N/A,FALSE,"comps";"notes",#N/A,FALSE,"comps"}</definedName>
    <definedName name="wrn.comps." hidden="1">{"comps",#N/A,FALSE,"comps";"notes",#N/A,FALSE,"comps"}</definedName>
    <definedName name="wrn.Consolidated._.Set." localSheetId="7" hidden="1">{"Consolidated IS w Ratios",#N/A,FALSE,"Consolidated";"Consolidated CF",#N/A,FALSE,"Consolidated";"Consolidated DCF",#N/A,FALSE,"Consolidated"}</definedName>
    <definedName name="wrn.Consolidated._.Set." hidden="1">{"Consolidated IS w Ratios",#N/A,FALSE,"Consolidated";"Consolidated CF",#N/A,FALSE,"Consolidated";"Consolidated DCF",#N/A,FALSE,"Consolidated"}</definedName>
    <definedName name="wrn.contribution." localSheetId="7" hidden="1">{#N/A,#N/A,FALSE,"Contribution Analysis"}</definedName>
    <definedName name="wrn.contribution." hidden="1">{#N/A,#N/A,FALSE,"Contribution Analysis"}</definedName>
    <definedName name="wrn.control." localSheetId="7" hidden="1">{#N/A,#N/A,FALSE,"workingsheet"}</definedName>
    <definedName name="wrn.control." hidden="1">{#N/A,#N/A,FALSE,"workingsheet"}</definedName>
    <definedName name="wrn.control._1" localSheetId="7" hidden="1">{#N/A,#N/A,FALSE,"workingsheet"}</definedName>
    <definedName name="wrn.control._1" hidden="1">{#N/A,#N/A,FALSE,"workingsheet"}</definedName>
    <definedName name="wrn.cooper." localSheetId="7" hidden="1">{#N/A,#N/A,TRUE,"Pro Forma";#N/A,#N/A,TRUE,"PF_Bal";#N/A,#N/A,TRUE,"PF_INC";#N/A,#N/A,TRUE,"CBE";#N/A,#N/A,TRUE,"SWK"}</definedName>
    <definedName name="wrn.cooper." hidden="1">{#N/A,#N/A,TRUE,"Pro Forma";#N/A,#N/A,TRUE,"PF_Bal";#N/A,#N/A,TRUE,"PF_INC";#N/A,#N/A,TRUE,"CBE";#N/A,#N/A,TRUE,"SWK"}</definedName>
    <definedName name="wrn.COST_SHEETS." localSheetId="10" hidden="1">{#N/A,#N/A,FALSE,"WBS 1.06";#N/A,#N/A,FALSE,"WBS 1.14";#N/A,#N/A,FALSE,"WBS 1.17";#N/A,#N/A,FALSE,"WBS 1.18"}</definedName>
    <definedName name="wrn.COST_SHEETS." localSheetId="7" hidden="1">{#N/A,#N/A,FALSE,"WBS 1.06";#N/A,#N/A,FALSE,"WBS 1.14";#N/A,#N/A,FALSE,"WBS 1.17";#N/A,#N/A,FALSE,"WBS 1.18"}</definedName>
    <definedName name="wrn.COST_SHEETS." hidden="1">{#N/A,#N/A,FALSE,"WBS 1.06";#N/A,#N/A,FALSE,"WBS 1.14";#N/A,#N/A,FALSE,"WBS 1.17";#N/A,#N/A,FALSE,"WBS 1.18"}</definedName>
    <definedName name="wrn.Country._.summarys." localSheetId="7" hidden="1">{"Indonesia Summary",#N/A,FALSE,"Sourcing";"Thailand Summary",#N/A,FALSE,"Sourcing"}</definedName>
    <definedName name="wrn.Country._.summarys." hidden="1">{"Indonesia Summary",#N/A,FALSE,"Sourcing";"Thailand Summary",#N/A,FALSE,"Sourcing"}</definedName>
    <definedName name="wrn.Country._.summarys._1" localSheetId="7" hidden="1">{"Indonesia Summary",#N/A,FALSE,"Sourcing";"Thailand Summary",#N/A,FALSE,"Sourcing"}</definedName>
    <definedName name="wrn.Country._.summarys._1" hidden="1">{"Indonesia Summary",#N/A,FALSE,"Sourcing";"Thailand Summary",#N/A,FALSE,"Sourcing"}</definedName>
    <definedName name="wrn.Cover." localSheetId="7"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RT." localSheetId="7"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7" hidden="1">{"page1",#N/A,TRUE,"CSC";"page2",#N/A,TRUE,"CSC"}</definedName>
    <definedName name="wrn.CSC." hidden="1">{"page1",#N/A,TRUE,"CSC";"page2",#N/A,TRUE,"CSC"}</definedName>
    <definedName name="wrn.CSC2" localSheetId="7" hidden="1">{"page1",#N/A,TRUE,"CSC";"page2",#N/A,TRUE,"CSC"}</definedName>
    <definedName name="wrn.CSC2" hidden="1">{"page1",#N/A,TRUE,"CSC";"page2",#N/A,TRUE,"CSC"}</definedName>
    <definedName name="wrn.csc2." localSheetId="7" hidden="1">{#N/A,#N/A,FALSE,"ORIX CSC"}</definedName>
    <definedName name="wrn.csc2." hidden="1">{#N/A,#N/A,FALSE,"ORIX CSC"}</definedName>
    <definedName name="wrn.data" localSheetId="7" hidden="1">{#N/A,#N/A,FALSE,"DATA"}</definedName>
    <definedName name="wrn.data" hidden="1">{#N/A,#N/A,FALSE,"DATA"}</definedName>
    <definedName name="wrn.data." localSheetId="7" hidden="1">{#N/A,#N/A,FALSE,"DATA"}</definedName>
    <definedName name="wrn.data." hidden="1">{#N/A,#N/A,FALSE,"DATA"}</definedName>
    <definedName name="wrn.data._1" localSheetId="7" hidden="1">{#N/A,#N/A,FALSE,"DATA"}</definedName>
    <definedName name="wrn.data._1" hidden="1">{#N/A,#N/A,FALSE,"DATA"}</definedName>
    <definedName name="wrn.database." localSheetId="7" hidden="1">{"subs",#N/A,FALSE,"database ";"proportional",#N/A,FALSE,"database "}</definedName>
    <definedName name="wrn.database." hidden="1">{"subs",#N/A,FALSE,"database ";"proportional",#N/A,FALSE,"database "}</definedName>
    <definedName name="wrn.dcf." localSheetId="7"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Terminal_Value_qchm." localSheetId="7" hidden="1">{"qchm_dcf",#N/A,FALSE,"QCHMDCF2";"qchm_terminal",#N/A,FALSE,"QCHMDCF2"}</definedName>
    <definedName name="wrn.DCF_Terminal_Value_qchm." hidden="1">{"qchm_dcf",#N/A,FALSE,"QCHMDCF2";"qchm_terminal",#N/A,FALSE,"QCHMDCF2"}</definedName>
    <definedName name="wrn.DCF_Terminal_Value_qchm._1" localSheetId="7" hidden="1">{"qchm_dcf",#N/A,FALSE,"QCHMDCF2";"qchm_terminal",#N/A,FALSE,"QCHMDCF2"}</definedName>
    <definedName name="wrn.DCF_Terminal_Value_qchm._1" hidden="1">{"qchm_dcf",#N/A,FALSE,"QCHMDCF2";"qchm_terminal",#N/A,FALSE,"QCHMDCF2"}</definedName>
    <definedName name="wrn.dd"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localSheetId="7" hidden="1">{"Admin Costs",#N/A,FALSE,"Act.Fcst Costs"}</definedName>
    <definedName name="wrn.Debbie._.Hawkins." hidden="1">{"Admin Costs",#N/A,FALSE,"Act.Fcst Costs"}</definedName>
    <definedName name="wrn.Debbie._.Hawkins._1" localSheetId="7" hidden="1">{"Admin Costs",#N/A,FALSE,"Act.Fcst Costs"}</definedName>
    <definedName name="wrn.Debbie._.Hawkins._1" hidden="1">{"Admin Costs",#N/A,FALSE,"Act.Fcst Costs"}</definedName>
    <definedName name="wrn.Detailed._.P._.and._.L." localSheetId="7" hidden="1">{"P and L Detail Page 1",#N/A,FALSE,"Data";"P and L Detail Page 2",#N/A,FALSE,"Data"}</definedName>
    <definedName name="wrn.Detailed._.P._.and._.L." hidden="1">{"P and L Detail Page 1",#N/A,FALSE,"Data";"P and L Detail Page 2",#N/A,FALSE,"Data"}</definedName>
    <definedName name="wrn.Detailed._.P._.and._.L.2" localSheetId="7" hidden="1">{"P and L Detail Page 1",#N/A,FALSE,"Data";"P and L Detail Page 2",#N/A,FALSE,"Data"}</definedName>
    <definedName name="wrn.Detailed._.P._.and._.L.2" hidden="1">{"P and L Detail Page 1",#N/A,FALSE,"Data";"P and L Detail Page 2",#N/A,FALSE,"Data"}</definedName>
    <definedName name="wrn.Detailed._.print." localSheetId="7"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localSheetId="7" hidden="1">{"hiden",#N/A,FALSE,"14";"hidden",#N/A,FALSE,"16";"hidden",#N/A,FALSE,"18";"hidden",#N/A,FALSE,"20"}</definedName>
    <definedName name="wrn.dil_anal." hidden="1">{"hiden",#N/A,FALSE,"14";"hidden",#N/A,FALSE,"16";"hidden",#N/A,FALSE,"18";"hidden",#N/A,FALSE,"20"}</definedName>
    <definedName name="wrn.document." localSheetId="7" hidden="1">{"consolidated",#N/A,FALSE,"Sheet1";"cms",#N/A,FALSE,"Sheet1";"fse",#N/A,FALSE,"Sheet1"}</definedName>
    <definedName name="wrn.document." hidden="1">{"consolidated",#N/A,FALSE,"Sheet1";"cms",#N/A,FALSE,"Sheet1";"fse",#N/A,FALSE,"Sheet1"}</definedName>
    <definedName name="wrn.documentaero." localSheetId="7" hidden="1">{"comps2",#N/A,FALSE,"AERO";"footnotes",#N/A,FALSE,"AERO"}</definedName>
    <definedName name="wrn.documentaero." hidden="1">{"comps2",#N/A,FALSE,"AERO";"footnotes",#N/A,FALSE,"AERO"}</definedName>
    <definedName name="wrn.documenthand." localSheetId="7" hidden="1">{"comps",#N/A,FALSE,"HANDPACK";"footnotes",#N/A,FALSE,"HANDPACK"}</definedName>
    <definedName name="wrn.documenthand." hidden="1">{"comps",#N/A,FALSE,"HANDPACK";"footnotes",#N/A,FALSE,"HANDPACK"}</definedName>
    <definedName name="wrn.Economic._.Value._.Added._.Analysis." localSheetId="7" hidden="1">{"EVA",#N/A,FALSE,"EVA";"WACC",#N/A,FALSE,"WACC"}</definedName>
    <definedName name="wrn.Economic._.Value._.Added._.Analysis." hidden="1">{"EVA",#N/A,FALSE,"EVA";"WACC",#N/A,FALSE,"WACC"}</definedName>
    <definedName name="wrn.Economic._.Value._.Added._.Analysis._1" localSheetId="7" hidden="1">{"EVA",#N/A,FALSE,"EVA";"WACC",#N/A,FALSE,"WACC"}</definedName>
    <definedName name="wrn.Economic._.Value._.Added._.Analysis._1" hidden="1">{"EVA",#N/A,FALSE,"EVA";"WACC",#N/A,FALSE,"WACC"}</definedName>
    <definedName name="wrn.Employee._.Efficiency." localSheetId="7" hidden="1">{"Employee Efficiency",#N/A,FALSE,"Benchmarking"}</definedName>
    <definedName name="wrn.Employee._.Efficiency." hidden="1">{"Employee Efficiency",#N/A,FALSE,"Benchmarking"}</definedName>
    <definedName name="wrn.ENTITY." localSheetId="7" hidden="1">{"TREND1",#N/A,FALSE,"MDR";"TREND2",#N/A,FALSE,"MDR";"TREND3",#N/A,FALSE,"MDR"}</definedName>
    <definedName name="wrn.ENTITY." hidden="1">{"TREND1",#N/A,FALSE,"MDR";"TREND2",#N/A,FALSE,"MDR";"TREND3",#N/A,FALSE,"MDR"}</definedName>
    <definedName name="wrn.ENTITY._1" localSheetId="7" hidden="1">{"TREND1",#N/A,FALSE,"MDR";"TREND2",#N/A,FALSE,"MDR";"TREND3",#N/A,FALSE,"MDR"}</definedName>
    <definedName name="wrn.ENTITY._1" hidden="1">{"TREND1",#N/A,FALSE,"MDR";"TREND2",#N/A,FALSE,"MDR";"TREND3",#N/A,FALSE,"MDR"}</definedName>
    <definedName name="wrn.EO." localSheetId="7" hidden="1">{#N/A,#N/A,TRUE,"TITLE";#N/A,#N/A,TRUE,"Macro assumptions";#N/A,#N/A,TRUE,"Line roll out schedule";#N/A,#N/A,TRUE,"P&amp;L 109";#N/A,#N/A,TRUE,"EO109 BIZ ";#N/A,#N/A,TRUE,"Rev - 109";#N/A,#N/A,TRUE,"Costs-109";#N/A,#N/A,TRUE,"Capex - 109";#N/A,#N/A,TRUE,"Revenue shares"}</definedName>
    <definedName name="wrn.EO." hidden="1">{#N/A,#N/A,TRUE,"TITLE";#N/A,#N/A,TRUE,"Macro assumptions";#N/A,#N/A,TRUE,"Line roll out schedule";#N/A,#N/A,TRUE,"P&amp;L 109";#N/A,#N/A,TRUE,"EO109 BIZ ";#N/A,#N/A,TRUE,"Rev - 109";#N/A,#N/A,TRUE,"Costs-109";#N/A,#N/A,TRUE,"Capex - 109";#N/A,#N/A,TRUE,"Revenue shares"}</definedName>
    <definedName name="wrn.EO._1" localSheetId="7"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localSheetId="7"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stimated._.Tax._.Annualized._.Method." localSheetId="7" hidden="1">{#N/A,#N/A,FALSE,"Summary";#N/A,#N/A,FALSE,"Adj to Option C";#N/A,#N/A,FALSE,"Dividend Analysis";#N/A,#N/A,FALSE,"Reserve Analysis";#N/A,#N/A,FALSE,"Depreciation";#N/A,#N/A,FALSE,"Other Tax Adj"}</definedName>
    <definedName name="wrn.Estimated._.Tax._.Annualized._.Method." hidden="1">{#N/A,#N/A,FALSE,"Summary";#N/A,#N/A,FALSE,"Adj to Option C";#N/A,#N/A,FALSE,"Dividend Analysis";#N/A,#N/A,FALSE,"Reserve Analysis";#N/A,#N/A,FALSE,"Depreciation";#N/A,#N/A,FALSE,"Other Tax Adj"}</definedName>
    <definedName name="wrn.Estimated._.Tax._.Annualized._.Method._1" localSheetId="7"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localSheetId="7"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localSheetId="7" hidden="1">{"Eur Base Top",#N/A,FALSE,"Europe Base";"Eur Base Bottom",#N/A,FALSE,"Europe Base"}</definedName>
    <definedName name="wrn.Europe._.Base." hidden="1">{"Eur Base Top",#N/A,FALSE,"Europe Base";"Eur Base Bottom",#N/A,FALSE,"Europe Base"}</definedName>
    <definedName name="wrn.Europe._.Set." localSheetId="7" hidden="1">{"IS w Ratios",#N/A,FALSE,"Europe";"PF CF Europe",#N/A,FALSE,"Europe";"DCF Eur Matrix",#N/A,FALSE,"Europe"}</definedName>
    <definedName name="wrn.Europe._.Set." hidden="1">{"IS w Ratios",#N/A,FALSE,"Europe";"PF CF Europe",#N/A,FALSE,"Europe";"DCF Eur Matrix",#N/A,FALSE,"Europe"}</definedName>
    <definedName name="wrn.Everything." localSheetId="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localSheetId="7" hidden="1">{#N/A,#N/A,FALSE,"EX-ISEWA -ccnr";#N/A,#N/A,FALSE,"EX - THAI";#N/A,#N/A,FALSE,"EX - INDIA";#N/A,#N/A,FALSE,"EX - MAL";#N/A,#N/A,FALSE,"EX - SWA";#N/A,#N/A,FALSE,"EX - INDO";#N/A,#N/A,FALSE,"EX - DIV";#N/A,#N/A,FALSE,"EX - CONS THAI";#N/A,#N/A,FALSE,"EX-GTS";#N/A,#N/A,FALSE,"EX-CCNR"}</definedName>
    <definedName name="wrn.exp.." hidden="1">{#N/A,#N/A,FALSE,"EX-ISEWA -ccnr";#N/A,#N/A,FALSE,"EX - THAI";#N/A,#N/A,FALSE,"EX - INDIA";#N/A,#N/A,FALSE,"EX - MAL";#N/A,#N/A,FALSE,"EX - SWA";#N/A,#N/A,FALSE,"EX - INDO";#N/A,#N/A,FALSE,"EX - DIV";#N/A,#N/A,FALSE,"EX - CONS THAI";#N/A,#N/A,FALSE,"EX-GTS";#N/A,#N/A,FALSE,"EX-CCNR"}</definedName>
    <definedName name="wrn.Exports." localSheetId="7" hidden="1">{#N/A,#N/A,FALSE,"Exports";#N/A,#N/A,FALSE,"Carolans";#N/A,#N/A,FALSE,"Irish Mist";#N/A,#N/A,FALSE,"Tullamore Dew";#N/A,#N/A,FALSE,"Other Brands Exports";#N/A,#N/A,FALSE,"Frangelico";#N/A,#N/A,FALSE,"Mondoro";#N/A,#N/A,FALSE,"Aperol";#N/A,#N/A,FALSE,"Others Exports"}</definedName>
    <definedName name="wrn.Exports." hidden="1">{#N/A,#N/A,FALSE,"Exports";#N/A,#N/A,FALSE,"Carolans";#N/A,#N/A,FALSE,"Irish Mist";#N/A,#N/A,FALSE,"Tullamore Dew";#N/A,#N/A,FALSE,"Other Brands Exports";#N/A,#N/A,FALSE,"Frangelico";#N/A,#N/A,FALSE,"Mondoro";#N/A,#N/A,FALSE,"Aperol";#N/A,#N/A,FALSE,"Others Exports"}</definedName>
    <definedName name="wrn.Far._.East._.Set." localSheetId="7" hidden="1">{"IS FE with Ratios",#N/A,FALSE,"Far East";"PF CF Far East",#N/A,FALSE,"Far East";"DCF Far East Matrix",#N/A,FALSE,"Far East"}</definedName>
    <definedName name="wrn.Far._.East._.Set." hidden="1">{"IS FE with Ratios",#N/A,FALSE,"Far East";"PF CF Far East",#N/A,FALSE,"Far East";"DCF Far East Matrix",#N/A,FALSE,"Far East"}</definedName>
    <definedName name="wrn.FE._.Sensitivity." localSheetId="7" hidden="1">{"Far East Top",#N/A,FALSE,"FE Model";"Far East Mid",#N/A,FALSE,"FE Model";"Far East Base",#N/A,FALSE,"FE Model"}</definedName>
    <definedName name="wrn.FE._.Sensitivity." hidden="1">{"Far East Top",#N/A,FALSE,"FE Model";"Far East Mid",#N/A,FALSE,"FE Model";"Far East Base",#N/A,FALSE,"FE Model"}</definedName>
    <definedName name="wrn.Februari." localSheetId="7" hidden="1">{#N/A,#N/A,FALSE,"ENT96"}</definedName>
    <definedName name="wrn.Februari." hidden="1">{#N/A,#N/A,FALSE,"ENT96"}</definedName>
    <definedName name="wrn.Februari._1" localSheetId="7" hidden="1">{#N/A,#N/A,FALSE,"ENT96"}</definedName>
    <definedName name="wrn.Februari._1" hidden="1">{#N/A,#N/A,FALSE,"ENT96"}</definedName>
    <definedName name="wrn.FIN.ST." localSheetId="7" hidden="1">{#N/A,#N/A,FALSE,"ISEWA-ccnr";#N/A,#N/A,FALSE,"THAI";#N/A,#N/A,FALSE,"INDIA";#N/A,#N/A,FALSE,"CON.SING";#N/A,#N/A,FALSE,"MAL";#N/A,#N/A,FALSE,"CCNR";#N/A,#N/A,FALSE,"SWA";#N/A,#N/A,FALSE,"INDO";#N/A,#N/A,FALSE,"DIV";#N/A,#N/A,FALSE,"CONS.THAI";#N/A,#N/A,FALSE,"TPDL";#N/A,#N/A,FALSE,"FNCC";#N/A,#N/A,FALSE,"GTS"}</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10" hidden="1">{#N/A,#N/A,FALSE,"ProjInfo";#N/A,#N/A,FALSE,"Params";#N/A,#N/A,FALSE,"Q&amp;AE";#N/A,#N/A,FALSE,"CostCompE";#N/A,#N/A,FALSE,"SummaryE";#N/A,#N/A,FALSE,"PayItem";#N/A,#N/A,FALSE,"Detail";#N/A,#N/A,FALSE,"ReconE"}</definedName>
    <definedName name="wrn.FINAL._.ESTIMATE." localSheetId="7"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localSheetId="7"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7"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localSheetId="7" hidden="1">{#N/A,#N/A,FALSE,"Sheet1";#N/A,#N/A,FALSE,"Sheet2"}</definedName>
    <definedName name="wrn.fir." hidden="1">{#N/A,#N/A,FALSE,"Sheet1";#N/A,#N/A,FALSE,"Sheet2"}</definedName>
    <definedName name="wrn.Five._.Year._.Record." localSheetId="7" hidden="1">{"Five Year Record",#N/A,FALSE,"Front and Back"}</definedName>
    <definedName name="wrn.Five._.Year._.Record." hidden="1">{"Five Year Record",#N/A,FALSE,"Front and Back"}</definedName>
    <definedName name="wrn.Five._.Year._.Record.2" localSheetId="7" hidden="1">{"Five Year Record",#N/A,FALSE,"Front and Back"}</definedName>
    <definedName name="wrn.Five._.Year._.Record.2" hidden="1">{"Five Year Record",#N/A,FALSE,"Front and Back"}</definedName>
    <definedName name="wrn.FLOCK_GROWING_SBG_2." localSheetId="7" hidden="1">{#N/A,#N/A,FALSE,"H.SBG"}</definedName>
    <definedName name="wrn.FLOCK_GROWING_SBG_2." hidden="1">{#N/A,#N/A,FALSE,"H.SBG"}</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localSheetId="7" hidden="1">{#N/A,#N/A,FALSE,"form912"}</definedName>
    <definedName name="wrn.FORM931." hidden="1">{#N/A,#N/A,FALSE,"form912"}</definedName>
    <definedName name="wrn.Front._.Page." localSheetId="7" hidden="1">{"Front Page",#N/A,FALSE,"Front and Back"}</definedName>
    <definedName name="wrn.Front._.Page." hidden="1">{"Front Page",#N/A,FALSE,"Front and Back"}</definedName>
    <definedName name="wrn.Front._.Page.2" localSheetId="7" hidden="1">{"Front Page",#N/A,FALSE,"Front and Back"}</definedName>
    <definedName name="wrn.Front._.Page.2" hidden="1">{"Front Page",#N/A,FALSE,"Front and Back"}</definedName>
    <definedName name="wrn.Fuel._.oil._.option." localSheetId="10" hidden="1">{"FUEL OIL",#N/A,FALSE,"Option"}</definedName>
    <definedName name="wrn.Fuel._.oil._.option." localSheetId="7" hidden="1">{"FUEL OIL",#N/A,FALSE,"Option"}</definedName>
    <definedName name="wrn.Fuel._.oil._.option." hidden="1">{"FUEL OIL",#N/A,FALSE,"Option"}</definedName>
    <definedName name="wrn.full." localSheetId="7" hidden="1">{#N/A,#N/A,FALSE,"Income Statement";#N/A,#N/A,FALSE,"Balance Sheet";#N/A,#N/A,FALSE,"Cash Flow";#N/A,#N/A,FALSE,"D&amp;A";#N/A,#N/A,FALSE,"Capitalization";#N/A,#N/A,FALSE,"Debt Amortization";#N/A,#N/A,FALSE,"Deferred Taxes"}</definedName>
    <definedName name="wrn.full." hidden="1">{#N/A,#N/A,FALSE,"Income Statement";#N/A,#N/A,FALSE,"Balance Sheet";#N/A,#N/A,FALSE,"Cash Flow";#N/A,#N/A,FALSE,"D&amp;A";#N/A,#N/A,FALSE,"Capitalization";#N/A,#N/A,FALSE,"Debt Amortization";#N/A,#N/A,FALSE,"Deferred Taxes"}</definedName>
    <definedName name="wrn.Full._.model." localSheetId="7" hidden="1">{#N/A,#N/A,TRUE,"Cover sheet";#N/A,#N/A,TRUE,"DCF analysis";#N/A,#N/A,TRUE,"WACC calculation"}</definedName>
    <definedName name="wrn.Full._.model." hidden="1">{#N/A,#N/A,TRUE,"Cover sheet";#N/A,#N/A,TRUE,"DCF analysis";#N/A,#N/A,TRUE,"WACC calculation"}</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Full._.Report._1" localSheetId="7"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localSheetId="7"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localSheetId="7" hidden="1">{#N/A,#N/A,FALSE,"Income Statement";#N/A,#N/A,FALSE,"Balance Sheet";#N/A,#N/A,FALSE,"Cash Flow";#N/A,#N/A,FALSE,"D&amp;A";#N/A,#N/A,FALSE,"Capitalization";#N/A,#N/A,FALSE,"Debt Amortization";#N/A,#N/A,FALSE,"Deferred Taxes"}</definedName>
    <definedName name="wrn.full._1" hidden="1">{#N/A,#N/A,FALSE,"Income Statement";#N/A,#N/A,FALSE,"Balance Sheet";#N/A,#N/A,FALSE,"Cash Flow";#N/A,#N/A,FALSE,"D&amp;A";#N/A,#N/A,FALSE,"Capitalization";#N/A,#N/A,FALSE,"Debt Amortization";#N/A,#N/A,FALSE,"Deferred Taxes"}</definedName>
    <definedName name="wrn.FULLYR._.CONTVAR." localSheetId="7" hidden="1">{"FULLYRCUR",#N/A,FALSE,"CONTRIBUTION VARIANCE - DEC LPE";"FULLYRPRIOR",#N/A,FALSE,"CONTRIBUTION VARIANCE - DEC LPE";"FULLYRVAR",#N/A,FALSE,"CONTRIBUTION VARIANCE - DEC LPE"}</definedName>
    <definedName name="wrn.FULLYR._.CONTVAR." hidden="1">{"FULLYRCUR",#N/A,FALSE,"CONTRIBUTION VARIANCE - DEC LPE";"FULLYRPRIOR",#N/A,FALSE,"CONTRIBUTION VARIANCE - DEC LPE";"FULLYRVAR",#N/A,FALSE,"CONTRIBUTION VARIANCE - DEC LPE"}</definedName>
    <definedName name="wrn.Geographic._.Trends." localSheetId="7" hidden="1">{"Geographic P1",#N/A,FALSE,"Division &amp; Geog"}</definedName>
    <definedName name="wrn.Geographic._.Trends." hidden="1">{"Geographic P1",#N/A,FALSE,"Division &amp; Geog"}</definedName>
    <definedName name="wrn.Geographic._.Trends.2" localSheetId="7" hidden="1">{"Geographic P1",#N/A,FALSE,"Division &amp; Geog"}</definedName>
    <definedName name="wrn.Geographic._.Trends.2" hidden="1">{"Geographic P1",#N/A,FALSE,"Division &amp; Geog"}</definedName>
    <definedName name="wrn.George._.Viska." localSheetId="7" hidden="1">{#N/A,#N/A,FALSE,"Cost Report";#N/A,#N/A,FALSE,"Qtly Summ.";#N/A,#N/A,FALSE,"Mar  Qtr";#N/A,#N/A,FALSE,"Report Summary"}</definedName>
    <definedName name="wrn.George._.Viska." hidden="1">{#N/A,#N/A,FALSE,"Cost Report";#N/A,#N/A,FALSE,"Qtly Summ.";#N/A,#N/A,FALSE,"Mar  Qtr";#N/A,#N/A,FALSE,"Report Summary"}</definedName>
    <definedName name="wrn.George._.Viska._1" localSheetId="7" hidden="1">{#N/A,#N/A,FALSE,"Cost Report";#N/A,#N/A,FALSE,"Qtly Summ.";#N/A,#N/A,FALSE,"Mar  Qtr";#N/A,#N/A,FALSE,"Report Summary"}</definedName>
    <definedName name="wrn.George._.Viska._1" hidden="1">{#N/A,#N/A,FALSE,"Cost Report";#N/A,#N/A,FALSE,"Qtly Summ.";#N/A,#N/A,FALSE,"Mar  Qtr";#N/A,#N/A,FALSE,"Report Summary"}</definedName>
    <definedName name="wrn.Global._.CompCo." localSheetId="7" hidden="1">{"Outputs",#N/A,TRUE,"North America";"Outputs",#N/A,TRUE,"Europe";"Outputs",#N/A,TRUE,"Asia Pacific";"Outputs",#N/A,TRUE,"Latin America";"Outputs",#N/A,TRUE,"Wireless"}</definedName>
    <definedName name="wrn.Global._.CompCo." hidden="1">{"Outputs",#N/A,TRUE,"North America";"Outputs",#N/A,TRUE,"Europe";"Outputs",#N/A,TRUE,"Asia Pacific";"Outputs",#N/A,TRUE,"Latin America";"Outputs",#N/A,TRUE,"Wireless"}</definedName>
    <definedName name="wrn.Global._.CompCo._1" localSheetId="7"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localSheetId="7" hidden="1">{"summary",#N/A,FALSE,"SUMMARY"}</definedName>
    <definedName name="wrn.GSA." hidden="1">{"summary",#N/A,FALSE,"SUMMARY"}</definedName>
    <definedName name="wrn.GSA._1" localSheetId="7" hidden="1">{"summary",#N/A,FALSE,"SUMMARY"}</definedName>
    <definedName name="wrn.GSA._1" hidden="1">{"summary",#N/A,FALSE,"SUMMARY"}</definedName>
    <definedName name="wrn.HALFYRCONTVAR." localSheetId="7" hidden="1">{"HLFYRCUR",#N/A,FALSE,"CONTR VAR - ANY SPECIFIED MONTH";"HLFYRPRIOR",#N/A,FALSE,"CONTR VAR - ANY SPECIFIED MONTH";"HLFYRVAR",#N/A,FALSE,"CONTR VAR - ANY SPECIFIED MONTH"}</definedName>
    <definedName name="wrn.HALFYRCONTVAR." hidden="1">{"HLFYRCUR",#N/A,FALSE,"CONTR VAR - ANY SPECIFIED MONTH";"HLFYRPRIOR",#N/A,FALSE,"CONTR VAR - ANY SPECIFIED MONTH";"HLFYRVAR",#N/A,FALSE,"CONTR VAR - ANY SPECIFIED MONTH"}</definedName>
    <definedName name="wrn.huy." localSheetId="7" hidden="1">{#N/A,#N/A,TRUE,"BAN LE"}</definedName>
    <definedName name="wrn.huy." hidden="1">{#N/A,#N/A,TRUE,"BAN LE"}</definedName>
    <definedName name="wrn.imp." localSheetId="7" hidden="1">{"vue1",#N/A,FALSE,"synthese";"vue2",#N/A,FALSE,"synthese"}</definedName>
    <definedName name="wrn.imp." hidden="1">{"vue1",#N/A,FALSE,"synthese";"vue2",#N/A,FALSE,"synthese"}</definedName>
    <definedName name="wrn.Industry.xls." localSheetId="7"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7"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localSheetId="7" hidden="1">{#N/A,#N/A,FALSE,"12MFC"}</definedName>
    <definedName name="wrn.INPUT." hidden="1">{#N/A,#N/A,FALSE,"12MFC"}</definedName>
    <definedName name="wrn.INPUT._1" localSheetId="7" hidden="1">{#N/A,#N/A,FALSE,"12MFC"}</definedName>
    <definedName name="wrn.INPUT._1" hidden="1">{#N/A,#N/A,FALSE,"12MFC"}</definedName>
    <definedName name="wrn.Inputs." localSheetId="7" hidden="1">{"Inputs",#N/A,TRUE,"North America";"Inputs",#N/A,TRUE,"Europe";"Inputs",#N/A,TRUE,"Asia Pacific";"Inputs",#N/A,TRUE,"Latin America";"Inputs",#N/A,TRUE,"Wireless"}</definedName>
    <definedName name="wrn.Inputs." hidden="1">{"Inputs",#N/A,TRUE,"North America";"Inputs",#N/A,TRUE,"Europe";"Inputs",#N/A,TRUE,"Asia Pacific";"Inputs",#N/A,TRUE,"Latin America";"Inputs",#N/A,TRUE,"Wireless"}</definedName>
    <definedName name="wrn.Inputs._1" localSheetId="7"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localSheetId="7" hidden="1">{"BUILD_MACHINERIES",#N/A,FALSE,"PREPAID-1"}</definedName>
    <definedName name="wrn.INS._.BUILD._.MACH." hidden="1">{"BUILD_MACHINERIES",#N/A,FALSE,"PREPAID-1"}</definedName>
    <definedName name="wrn.INS._.BUILD._.MACH._1" localSheetId="7" hidden="1">{"BUILD_MACHINERIES",#N/A,FALSE,"PREPAID-1"}</definedName>
    <definedName name="wrn.INS._.BUILD._.MACH._1" hidden="1">{"BUILD_MACHINERIES",#N/A,FALSE,"PREPAID-1"}</definedName>
    <definedName name="wrn.INS._.HOSPITALIZATION." localSheetId="7" hidden="1">{"HOSPITALIZATION",#N/A,FALSE,"PREPAID-1"}</definedName>
    <definedName name="wrn.INS._.HOSPITALIZATION." hidden="1">{"HOSPITALIZATION",#N/A,FALSE,"PREPAID-1"}</definedName>
    <definedName name="wrn.INS._.HOSPITALIZATION._1" localSheetId="7" hidden="1">{"HOSPITALIZATION",#N/A,FALSE,"PREPAID-1"}</definedName>
    <definedName name="wrn.INS._.HOSPITALIZATION._1" hidden="1">{"HOSPITALIZATION",#N/A,FALSE,"PREPAID-1"}</definedName>
    <definedName name="wrn.INS._.INVENTORY." localSheetId="7" hidden="1">{"INV_INSURANCE",#N/A,FALSE,"PREPAID-1"}</definedName>
    <definedName name="wrn.INS._.INVENTORY." hidden="1">{"INV_INSURANCE",#N/A,FALSE,"PREPAID-1"}</definedName>
    <definedName name="wrn.INS._.INVENTORY._1" localSheetId="7" hidden="1">{"INV_INSURANCE",#N/A,FALSE,"PREPAID-1"}</definedName>
    <definedName name="wrn.INS._.INVENTORY._1" hidden="1">{"INV_INSURANCE",#N/A,FALSE,"PREPAID-1"}</definedName>
    <definedName name="wrn.INS._.PERS._.ACCD." localSheetId="7" hidden="1">{"PERS_ACCD",#N/A,FALSE,"PREPAID-1"}</definedName>
    <definedName name="wrn.INS._.PERS._.ACCD." hidden="1">{"PERS_ACCD",#N/A,FALSE,"PREPAID-1"}</definedName>
    <definedName name="wrn.INS._.PERS._.ACCD._1" localSheetId="7" hidden="1">{"PERS_ACCD",#N/A,FALSE,"PREPAID-1"}</definedName>
    <definedName name="wrn.INS._.PERS._.ACCD._1" hidden="1">{"PERS_ACCD",#N/A,FALSE,"PREPAID-1"}</definedName>
    <definedName name="wrn.ins_h.sbg." localSheetId="7" hidden="1">{#N/A,#N/A,FALSE,"H.SBG"}</definedName>
    <definedName name="wrn.ins_h.sbg." hidden="1">{#N/A,#N/A,FALSE,"H.SBG"}</definedName>
    <definedName name="wrn.international." localSheetId="7"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taly." localSheetId="7" hidden="1">{#N/A,#N/A,FALSE,"Italy";#N/A,#N/A,FALSE,"Aperol Italy";#N/A,#N/A,FALSE,"Aperol Soda Italy";#N/A,#N/A,FALSE,"Spumanti";#N/A,#N/A,FALSE,"Barbieri Liqueur Italy";#N/A,#N/A,FALSE,"Others Italy"}</definedName>
    <definedName name="wrn.Italy." hidden="1">{#N/A,#N/A,FALSE,"Italy";#N/A,#N/A,FALSE,"Aperol Italy";#N/A,#N/A,FALSE,"Aperol Soda Italy";#N/A,#N/A,FALSE,"Spumanti";#N/A,#N/A,FALSE,"Barbieri Liqueur Italy";#N/A,#N/A,FALSE,"Others Italy"}</definedName>
    <definedName name="wrn.Januari." localSheetId="7" hidden="1">{#N/A,#N/A,FALSE,"ENT96"}</definedName>
    <definedName name="wrn.Januari." hidden="1">{#N/A,#N/A,FALSE,"ENT96"}</definedName>
    <definedName name="wrn.Januari._1" localSheetId="7" hidden="1">{#N/A,#N/A,FALSE,"ENT96"}</definedName>
    <definedName name="wrn.Januari._1" hidden="1">{#N/A,#N/A,FALSE,"ENT96"}</definedName>
    <definedName name="wrn.jck94TAXRETURN."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localSheetId="7" hidden="1">{"JG FE Top",#N/A,FALSE,"JG FE $";"JG FE Bottom",#N/A,FALSE,"JG FE $"}</definedName>
    <definedName name="wrn.JG._.FE._.Dollar." hidden="1">{"JG FE Top",#N/A,FALSE,"JG FE $";"JG FE Bottom",#N/A,FALSE,"JG FE $"}</definedName>
    <definedName name="wrn.JG._.FE._.Yen." localSheetId="7" hidden="1">{"JG FE Top",#N/A,FALSE,"JG FE ¥";"JG FE Bottom",#N/A,FALSE,"JG FE ¥"}</definedName>
    <definedName name="wrn.JG._.FE._.Yen." hidden="1">{"JG FE Top",#N/A,FALSE,"JG FE ¥";"JG FE Bottom",#N/A,FALSE,"JG FE ¥"}</definedName>
    <definedName name="wrn.JVDEC04" localSheetId="7" hidden="1">{#N/A,#N/A,FALSE,"SUMMARY-NOV99";#N/A,#N/A,FALSE,"Labor";#N/A,#N/A,FALSE,"Warehouse";#N/A,#N/A,FALSE,"Fac Admin";#N/A,#N/A,FALSE,"Operations";#N/A,#N/A,FALSE,"Fixed MFG Sum";#N/A,#N/A,FALSE,"S&amp;M MARKETING SUMM";#N/A,#N/A,FALSE,"Selling";#N/A,#N/A,FALSE,"ADMIN SUMMARY"}</definedName>
    <definedName name="wrn.JVDEC04" hidden="1">{#N/A,#N/A,FALSE,"SUMMARY-NOV99";#N/A,#N/A,FALSE,"Labor";#N/A,#N/A,FALSE,"Warehouse";#N/A,#N/A,FALSE,"Fac Admin";#N/A,#N/A,FALSE,"Operations";#N/A,#N/A,FALSE,"Fixed MFG Sum";#N/A,#N/A,FALSE,"S&amp;M MARKETING SUMM";#N/A,#N/A,FALSE,"Selling";#N/A,#N/A,FALSE,"ADMIN SUMMARY"}</definedName>
    <definedName name="wrn.JVDEC04_1" localSheetId="7"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localSheetId="7"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localSheetId="7"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localSheetId="7"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localSheetId="7"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localSheetId="7"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localSheetId="7"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localSheetId="7" hidden="1">{#N/A,#N/A,FALSE,"Cipta-All";#N/A,#N/A,FALSE,"Individual"}</definedName>
    <definedName name="wrn.KESPCal." hidden="1">{#N/A,#N/A,FALSE,"Cipta-All";#N/A,#N/A,FALSE,"Individual"}</definedName>
    <definedName name="wrn.KESPCal._1" localSheetId="7" hidden="1">{#N/A,#N/A,FALSE,"Cipta-All";#N/A,#N/A,FALSE,"Individual"}</definedName>
    <definedName name="wrn.KESPCal._1" hidden="1">{#N/A,#N/A,FALSE,"Cipta-All";#N/A,#N/A,FALSE,"Individual"}</definedName>
    <definedName name="wrn.keyplan." localSheetId="7" hidden="1">{#N/A,#N/A,FALSE,"K-THAI";#N/A,#N/A,FALSE,"K-ISEWA-ccnr";#N/A,#N/A,FALSE,"K-INDIA";#N/A,#N/A,FALSE,"K-MAL";#N/A,#N/A,FALSE,"K-SWA";#N/A,#N/A,FALSE,"K-INDO";#N/A,#N/A,FALSE,"K-DIV";#N/A,#N/A,FALSE,"K-TPDL";#N/A,#N/A,FALSE,"K-CONS.THAI";#N/A,#N/A,FALSE,"K-FNCC";#N/A,#N/A,FALSE,"K-GTS"}</definedName>
    <definedName name="wrn.keyplan." hidden="1">{#N/A,#N/A,FALSE,"K-THAI";#N/A,#N/A,FALSE,"K-ISEWA-ccnr";#N/A,#N/A,FALSE,"K-INDIA";#N/A,#N/A,FALSE,"K-MAL";#N/A,#N/A,FALSE,"K-SWA";#N/A,#N/A,FALSE,"K-INDO";#N/A,#N/A,FALSE,"K-DIV";#N/A,#N/A,FALSE,"K-TPDL";#N/A,#N/A,FALSE,"K-CONS.THAI";#N/A,#N/A,FALSE,"K-FNCC";#N/A,#N/A,FALSE,"K-GTS"}</definedName>
    <definedName name="wrn.Landscape._.schs." localSheetId="7"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localSheetId="7"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localSheetId="7" hidden="1">{"a",#N/A,FALSE,"LBO - 100%, No Sales";"aa",#N/A,FALSE,"LBO - 100%, No Sales";"aaa",#N/A,FALSE,"LBO - 100%, No Sales";"aaaa",#N/A,FALSE,"LBO - 100%, No Sales";"aaaaa",#N/A,FALSE,"LBO - 100%, No Sales";"aaaaaa",#N/A,FALSE,"LBO - 100%, No Sales";"aaaaaaa",#N/A,FALSE,"LBO - 100%, No Sales";"aaaaaaaa",#N/A,FALSE,"LBO - 100%, No Sales"}</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localSheetId="7"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localSheetId="7" hidden="1">{"a",#N/A,FALSE,"LBO - 100%, Sell C,CT 98......";"aa",#N/A,FALSE,"LBO - 100%, Sell C,CT 98......";"aaa",#N/A,FALSE,"LBO - 100%, Sell C,CT 98......";"aaaa",#N/A,FALSE,"LBO - 100%, Sell C,CT 98......";"aaaaa",#N/A,FALSE,"LBO - 100%, Sell C,CT 98......";"aaaaaa",#N/A,FALSE,"LBO - 100%, Sell C,CT 98......"}</definedName>
    <definedName name="wrn.lbo3." hidden="1">{"a",#N/A,FALSE,"LBO - 100%, Sell C,CT 98......";"aa",#N/A,FALSE,"LBO - 100%, Sell C,CT 98......";"aaa",#N/A,FALSE,"LBO - 100%, Sell C,CT 98......";"aaaa",#N/A,FALSE,"LBO - 100%, Sell C,CT 98......";"aaaaa",#N/A,FALSE,"LBO - 100%, Sell C,CT 98......";"aaaaaa",#N/A,FALSE,"LBO - 100%, Sell C,CT 98......"}</definedName>
    <definedName name="wrn.Lewers." localSheetId="7"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localSheetId="7" hidden="1">{#N/A,#N/A,FALSE,"Assumps";#N/A,#N/A,FALSE,"Owned";#N/A,#N/A,FALSE,"Retail";#N/A,#N/A,FALSE,"Retail2";#N/A,#N/A,FALSE,"Parking";#N/A,#N/A,FALSE,"Manage";#N/A,#N/A,FALSE,"Manback";#N/A,#N/A,FALSE,"Invest";#N/A,#N/A,FALSE,"Commercial"}</definedName>
    <definedName name="wrn.LewersII." hidden="1">{#N/A,#N/A,FALSE,"Assumps";#N/A,#N/A,FALSE,"Owned";#N/A,#N/A,FALSE,"Retail";#N/A,#N/A,FALSE,"Retail2";#N/A,#N/A,FALSE,"Parking";#N/A,#N/A,FALSE,"Manage";#N/A,#N/A,FALSE,"Manback";#N/A,#N/A,FALSE,"Invest";#N/A,#N/A,FALSE,"Commercial"}</definedName>
    <definedName name="wrn.lh97."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localSheetId="7" hidden="1">{"Line Efficiency",#N/A,FALSE,"Benchmarking"}</definedName>
    <definedName name="wrn.Line._.Efficiency." hidden="1">{"Line Efficiency",#N/A,FALSE,"Benchmarking"}</definedName>
    <definedName name="wrn.LOCAL." localSheetId="7" hidden="1">{"LOCAL",#N/A,FALSE,"conso";"LOCAL",#N/A,FALSE,"conso"}</definedName>
    <definedName name="wrn.LOCAL." hidden="1">{"LOCAL",#N/A,FALSE,"conso";"LOCAL",#N/A,FALSE,"conso"}</definedName>
    <definedName name="wrn.LPEBYCOUNTRY." localSheetId="7" hidden="1">{"ASIALPE",#N/A,FALSE,"TOTAL AUSTRALASIAN LPE";"AUSTLPE",#N/A,FALSE,"TOTAL AUSTRALIAN LPE";"NZLPE",#N/A,FALSE,"NZ TOTAL - LPE";"FIJILPE",#N/A,FALSE,"FIJI - LPE"}</definedName>
    <definedName name="wrn.LPEBYCOUNTRY." hidden="1">{"ASIALPE",#N/A,FALSE,"TOTAL AUSTRALASIAN LPE";"AUSTLPE",#N/A,FALSE,"TOTAL AUSTRALIAN LPE";"NZLPE",#N/A,FALSE,"NZ TOTAL - LPE";"FIJILPE",#N/A,FALSE,"FIJI - LPE"}</definedName>
    <definedName name="wrn.LPEBYOP." localSheetId="7"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localSheetId="7"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localSheetId="7"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localSheetId="7" hidden="1">{#N/A,#N/A,FALSE,"M01";#N/A,#N/A,FALSE,"M02";#N/A,#N/A,FALSE,"M03";#N/A,#N/A,FALSE,"M04";#N/A,#N/A,FALSE,"M05";#N/A,#N/A,FALSE,"M08"}</definedName>
    <definedName name="wrn.M." hidden="1">{#N/A,#N/A,FALSE,"M01";#N/A,#N/A,FALSE,"M02";#N/A,#N/A,FALSE,"M03";#N/A,#N/A,FALSE,"M04";#N/A,#N/A,FALSE,"M05";#N/A,#N/A,FALSE,"M08"}</definedName>
    <definedName name="wrn.Main._.Summary."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localSheetId="7" hidden="1">{"Area1",#N/A,TRUE,"Obiettivo";"Area2",#N/A,TRUE,"Dati per Direzione"}</definedName>
    <definedName name="wrn.mario" hidden="1">{"Area1",#N/A,TRUE,"Obiettivo";"Area2",#N/A,TRUE,"Dati per Direzione"}</definedName>
    <definedName name="wrn.Mario." localSheetId="7" hidden="1">{"Area1",#N/A,TRUE,"Obiettivo";"Area2",#N/A,TRUE,"Dati per Direzione"}</definedName>
    <definedName name="wrn.Mario." hidden="1">{"Area1",#N/A,TRUE,"Obiettivo";"Area2",#N/A,TRUE,"Dati per Direzione"}</definedName>
    <definedName name="wrn.markt." localSheetId="7" hidden="1">{#N/A,#N/A,FALSE,"M-ETH";#N/A,#N/A,FALSE,"M-PSO";#N/A,#N/A,FALSE,"M-BIO"}</definedName>
    <definedName name="wrn.markt." hidden="1">{#N/A,#N/A,FALSE,"M-ETH";#N/A,#N/A,FALSE,"M-PSO";#N/A,#N/A,FALSE,"M-BIO"}</definedName>
    <definedName name="wrn.markt._1" localSheetId="7" hidden="1">{#N/A,#N/A,FALSE,"M-ETH";#N/A,#N/A,FALSE,"M-PSO";#N/A,#N/A,FALSE,"M-BIO"}</definedName>
    <definedName name="wrn.markt._1" hidden="1">{#N/A,#N/A,FALSE,"M-ETH";#N/A,#N/A,FALSE,"M-PSO";#N/A,#N/A,FALSE,"M-BIO"}</definedName>
    <definedName name="wrn.Melbourne." localSheetId="7" hidden="1">{#N/A,#N/A,FALSE,"Cost Report";#N/A,#N/A,FALSE,"Sept Qtr";#N/A,#N/A,FALSE,"Qtly Summ.";#N/A,#N/A,FALSE,"Report Summary";#N/A,#N/A,FALSE,"Ammort &amp; Dep.";#N/A,#N/A,FALSE,"Rev. GIC Summ.";#N/A,#N/A,FALSE,"CAPEX";#N/A,#N/A,FALSE,"Stockpile Adj.";#N/A,#N/A,FALSE,"Cost Summary"}</definedName>
    <definedName name="wrn.Melbourne." hidden="1">{#N/A,#N/A,FALSE,"Cost Report";#N/A,#N/A,FALSE,"Sept Qtr";#N/A,#N/A,FALSE,"Qtly Summ.";#N/A,#N/A,FALSE,"Report Summary";#N/A,#N/A,FALSE,"Ammort &amp; Dep.";#N/A,#N/A,FALSE,"Rev. GIC Summ.";#N/A,#N/A,FALSE,"CAPEX";#N/A,#N/A,FALSE,"Stockpile Adj.";#N/A,#N/A,FALSE,"Cost Summary"}</definedName>
    <definedName name="wrn.Melbourne._1" localSheetId="7"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localSheetId="7" hidden="1">{#N/A,#N/A,TRUE,"financial";#N/A,#N/A,TRUE,"plants"}</definedName>
    <definedName name="wrn.memo." hidden="1">{#N/A,#N/A,TRUE,"financial";#N/A,#N/A,TRUE,"plants"}</definedName>
    <definedName name="wrn.merger." localSheetId="7"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localSheetId="7"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onth._.Report."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localSheetId="7"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localSheetId="7" hidden="1">{#N/A,#N/A,FALSE,"MonthlyPL"}</definedName>
    <definedName name="wrn.monthlyPL." hidden="1">{#N/A,#N/A,FALSE,"MonthlyPL"}</definedName>
    <definedName name="wrn.MPLTC." localSheetId="7" hidden="1">{#N/A,#N/A,FALSE,"Sheet1"}</definedName>
    <definedName name="wrn.MPLTC." hidden="1">{#N/A,#N/A,FALSE,"Sheet1"}</definedName>
    <definedName name="wrn.Murray._.Simons." localSheetId="7" hidden="1">{#N/A,#N/A,FALSE,"Cost Report";#N/A,#N/A,FALSE,"Table 2.1";#N/A,#N/A,FALSE,"Plant Statistics";"Plant Costs",#N/A,FALSE,"Cost Summary"}</definedName>
    <definedName name="wrn.Murray._.Simons." hidden="1">{#N/A,#N/A,FALSE,"Cost Report";#N/A,#N/A,FALSE,"Table 2.1";#N/A,#N/A,FALSE,"Plant Statistics";"Plant Costs",#N/A,FALSE,"Cost Summary"}</definedName>
    <definedName name="wrn.Murray._.Simons._1" localSheetId="7"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localSheetId="7" hidden="1">{"NA Top",#N/A,FALSE,"NA Model";"NA Bottom",#N/A,FALSE,"NA Model"}</definedName>
    <definedName name="wrn.NA._.Model._.T._.and._.B." hidden="1">{"NA Top",#N/A,FALSE,"NA Model";"NA Bottom",#N/A,FALSE,"NA Model"}</definedName>
    <definedName name="wrn.NA._.Sched._.1._.and._.2." localSheetId="7" hidden="1">{"SCH1C",#N/A,FALSE,"North America";"SCH2C",#N/A,FALSE,"North America"}</definedName>
    <definedName name="wrn.NA._.Sched._.1._.and._.2." hidden="1">{"SCH1C",#N/A,FALSE,"North America";"SCH2C",#N/A,FALSE,"North America"}</definedName>
    <definedName name="wrn.NA._.Schedule._.1." localSheetId="7" hidden="1">{"SCH1C",#N/A,FALSE,"North America"}</definedName>
    <definedName name="wrn.NA._.Schedule._.1." hidden="1">{"SCH1C",#N/A,FALSE,"North America"}</definedName>
    <definedName name="wrn.NA._.Schedule._.2." localSheetId="7" hidden="1">{"SCH2C",#N/A,FALSE,"North America"}</definedName>
    <definedName name="wrn.NA._.Schedule._.2." hidden="1">{"SCH2C",#N/A,FALSE,"North America"}</definedName>
    <definedName name="wrn.NA_ULV._.Tand._.B." localSheetId="7" hidden="1">{"NA Top",#N/A,FALSE,"NA-ULV";"NA Bottom",#N/A,FALSE,"NA-ULV"}</definedName>
    <definedName name="wrn.NA_ULV._.Tand._.B." hidden="1">{"NA Top",#N/A,FALSE,"NA-ULV";"NA Bottom",#N/A,FALSE,"NA-ULV"}</definedName>
    <definedName name="wrn.Normal." localSheetId="7"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localSheetId="7" hidden="1">{"NA Is w Ratios",#N/A,FALSE,"North America";"PF CFlow NA",#N/A,FALSE,"North America";"NA DCF Matrix",#N/A,FALSE,"North America"}</definedName>
    <definedName name="wrn.North._.America._.Set." hidden="1">{"NA Is w Ratios",#N/A,FALSE,"North America";"PF CFlow NA",#N/A,FALSE,"North America";"NA DCF Matrix",#N/A,FALSE,"North America"}</definedName>
    <definedName name="wrn.Outlook._.Report." localSheetId="7" hidden="1">{#N/A,#N/A,FALSE,"Outlook for Month ";#N/A,#N/A,FALSE,"Risk for Month ";#N/A,#N/A,FALSE,"Upside for Month"}</definedName>
    <definedName name="wrn.Outlook._.Report." hidden="1">{#N/A,#N/A,FALSE,"Outlook for Month ";#N/A,#N/A,FALSE,"Risk for Month ";#N/A,#N/A,FALSE,"Upside for Month"}</definedName>
    <definedName name="wrn.Outlook._.Report._1" localSheetId="7" hidden="1">{#N/A,#N/A,FALSE,"Outlook for Month ";#N/A,#N/A,FALSE,"Risk for Month ";#N/A,#N/A,FALSE,"Upside for Month"}</definedName>
    <definedName name="wrn.Outlook._.Report._1" hidden="1">{#N/A,#N/A,FALSE,"Outlook for Month ";#N/A,#N/A,FALSE,"Risk for Month ";#N/A,#N/A,FALSE,"Upside for Month"}</definedName>
    <definedName name="wrn.OUTPUT." localSheetId="7" hidden="1">{"DCF","UPSIDE CASE",FALSE,"Sheet1";"DCF","BASE CASE",FALSE,"Sheet1";"DCF","DOWNSIDE CASE",FALSE,"Sheet1"}</definedName>
    <definedName name="wrn.OUTPUT." hidden="1">{"DCF","UPSIDE CASE",FALSE,"Sheet1";"DCF","BASE CASE",FALSE,"Sheet1";"DCF","DOWNSIDE CASE",FALSE,"Sheet1"}</definedName>
    <definedName name="wrn.OUTPUT._1" localSheetId="7" hidden="1">{"DCF","UPSIDE CASE",FALSE,"Sheet1";"DCF","BASE CASE",FALSE,"Sheet1";"DCF","DOWNSIDE CASE",FALSE,"Sheet1"}</definedName>
    <definedName name="wrn.OUTPUT._1" hidden="1">{"DCF","UPSIDE CASE",FALSE,"Sheet1";"DCF","BASE CASE",FALSE,"Sheet1";"DCF","DOWNSIDE CASE",FALSE,"Sheet1"}</definedName>
    <definedName name="wrn.paging." localSheetId="7" hidden="1">{"paging",#N/A,TRUE,"TITLE";#N/A,#N/A,TRUE,"Paging subs";#N/A,#N/A,TRUE,"P&amp;L - Paging";#N/A,#N/A,TRUE,"Rev &amp; Usage Assump - Paging";#N/A,#N/A,TRUE,"Cost - Paging";"paging",#N/A,TRUE,"Capex "}</definedName>
    <definedName name="wrn.paging." hidden="1">{"paging",#N/A,TRUE,"TITLE";#N/A,#N/A,TRUE,"Paging subs";#N/A,#N/A,TRUE,"P&amp;L - Paging";#N/A,#N/A,TRUE,"Rev &amp; Usage Assump - Paging";#N/A,#N/A,TRUE,"Cost - Paging";"paging",#N/A,TRUE,"Capex "}</definedName>
    <definedName name="wrn.paging._1" localSheetId="7"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localSheetId="7" hidden="1">{#N/A,#N/A,FALSE,"BALANCE SHEET";#N/A,#N/A,FALSE,"PL ACCOUNT";#N/A,#N/A,FALSE,"FIXED ASSETS";#N/A,#N/A,FALSE,"HP (V)";#N/A,#N/A,FALSE,"TAX COMP";#N/A,#N/A,FALSE,"W&amp;T";#N/A,#N/A,FALSE,"RECONCILE"}</definedName>
    <definedName name="wrn.PARTNERSHIP." hidden="1">{#N/A,#N/A,FALSE,"BALANCE SHEET";#N/A,#N/A,FALSE,"PL ACCOUNT";#N/A,#N/A,FALSE,"FIXED ASSETS";#N/A,#N/A,FALSE,"HP (V)";#N/A,#N/A,FALSE,"TAX COMP";#N/A,#N/A,FALSE,"W&amp;T";#N/A,#N/A,FALSE,"RECONCILE"}</definedName>
    <definedName name="wrn.PARTNERSHIP._1" localSheetId="7"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10" hidden="1">{#N/A,#N/A,TRUE,"General Summary";#N/A,#N/A,TRUE,"Preliminaries";#N/A,#N/A,TRUE,"Bill No4";#N/A,#N/A,TRUE,"BAL Cert";#N/A,#N/A,TRUE,"Valuation Info"}</definedName>
    <definedName name="wrn.Payment." localSheetId="7"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localSheetId="7"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ter._.Johnston."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localSheetId="7"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localSheetId="7" hidden="1">{"Graphic",#N/A,TRUE,"Graphic"}</definedName>
    <definedName name="wrn.PEWC1." hidden="1">{"Graphic",#N/A,TRUE,"Graphic"}</definedName>
    <definedName name="wrn.PEWC1._1" localSheetId="7" hidden="1">{"Graphic",#N/A,TRUE,"Graphic"}</definedName>
    <definedName name="wrn.PEWC1._1" hidden="1">{"Graphic",#N/A,TRUE,"Graphic"}</definedName>
    <definedName name="wrn.PL." localSheetId="7" hidden="1">{"PL1",#N/A,TRUE,"REVENUE STATEMENT"}</definedName>
    <definedName name="wrn.PL." hidden="1">{"PL1",#N/A,TRUE,"REVENUE STATEMENT"}</definedName>
    <definedName name="wrn.PL._1" localSheetId="7" hidden="1">{"PL1",#N/A,TRUE,"REVENUE STATEMENT"}</definedName>
    <definedName name="wrn.PL._1" hidden="1">{"PL1",#N/A,TRUE,"REVENUE STATEMENT"}</definedName>
    <definedName name="wrn.plbscf." localSheetId="7" hidden="1">{"p_l",#N/A,FALSE,"Summary Accounts"}</definedName>
    <definedName name="wrn.plbscf." hidden="1">{"p_l",#N/A,FALSE,"Summary Accounts"}</definedName>
    <definedName name="wrn.PLRP." localSheetId="7" hidden="1">{#N/A,#N/A,FALSE,"b_s &amp; p_l"}</definedName>
    <definedName name="wrn.PLRP." hidden="1">{#N/A,#N/A,FALSE,"b_s &amp; p_l"}</definedName>
    <definedName name="wrn.PLUSD." localSheetId="7" hidden="1">{#N/A,#N/A,FALSE,"b_s &amp; p_l"}</definedName>
    <definedName name="wrn.PLUSD." hidden="1">{#N/A,#N/A,FALSE,"b_s &amp; p_l"}</definedName>
    <definedName name="wrn.PRESENTATION." localSheetId="7" hidden="1">{#N/A,#N/A,TRUE,"PRODUCTION CAPEX OVERVIEW";#N/A,#N/A,TRUE,"Affiliate Detail";#N/A,#N/A,TRUE,"CAPEX PLANNING OVERVIEW"}</definedName>
    <definedName name="wrn.PRESENTATION." hidden="1">{#N/A,#N/A,TRUE,"PRODUCTION CAPEX OVERVIEW";#N/A,#N/A,TRUE,"Affiliate Detail";#N/A,#N/A,TRUE,"CAPEX PLANNING OVERVIEW"}</definedName>
    <definedName name="wrn.PrimeCo." localSheetId="7" hidden="1">{"print 1",#N/A,FALSE,"PrimeCo PCS";"print 2",#N/A,FALSE,"PrimeCo PCS";"valuation",#N/A,FALSE,"PrimeCo PCS"}</definedName>
    <definedName name="wrn.PrimeCo." hidden="1">{"print 1",#N/A,FALSE,"PrimeCo PCS";"print 2",#N/A,FALSE,"PrimeCo PCS";"valuation",#N/A,FALSE,"PrimeCo PCS"}</definedName>
    <definedName name="wrn.Principal." localSheetId="7" hidden="1">{#N/A,#N/A,FALSE,"Principal";#N/A,#N/A,FALSE,"Principal2"}</definedName>
    <definedName name="wrn.Principal." hidden="1">{#N/A,#N/A,FALSE,"Principal";#N/A,#N/A,FALSE,"Principal2"}</definedName>
    <definedName name="wrn.print." localSheetId="7" hidden="1">{#N/A,#N/A,FALSE,"FCF Corporate Services";#N/A,#N/A,FALSE,"FCF Assum Corporate Services";#N/A,#N/A,FALSE,"DCF Corp. Services Sensitivity";#N/A,#N/A,FALSE,"AVP Corporate Services";"FCF in percent",#N/A,FALSE,"FCF Corporate Services"}</definedName>
    <definedName name="wrn.print." hidden="1">{#N/A,#N/A,FALSE,"FCF Corporate Services";#N/A,#N/A,FALSE,"FCF Assum Corporate Services";#N/A,#N/A,FALSE,"DCF Corp. Services Sensitivity";#N/A,#N/A,FALSE,"AVP Corporate Services";"FCF in percent",#N/A,FALSE,"FCF Corporate Services"}</definedName>
    <definedName name="wrn.Print._.all."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localSheetId="7"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localSheetId="7" hidden="1">{"NMI_NMDI balance sheet",#N/A,FALSE,"NMI_NMDI";"NMI_NMDI profit loss",#N/A,FALSE,"NMI_NMDI";"NMI_NMDI Cashflow",#N/A,FALSE,"NMI_NMDI";"Stock position",#N/A,FALSE,"NMI_NMDI";"Point of discussion",#N/A,FALSE,"Point of discussion"}</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localSheetId="7"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localSheetId="7" hidden="1">{"Print Top",#N/A,FALSE,"Europe Model";"Print Bottom",#N/A,FALSE,"Europe Model"}</definedName>
    <definedName name="wrn.Print._.Europe._.TandB." hidden="1">{"Print Top",#N/A,FALSE,"Europe Model";"Print Bottom",#N/A,FALSE,"Europe Model"}</definedName>
    <definedName name="wrn.Print._.FE._.T._.and._.B." localSheetId="7" hidden="1">{"Far East Top",#N/A,FALSE,"FE Model";"Far East Bottom",#N/A,FALSE,"FE Model"}</definedName>
    <definedName name="wrn.Print._.FE._.T._.and._.B." hidden="1">{"Far East Top",#N/A,FALSE,"FE Model";"Far East Bottom",#N/A,FALSE,"FE Model"}</definedName>
    <definedName name="wrn.print._.pages." localSheetId="7"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standalone." localSheetId="7" hidden="1">{"standalone1",#N/A,FALSE,"DCFBase";"standalone2",#N/A,FALSE,"DCFBase"}</definedName>
    <definedName name="wrn.print._.standalone." hidden="1">{"standalone1",#N/A,FALSE,"DCFBase";"standalone2",#N/A,FALSE,"DCFBase"}</definedName>
    <definedName name="wrn.Print_CSC." localSheetId="7" hidden="1">{"CSC_1",#N/A,FALSE,"CSC Outputs";"CSC_2",#N/A,FALSE,"CSC Outputs"}</definedName>
    <definedName name="wrn.Print_CSC." hidden="1">{"CSC_1",#N/A,FALSE,"CSC Outputs";"CSC_2",#N/A,FALSE,"CSC Outputs"}</definedName>
    <definedName name="wrn.Print_CSC2" localSheetId="7" hidden="1">{"CSC_1",#N/A,FALSE,"CSC Outputs";"CSC_2",#N/A,FALSE,"CSC Outputs"}</definedName>
    <definedName name="wrn.Print_CSC2" hidden="1">{"CSC_1",#N/A,FALSE,"CSC Outputs";"CSC_2",#N/A,FALSE,"CSC Outputs"}</definedName>
    <definedName name="wrn.PrintAll." localSheetId="10"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10" hidden="1">{#N/A,#N/A,FALSE,"SumD";#N/A,#N/A,FALSE,"ElecD";#N/A,#N/A,FALSE,"MechD";#N/A,#N/A,FALSE,"GeotD";#N/A,#N/A,FALSE,"PrcsD";#N/A,#N/A,FALSE,"TunnD";#N/A,#N/A,FALSE,"CivlD";#N/A,#N/A,FALSE,"NtwkD";#N/A,#N/A,FALSE,"EstgD";#N/A,#N/A,FALSE,"PEngD"}</definedName>
    <definedName name="wrn.PrintallD." localSheetId="7"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10" hidden="1">{#N/A,#N/A,FALSE,"SumG";#N/A,#N/A,FALSE,"ElecG";#N/A,#N/A,FALSE,"MechG";#N/A,#N/A,FALSE,"GeotG";#N/A,#N/A,FALSE,"PrcsG";#N/A,#N/A,FALSE,"TunnG";#N/A,#N/A,FALSE,"CivlG";#N/A,#N/A,FALSE,"NtwkG";#N/A,#N/A,FALSE,"EstgG";#N/A,#N/A,FALSE,"PEngG"}</definedName>
    <definedName name="wrn.PrintallG." localSheetId="7"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10"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10"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10"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Profit._.and._.Loss." localSheetId="7" hidden="1">{"Channel Month",#N/A,FALSE,"Profit &amp; Loss";"Month",#N/A,FALSE,"Profit &amp; Loss";"Channel Estimate",#N/A,FALSE,"Profit &amp; Loss";"Estimate",#N/A,FALSE,"Profit &amp; Loss";"Function Month",#N/A,FALSE,"Profit &amp; Loss";"Function Estimate",#N/A,FALSE,"Profit &amp; Loss"}</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localSheetId="7"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ulp." localSheetId="7" hidden="1">{"Pulp Production",#N/A,FALSE,"Pulp";"Pulp Earnings",#N/A,FALSE,"Pulp"}</definedName>
    <definedName name="wrn.Pulp." hidden="1">{"Pulp Production",#N/A,FALSE,"Pulp";"Pulp Earnings",#N/A,FALSE,"Pulp"}</definedName>
    <definedName name="wrn.Pulp._1" localSheetId="7" hidden="1">{"Pulp Production",#N/A,FALSE,"Pulp";"Pulp Earnings",#N/A,FALSE,"Pulp"}</definedName>
    <definedName name="wrn.Pulp._1" hidden="1">{"Pulp Production",#N/A,FALSE,"Pulp";"Pulp Earnings",#N/A,FALSE,"Pulp"}</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7"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7"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7"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7"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7"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7"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localSheetId="7" hidden="1">{#N/A,#N/A,FALSE,"QR";#N/A,#N/A,FALSE,"R02";#N/A,#N/A,FALSE,"R04";#N/A,#N/A,FALSE,"R05";#N/A,#N/A,FALSE,"R08"}</definedName>
    <definedName name="wrn.Quater." hidden="1">{#N/A,#N/A,FALSE,"QR";#N/A,#N/A,FALSE,"R02";#N/A,#N/A,FALSE,"R04";#N/A,#N/A,FALSE,"R05";#N/A,#N/A,FALSE,"R08"}</definedName>
    <definedName name="wrn.rapport._.1." localSheetId="7" hidden="1">{#N/A,#N/A,TRUE,"Forecast &amp; Analysis";#N/A,#N/A,TRUE,"Market Values";#N/A,#N/A,TRUE,"Ratios";#N/A,#N/A,TRUE,"Regressions";#N/A,#N/A,TRUE,"Market Values";#N/A,#N/A,TRUE,"Parameters &amp; Results"}</definedName>
    <definedName name="wrn.rapport._.1." hidden="1">{#N/A,#N/A,TRUE,"Forecast &amp; Analysis";#N/A,#N/A,TRUE,"Market Values";#N/A,#N/A,TRUE,"Ratios";#N/A,#N/A,TRUE,"Regressions";#N/A,#N/A,TRUE,"Market Values";#N/A,#N/A,TRUE,"Parameters &amp; Results"}</definedName>
    <definedName name="wrn.ratios." localSheetId="7" hidden="1">{"ratios",#N/A,FALSE,"Summary Accounts"}</definedName>
    <definedName name="wrn.ratios." hidden="1">{"ratios",#N/A,FALSE,"Summary Accounts"}</definedName>
    <definedName name="wrn.RE." localSheetId="7" hidden="1">{#N/A,#N/A,FALSE,"CurrRE( BAHT)";#N/A,#N/A,FALSE,"CurrRE";#N/A,#N/A,FALSE,"B";#N/A,#N/A,FALSE,"INV level "}</definedName>
    <definedName name="wrn.RE." hidden="1">{#N/A,#N/A,FALSE,"CurrRE( BAHT)";#N/A,#N/A,FALSE,"CurrRE";#N/A,#N/A,FALSE,"B";#N/A,#N/A,FALSE,"INV level "}</definedName>
    <definedName name="wrn.Redundant._.Equipment._.Option." localSheetId="10" hidden="1">{"pumps",#N/A,FALSE,"Option"}</definedName>
    <definedName name="wrn.Redundant._.Equipment._.Option." localSheetId="7" hidden="1">{"pumps",#N/A,FALSE,"Option"}</definedName>
    <definedName name="wrn.Redundant._.Equipment._.Option." hidden="1">{"pumps",#N/A,FALSE,"Option"}</definedName>
    <definedName name="wrn.rep1." localSheetId="7" hidden="1">{#N/A,#N/A,FALSE,"ISEWA-ccnr";#N/A,#N/A,FALSE,"THAI";#N/A,#N/A,FALSE,"INDIA";#N/A,#N/A,FALSE,"CON-SING";#N/A,#N/A,FALSE,"MAL";#N/A,#N/A,FALSE,"CCNR";#N/A,#N/A,FALSE,"SWA";#N/A,#N/A,FALSE,"INDO";#N/A,#N/A,FALSE,"DIV";#N/A,#N/A,FALSE,"CONS.THAI";#N/A,#N/A,FALSE,"TPDL";#N/A,#N/A,FALSE,"FNCC";#N/A,#N/A,FALSE,"GTS"}</definedName>
    <definedName name="wrn.rep1." hidden="1">{#N/A,#N/A,FALSE,"ISEWA-ccnr";#N/A,#N/A,FALSE,"THAI";#N/A,#N/A,FALSE,"INDIA";#N/A,#N/A,FALSE,"CON-SING";#N/A,#N/A,FALSE,"MAL";#N/A,#N/A,FALSE,"CCNR";#N/A,#N/A,FALSE,"SWA";#N/A,#N/A,FALSE,"INDO";#N/A,#N/A,FALSE,"DIV";#N/A,#N/A,FALSE,"CONS.THAI";#N/A,#N/A,FALSE,"TPDL";#N/A,#N/A,FALSE,"FNCC";#N/A,#N/A,FALSE,"GTS"}</definedName>
    <definedName name="wrn.rep2." localSheetId="7" hidden="1">{#N/A,#N/A,FALSE,"P-ISEWA-ccnr";#N/A,#N/A,FALSE,"P-THAI";#N/A,#N/A,FALSE,"P-INDIA";#N/A,#N/A,FALSE,"P-CONSING";#N/A,#N/A,FALSE,"P-MAL";#N/A,#N/A,FALSE,"P-CCNR";#N/A,#N/A,FALSE,"P-SWA";#N/A,#N/A,FALSE,"P-INDO";#N/A,#N/A,FALSE,"P-DIV";#N/A,#N/A,FALSE,"P-CONS.THAI";#N/A,#N/A,FALSE,"P-GTS"}</definedName>
    <definedName name="wrn.rep2." hidden="1">{#N/A,#N/A,FALSE,"P-ISEWA-ccnr";#N/A,#N/A,FALSE,"P-THAI";#N/A,#N/A,FALSE,"P-INDIA";#N/A,#N/A,FALSE,"P-CONSING";#N/A,#N/A,FALSE,"P-MAL";#N/A,#N/A,FALSE,"P-CCNR";#N/A,#N/A,FALSE,"P-SWA";#N/A,#N/A,FALSE,"P-INDO";#N/A,#N/A,FALSE,"P-DIV";#N/A,#N/A,FALSE,"P-CONS.THAI";#N/A,#N/A,FALSE,"P-GTS"}</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Report._1" localSheetId="7"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10" hidden="1">{#N/A,#N/A,FALSE,"特殊室（ＢＱ表）"}</definedName>
    <definedName name="wrn.report1." localSheetId="7" hidden="1">{#N/A,#N/A,FALSE,"特殊室（ＢＱ表）"}</definedName>
    <definedName name="wrn.report1." hidden="1">{#N/A,#N/A,FALSE,"特殊室（ＢＱ表）"}</definedName>
    <definedName name="wrn.RHD._.RESERVE._.REPORT." localSheetId="7" hidden="1">{#N/A,#N/A,FALSE,"CHANGES";#N/A,#N/A,FALSE,"PROD SUMMARY";#N/A,#N/A,FALSE,"1995 PO SUM";#N/A,#N/A,FALSE,"1995 GEOG SUM";#N/A,#N/A,FALSE,"1996 PO SUM";#N/A,#N/A,FALSE,"1996 GEOG SUM"}</definedName>
    <definedName name="wrn.RHD._.RESERVE._.REPORT." hidden="1">{#N/A,#N/A,FALSE,"CHANGES";#N/A,#N/A,FALSE,"PROD SUMMARY";#N/A,#N/A,FALSE,"1995 PO SUM";#N/A,#N/A,FALSE,"1995 GEOG SUM";#N/A,#N/A,FALSE,"1996 PO SUM";#N/A,#N/A,FALSE,"1996 GEOG SUM"}</definedName>
    <definedName name="wrn.rhd.whatever" localSheetId="7"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localSheetId="7" hidden="1">{#N/A,#N/A,FALSE,"REG";#N/A,#N/A,FALSE,"MED"}</definedName>
    <definedName name="wrn.riset." hidden="1">{#N/A,#N/A,FALSE,"REG";#N/A,#N/A,FALSE,"MED"}</definedName>
    <definedName name="wrn.riset._1" localSheetId="7" hidden="1">{#N/A,#N/A,FALSE,"REG";#N/A,#N/A,FALSE,"MED"}</definedName>
    <definedName name="wrn.riset._1" hidden="1">{#N/A,#N/A,FALSE,"REG";#N/A,#N/A,FALSE,"MED"}</definedName>
    <definedName name="wrn.Rob._.Smith." localSheetId="7" hidden="1">{#N/A,#N/A,FALSE,"Cost Report";"Geology",#N/A,FALSE,"Cost Summary";"Geolgy Recon",#N/A,FALSE,"UG Geology Rep."}</definedName>
    <definedName name="wrn.Rob._.Smith." hidden="1">{#N/A,#N/A,FALSE,"Cost Report";"Geology",#N/A,FALSE,"Cost Summary";"Geolgy Recon",#N/A,FALSE,"UG Geology Rep."}</definedName>
    <definedName name="wrn.Rob._.Smith._1" localSheetId="7" hidden="1">{#N/A,#N/A,FALSE,"Cost Report";"Geology",#N/A,FALSE,"Cost Summary";"Geolgy Recon",#N/A,FALSE,"UG Geology Rep."}</definedName>
    <definedName name="wrn.Rob._.Smith._1" hidden="1">{#N/A,#N/A,FALSE,"Cost Report";"Geology",#N/A,FALSE,"Cost Summary";"Geolgy Recon",#N/A,FALSE,"UG Geology Rep."}</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 localSheetId="7" hidden="1">{"rp_only",#N/A,FALSE,"2225"}</definedName>
    <definedName name="wrn.rp_only..."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_only._1" localSheetId="7" hidden="1">{"rp_only",#N/A,FALSE,"2225"}</definedName>
    <definedName name="wrn.rp_only._1" hidden="1">{"rp_only",#N/A,FALSE,"2225"}</definedName>
    <definedName name="wrn.RPT." localSheetId="7"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localSheetId="7"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localSheetId="7" hidden="1">{#N/A,#N/A,FALSE,"REK-S-TPL";#N/A,#N/A,FALSE,"REK-TPML";#N/A,#N/A,FALSE,"RAB-TEMPEL"}</definedName>
    <definedName name="wrn.rtpl." hidden="1">{#N/A,#N/A,FALSE,"REK-S-TPL";#N/A,#N/A,FALSE,"REK-TPML";#N/A,#N/A,FALSE,"RAB-TEMPEL"}</definedName>
    <definedName name="wrn.RTS." localSheetId="7" hidden="1">{"rts",#N/A,TRUE,"TITLE";#N/A,#N/A,TRUE,"P&amp;L - RTS";#N/A,#N/A,TRUE,"RTS biz";#N/A,#N/A,TRUE,"Cost - RTS";"RTS",#N/A,TRUE,"Capex "}</definedName>
    <definedName name="wrn.RTS." hidden="1">{"rts",#N/A,TRUE,"TITLE";#N/A,#N/A,TRUE,"P&amp;L - RTS";#N/A,#N/A,TRUE,"RTS biz";#N/A,#N/A,TRUE,"Cost - RTS";"RTS",#N/A,TRUE,"Capex "}</definedName>
    <definedName name="wrn.RTS._1" localSheetId="7" hidden="1">{"rts",#N/A,TRUE,"TITLE";#N/A,#N/A,TRUE,"P&amp;L - RTS";#N/A,#N/A,TRUE,"RTS biz";#N/A,#N/A,TRUE,"Cost - RTS";"RTS",#N/A,TRUE,"Capex "}</definedName>
    <definedName name="wrn.RTS._1" hidden="1">{"rts",#N/A,TRUE,"TITLE";#N/A,#N/A,TRUE,"P&amp;L - RTS";#N/A,#N/A,TRUE,"RTS biz";#N/A,#N/A,TRUE,"Cost - RTS";"RTS",#N/A,TRUE,"Capex "}</definedName>
    <definedName name="wrn.ry." localSheetId="7" hidden="1">{#N/A,#N/A,FALSE,"REK";#N/A,#N/A,FALSE,"rab"}</definedName>
    <definedName name="wrn.ry." hidden="1">{#N/A,#N/A,FALSE,"REK";#N/A,#N/A,FALSE,"rab"}</definedName>
    <definedName name="wrn.SA_MTHREP." localSheetId="7"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localSheetId="7"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localSheetId="7" hidden="1">{#N/A,#N/A,FALSE,"ins_sbg_2"}</definedName>
    <definedName name="wrn.SBG_2." hidden="1">{#N/A,#N/A,FALSE,"ins_sbg_2"}</definedName>
    <definedName name="wrn.selling." localSheetId="7" hidden="1">{#N/A,#N/A,FALSE,"S-ETH";#N/A,#N/A,FALSE,"S-PSO"}</definedName>
    <definedName name="wrn.selling." hidden="1">{#N/A,#N/A,FALSE,"S-ETH";#N/A,#N/A,FALSE,"S-PSO"}</definedName>
    <definedName name="wrn.selling._1" localSheetId="7" hidden="1">{#N/A,#N/A,FALSE,"S-ETH";#N/A,#N/A,FALSE,"S-PSO"}</definedName>
    <definedName name="wrn.selling._1" hidden="1">{#N/A,#N/A,FALSE,"S-ETH";#N/A,#N/A,FALSE,"S-PSO"}</definedName>
    <definedName name="wrn.sensitivity." localSheetId="7" hidden="1">{"sensitivity",#N/A,FALSE,"Sensitivity"}</definedName>
    <definedName name="wrn.sensitivity." hidden="1">{"sensitivity",#N/A,FALSE,"Sensitivity"}</definedName>
    <definedName name="wrn.sensitivity._.analyses." localSheetId="7" hidden="1">{"general",#N/A,FALSE,"Assumptions"}</definedName>
    <definedName name="wrn.sensitivity._.analyses." hidden="1">{"general",#N/A,FALSE,"Assumptions"}</definedName>
    <definedName name="wrn.Seth." localSheetId="7"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localSheetId="7" hidden="1">{#N/A,#N/A,FALSE,"Assumps";#N/A,#N/A,FALSE,"Owned";#N/A,#N/A,FALSE,"Manage";#N/A,#N/A,FALSE,"Manback";#N/A,#N/A,FALSE,"Invest";#N/A,#N/A,FALSE,"Commercial"}</definedName>
    <definedName name="wrn.SethII." hidden="1">{#N/A,#N/A,FALSE,"Assumps";#N/A,#N/A,FALSE,"Owned";#N/A,#N/A,FALSE,"Manage";#N/A,#N/A,FALSE,"Manback";#N/A,#N/A,FALSE,"Invest";#N/A,#N/A,FALSE,"Commercial"}</definedName>
    <definedName name="wrn.Simon._.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localSheetId="7"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ft._.Drinks." localSheetId="7" hidden="1">{#N/A,#N/A,FALSE,"Soft Drinks";#N/A,#N/A,FALSE,"Club Soft";#N/A,#N/A,FALSE,"Club Mixers";#N/A,#N/A,FALSE,"TK";#N/A,#N/A,FALSE,"Cidona";#N/A,#N/A,FALSE,"Britvic";#N/A,#N/A,FALSE,"Mi Wadi";#N/A,#N/A,FALSE,"Pepsi";#N/A,#N/A,FALSE,"7UP";#N/A,#N/A,FALSE,"Schweppes";#N/A,#N/A,FALSE,"Wholesale";#N/A,#N/A,FALSE,"Other Soft Drinks"}</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localSheetId="7" hidden="1">{#N/A,#N/A,FALSE,"CBE";#N/A,#N/A,FALSE,"SWK"}</definedName>
    <definedName name="wrn.stand_alone." hidden="1">{#N/A,#N/A,FALSE,"CBE";#N/A,#N/A,FALSE,"SWK"}</definedName>
    <definedName name="wrn.Standard." localSheetId="7" hidden="1">{"Financials",#N/A,FALSE,"Financials";"AVP",#N/A,FALSE,"AVP";"DCF",#N/A,FALSE,"DCF";"CSC",#N/A,FALSE,"CSC";"Deal_Comp",#N/A,FALSE,"DealComp"}</definedName>
    <definedName name="wrn.Standard." hidden="1">{"Financials",#N/A,FALSE,"Financials";"AVP",#N/A,FALSE,"AVP";"DCF",#N/A,FALSE,"DCF";"CSC",#N/A,FALSE,"CSC";"Deal_Comp",#N/A,FALSE,"DealComp"}</definedName>
    <definedName name="wrn.State._.Summary." localSheetId="7" hidden="1">{"Volume Month",#N/A,FALSE,"State Summary";"Profit Month",#N/A,FALSE,"State Summary";"Volume Estimate",#N/A,FALSE,"State Summary";"Profit Estimate",#N/A,FALSE,"State Summary"}</definedName>
    <definedName name="wrn.State._.Summary." hidden="1">{"Volume Month",#N/A,FALSE,"State Summary";"Profit Month",#N/A,FALSE,"State Summary";"Volume Estimate",#N/A,FALSE,"State Summary";"Profit Estimate",#N/A,FALSE,"State Summary"}</definedName>
    <definedName name="wrn.STG._.BLDG._.ENCLOSURE." localSheetId="10" hidden="1">{"turbine",#N/A,FALSE,"Option"}</definedName>
    <definedName name="wrn.STG._.BLDG._.ENCLOSURE." localSheetId="7" hidden="1">{"turbine",#N/A,FALSE,"Option"}</definedName>
    <definedName name="wrn.STG._.BLDG._.ENCLOSURE." hidden="1">{"turbine",#N/A,FALSE,"Option"}</definedName>
    <definedName name="wrn.struckgi." localSheetId="10" hidden="1">{#N/A,#N/A,TRUE,"arnitower";#N/A,#N/A,TRUE,"arnigarage "}</definedName>
    <definedName name="wrn.struckgi." localSheetId="7" hidden="1">{#N/A,#N/A,TRUE,"arnitower";#N/A,#N/A,TRUE,"arnigarage "}</definedName>
    <definedName name="wrn.struckgi." hidden="1">{#N/A,#N/A,TRUE,"arnitower";#N/A,#N/A,TRUE,"arnigarage "}</definedName>
    <definedName name="wrn.Summary." localSheetId="10"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7"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localSheetId="7"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7" hidden="1">{"Section 1",#N/A,TRUE,"Summary";"Section 2",#N/A,TRUE,"Summary";"Section 3",#N/A,TRUE,"Summary";"Section 4",#N/A,TRUE,"Summary"}</definedName>
    <definedName name="wrn.Summary._1" hidden="1">{"Section 1",#N/A,TRUE,"Summary";"Section 2",#N/A,TRUE,"Summary";"Section 3",#N/A,TRUE,"Summary";"Section 4",#N/A,TRUE,"Summary"}</definedName>
    <definedName name="wrn.SummaryPgs." localSheetId="7"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ARGET._.DCF." localSheetId="7"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7"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localSheetId="7"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7"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_.COMPUTATION." localSheetId="7" hidden="1">{#N/A,#N/A,FALSE,"TAX COMPUTATION";#N/A,#N/A,FALSE,"TAX SCHEDULE";#N/A,#N/A,FALSE,"ADDITIONS";#N/A,#N/A,FALSE,"W &amp; T"}</definedName>
    <definedName name="wrn.TAX._.COMPUTATION." hidden="1">{#N/A,#N/A,FALSE,"TAX COMPUTATION";#N/A,#N/A,FALSE,"TAX SCHEDULE";#N/A,#N/A,FALSE,"ADDITIONS";#N/A,#N/A,FALSE,"W &amp; T"}</definedName>
    <definedName name="wrn.TAX._.COMPUTATION._1" localSheetId="7" hidden="1">{#N/A,#N/A,FALSE,"TAX COMPUTATION";#N/A,#N/A,FALSE,"TAX SCHEDULE";#N/A,#N/A,FALSE,"ADDITIONS";#N/A,#N/A,FALSE,"W &amp; T"}</definedName>
    <definedName name="wrn.TAX._.COMPUTATION._1" hidden="1">{#N/A,#N/A,FALSE,"TAX COMPUTATION";#N/A,#N/A,FALSE,"TAX SCHEDULE";#N/A,#N/A,FALSE,"ADDITIONS";#N/A,#N/A,FALSE,"W &amp; T"}</definedName>
    <definedName name="wrn.tax._.schedules."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localSheetId="7"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localSheetId="7" hidden="1">{"Inputs",#N/A,FALSE,"US_FL";"Inputs",#N/A,FALSE,"EUROPE_FL";"Inputs",#N/A,FALSE,"ASIA_FL"}</definedName>
    <definedName name="wrn.Telstra._.Inputs." hidden="1">{"Inputs",#N/A,FALSE,"US_FL";"Inputs",#N/A,FALSE,"EUROPE_FL";"Inputs",#N/A,FALSE,"ASIA_FL"}</definedName>
    <definedName name="wrn.Telstra._.Inputs._1" localSheetId="7" hidden="1">{"Inputs",#N/A,FALSE,"US_FL";"Inputs",#N/A,FALSE,"EUROPE_FL";"Inputs",#N/A,FALSE,"ASIA_FL"}</definedName>
    <definedName name="wrn.Telstra._.Inputs._1" hidden="1">{"Inputs",#N/A,FALSE,"US_FL";"Inputs",#N/A,FALSE,"EUROPE_FL";"Inputs",#N/A,FALSE,"ASIA_FL"}</definedName>
    <definedName name="wrn.Telstra._.Output." localSheetId="7" hidden="1">{"Output",#N/A,FALSE,"US_FL";"Output",#N/A,FALSE,"EUROPE_FL";"Output",#N/A,FALSE,"ASIA_FL"}</definedName>
    <definedName name="wrn.Telstra._.Output." hidden="1">{"Output",#N/A,FALSE,"US_FL";"Output",#N/A,FALSE,"EUROPE_FL";"Output",#N/A,FALSE,"ASIA_FL"}</definedName>
    <definedName name="wrn.Telstra._.Output._1" localSheetId="7" hidden="1">{"Output",#N/A,FALSE,"US_FL";"Output",#N/A,FALSE,"EUROPE_FL";"Output",#N/A,FALSE,"ASIA_FL"}</definedName>
    <definedName name="wrn.Telstra._.Output._1" hidden="1">{"Output",#N/A,FALSE,"US_FL";"Output",#N/A,FALSE,"EUROPE_FL";"Output",#N/A,FALSE,"ASIA_FL"}</definedName>
    <definedName name="wrn.test." localSheetId="7" hidden="1">{"test",#N/A,FALSE,"Dividend"}</definedName>
    <definedName name="wrn.test." hidden="1">{"test",#N/A,FALSE,"Dividend"}</definedName>
    <definedName name="wrn.test._1" localSheetId="7" hidden="1">{"test",#N/A,FALSE,"Dividend"}</definedName>
    <definedName name="wrn.test._1" hidden="1">{"test",#N/A,FALSE,"Dividend"}</definedName>
    <definedName name="wrn.Things." localSheetId="7" hidden="1">{#N/A,#N/A,FALSE,"Bank Rec Cover Sheet";#N/A,#N/A,FALSE,"Bank Rec Details"}</definedName>
    <definedName name="wrn.Things." hidden="1">{#N/A,#N/A,FALSE,"Bank Rec Cover Sheet";#N/A,#N/A,FALSE,"Bank Rec Details"}</definedName>
    <definedName name="wrn.Things._1" localSheetId="7" hidden="1">{#N/A,#N/A,FALSE,"Bank Rec Cover Sheet";#N/A,#N/A,FALSE,"Bank Rec Details"}</definedName>
    <definedName name="wrn.Things._1" hidden="1">{#N/A,#N/A,FALSE,"Bank Rec Cover Sheet";#N/A,#N/A,FALSE,"Bank Rec Details"}</definedName>
    <definedName name="wrn.totalcomp." localSheetId="7" hidden="1">{"comp1",#N/A,FALSE,"COMPS";"footnotes",#N/A,FALSE,"COMPS"}</definedName>
    <definedName name="wrn.totalcomp." hidden="1">{"comp1",#N/A,FALSE,"COMPS";"footnotes",#N/A,FALSE,"COMPS"}</definedName>
    <definedName name="wrn.Tout._.Sauf._.BG." localSheetId="7"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localSheetId="7" hidden="1">{"trans assumptions",#N/A,FALSE,"Merger";"trans accretion",#N/A,FALSE,"Merger"}</definedName>
    <definedName name="wrn.trans._.sum." hidden="1">{"trans assumptions",#N/A,FALSE,"Merger";"trans accretion",#N/A,FALSE,"Merger"}</definedName>
    <definedName name="wrn.Trial._.Balance." localSheetId="7" hidden="1">{#N/A,#N/A,FALSE,"TBF1"}</definedName>
    <definedName name="wrn.Trial._.Balance." hidden="1">{#N/A,#N/A,FALSE,"TBF1"}</definedName>
    <definedName name="wrn.Trial._.Balance._1" localSheetId="7" hidden="1">{#N/A,#N/A,FALSE,"TBF1"}</definedName>
    <definedName name="wrn.Trial._.Balance._1" hidden="1">{#N/A,#N/A,FALSE,"TBF1"}</definedName>
    <definedName name="wrn.tuan." localSheetId="7" hidden="1">{#N/A,#N/A,FALSE,"LEDGERSUMARY"}</definedName>
    <definedName name="wrn.tuan." hidden="1">{#N/A,#N/A,FALSE,"LEDGERSUMARY"}</definedName>
    <definedName name="wrn.tuan._1" localSheetId="7" hidden="1">{#N/A,#N/A,FALSE,"LEDGERSUMARY"}</definedName>
    <definedName name="wrn.tuan._1" hidden="1">{#N/A,#N/A,FALSE,"LEDGERSUMARY"}</definedName>
    <definedName name="wrn.Tweety." localSheetId="7" hidden="1">{#N/A,#N/A,FALSE,"A&amp;E";#N/A,#N/A,FALSE,"HighTop";#N/A,#N/A,FALSE,"JG";#N/A,#N/A,FALSE,"RI";#N/A,#N/A,FALSE,"woHT";#N/A,#N/A,FALSE,"woHT&amp;JG"}</definedName>
    <definedName name="wrn.Tweety." hidden="1">{#N/A,#N/A,FALSE,"A&amp;E";#N/A,#N/A,FALSE,"HighTop";#N/A,#N/A,FALSE,"JG";#N/A,#N/A,FALSE,"RI";#N/A,#N/A,FALSE,"woHT";#N/A,#N/A,FALSE,"woHT&amp;JG"}</definedName>
    <definedName name="wrn.Umsatz." localSheetId="7" hidden="1">{#N/A,#N/A,FALSE,"Umsatz";#N/A,#N/A,FALSE,"Base V.02";#N/A,#N/A,FALSE,"Charts"}</definedName>
    <definedName name="wrn.Umsatz." hidden="1">{#N/A,#N/A,FALSE,"Umsatz";#N/A,#N/A,FALSE,"Base V.02";#N/A,#N/A,FALSE,"Charts"}</definedName>
    <definedName name="wrn.unitcase." localSheetId="7" hidden="1">{#N/A,#N/A,FALSE,"REPORTpg1";#N/A,#N/A,FALSE,"REPORTpg2";#N/A,#N/A,FALSE,"REPORTpg3"}</definedName>
    <definedName name="wrn.unitcase." hidden="1">{#N/A,#N/A,FALSE,"REPORTpg1";#N/A,#N/A,FALSE,"REPORTpg2";#N/A,#N/A,FALSE,"REPORTpg3"}</definedName>
    <definedName name="wrn.up." localSheetId="7" hidden="1">{"up stand alones",#N/A,FALSE,"Acquiror"}</definedName>
    <definedName name="wrn.up." hidden="1">{"up stand alones",#N/A,FALSE,"Acquiror"}</definedName>
    <definedName name="wrn.Upper._.Case." localSheetId="7"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localSheetId="7" hidden="1">{"SCH1A",#N/A,FALSE,"US";"SCH2A",#N/A,FALSE,"US"}</definedName>
    <definedName name="wrn.US._.Sched._.1._.and._.2." hidden="1">{"SCH1A",#N/A,FALSE,"US";"SCH2A",#N/A,FALSE,"US"}</definedName>
    <definedName name="wrn.US._.Schedule._.1." localSheetId="7" hidden="1">{"SCH1A",#N/A,FALSE,"US"}</definedName>
    <definedName name="wrn.US._.Schedule._.1." hidden="1">{"SCH1A",#N/A,FALSE,"US"}</definedName>
    <definedName name="wrn.US._.Schedule._.2." localSheetId="7" hidden="1">{"SCH2A",#N/A,FALSE,"US"}</definedName>
    <definedName name="wrn.US._.Schedule._.2." hidden="1">{"SCH2A",#N/A,FALSE,"US"}</definedName>
    <definedName name="wrn.UTL._.Position." localSheetId="7" hidden="1">{"UTL effect",#N/A,FALSE,"Sensitivity"}</definedName>
    <definedName name="wrn.UTL._.Position." hidden="1">{"UTL effect",#N/A,FALSE,"Sensitivity"}</definedName>
    <definedName name="wrn.valderrama." localSheetId="7" hidden="1">{"valderrama1",#N/A,FALSE,"Pro Forma";"valderrama",#N/A,FALSE,"Pro Forma"}</definedName>
    <definedName name="wrn.valderrama." hidden="1">{"valderrama1",#N/A,FALSE,"Pro Forma";"valderrama",#N/A,FALSE,"Pro Forma"}</definedName>
    <definedName name="wrn.valuation." localSheetId="7" hidden="1">{#N/A,#N/A,FALSE,"Valuation";#N/A,#N/A,FALSE,"Valuation (5)";#N/A,#N/A,FALSE,"Valuation (2)";#N/A,#N/A,FALSE,"Valuation (3)"}</definedName>
    <definedName name="wrn.valuation." hidden="1">{#N/A,#N/A,FALSE,"Valuation";#N/A,#N/A,FALSE,"Valuation (5)";#N/A,#N/A,FALSE,"Valuation (2)";#N/A,#N/A,FALSE,"Valuation (3)"}</definedName>
    <definedName name="wrn.Valuation._.Package._.1." localSheetId="7"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localSheetId="7" hidden="1">{#N/A,#N/A,FALSE,"M06";#N/A,#N/A,FALSE,"M07"}</definedName>
    <definedName name="wrn.Variance." hidden="1">{#N/A,#N/A,FALSE,"M06";#N/A,#N/A,FALSE,"M07"}</definedName>
    <definedName name="wrn.Variance._.3." localSheetId="7" hidden="1">{"Variance Q3",#N/A,FALSE,"Var"}</definedName>
    <definedName name="wrn.Variance._.3." hidden="1">{"Variance Q3",#N/A,FALSE,"Var"}</definedName>
    <definedName name="wrn.Variance._.3._1" localSheetId="7" hidden="1">{"Variance Q3",#N/A,FALSE,"Var"}</definedName>
    <definedName name="wrn.Variance._.3._1" hidden="1">{"Variance Q3",#N/A,FALSE,"Var"}</definedName>
    <definedName name="wrn.Variance._.Q1." localSheetId="7" hidden="1">{"Variance Q1",#N/A,FALSE,"Var"}</definedName>
    <definedName name="wrn.Variance._.Q1." hidden="1">{"Variance Q1",#N/A,FALSE,"Var"}</definedName>
    <definedName name="wrn.Variance._.Q1._1" localSheetId="7" hidden="1">{"Variance Q1",#N/A,FALSE,"Var"}</definedName>
    <definedName name="wrn.Variance._.Q1._1" hidden="1">{"Variance Q1",#N/A,FALSE,"Var"}</definedName>
    <definedName name="wrn.Variance._.Q2." localSheetId="7" hidden="1">{"Variance Q2",#N/A,FALSE,"Var"}</definedName>
    <definedName name="wrn.Variance._.Q2." hidden="1">{"Variance Q2",#N/A,FALSE,"Var"}</definedName>
    <definedName name="wrn.Variance._.Q2._1" localSheetId="7" hidden="1">{"Variance Q2",#N/A,FALSE,"Var"}</definedName>
    <definedName name="wrn.Variance._.Q2._1" hidden="1">{"Variance Q2",#N/A,FALSE,"Var"}</definedName>
    <definedName name="wrn.Variance._.Q3." localSheetId="7" hidden="1">{"Variance Q3",#N/A,FALSE,"Var"}</definedName>
    <definedName name="wrn.Variance._.Q3." hidden="1">{"Variance Q3",#N/A,FALSE,"Var"}</definedName>
    <definedName name="wrn.Variance._.Q3._1" localSheetId="7" hidden="1">{"Variance Q3",#N/A,FALSE,"Var"}</definedName>
    <definedName name="wrn.Variance._.Q3._1" hidden="1">{"Variance Q3",#N/A,FALSE,"Var"}</definedName>
    <definedName name="wrn.Variance._.Q4" localSheetId="7" hidden="1">{"Variance Q4",#N/A,FALSE,"Var"}</definedName>
    <definedName name="wrn.Variance._.Q4" hidden="1">{"Variance Q4",#N/A,FALSE,"Var"}</definedName>
    <definedName name="wrn.Variance._.Q4." localSheetId="7" hidden="1">{"Variance Q4",#N/A,FALSE,"Var"}</definedName>
    <definedName name="wrn.Variance._.Q4." hidden="1">{"Variance Q4",#N/A,FALSE,"Var"}</definedName>
    <definedName name="wrn.Variance._.Q4._1" localSheetId="7" hidden="1">{"Variance Q4",#N/A,FALSE,"Var"}</definedName>
    <definedName name="wrn.Variance._.Q4._1" hidden="1">{"Variance Q4",#N/A,FALSE,"Var"}</definedName>
    <definedName name="wrn.Variance._.Q4_1" localSheetId="7" hidden="1">{"Variance Q4",#N/A,FALSE,"Var"}</definedName>
    <definedName name="wrn.Variance._.Q4_1" hidden="1">{"Variance Q4",#N/A,FALSE,"Var"}</definedName>
    <definedName name="wrn.vd." localSheetId="7" hidden="1">{#N/A,#N/A,TRUE,"BT M200 da 10x20"}</definedName>
    <definedName name="wrn.vd." hidden="1">{#N/A,#N/A,TRUE,"BT M200 da 10x20"}</definedName>
    <definedName name="wrn.VECICLE_INS." localSheetId="7" hidden="1">{"VEHICLE_INS",#N/A,FALSE,"PREPAID-1"}</definedName>
    <definedName name="wrn.VECICLE_INS." hidden="1">{"VEHICLE_INS",#N/A,FALSE,"PREPAID-1"}</definedName>
    <definedName name="wrn.VECICLE_INS._1" localSheetId="7" hidden="1">{"VEHICLE_INS",#N/A,FALSE,"PREPAID-1"}</definedName>
    <definedName name="wrn.VECICLE_INS._1" hidden="1">{"VEHICLE_INS",#N/A,FALSE,"PREPAID-1"}</definedName>
    <definedName name="wrn.Wacc." localSheetId="7" hidden="1">{"Area1",#N/A,FALSE,"OREWACC";"Area2",#N/A,FALSE,"OREWACC"}</definedName>
    <definedName name="wrn.Wacc." hidden="1">{"Area1",#N/A,FALSE,"OREWACC";"Area2",#N/A,FALSE,"OREWACC"}</definedName>
    <definedName name="wrn.Wacc._1" localSheetId="7" hidden="1">{"Area1",#N/A,FALSE,"OREWACC";"Area2",#N/A,FALSE,"OREWACC"}</definedName>
    <definedName name="wrn.Wacc._1" hidden="1">{"Area1",#N/A,FALSE,"OREWACC";"Area2",#N/A,FALSE,"OREWACC"}</definedName>
    <definedName name="wrn.Water." localSheetId="7" hidden="1">{#N/A,#N/A,FALSE,"Water";#N/A,#N/A,FALSE,"Ballygowan";#N/A,#N/A,FALSE,"Volvic"}</definedName>
    <definedName name="wrn.Water." hidden="1">{#N/A,#N/A,FALSE,"Water";#N/A,#N/A,FALSE,"Ballygowan";#N/A,#N/A,FALSE,"Volvic"}</definedName>
    <definedName name="wrn.whole._.document." localSheetId="7"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7"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10" hidden="1">{"WESTINGHOUSE",#N/A,FALSE,"Option"}</definedName>
    <definedName name="wrn.WHOUSE._.CT." localSheetId="7" hidden="1">{"WESTINGHOUSE",#N/A,FALSE,"Option"}</definedName>
    <definedName name="wrn.WHOUSE._.CT." hidden="1">{"WESTINGHOUSE",#N/A,FALSE,"Option"}</definedName>
    <definedName name="wrn.WineSpirits." localSheetId="7" hidden="1">{#N/A,#N/A,FALSE,"W&amp;Spirits";#N/A,#N/A,FALSE,"Grants";#N/A,#N/A,FALSE,"CCB"}</definedName>
    <definedName name="wrn.WineSpirits." hidden="1">{#N/A,#N/A,FALSE,"W&amp;Spirits";#N/A,#N/A,FALSE,"Grants";#N/A,#N/A,FALSE,"CCB"}</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 localSheetId="7" hidden="1">{"with_oth_curr",#N/A,FALSE,"2225"}</definedName>
    <definedName name="wrn.with_oth_curr..."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with_oth_curr._1" localSheetId="7" hidden="1">{"with_oth_curr",#N/A,FALSE,"2225"}</definedName>
    <definedName name="wrn.with_oth_curr._1" hidden="1">{"with_oth_curr",#N/A,FALSE,"2225"}</definedName>
    <definedName name="wrn.간단한세무조정계산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10"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localSheetId="7" hidden="1">{#N/A,#N/A,FALSE,"INCOME STATE";#N/A,#N/A,FALSE,"TOT EXP";#N/A,#N/A,FALSE,"PROMO";#N/A,#N/A,FALSE,"NTS RP"}</definedName>
    <definedName name="WRN_1" hidden="1">{#N/A,#N/A,FALSE,"INCOME STATE";#N/A,#N/A,FALSE,"TOT EXP";#N/A,#N/A,FALSE,"PROMO";#N/A,#N/A,FALSE,"NTS RP"}</definedName>
    <definedName name="wrn1.PLUSD." localSheetId="7" hidden="1">{#N/A,#N/A,FALSE,"b_s &amp; p_l"}</definedName>
    <definedName name="wrn1.PLUSD." hidden="1">{#N/A,#N/A,FALSE,"b_s &amp; p_l"}</definedName>
    <definedName name="wrn2.Bplan." localSheetId="7" hidden="1">{#N/A,#N/A,FALSE,"F_Plan";#N/A,#N/A,FALSE,"Parameter"}</definedName>
    <definedName name="wrn2.Bplan." hidden="1">{#N/A,#N/A,FALSE,"F_Plan";#N/A,#N/A,FALSE,"Parameter"}</definedName>
    <definedName name="WRN2.Document" localSheetId="7" hidden="1">{"consolidated",#N/A,FALSE,"Sheet1";"cms",#N/A,FALSE,"Sheet1";"fse",#N/A,FALSE,"Sheet1"}</definedName>
    <definedName name="WRN2.Document" hidden="1">{"consolidated",#N/A,FALSE,"Sheet1";"cms",#N/A,FALSE,"Sheet1";"fse",#N/A,FALSE,"Sheet1"}</definedName>
    <definedName name="WRS" localSheetId="10" hidden="1">{"'장비'!$A$3:$M$12"}</definedName>
    <definedName name="WRS" localSheetId="7" hidden="1">{"'장비'!$A$3:$M$12"}</definedName>
    <definedName name="WRS" hidden="1">{"'장비'!$A$3:$M$12"}</definedName>
    <definedName name="wrtwtw" localSheetId="7" hidden="1">{"rp_only",#N/A,FALSE,"2225"}</definedName>
    <definedName name="wrtwtw" hidden="1">{"rp_only",#N/A,FALSE,"2225"}</definedName>
    <definedName name="wrtwtw_1" localSheetId="7" hidden="1">{"rp_only",#N/A,FALSE,"2225"}</definedName>
    <definedName name="wrtwtw_1" hidden="1">{"rp_only",#N/A,FALSE,"2225"}</definedName>
    <definedName name="wrw" localSheetId="7" hidden="1">{"rp_only",#N/A,FALSE,"2225"}</definedName>
    <definedName name="wrw" hidden="1">{"rp_only",#N/A,FALSE,"2225"}</definedName>
    <definedName name="wrw_1" localSheetId="7" hidden="1">{"rp_only",#N/A,FALSE,"2225"}</definedName>
    <definedName name="wrw_1" hidden="1">{"rp_only",#N/A,FALSE,"2225"}</definedName>
    <definedName name="wrwe" localSheetId="7" hidden="1">{"'Feb 99'!$A$1:$G$30"}</definedName>
    <definedName name="wrwe" hidden="1">{"'Feb 99'!$A$1:$G$30"}</definedName>
    <definedName name="wrwerw" localSheetId="7" hidden="1">{"rp_only",#N/A,FALSE,"2225"}</definedName>
    <definedName name="wrwerw" hidden="1">{"rp_only",#N/A,FALSE,"2225"}</definedName>
    <definedName name="wrwerw_1" localSheetId="7" hidden="1">{"rp_only",#N/A,FALSE,"2225"}</definedName>
    <definedName name="wrwerw_1" hidden="1">{"rp_only",#N/A,FALSE,"2225"}</definedName>
    <definedName name="wrwr" localSheetId="7" hidden="1">{"rp_only",#N/A,FALSE,"2225"}</definedName>
    <definedName name="wrwr" hidden="1">{"rp_only",#N/A,FALSE,"2225"}</definedName>
    <definedName name="wrwr_1" localSheetId="7" hidden="1">{"rp_only",#N/A,FALSE,"2225"}</definedName>
    <definedName name="wrwr_1" hidden="1">{"rp_only",#N/A,FALSE,"2225"}</definedName>
    <definedName name="WS">#REF!</definedName>
    <definedName name="ws_indirect" localSheetId="7" hidden="1">{#N/A,#N/A,FALSE,"Aging Summary";#N/A,#N/A,FALSE,"Ratio Analysis";#N/A,#N/A,FALSE,"Test 120 Day Accts";#N/A,#N/A,FALSE,"Tickmarks"}</definedName>
    <definedName name="ws_indirect" hidden="1">{#N/A,#N/A,FALSE,"Aging Summary";#N/A,#N/A,FALSE,"Ratio Analysis";#N/A,#N/A,FALSE,"Test 120 Day Accts";#N/A,#N/A,FALSE,"Tickmarks"}</definedName>
    <definedName name="ws_indirect_1" localSheetId="7"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localSheetId="7" hidden="1">{"with_oth_curr",#N/A,FALSE,"2225"}</definedName>
    <definedName name="WTEFD" hidden="1">{"with_oth_curr",#N/A,FALSE,"2225"}</definedName>
    <definedName name="WTEFD_1" localSheetId="7" hidden="1">{"with_oth_curr",#N/A,FALSE,"2225"}</definedName>
    <definedName name="WTEFD_1" hidden="1">{"with_oth_curr",#N/A,FALSE,"2225"}</definedName>
    <definedName name="WTP_1">#REF!</definedName>
    <definedName name="WTP_2">#REF!</definedName>
    <definedName name="WTP_3">#REF!</definedName>
    <definedName name="wtwerwer" localSheetId="7" hidden="1">{"rp_only",#N/A,FALSE,"2225"}</definedName>
    <definedName name="wtwerwer" hidden="1">{"rp_only",#N/A,FALSE,"2225"}</definedName>
    <definedName name="wtwerwer_1" localSheetId="7" hidden="1">{"rp_only",#N/A,FALSE,"2225"}</definedName>
    <definedName name="wtwerwer_1" hidden="1">{"rp_only",#N/A,FALSE,"2225"}</definedName>
    <definedName name="wulff"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localSheetId="7"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localSheetId="7" hidden="1">{"with_oth_curr",#N/A,FALSE,"2225"}</definedName>
    <definedName name="ww" hidden="1">{"with_oth_curr",#N/A,FALSE,"2225"}</definedName>
    <definedName name="ww_1" localSheetId="7" hidden="1">{"with_oth_curr",#N/A,FALSE,"2225"}</definedName>
    <definedName name="ww_1" hidden="1">{"with_oth_curr",#N/A,FALSE,"2225"}</definedName>
    <definedName name="WWRW" localSheetId="7" hidden="1">{"rp_only",#N/A,FALSE,"2225"}</definedName>
    <definedName name="WWRW" hidden="1">{"rp_only",#N/A,FALSE,"2225"}</definedName>
    <definedName name="WWRW_1" localSheetId="7" hidden="1">{"rp_only",#N/A,FALSE,"2225"}</definedName>
    <definedName name="WWRW_1" hidden="1">{"rp_only",#N/A,FALSE,"2225"}</definedName>
    <definedName name="www" localSheetId="7" hidden="1">{"Admin Costs",#N/A,FALSE,"Act.Fcst Costs"}</definedName>
    <definedName name="www" hidden="1">{"Admin Costs",#N/A,FALSE,"Act.Fcst Costs"}</definedName>
    <definedName name="www_1" localSheetId="7" hidden="1">{"Admin Costs",#N/A,FALSE,"Act.Fcst Costs"}</definedName>
    <definedName name="www_1" hidden="1">{"Admin Costs",#N/A,FALSE,"Act.Fcst Costs"}</definedName>
    <definedName name="wwwwwwww" localSheetId="7" hidden="1">{#N/A,#N/A,FALSE,"손익표지";#N/A,#N/A,FALSE,"손익계산";#N/A,#N/A,FALSE,"일반관리비";#N/A,#N/A,FALSE,"영업외수익";#N/A,#N/A,FALSE,"영업외비용";#N/A,#N/A,FALSE,"매출액";#N/A,#N/A,FALSE,"요약손익";#N/A,#N/A,FALSE,"요약대차";#N/A,#N/A,FALSE,"매출채권현황";#N/A,#N/A,FALSE,"매출채권명세"}</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 localSheetId="7">Main.SAPF4Help()</definedName>
    <definedName name="x">Main.SAPF4Help()</definedName>
    <definedName name="X.1">#REF!</definedName>
    <definedName name="x1pind">#REF!</definedName>
    <definedName name="x1ping">#REF!</definedName>
    <definedName name="x1pint">#REF!</definedName>
    <definedName name="xbvcvbgfhgfh" localSheetId="7" hidden="1">{"rp_only",#N/A,FALSE,"2225"}</definedName>
    <definedName name="xbvcvbgfhgfh" hidden="1">{"rp_only",#N/A,FALSE,"2225"}</definedName>
    <definedName name="xbvcvbgfhgfh_1" localSheetId="7" hidden="1">{"rp_only",#N/A,FALSE,"2225"}</definedName>
    <definedName name="xbvcvbgfhgfh_1" hidden="1">{"rp_only",#N/A,FALSE,"2225"}</definedName>
    <definedName name="xc" localSheetId="10" hidden="1">{#N/A,#N/A,FALSE,"SumD";#N/A,#N/A,FALSE,"ElecD";#N/A,#N/A,FALSE,"MechD";#N/A,#N/A,FALSE,"GeotD";#N/A,#N/A,FALSE,"PrcsD";#N/A,#N/A,FALSE,"TunnD";#N/A,#N/A,FALSE,"CivlD";#N/A,#N/A,FALSE,"NtwkD";#N/A,#N/A,FALSE,"EstgD";#N/A,#N/A,FALSE,"PEngD"}</definedName>
    <definedName name="xc" localSheetId="7"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localSheetId="7" hidden="1">{"with_oth_curr",#N/A,FALSE,"2225"}</definedName>
    <definedName name="xccvx" hidden="1">{"with_oth_curr",#N/A,FALSE,"2225"}</definedName>
    <definedName name="xccvx_1" localSheetId="7" hidden="1">{"with_oth_curr",#N/A,FALSE,"2225"}</definedName>
    <definedName name="xccvx_1" hidden="1">{"with_oth_curr",#N/A,FALSE,"2225"}</definedName>
    <definedName name="xccxxcv" localSheetId="7" hidden="1">{"rp_only",#N/A,FALSE,"2225"}</definedName>
    <definedName name="xccxxcv" hidden="1">{"rp_only",#N/A,FALSE,"2225"}</definedName>
    <definedName name="xccxxcv_1" localSheetId="7" hidden="1">{"rp_only",#N/A,FALSE,"2225"}</definedName>
    <definedName name="xccxxcv_1" hidden="1">{"rp_only",#N/A,FALSE,"2225"}</definedName>
    <definedName name="xcss" hidden="1">#REF!</definedName>
    <definedName name="xcvcvxcvb" localSheetId="7" hidden="1">{"rp_only",#N/A,FALSE,"2225"}</definedName>
    <definedName name="xcvcvxcvb" hidden="1">{"rp_only",#N/A,FALSE,"2225"}</definedName>
    <definedName name="xcvcvxcvb_1" localSheetId="7" hidden="1">{"rp_only",#N/A,FALSE,"2225"}</definedName>
    <definedName name="xcvcvxcvb_1" hidden="1">{"rp_only",#N/A,FALSE,"2225"}</definedName>
    <definedName name="xcvvcxvcxz" localSheetId="7" hidden="1">{"with_oth_curr",#N/A,FALSE,"2225"}</definedName>
    <definedName name="xcvvcxvcxz" hidden="1">{"with_oth_curr",#N/A,FALSE,"2225"}</definedName>
    <definedName name="xcvvcxvcxz_1" localSheetId="7" hidden="1">{"with_oth_curr",#N/A,FALSE,"2225"}</definedName>
    <definedName name="xcvvcxvcxz_1" hidden="1">{"with_oth_curr",#N/A,FALSE,"2225"}</definedName>
    <definedName name="xcvxbvn" localSheetId="7" hidden="1">{"rp_only",#N/A,FALSE,"2225"}</definedName>
    <definedName name="xcvxbvn" hidden="1">{"rp_only",#N/A,FALSE,"2225"}</definedName>
    <definedName name="xcvxbvn_1" localSheetId="7" hidden="1">{"rp_only",#N/A,FALSE,"2225"}</definedName>
    <definedName name="xcvxbvn_1" hidden="1">{"rp_only",#N/A,FALSE,"2225"}</definedName>
    <definedName name="xcvxbxcvbcvb" localSheetId="7" hidden="1">{"rp_only",#N/A,FALSE,"2225"}</definedName>
    <definedName name="xcvxbxcvbcvb" hidden="1">{"rp_only",#N/A,FALSE,"2225"}</definedName>
    <definedName name="xcvxbxcvbcvb_1" localSheetId="7" hidden="1">{"rp_only",#N/A,FALSE,"2225"}</definedName>
    <definedName name="xcvxbxcvbcvb_1" hidden="1">{"rp_only",#N/A,FALSE,"2225"}</definedName>
    <definedName name="xcvxcbcvb" localSheetId="7" hidden="1">{"with_oth_curr",#N/A,FALSE,"2225"}</definedName>
    <definedName name="xcvxcbcvb" hidden="1">{"with_oth_curr",#N/A,FALSE,"2225"}</definedName>
    <definedName name="xcvxcbcvb_1" localSheetId="7" hidden="1">{"with_oth_curr",#N/A,FALSE,"2225"}</definedName>
    <definedName name="xcvxcbcvb_1" hidden="1">{"with_oth_curr",#N/A,FALSE,"2225"}</definedName>
    <definedName name="xcvxcbvcxbnvcnvb" localSheetId="7" hidden="1">{"rp_only",#N/A,FALSE,"2225"}</definedName>
    <definedName name="xcvxcbvcxbnvcnvb" hidden="1">{"rp_only",#N/A,FALSE,"2225"}</definedName>
    <definedName name="xcvxcbvcxbnvcnvb_1" localSheetId="7" hidden="1">{"rp_only",#N/A,FALSE,"2225"}</definedName>
    <definedName name="xcvxcbvcxbnvcnvb_1" hidden="1">{"rp_only",#N/A,FALSE,"2225"}</definedName>
    <definedName name="xcvxcvxcv" localSheetId="7" hidden="1">{"rp_only",#N/A,FALSE,"2225"}</definedName>
    <definedName name="xcvxcvxcv" hidden="1">{"rp_only",#N/A,FALSE,"2225"}</definedName>
    <definedName name="xcvxcvxcv_1" localSheetId="7" hidden="1">{"rp_only",#N/A,FALSE,"2225"}</definedName>
    <definedName name="xcvxcvxcv_1" hidden="1">{"rp_only",#N/A,FALSE,"2225"}</definedName>
    <definedName name="xcvxcvxcvxcv" localSheetId="7" hidden="1">{"rp_only",#N/A,FALSE,"2225"}</definedName>
    <definedName name="xcvxcvxcvxcv" hidden="1">{"rp_only",#N/A,FALSE,"2225"}</definedName>
    <definedName name="xcvxcvxcvxcv_1" localSheetId="7" hidden="1">{"rp_only",#N/A,FALSE,"2225"}</definedName>
    <definedName name="xcvxcvxcvxcv_1" hidden="1">{"rp_only",#N/A,FALSE,"2225"}</definedName>
    <definedName name="xcvxcvxcvxcvxcvc" localSheetId="7" hidden="1">{"rp_only",#N/A,FALSE,"2225"}</definedName>
    <definedName name="xcvxcvxcvxcvxcvc" hidden="1">{"rp_only",#N/A,FALSE,"2225"}</definedName>
    <definedName name="xcvxcvxcvxcvxcvc_1" localSheetId="7" hidden="1">{"rp_only",#N/A,FALSE,"2225"}</definedName>
    <definedName name="xcvxcvxcvxcvxcvc_1" hidden="1">{"rp_only",#N/A,FALSE,"2225"}</definedName>
    <definedName name="xcvxcvxcvxv" localSheetId="7" hidden="1">{"with_oth_curr",#N/A,FALSE,"2225"}</definedName>
    <definedName name="xcvxcvxcvxv" hidden="1">{"with_oth_curr",#N/A,FALSE,"2225"}</definedName>
    <definedName name="xcvxcvxcvxv_1" localSheetId="7" hidden="1">{"with_oth_curr",#N/A,FALSE,"2225"}</definedName>
    <definedName name="xcvxcvxcvxv_1" hidden="1">{"with_oth_curr",#N/A,FALSE,"2225"}</definedName>
    <definedName name="xcvxcvxcvxvx" localSheetId="7" hidden="1">{"rp_only",#N/A,FALSE,"2225"}</definedName>
    <definedName name="xcvxcvxcvxvx" hidden="1">{"rp_only",#N/A,FALSE,"2225"}</definedName>
    <definedName name="xcvxcvxcvxvx_1" localSheetId="7" hidden="1">{"rp_only",#N/A,FALSE,"2225"}</definedName>
    <definedName name="xcvxcvxcvxvx_1" hidden="1">{"rp_only",#N/A,FALSE,"2225"}</definedName>
    <definedName name="xcvxcvxv" localSheetId="7" hidden="1">{"with_oth_curr",#N/A,FALSE,"2225"}</definedName>
    <definedName name="xcvxcvxv" hidden="1">{"with_oth_curr",#N/A,FALSE,"2225"}</definedName>
    <definedName name="xcvxcvxv_1" localSheetId="7" hidden="1">{"with_oth_curr",#N/A,FALSE,"2225"}</definedName>
    <definedName name="xcvxcvxv_1" hidden="1">{"with_oth_curr",#N/A,FALSE,"2225"}</definedName>
    <definedName name="xcvxcvxvcv" localSheetId="7" hidden="1">{"rp_only",#N/A,FALSE,"2225"}</definedName>
    <definedName name="xcvxcvxvcv" hidden="1">{"rp_only",#N/A,FALSE,"2225"}</definedName>
    <definedName name="xcvxcvxvcv_1" localSheetId="7" hidden="1">{"rp_only",#N/A,FALSE,"2225"}</definedName>
    <definedName name="xcvxcvxvcv_1" hidden="1">{"rp_only",#N/A,FALSE,"2225"}</definedName>
    <definedName name="xcvxv" localSheetId="7" hidden="1">{"rp_only",#N/A,FALSE,"2225"}</definedName>
    <definedName name="xcvxv" hidden="1">{"rp_only",#N/A,FALSE,"2225"}</definedName>
    <definedName name="xcvxv_1" localSheetId="7" hidden="1">{"rp_only",#N/A,FALSE,"2225"}</definedName>
    <definedName name="xcvxv_1" hidden="1">{"rp_only",#N/A,FALSE,"2225"}</definedName>
    <definedName name="xcvxvc" localSheetId="7" hidden="1">{"rp_only",#N/A,FALSE,"2225"}</definedName>
    <definedName name="xcvxvc" hidden="1">{"rp_only",#N/A,FALSE,"2225"}</definedName>
    <definedName name="xcvxvc_1" localSheetId="7" hidden="1">{"rp_only",#N/A,FALSE,"2225"}</definedName>
    <definedName name="xcvxvc_1" hidden="1">{"rp_only",#N/A,FALSE,"2225"}</definedName>
    <definedName name="xcvxvcx" localSheetId="7" hidden="1">{"rp_only",#N/A,FALSE,"2225"}</definedName>
    <definedName name="xcvxvcx" hidden="1">{"rp_only",#N/A,FALSE,"2225"}</definedName>
    <definedName name="xcvxvcx_1" localSheetId="7" hidden="1">{"rp_only",#N/A,FALSE,"2225"}</definedName>
    <definedName name="xcvxvcx_1" hidden="1">{"rp_only",#N/A,FALSE,"2225"}</definedName>
    <definedName name="xcvxvx" localSheetId="7" hidden="1">{"rp_only",#N/A,FALSE,"2225"}</definedName>
    <definedName name="xcvxvx" hidden="1">{"rp_only",#N/A,FALSE,"2225"}</definedName>
    <definedName name="xcvxvx_1" localSheetId="7" hidden="1">{"rp_only",#N/A,FALSE,"2225"}</definedName>
    <definedName name="xcvxvx_1" hidden="1">{"rp_only",#N/A,FALSE,"2225"}</definedName>
    <definedName name="xcvxvxcvxcv" localSheetId="7" hidden="1">{"rp_only",#N/A,FALSE,"2225"}</definedName>
    <definedName name="xcvxvxcvxcv" hidden="1">{"rp_only",#N/A,FALSE,"2225"}</definedName>
    <definedName name="xcvxvxcvxcv_1" localSheetId="7" hidden="1">{"rp_only",#N/A,FALSE,"2225"}</definedName>
    <definedName name="xcvxvxcvxcv_1" hidden="1">{"rp_only",#N/A,FALSE,"2225"}</definedName>
    <definedName name="xcvxvxv" localSheetId="7" hidden="1">{"rp_only",#N/A,FALSE,"2225"}</definedName>
    <definedName name="xcvxvxv" hidden="1">{"rp_only",#N/A,FALSE,"2225"}</definedName>
    <definedName name="xcvxvxv_1" localSheetId="7" hidden="1">{"rp_only",#N/A,FALSE,"2225"}</definedName>
    <definedName name="xcvxvxv_1" hidden="1">{"rp_only",#N/A,FALSE,"2225"}</definedName>
    <definedName name="xcvxvxvx" localSheetId="7" hidden="1">{"rp_only",#N/A,FALSE,"2225"}</definedName>
    <definedName name="xcvxvxvx" hidden="1">{"rp_only",#N/A,FALSE,"2225"}</definedName>
    <definedName name="xcvxvxvx_1" localSheetId="7" hidden="1">{"rp_only",#N/A,FALSE,"2225"}</definedName>
    <definedName name="xcvxvxvx_1" hidden="1">{"rp_only",#N/A,FALSE,"2225"}</definedName>
    <definedName name="xcvxvxvxv" localSheetId="7" hidden="1">{"with_oth_curr",#N/A,FALSE,"2225"}</definedName>
    <definedName name="xcvxvxvxv" hidden="1">{"with_oth_curr",#N/A,FALSE,"2225"}</definedName>
    <definedName name="xcvxvxvxv_1" localSheetId="7" hidden="1">{"with_oth_curr",#N/A,FALSE,"2225"}</definedName>
    <definedName name="xcvxvxvxv_1" hidden="1">{"with_oth_curr",#N/A,FALSE,"2225"}</definedName>
    <definedName name="xcvzxvzxv" localSheetId="7" hidden="1">{"with_oth_curr",#N/A,FALSE,"2225"}</definedName>
    <definedName name="xcvzxvzxv" hidden="1">{"with_oth_curr",#N/A,FALSE,"2225"}</definedName>
    <definedName name="xcvzxvzxv_1" localSheetId="7" hidden="1">{"with_oth_curr",#N/A,FALSE,"2225"}</definedName>
    <definedName name="xcvzxvzxv_1" hidden="1">{"with_oth_curr",#N/A,FALSE,"2225"}</definedName>
    <definedName name="xczcz" localSheetId="7" hidden="1">{"rp_only",#N/A,FALSE,"2225"}</definedName>
    <definedName name="xczcz" hidden="1">{"rp_only",#N/A,FALSE,"2225"}</definedName>
    <definedName name="xczcz_1" localSheetId="7" hidden="1">{"rp_only",#N/A,FALSE,"2225"}</definedName>
    <definedName name="xczcz_1" hidden="1">{"rp_only",#N/A,FALSE,"2225"}</definedName>
    <definedName name="xczvxzvzxcv" localSheetId="7" hidden="1">{"with_oth_curr",#N/A,FALSE,"2225"}</definedName>
    <definedName name="xczvxzvzxcv" hidden="1">{"with_oth_curr",#N/A,FALSE,"2225"}</definedName>
    <definedName name="xczvxzvzxcv_1" localSheetId="7"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localSheetId="7" hidden="1">{"rp_only",#N/A,FALSE,"2225"}</definedName>
    <definedName name="xfs" hidden="1">{"rp_only",#N/A,FALSE,"2225"}</definedName>
    <definedName name="xfs_1" localSheetId="7" hidden="1">{"rp_only",#N/A,FALSE,"2225"}</definedName>
    <definedName name="xfs_1" hidden="1">{"rp_only",#N/A,FALSE,"2225"}</definedName>
    <definedName name="xgxgds" localSheetId="7" hidden="1">{"with_oth_curr",#N/A,FALSE,"2225"}</definedName>
    <definedName name="xgxgds" hidden="1">{"with_oth_curr",#N/A,FALSE,"2225"}</definedName>
    <definedName name="xgxgds_1" localSheetId="7"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localSheetId="7" hidden="1">{#N/A,#N/A,FALSE,"Aging Summary";#N/A,#N/A,FALSE,"Ratio Analysis";#N/A,#N/A,FALSE,"Test 120 Day Accts";#N/A,#N/A,FALSE,"Tickmarks"}</definedName>
    <definedName name="xox" hidden="1">{#N/A,#N/A,FALSE,"Aging Summary";#N/A,#N/A,FALSE,"Ratio Analysis";#N/A,#N/A,FALSE,"Test 120 Day Accts";#N/A,#N/A,FALSE,"Tickmarks"}</definedName>
    <definedName name="xox_1" localSheetId="7"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localSheetId="7" hidden="1">{"with_oth_curr",#N/A,FALSE,"2225"}</definedName>
    <definedName name="xvbgxgzfgdfd" hidden="1">{"with_oth_curr",#N/A,FALSE,"2225"}</definedName>
    <definedName name="xvbgxgzfgdfd_1" localSheetId="7" hidden="1">{"with_oth_curr",#N/A,FALSE,"2225"}</definedName>
    <definedName name="xvbgxgzfgdfd_1" hidden="1">{"with_oth_curr",#N/A,FALSE,"2225"}</definedName>
    <definedName name="xvcxcv" localSheetId="7" hidden="1">{"rp_only",#N/A,FALSE,"2225"}</definedName>
    <definedName name="xvcxcv" hidden="1">{"rp_only",#N/A,FALSE,"2225"}</definedName>
    <definedName name="xvcxcv_1" localSheetId="7" hidden="1">{"rp_only",#N/A,FALSE,"2225"}</definedName>
    <definedName name="xvcxcv_1" hidden="1">{"rp_only",#N/A,FALSE,"2225"}</definedName>
    <definedName name="xvcxcvxvc" localSheetId="7" hidden="1">{"rp_only",#N/A,FALSE,"2225"}</definedName>
    <definedName name="xvcxcvxvc" hidden="1">{"rp_only",#N/A,FALSE,"2225"}</definedName>
    <definedName name="xvcxcvxvc_1" localSheetId="7" hidden="1">{"rp_only",#N/A,FALSE,"2225"}</definedName>
    <definedName name="xvcxcvxvc_1" hidden="1">{"rp_only",#N/A,FALSE,"2225"}</definedName>
    <definedName name="xvcxvcxvx" localSheetId="7" hidden="1">{"with_oth_curr",#N/A,FALSE,"2225"}</definedName>
    <definedName name="xvcxvcxvx" hidden="1">{"with_oth_curr",#N/A,FALSE,"2225"}</definedName>
    <definedName name="xvcxvcxvx_1" localSheetId="7" hidden="1">{"with_oth_curr",#N/A,FALSE,"2225"}</definedName>
    <definedName name="xvcxvcxvx_1" hidden="1">{"with_oth_curr",#N/A,FALSE,"2225"}</definedName>
    <definedName name="xvcxvcxxcvvxcxcvcxv" localSheetId="7" hidden="1">{"rp_only",#N/A,FALSE,"2225"}</definedName>
    <definedName name="xvcxvcxxcvvxcxcvcxv" hidden="1">{"rp_only",#N/A,FALSE,"2225"}</definedName>
    <definedName name="xvcxvcxxcvvxcxcvcxv_1" localSheetId="7" hidden="1">{"rp_only",#N/A,FALSE,"2225"}</definedName>
    <definedName name="xvcxvcxxcvvxcxcvcxv_1" hidden="1">{"rp_only",#N/A,FALSE,"2225"}</definedName>
    <definedName name="xvcxvx" localSheetId="7" hidden="1">{"rp_only",#N/A,FALSE,"2225"}</definedName>
    <definedName name="xvcxvx" hidden="1">{"rp_only",#N/A,FALSE,"2225"}</definedName>
    <definedName name="xvcxvx_1" localSheetId="7" hidden="1">{"rp_only",#N/A,FALSE,"2225"}</definedName>
    <definedName name="xvcxvx_1" hidden="1">{"rp_only",#N/A,FALSE,"2225"}</definedName>
    <definedName name="xvvcxcvxzcvxvcx" localSheetId="7" hidden="1">{"rp_only",#N/A,FALSE,"2225"}</definedName>
    <definedName name="xvvcxcvxzcvxvcx" hidden="1">{"rp_only",#N/A,FALSE,"2225"}</definedName>
    <definedName name="xvvcxcvxzcvxvcx_1" localSheetId="7" hidden="1">{"rp_only",#N/A,FALSE,"2225"}</definedName>
    <definedName name="xvvcxcvxzcvxvcx_1" hidden="1">{"rp_only",#N/A,FALSE,"2225"}</definedName>
    <definedName name="xvvx" localSheetId="7" hidden="1">{"rp_only",#N/A,FALSE,"2225"}</definedName>
    <definedName name="xvvx" hidden="1">{"rp_only",#N/A,FALSE,"2225"}</definedName>
    <definedName name="xvvx_1" localSheetId="7" hidden="1">{"rp_only",#N/A,FALSE,"2225"}</definedName>
    <definedName name="xvvx_1" hidden="1">{"rp_only",#N/A,FALSE,"2225"}</definedName>
    <definedName name="xvxcv" localSheetId="7" hidden="1">{"rp_only",#N/A,FALSE,"2225"}</definedName>
    <definedName name="xvxcv" hidden="1">{"rp_only",#N/A,FALSE,"2225"}</definedName>
    <definedName name="xvxcv_1" localSheetId="7" hidden="1">{"rp_only",#N/A,FALSE,"2225"}</definedName>
    <definedName name="xvxcv_1" hidden="1">{"rp_only",#N/A,FALSE,"2225"}</definedName>
    <definedName name="xvxcvvx" localSheetId="7" hidden="1">{"rp_only",#N/A,FALSE,"2225"}</definedName>
    <definedName name="xvxcvvx" hidden="1">{"rp_only",#N/A,FALSE,"2225"}</definedName>
    <definedName name="xvxcvvx_1" localSheetId="7" hidden="1">{"rp_only",#N/A,FALSE,"2225"}</definedName>
    <definedName name="xvxcvvx_1" hidden="1">{"rp_only",#N/A,FALSE,"2225"}</definedName>
    <definedName name="xvxcvx" localSheetId="7" hidden="1">{"with_oth_curr",#N/A,FALSE,"2225"}</definedName>
    <definedName name="xvxcvx" hidden="1">{"with_oth_curr",#N/A,FALSE,"2225"}</definedName>
    <definedName name="xvxcvx_1" localSheetId="7" hidden="1">{"with_oth_curr",#N/A,FALSE,"2225"}</definedName>
    <definedName name="xvxcvx_1" hidden="1">{"with_oth_curr",#N/A,FALSE,"2225"}</definedName>
    <definedName name="xvxcvxv" localSheetId="7" hidden="1">{"rp_only",#N/A,FALSE,"2225"}</definedName>
    <definedName name="xvxcvxv" hidden="1">{"rp_only",#N/A,FALSE,"2225"}</definedName>
    <definedName name="xvxcvxv_1" localSheetId="7" hidden="1">{"rp_only",#N/A,FALSE,"2225"}</definedName>
    <definedName name="xvxcvxv_1" hidden="1">{"rp_only",#N/A,FALSE,"2225"}</definedName>
    <definedName name="xvxv" localSheetId="7" hidden="1">{"rp_only",#N/A,FALSE,"2225"}</definedName>
    <definedName name="xvxv" hidden="1">{"rp_only",#N/A,FALSE,"2225"}</definedName>
    <definedName name="xvxv_1" localSheetId="7" hidden="1">{"rp_only",#N/A,FALSE,"2225"}</definedName>
    <definedName name="xvxv_1" hidden="1">{"rp_only",#N/A,FALSE,"2225"}</definedName>
    <definedName name="xvxvcv" localSheetId="7" hidden="1">{"rp_only",#N/A,FALSE,"2225"}</definedName>
    <definedName name="xvxvcv" hidden="1">{"rp_only",#N/A,FALSE,"2225"}</definedName>
    <definedName name="xvxvcv_1" localSheetId="7" hidden="1">{"rp_only",#N/A,FALSE,"2225"}</definedName>
    <definedName name="xvxvcv_1" hidden="1">{"rp_only",#N/A,FALSE,"2225"}</definedName>
    <definedName name="xvxvcx" localSheetId="7" hidden="1">{"with_oth_curr",#N/A,FALSE,"2225"}</definedName>
    <definedName name="xvxvcx" hidden="1">{"with_oth_curr",#N/A,FALSE,"2225"}</definedName>
    <definedName name="xvxvcx_1" localSheetId="7" hidden="1">{"with_oth_curr",#N/A,FALSE,"2225"}</definedName>
    <definedName name="xvxvcx_1" hidden="1">{"with_oth_curr",#N/A,FALSE,"2225"}</definedName>
    <definedName name="xvxvv" localSheetId="7" hidden="1">{"rp_only",#N/A,FALSE,"2225"}</definedName>
    <definedName name="xvxvv" hidden="1">{"rp_only",#N/A,FALSE,"2225"}</definedName>
    <definedName name="xvxvv_1" localSheetId="7" hidden="1">{"rp_only",#N/A,FALSE,"2225"}</definedName>
    <definedName name="xvxvv_1" hidden="1">{"rp_only",#N/A,FALSE,"2225"}</definedName>
    <definedName name="xvxx" localSheetId="7" hidden="1">{"rp_only",#N/A,FALSE,"2225"}</definedName>
    <definedName name="xvxx" hidden="1">{"rp_only",#N/A,FALSE,"2225"}</definedName>
    <definedName name="xvxx_1" localSheetId="7" hidden="1">{"rp_only",#N/A,FALSE,"2225"}</definedName>
    <definedName name="xvxx_1" hidden="1">{"rp_only",#N/A,FALSE,"2225"}</definedName>
    <definedName name="xx" localSheetId="10" hidden="1">{#N/A,#N/A,FALSE,"SumD";#N/A,#N/A,FALSE,"ElecD";#N/A,#N/A,FALSE,"MechD";#N/A,#N/A,FALSE,"GeotD";#N/A,#N/A,FALSE,"PrcsD";#N/A,#N/A,FALSE,"TunnD";#N/A,#N/A,FALSE,"CivlD";#N/A,#N/A,FALSE,"NtwkD";#N/A,#N/A,FALSE,"EstgD";#N/A,#N/A,FALSE,"PEngD"}</definedName>
    <definedName name="xx" localSheetId="7"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localSheetId="7" hidden="1">{"rp_only",#N/A,FALSE,"2225"}</definedName>
    <definedName name="xxcv" hidden="1">{"rp_only",#N/A,FALSE,"2225"}</definedName>
    <definedName name="xxcv_1" localSheetId="7" hidden="1">{"rp_only",#N/A,FALSE,"2225"}</definedName>
    <definedName name="xxcv_1" hidden="1">{"rp_only",#N/A,FALSE,"2225"}</definedName>
    <definedName name="xxv" localSheetId="7" hidden="1">{"rp_only",#N/A,FALSE,"2225"}</definedName>
    <definedName name="xxv" hidden="1">{"rp_only",#N/A,FALSE,"2225"}</definedName>
    <definedName name="xxv_1" localSheetId="7" hidden="1">{"rp_only",#N/A,FALSE,"2225"}</definedName>
    <definedName name="xxv_1" hidden="1">{"rp_only",#N/A,FALSE,"2225"}</definedName>
    <definedName name="xxvxv" localSheetId="7" hidden="1">{"with_oth_curr",#N/A,FALSE,"2225"}</definedName>
    <definedName name="xxvxv" hidden="1">{"with_oth_curr",#N/A,FALSE,"2225"}</definedName>
    <definedName name="xxvxv_1" localSheetId="7" hidden="1">{"with_oth_curr",#N/A,FALSE,"2225"}</definedName>
    <definedName name="xxvxv_1" hidden="1">{"with_oth_curr",#N/A,FALSE,"2225"}</definedName>
    <definedName name="xxx">#REF!</definedName>
    <definedName name="xxx_1">#REF!</definedName>
    <definedName name="XXXAAAA" localSheetId="7" hidden="1">{"'Sheet1'!$L$16"}</definedName>
    <definedName name="XXXAAAA" hidden="1">{"'Sheet1'!$L$16"}</definedName>
    <definedName name="xxxs">#REF!</definedName>
    <definedName name="xxxx">#REF!</definedName>
    <definedName name="xxxx_1">#REF!</definedName>
    <definedName name="xxxxx" localSheetId="7" hidden="1">{"10yp capex",#N/A,FALSE,"Celtel alternative 6"}</definedName>
    <definedName name="xxxxx" hidden="1">{"10yp capex",#N/A,FALSE,"Celtel alternative 6"}</definedName>
    <definedName name="xxxxxx" localSheetId="7" hidden="1">{"10yp graphs",#N/A,FALSE,"Market Data"}</definedName>
    <definedName name="xxxxxx" hidden="1">{"10yp graphs",#N/A,FALSE,"Market Data"}</definedName>
    <definedName name="xxxxxxxxxxxx" localSheetId="7" hidden="1">{#N/A,#N/A,FALSE,"Summary";#N/A,#N/A,FALSE,"Adj to Option C";#N/A,#N/A,FALSE,"Dividend Analysis";#N/A,#N/A,FALSE,"Reserve Analysis";#N/A,#N/A,FALSE,"Depreciation";#N/A,#N/A,FALSE,"Other Tax Adj"}</definedName>
    <definedName name="xxxxxxxxxxxx" hidden="1">{#N/A,#N/A,FALSE,"Summary";#N/A,#N/A,FALSE,"Adj to Option C";#N/A,#N/A,FALSE,"Dividend Analysis";#N/A,#N/A,FALSE,"Reserve Analysis";#N/A,#N/A,FALSE,"Depreciation";#N/A,#N/A,FALSE,"Other Tax Adj"}</definedName>
    <definedName name="xxxxxxxxxxxx_1" localSheetId="7"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localSheetId="7" hidden="1">{"test",#N/A,FALSE,"Dividend"}</definedName>
    <definedName name="xxxxxxxxxxxxx" hidden="1">{"test",#N/A,FALSE,"Dividend"}</definedName>
    <definedName name="xxxxxxxxxxxxx_1" localSheetId="7" hidden="1">{"test",#N/A,FALSE,"Dividend"}</definedName>
    <definedName name="xxxxxxxxxxxxx_1" hidden="1">{"test",#N/A,FALSE,"Dividend"}</definedName>
    <definedName name="xyx">#REF!</definedName>
    <definedName name="xZafsfa" localSheetId="7" hidden="1">{"rp_only",#N/A,FALSE,"2225"}</definedName>
    <definedName name="xZafsfa" hidden="1">{"rp_only",#N/A,FALSE,"2225"}</definedName>
    <definedName name="xZafsfa_1" localSheetId="7" hidden="1">{"rp_only",#N/A,FALSE,"2225"}</definedName>
    <definedName name="xZafsfa_1" hidden="1">{"rp_only",#N/A,FALSE,"2225"}</definedName>
    <definedName name="xzc" localSheetId="7" hidden="1">{"rp_only",#N/A,FALSE,"2225"}</definedName>
    <definedName name="xzc" hidden="1">{"rp_only",#N/A,FALSE,"2225"}</definedName>
    <definedName name="xzc_1" localSheetId="7" hidden="1">{"rp_only",#N/A,FALSE,"2225"}</definedName>
    <definedName name="xzc_1" hidden="1">{"rp_only",#N/A,FALSE,"2225"}</definedName>
    <definedName name="xzcvxczvzxcv" localSheetId="7" hidden="1">{"rp_only",#N/A,FALSE,"2225"}</definedName>
    <definedName name="xzcvxczvzxcv" hidden="1">{"rp_only",#N/A,FALSE,"2225"}</definedName>
    <definedName name="xzcvxczvzxcv_1" localSheetId="7" hidden="1">{"rp_only",#N/A,FALSE,"2225"}</definedName>
    <definedName name="xzcvxczvzxcv_1" hidden="1">{"rp_only",#N/A,FALSE,"2225"}</definedName>
    <definedName name="xzcvxzcvzxcv" localSheetId="7" hidden="1">{"rp_only",#N/A,FALSE,"2225"}</definedName>
    <definedName name="xzcvxzcvzxcv" hidden="1">{"rp_only",#N/A,FALSE,"2225"}</definedName>
    <definedName name="xzcvxzcvzxcv_1" localSheetId="7" hidden="1">{"rp_only",#N/A,FALSE,"2225"}</definedName>
    <definedName name="xzcvxzcvzxcv_1" hidden="1">{"rp_only",#N/A,FALSE,"2225"}</definedName>
    <definedName name="xzcvxzvx" localSheetId="7" hidden="1">{"rp_only",#N/A,FALSE,"2225"}</definedName>
    <definedName name="xzcvxzvx" hidden="1">{"rp_only",#N/A,FALSE,"2225"}</definedName>
    <definedName name="xzcvxzvx_1" localSheetId="7" hidden="1">{"rp_only",#N/A,FALSE,"2225"}</definedName>
    <definedName name="xzcvxzvx_1" hidden="1">{"rp_only",#N/A,FALSE,"2225"}</definedName>
    <definedName name="xzcvzxcvxcv" localSheetId="7" hidden="1">{"rp_only",#N/A,FALSE,"2225"}</definedName>
    <definedName name="xzcvzxcvxcv" hidden="1">{"rp_only",#N/A,FALSE,"2225"}</definedName>
    <definedName name="xzcvzxcvxcv_1" localSheetId="7" hidden="1">{"rp_only",#N/A,FALSE,"2225"}</definedName>
    <definedName name="xzcvzxcvxcv_1" hidden="1">{"rp_only",#N/A,FALSE,"2225"}</definedName>
    <definedName name="xzcvzxcvxcvxzvxxc" localSheetId="7" hidden="1">{"with_oth_curr",#N/A,FALSE,"2225"}</definedName>
    <definedName name="xzcvzxcvxcvxzvxxc" hidden="1">{"with_oth_curr",#N/A,FALSE,"2225"}</definedName>
    <definedName name="xzcvzxcvxcvxzvxxc_1" localSheetId="7" hidden="1">{"with_oth_curr",#N/A,FALSE,"2225"}</definedName>
    <definedName name="xzcvzxcvxcvxzvxxc_1" hidden="1">{"with_oth_curr",#N/A,FALSE,"2225"}</definedName>
    <definedName name="xzcvzxcvxcvz" localSheetId="7" hidden="1">{"with_oth_curr",#N/A,FALSE,"2225"}</definedName>
    <definedName name="xzcvzxcvxcvz" hidden="1">{"with_oth_curr",#N/A,FALSE,"2225"}</definedName>
    <definedName name="xzcvzxcvxcvz_1" localSheetId="7" hidden="1">{"with_oth_curr",#N/A,FALSE,"2225"}</definedName>
    <definedName name="xzcvzxcvxcvz_1" hidden="1">{"with_oth_curr",#N/A,FALSE,"2225"}</definedName>
    <definedName name="xzcvzxvxzcvxzcv" localSheetId="7" hidden="1">{"rp_only",#N/A,FALSE,"2225"}</definedName>
    <definedName name="xzcvzxvxzcvxzcv" hidden="1">{"rp_only",#N/A,FALSE,"2225"}</definedName>
    <definedName name="xzcvzxvxzcvxzcv_1" localSheetId="7" hidden="1">{"rp_only",#N/A,FALSE,"2225"}</definedName>
    <definedName name="xzcvzxvxzcvxzcv_1" hidden="1">{"rp_only",#N/A,FALSE,"2225"}</definedName>
    <definedName name="xzcXczvczx" localSheetId="7" hidden="1">{"rp_only",#N/A,FALSE,"2225"}</definedName>
    <definedName name="xzcXczvczx" hidden="1">{"rp_only",#N/A,FALSE,"2225"}</definedName>
    <definedName name="xzcXczvczx_1" localSheetId="7" hidden="1">{"rp_only",#N/A,FALSE,"2225"}</definedName>
    <definedName name="xzcXczvczx_1" hidden="1">{"rp_only",#N/A,FALSE,"2225"}</definedName>
    <definedName name="xzczcvzxc" localSheetId="7" hidden="1">{"rp_only",#N/A,FALSE,"2225"}</definedName>
    <definedName name="xzczcvzxc" hidden="1">{"rp_only",#N/A,FALSE,"2225"}</definedName>
    <definedName name="xzczcvzxc_1" localSheetId="7" hidden="1">{"rp_only",#N/A,FALSE,"2225"}</definedName>
    <definedName name="xzczcvzxc_1" hidden="1">{"rp_only",#N/A,FALSE,"2225"}</definedName>
    <definedName name="xzczxcz" localSheetId="7" hidden="1">{"rp_only",#N/A,FALSE,"2225"}</definedName>
    <definedName name="xzczxcz" hidden="1">{"rp_only",#N/A,FALSE,"2225"}</definedName>
    <definedName name="xzczxcz_1" localSheetId="7" hidden="1">{"rp_only",#N/A,FALSE,"2225"}</definedName>
    <definedName name="xzczxcz_1" hidden="1">{"rp_only",#N/A,FALSE,"2225"}</definedName>
    <definedName name="xzvzxvxv" localSheetId="7" hidden="1">{"rp_only",#N/A,FALSE,"2225"}</definedName>
    <definedName name="xzvzxvxv" hidden="1">{"rp_only",#N/A,FALSE,"2225"}</definedName>
    <definedName name="xzvzxvxv_1" localSheetId="7" hidden="1">{"rp_only",#N/A,FALSE,"2225"}</definedName>
    <definedName name="xzvzxvxv_1" hidden="1">{"rp_only",#N/A,FALSE,"2225"}</definedName>
    <definedName name="xzzczx" localSheetId="7" hidden="1">{"with_oth_curr",#N/A,FALSE,"2225"}</definedName>
    <definedName name="xzzczx" hidden="1">{"with_oth_curr",#N/A,FALSE,"2225"}</definedName>
    <definedName name="xzzczx_1" localSheetId="7" hidden="1">{"with_oth_curr",#N/A,FALSE,"2225"}</definedName>
    <definedName name="xzzczx_1" hidden="1">{"with_oth_curr",#N/A,FALSE,"2225"}</definedName>
    <definedName name="y">#REF!</definedName>
    <definedName name="Y.Q">#REF!</definedName>
    <definedName name="ya" localSheetId="7" hidden="1">{#N/A,#N/A,FALSE,"Aging Summary";#N/A,#N/A,FALSE,"Ratio Analysis";#N/A,#N/A,FALSE,"Test 120 Day Accts";#N/A,#N/A,FALSE,"Tickmarks"}</definedName>
    <definedName name="ya" hidden="1">{#N/A,#N/A,FALSE,"Aging Summary";#N/A,#N/A,FALSE,"Ratio Analysis";#N/A,#N/A,FALSE,"Test 120 Day Accts";#N/A,#N/A,FALSE,"Tickmarks"}</definedName>
    <definedName name="ya_1" localSheetId="7"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localSheetId="7" hidden="1">{#N/A,#N/A,TRUE,"Cover sheet";#N/A,#N/A,TRUE,"INPUTS";#N/A,#N/A,TRUE,"OUTPUTS";#N/A,#N/A,TRUE,"VALUATION"}</definedName>
    <definedName name="yfj" hidden="1">{#N/A,#N/A,TRUE,"Cover sheet";#N/A,#N/A,TRUE,"INPUTS";#N/A,#N/A,TRUE,"OUTPUTS";#N/A,#N/A,TRUE,"VALUATION"}</definedName>
    <definedName name="ygtfrdes" localSheetId="7" hidden="1">{"rp_only",#N/A,FALSE,"2225"}</definedName>
    <definedName name="ygtfrdes" hidden="1">{"rp_only",#N/A,FALSE,"2225"}</definedName>
    <definedName name="ygtfrdes_1" localSheetId="7" hidden="1">{"rp_only",#N/A,FALSE,"2225"}</definedName>
    <definedName name="ygtfrdes_1" hidden="1">{"rp_only",#N/A,FALSE,"2225"}</definedName>
    <definedName name="yh" localSheetId="7" hidden="1">{#N/A,#N/A,FALSE,"Aging Summary";#N/A,#N/A,FALSE,"Ratio Analysis";#N/A,#N/A,FALSE,"Test 120 Day Accts";#N/A,#N/A,FALSE,"Tickmarks"}</definedName>
    <definedName name="yh" hidden="1">{#N/A,#N/A,FALSE,"Aging Summary";#N/A,#N/A,FALSE,"Ratio Analysis";#N/A,#N/A,FALSE,"Test 120 Day Accts";#N/A,#N/A,FALSE,"Tickmarks"}</definedName>
    <definedName name="yh_1" localSheetId="7"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localSheetId="7" hidden="1">{"rp_only",#N/A,FALSE,"2225"}</definedName>
    <definedName name="yiuyuiuy" hidden="1">{"rp_only",#N/A,FALSE,"2225"}</definedName>
    <definedName name="yiuyuiuy_1" localSheetId="7" hidden="1">{"rp_only",#N/A,FALSE,"2225"}</definedName>
    <definedName name="yiuyuiuy_1" hidden="1">{"rp_only",#N/A,FALSE,"2225"}</definedName>
    <definedName name="yiuyuiy" localSheetId="7" hidden="1">{"rp_only",#N/A,FALSE,"2225"}</definedName>
    <definedName name="yiuyuiy" hidden="1">{"rp_only",#N/A,FALSE,"2225"}</definedName>
    <definedName name="yiuyuiy_1" localSheetId="7" hidden="1">{"rp_only",#N/A,FALSE,"2225"}</definedName>
    <definedName name="yiuyuiy_1" hidden="1">{"rp_only",#N/A,FALSE,"2225"}</definedName>
    <definedName name="yiyuiyui" localSheetId="7" hidden="1">{"rp_only",#N/A,FALSE,"2225"}</definedName>
    <definedName name="yiyuiyui" hidden="1">{"rp_only",#N/A,FALSE,"2225"}</definedName>
    <definedName name="yiyuiyui_1" localSheetId="7" hidden="1">{"rp_only",#N/A,FALSE,"2225"}</definedName>
    <definedName name="yiyuiyui_1" hidden="1">{"rp_only",#N/A,FALSE,"2225"}</definedName>
    <definedName name="yiyuiyuiy" localSheetId="7" hidden="1">{"rp_only",#N/A,FALSE,"2225"}</definedName>
    <definedName name="yiyuiyuiy" hidden="1">{"rp_only",#N/A,FALSE,"2225"}</definedName>
    <definedName name="yiyuiyuiy_1" localSheetId="7" hidden="1">{"rp_only",#N/A,FALSE,"2225"}</definedName>
    <definedName name="yiyuiyuiy_1" hidden="1">{"rp_only",#N/A,FALSE,"2225"}</definedName>
    <definedName name="Ypl_01b">#REF!</definedName>
    <definedName name="Ypl_09">#REF!</definedName>
    <definedName name="yrdtytyt" localSheetId="10" hidden="1">{#N/A,#N/A,FALSE,"CCTV"}</definedName>
    <definedName name="yrdtytyt" localSheetId="7" hidden="1">{#N/A,#N/A,FALSE,"CCTV"}</definedName>
    <definedName name="yrdtytyt" hidden="1">{#N/A,#N/A,FALSE,"CCTV"}</definedName>
    <definedName name="YTD1">#REF!</definedName>
    <definedName name="YTD2">#REF!</definedName>
    <definedName name="ytdfy" hidden="1">#REF!</definedName>
    <definedName name="YTG">#REF!</definedName>
    <definedName name="ytiuiiu" localSheetId="7" hidden="1">{"rp_only",#N/A,FALSE,"2225"}</definedName>
    <definedName name="ytiuiiu" hidden="1">{"rp_only",#N/A,FALSE,"2225"}</definedName>
    <definedName name="ytiuiiu_1" localSheetId="7" hidden="1">{"rp_only",#N/A,FALSE,"2225"}</definedName>
    <definedName name="ytiuiiu_1" hidden="1">{"rp_only",#N/A,FALSE,"2225"}</definedName>
    <definedName name="ytre" localSheetId="7" hidden="1">{"rp_only",#N/A,FALSE,"2225"}</definedName>
    <definedName name="ytre" hidden="1">{"rp_only",#N/A,FALSE,"2225"}</definedName>
    <definedName name="ytre_1" localSheetId="7" hidden="1">{"rp_only",#N/A,FALSE,"2225"}</definedName>
    <definedName name="ytre_1" hidden="1">{"rp_only",#N/A,FALSE,"2225"}</definedName>
    <definedName name="ytreds" localSheetId="7" hidden="1">{"rp_only",#N/A,FALSE,"2225"}</definedName>
    <definedName name="ytreds" hidden="1">{"rp_only",#N/A,FALSE,"2225"}</definedName>
    <definedName name="ytreds_1" localSheetId="7" hidden="1">{"rp_only",#N/A,FALSE,"2225"}</definedName>
    <definedName name="ytreds_1" hidden="1">{"rp_only",#N/A,FALSE,"2225"}</definedName>
    <definedName name="ytrureu" localSheetId="7" hidden="1">{"rp_only",#N/A,FALSE,"2225"}</definedName>
    <definedName name="ytrureu" hidden="1">{"rp_only",#N/A,FALSE,"2225"}</definedName>
    <definedName name="ytrureu_1" localSheetId="7" hidden="1">{"rp_only",#N/A,FALSE,"2225"}</definedName>
    <definedName name="ytrureu_1" hidden="1">{"rp_only",#N/A,FALSE,"2225"}</definedName>
    <definedName name="ytry" localSheetId="7" hidden="1">{"rp_only",#N/A,FALSE,"2225"}</definedName>
    <definedName name="ytry" hidden="1">{"rp_only",#N/A,FALSE,"2225"}</definedName>
    <definedName name="ytry_1" localSheetId="7" hidden="1">{"rp_only",#N/A,FALSE,"2225"}</definedName>
    <definedName name="ytry_1" hidden="1">{"rp_only",#N/A,FALSE,"2225"}</definedName>
    <definedName name="ytryrtytry" localSheetId="7" hidden="1">{"rp_only",#N/A,FALSE,"2225"}</definedName>
    <definedName name="ytryrtytry" hidden="1">{"rp_only",#N/A,FALSE,"2225"}</definedName>
    <definedName name="ytryrtytry_1" localSheetId="7" hidden="1">{"rp_only",#N/A,FALSE,"2225"}</definedName>
    <definedName name="ytryrtytry_1" hidden="1">{"rp_only",#N/A,FALSE,"2225"}</definedName>
    <definedName name="yttu" localSheetId="7" hidden="1">{"rp_only",#N/A,FALSE,"2225"}</definedName>
    <definedName name="yttu" hidden="1">{"rp_only",#N/A,FALSE,"2225"}</definedName>
    <definedName name="yttu_1" localSheetId="7" hidden="1">{"rp_only",#N/A,FALSE,"2225"}</definedName>
    <definedName name="yttu_1" hidden="1">{"rp_only",#N/A,FALSE,"2225"}</definedName>
    <definedName name="ytughjn" localSheetId="7" hidden="1">{"rp_only",#N/A,FALSE,"2225"}</definedName>
    <definedName name="ytughjn" hidden="1">{"rp_only",#N/A,FALSE,"2225"}</definedName>
    <definedName name="ytughjn_1" localSheetId="7" hidden="1">{"rp_only",#N/A,FALSE,"2225"}</definedName>
    <definedName name="ytughjn_1" hidden="1">{"rp_only",#N/A,FALSE,"2225"}</definedName>
    <definedName name="ytuitiu" localSheetId="7" hidden="1">{"rp_only",#N/A,FALSE,"2225"}</definedName>
    <definedName name="ytuitiu" hidden="1">{"rp_only",#N/A,FALSE,"2225"}</definedName>
    <definedName name="ytuitiu_1" localSheetId="7" hidden="1">{"rp_only",#N/A,FALSE,"2225"}</definedName>
    <definedName name="ytuitiu_1" hidden="1">{"rp_only",#N/A,FALSE,"2225"}</definedName>
    <definedName name="ytutjuhvj" localSheetId="7" hidden="1">{"with_oth_curr",#N/A,FALSE,"2225"}</definedName>
    <definedName name="ytutjuhvj" hidden="1">{"with_oth_curr",#N/A,FALSE,"2225"}</definedName>
    <definedName name="ytutjuhvj_1" localSheetId="7" hidden="1">{"with_oth_curr",#N/A,FALSE,"2225"}</definedName>
    <definedName name="ytutjuhvj_1" hidden="1">{"with_oth_curr",#N/A,FALSE,"2225"}</definedName>
    <definedName name="ytutu" localSheetId="7" hidden="1">{"rp_only",#N/A,FALSE,"2225"}</definedName>
    <definedName name="ytutu" hidden="1">{"rp_only",#N/A,FALSE,"2225"}</definedName>
    <definedName name="ytutu_1" localSheetId="7" hidden="1">{"rp_only",#N/A,FALSE,"2225"}</definedName>
    <definedName name="ytutu_1" hidden="1">{"rp_only",#N/A,FALSE,"2225"}</definedName>
    <definedName name="ytutyu" localSheetId="7" hidden="1">{"with_oth_curr",#N/A,FALSE,"2225"}</definedName>
    <definedName name="ytutyu" hidden="1">{"with_oth_curr",#N/A,FALSE,"2225"}</definedName>
    <definedName name="ytutyu_1" localSheetId="7" hidden="1">{"with_oth_curr",#N/A,FALSE,"2225"}</definedName>
    <definedName name="ytutyu_1" hidden="1">{"with_oth_curr",#N/A,FALSE,"2225"}</definedName>
    <definedName name="ytutyutyu" localSheetId="7" hidden="1">{"with_oth_curr",#N/A,FALSE,"2225"}</definedName>
    <definedName name="ytutyutyu" hidden="1">{"with_oth_curr",#N/A,FALSE,"2225"}</definedName>
    <definedName name="ytutyutyu_1" localSheetId="7" hidden="1">{"with_oth_curr",#N/A,FALSE,"2225"}</definedName>
    <definedName name="ytutyutyu_1" hidden="1">{"with_oth_curr",#N/A,FALSE,"2225"}</definedName>
    <definedName name="ytutyutyutu" localSheetId="7" hidden="1">{"rp_only",#N/A,FALSE,"2225"}</definedName>
    <definedName name="ytutyutyutu" hidden="1">{"rp_only",#N/A,FALSE,"2225"}</definedName>
    <definedName name="ytutyutyutu_1" localSheetId="7" hidden="1">{"rp_only",#N/A,FALSE,"2225"}</definedName>
    <definedName name="ytutyutyutu_1" hidden="1">{"rp_only",#N/A,FALSE,"2225"}</definedName>
    <definedName name="ytuyjhb" localSheetId="7" hidden="1">{"rp_only",#N/A,FALSE,"2225"}</definedName>
    <definedName name="ytuyjhb" hidden="1">{"rp_only",#N/A,FALSE,"2225"}</definedName>
    <definedName name="ytuyjhb_1" localSheetId="7" hidden="1">{"rp_only",#N/A,FALSE,"2225"}</definedName>
    <definedName name="ytuyjhb_1" hidden="1">{"rp_only",#N/A,FALSE,"2225"}</definedName>
    <definedName name="ytytyt" localSheetId="7" hidden="1">{"rp_only",#N/A,FALSE,"2225"}</definedName>
    <definedName name="ytytyt" hidden="1">{"rp_only",#N/A,FALSE,"2225"}</definedName>
    <definedName name="ytytyt_1" localSheetId="7" hidden="1">{"rp_only",#N/A,FALSE,"2225"}</definedName>
    <definedName name="ytytyt_1" hidden="1">{"rp_only",#N/A,FALSE,"2225"}</definedName>
    <definedName name="ytyy" localSheetId="7" hidden="1">{"rp_only",#N/A,FALSE,"2225"}</definedName>
    <definedName name="ytyy" hidden="1">{"rp_only",#N/A,FALSE,"2225"}</definedName>
    <definedName name="ytyy_1" localSheetId="7" hidden="1">{"rp_only",#N/A,FALSE,"2225"}</definedName>
    <definedName name="ytyy_1" hidden="1">{"rp_only",#N/A,FALSE,"2225"}</definedName>
    <definedName name="yu">#REF!</definedName>
    <definedName name="yue">#REF!</definedName>
    <definedName name="yui">#REF!</definedName>
    <definedName name="yuiko">#REF!</definedName>
    <definedName name="yuiuyiyiyi" localSheetId="7" hidden="1">{"rp_only",#N/A,FALSE,"2225"}</definedName>
    <definedName name="yuiuyiyiyi" hidden="1">{"rp_only",#N/A,FALSE,"2225"}</definedName>
    <definedName name="yuiuyiyiyi_1" localSheetId="7" hidden="1">{"rp_only",#N/A,FALSE,"2225"}</definedName>
    <definedName name="yuiuyiyiyi_1" hidden="1">{"rp_only",#N/A,FALSE,"2225"}</definedName>
    <definedName name="yuiwrei">#REF!</definedName>
    <definedName name="yuiyiu" localSheetId="7" hidden="1">{"with_oth_curr",#N/A,FALSE,"2225"}</definedName>
    <definedName name="yuiyiu" hidden="1">{"with_oth_curr",#N/A,FALSE,"2225"}</definedName>
    <definedName name="yuiyiu_1" localSheetId="7" hidden="1">{"with_oth_curr",#N/A,FALSE,"2225"}</definedName>
    <definedName name="yuiyiu_1" hidden="1">{"with_oth_curr",#N/A,FALSE,"2225"}</definedName>
    <definedName name="yuiyiuyiy" localSheetId="7" hidden="1">{"rp_only",#N/A,FALSE,"2225"}</definedName>
    <definedName name="yuiyiuyiy" hidden="1">{"rp_only",#N/A,FALSE,"2225"}</definedName>
    <definedName name="yuiyiuyiy_1" localSheetId="7" hidden="1">{"rp_only",#N/A,FALSE,"2225"}</definedName>
    <definedName name="yuiyiuyiy_1" hidden="1">{"rp_only",#N/A,FALSE,"2225"}</definedName>
    <definedName name="yuiyiy" localSheetId="7" hidden="1">{"rp_only",#N/A,FALSE,"2225"}</definedName>
    <definedName name="yuiyiy" hidden="1">{"rp_only",#N/A,FALSE,"2225"}</definedName>
    <definedName name="yuiyiy_1" localSheetId="7" hidden="1">{"rp_only",#N/A,FALSE,"2225"}</definedName>
    <definedName name="yuiyiy_1" hidden="1">{"rp_only",#N/A,FALSE,"2225"}</definedName>
    <definedName name="yuiyiyi" localSheetId="7" hidden="1">{"rp_only",#N/A,FALSE,"2225"}</definedName>
    <definedName name="yuiyiyi" hidden="1">{"rp_only",#N/A,FALSE,"2225"}</definedName>
    <definedName name="yuiyiyi_1" localSheetId="7" hidden="1">{"rp_only",#N/A,FALSE,"2225"}</definedName>
    <definedName name="yuiyiyi_1" hidden="1">{"rp_only",#N/A,FALSE,"2225"}</definedName>
    <definedName name="yuiyiyiuy" localSheetId="7" hidden="1">{"rp_only",#N/A,FALSE,"2225"}</definedName>
    <definedName name="yuiyiyiuy" hidden="1">{"rp_only",#N/A,FALSE,"2225"}</definedName>
    <definedName name="yuiyiyiuy_1" localSheetId="7" hidden="1">{"rp_only",#N/A,FALSE,"2225"}</definedName>
    <definedName name="yuiyiyiuy_1" hidden="1">{"rp_only",#N/A,FALSE,"2225"}</definedName>
    <definedName name="yuiyiyiuyi" localSheetId="7" hidden="1">{"rp_only",#N/A,FALSE,"2225"}</definedName>
    <definedName name="yuiyiyiuyi" hidden="1">{"rp_only",#N/A,FALSE,"2225"}</definedName>
    <definedName name="yuiyiyiuyi_1" localSheetId="7" hidden="1">{"rp_only",#N/A,FALSE,"2225"}</definedName>
    <definedName name="yuiyiyiuyi_1" hidden="1">{"rp_only",#N/A,FALSE,"2225"}</definedName>
    <definedName name="yuiyiyiy" localSheetId="7" hidden="1">{"rp_only",#N/A,FALSE,"2225"}</definedName>
    <definedName name="yuiyiyiy" hidden="1">{"rp_only",#N/A,FALSE,"2225"}</definedName>
    <definedName name="yuiyiyiy_1" localSheetId="7" hidden="1">{"rp_only",#N/A,FALSE,"2225"}</definedName>
    <definedName name="yuiyiyiy_1" hidden="1">{"rp_only",#N/A,FALSE,"2225"}</definedName>
    <definedName name="yuiyiyuiyui" localSheetId="7" hidden="1">{"with_oth_curr",#N/A,FALSE,"2225"}</definedName>
    <definedName name="yuiyiyuiyui" hidden="1">{"with_oth_curr",#N/A,FALSE,"2225"}</definedName>
    <definedName name="yuiyiyuiyui_1" localSheetId="7" hidden="1">{"with_oth_curr",#N/A,FALSE,"2225"}</definedName>
    <definedName name="yuiyiyuiyui_1" hidden="1">{"with_oth_curr",#N/A,FALSE,"2225"}</definedName>
    <definedName name="yuiyui" localSheetId="7" hidden="1">{"rp_only",#N/A,FALSE,"2225"}</definedName>
    <definedName name="yuiyui" hidden="1">{"rp_only",#N/A,FALSE,"2225"}</definedName>
    <definedName name="yuiyui_1" localSheetId="7" hidden="1">{"rp_only",#N/A,FALSE,"2225"}</definedName>
    <definedName name="yuiyui_1" hidden="1">{"rp_only",#N/A,FALSE,"2225"}</definedName>
    <definedName name="yuiyuiyi" localSheetId="7" hidden="1">{"with_oth_curr",#N/A,FALSE,"2225"}</definedName>
    <definedName name="yuiyuiyi" hidden="1">{"with_oth_curr",#N/A,FALSE,"2225"}</definedName>
    <definedName name="yuiyuiyi_1" localSheetId="7" hidden="1">{"with_oth_curr",#N/A,FALSE,"2225"}</definedName>
    <definedName name="yuiyuiyi_1" hidden="1">{"with_oth_curr",#N/A,FALSE,"2225"}</definedName>
    <definedName name="yuiyuiyiui" localSheetId="7" hidden="1">{"with_oth_curr",#N/A,FALSE,"2225"}</definedName>
    <definedName name="yuiyuiyiui" hidden="1">{"with_oth_curr",#N/A,FALSE,"2225"}</definedName>
    <definedName name="yuiyuiyiui_1" localSheetId="7" hidden="1">{"with_oth_curr",#N/A,FALSE,"2225"}</definedName>
    <definedName name="yuiyuiyiui_1" hidden="1">{"with_oth_curr",#N/A,FALSE,"2225"}</definedName>
    <definedName name="yuiyuiyiyi" localSheetId="7" hidden="1">{"rp_only",#N/A,FALSE,"2225"}</definedName>
    <definedName name="yuiyuiyiyi" hidden="1">{"rp_only",#N/A,FALSE,"2225"}</definedName>
    <definedName name="yuiyuiyiyi_1" localSheetId="7" hidden="1">{"rp_only",#N/A,FALSE,"2225"}</definedName>
    <definedName name="yuiyuiyiyi_1" hidden="1">{"rp_only",#N/A,FALSE,"2225"}</definedName>
    <definedName name="yuiyuiyiyui" localSheetId="7" hidden="1">{"rp_only",#N/A,FALSE,"2225"}</definedName>
    <definedName name="yuiyuiyiyui" hidden="1">{"rp_only",#N/A,FALSE,"2225"}</definedName>
    <definedName name="yuiyuiyiyui_1" localSheetId="7" hidden="1">{"rp_only",#N/A,FALSE,"2225"}</definedName>
    <definedName name="yuiyuiyiyui_1" hidden="1">{"rp_only",#N/A,FALSE,"2225"}</definedName>
    <definedName name="yuiyuiyui" localSheetId="7" hidden="1">{"rp_only",#N/A,FALSE,"2225"}</definedName>
    <definedName name="yuiyuiyui" hidden="1">{"rp_only",#N/A,FALSE,"2225"}</definedName>
    <definedName name="yuiyuiyui_1" localSheetId="7" hidden="1">{"rp_only",#N/A,FALSE,"2225"}</definedName>
    <definedName name="yuiyuiyui_1" hidden="1">{"rp_only",#N/A,FALSE,"2225"}</definedName>
    <definedName name="yuiyuiyuiyu" localSheetId="7" hidden="1">{"rp_only",#N/A,FALSE,"2225"}</definedName>
    <definedName name="yuiyuiyuiyu" hidden="1">{"rp_only",#N/A,FALSE,"2225"}</definedName>
    <definedName name="yuiyuiyuiyu_1" localSheetId="7" hidden="1">{"rp_only",#N/A,FALSE,"2225"}</definedName>
    <definedName name="yuiyuiyuiyu_1" hidden="1">{"rp_only",#N/A,FALSE,"2225"}</definedName>
    <definedName name="yuiyuiyuiyui" localSheetId="7" hidden="1">{"rp_only",#N/A,FALSE,"2225"}</definedName>
    <definedName name="yuiyuiyuiyui" hidden="1">{"rp_only",#N/A,FALSE,"2225"}</definedName>
    <definedName name="yuiyuiyuiyui_1" localSheetId="7" hidden="1">{"rp_only",#N/A,FALSE,"2225"}</definedName>
    <definedName name="yuiyuiyuiyui_1" hidden="1">{"rp_only",#N/A,FALSE,"2225"}</definedName>
    <definedName name="yuli" localSheetId="7" hidden="1">{#N/A,#N/A,FALSE,"Aging Summary";#N/A,#N/A,FALSE,"Ratio Analysis";#N/A,#N/A,FALSE,"Test 120 Day Accts";#N/A,#N/A,FALSE,"Tickmarks"}</definedName>
    <definedName name="yuli" hidden="1">{#N/A,#N/A,FALSE,"Aging Summary";#N/A,#N/A,FALSE,"Ratio Analysis";#N/A,#N/A,FALSE,"Test 120 Day Accts";#N/A,#N/A,FALSE,"Tickmarks"}</definedName>
    <definedName name="yuop" localSheetId="7"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localSheetId="7" hidden="1">{"with_oth_curr",#N/A,FALSE,"2225"}</definedName>
    <definedName name="yurty" hidden="1">{"with_oth_curr",#N/A,FALSE,"2225"}</definedName>
    <definedName name="yurty_1" localSheetId="7" hidden="1">{"with_oth_curr",#N/A,FALSE,"2225"}</definedName>
    <definedName name="yurty_1" hidden="1">{"with_oth_curr",#N/A,FALSE,"2225"}</definedName>
    <definedName name="yut">#REF!</definedName>
    <definedName name="yutijhkhj" localSheetId="7" hidden="1">{"rp_only",#N/A,FALSE,"2225"}</definedName>
    <definedName name="yutijhkhj" hidden="1">{"rp_only",#N/A,FALSE,"2225"}</definedName>
    <definedName name="yutijhkhj_1" localSheetId="7" hidden="1">{"rp_only",#N/A,FALSE,"2225"}</definedName>
    <definedName name="yutijhkhj_1" hidden="1">{"rp_only",#N/A,FALSE,"2225"}</definedName>
    <definedName name="yutred" localSheetId="7" hidden="1">{"rp_only",#N/A,FALSE,"2225"}</definedName>
    <definedName name="yutred" hidden="1">{"rp_only",#N/A,FALSE,"2225"}</definedName>
    <definedName name="yutred_1" localSheetId="7" hidden="1">{"rp_only",#N/A,FALSE,"2225"}</definedName>
    <definedName name="yutred_1" hidden="1">{"rp_only",#N/A,FALSE,"2225"}</definedName>
    <definedName name="yutu" localSheetId="7" hidden="1">{"with_oth_curr",#N/A,FALSE,"2225"}</definedName>
    <definedName name="yutu" hidden="1">{"with_oth_curr",#N/A,FALSE,"2225"}</definedName>
    <definedName name="yutu_1" localSheetId="7" hidden="1">{"with_oth_curr",#N/A,FALSE,"2225"}</definedName>
    <definedName name="yutu_1" hidden="1">{"with_oth_curr",#N/A,FALSE,"2225"}</definedName>
    <definedName name="yutut" localSheetId="7" hidden="1">{"with_oth_curr",#N/A,FALSE,"2225"}</definedName>
    <definedName name="yutut" hidden="1">{"with_oth_curr",#N/A,FALSE,"2225"}</definedName>
    <definedName name="yutut_1" localSheetId="7" hidden="1">{"with_oth_curr",#N/A,FALSE,"2225"}</definedName>
    <definedName name="yutut_1" hidden="1">{"with_oth_curr",#N/A,FALSE,"2225"}</definedName>
    <definedName name="yututu" localSheetId="7" hidden="1">{"rp_only",#N/A,FALSE,"2225"}</definedName>
    <definedName name="yututu" hidden="1">{"rp_only",#N/A,FALSE,"2225"}</definedName>
    <definedName name="yututu_1" localSheetId="7" hidden="1">{"rp_only",#N/A,FALSE,"2225"}</definedName>
    <definedName name="yututu_1" hidden="1">{"rp_only",#N/A,FALSE,"2225"}</definedName>
    <definedName name="yututyutu" localSheetId="7" hidden="1">{"rp_only",#N/A,FALSE,"2225"}</definedName>
    <definedName name="yututyutu" hidden="1">{"rp_only",#N/A,FALSE,"2225"}</definedName>
    <definedName name="yututyutu_1" localSheetId="7" hidden="1">{"rp_only",#N/A,FALSE,"2225"}</definedName>
    <definedName name="yututyutu_1" hidden="1">{"rp_only",#N/A,FALSE,"2225"}</definedName>
    <definedName name="yututyutyu" localSheetId="7" hidden="1">{"with_oth_curr",#N/A,FALSE,"2225"}</definedName>
    <definedName name="yututyutyu" hidden="1">{"with_oth_curr",#N/A,FALSE,"2225"}</definedName>
    <definedName name="yututyutyu_1" localSheetId="7" hidden="1">{"with_oth_curr",#N/A,FALSE,"2225"}</definedName>
    <definedName name="yututyutyu_1" hidden="1">{"with_oth_curr",#N/A,FALSE,"2225"}</definedName>
    <definedName name="yutuyt" localSheetId="7" hidden="1">{"with_oth_curr",#N/A,FALSE,"2225"}</definedName>
    <definedName name="yutuyt" hidden="1">{"with_oth_curr",#N/A,FALSE,"2225"}</definedName>
    <definedName name="yutuyt_1" localSheetId="7" hidden="1">{"with_oth_curr",#N/A,FALSE,"2225"}</definedName>
    <definedName name="yutuyt_1" hidden="1">{"with_oth_curr",#N/A,FALSE,"2225"}</definedName>
    <definedName name="yutytyr" localSheetId="7" hidden="1">{"rp_only",#N/A,FALSE,"2225"}</definedName>
    <definedName name="yutytyr" hidden="1">{"rp_only",#N/A,FALSE,"2225"}</definedName>
    <definedName name="yutytyr_1" localSheetId="7" hidden="1">{"rp_only",#N/A,FALSE,"2225"}</definedName>
    <definedName name="yutytyr_1" hidden="1">{"rp_only",#N/A,FALSE,"2225"}</definedName>
    <definedName name="yutyugj" localSheetId="7" hidden="1">{"rp_only",#N/A,FALSE,"2225"}</definedName>
    <definedName name="yutyugj" hidden="1">{"rp_only",#N/A,FALSE,"2225"}</definedName>
    <definedName name="yutyugj_1" localSheetId="7" hidden="1">{"rp_only",#N/A,FALSE,"2225"}</definedName>
    <definedName name="yutyugj_1" hidden="1">{"rp_only",#N/A,FALSE,"2225"}</definedName>
    <definedName name="yutyutu" localSheetId="7" hidden="1">{"with_oth_curr",#N/A,FALSE,"2225"}</definedName>
    <definedName name="yutyutu" hidden="1">{"with_oth_curr",#N/A,FALSE,"2225"}</definedName>
    <definedName name="yutyutu_1" localSheetId="7" hidden="1">{"with_oth_curr",#N/A,FALSE,"2225"}</definedName>
    <definedName name="yutyutu_1" hidden="1">{"with_oth_curr",#N/A,FALSE,"2225"}</definedName>
    <definedName name="yutyuty" localSheetId="7" hidden="1">{"rp_only",#N/A,FALSE,"2225"}</definedName>
    <definedName name="yutyuty" hidden="1">{"rp_only",#N/A,FALSE,"2225"}</definedName>
    <definedName name="yutyuty_1" localSheetId="7" hidden="1">{"rp_only",#N/A,FALSE,"2225"}</definedName>
    <definedName name="yutyuty_1" hidden="1">{"rp_only",#N/A,FALSE,"2225"}</definedName>
    <definedName name="yutyutyjugf" localSheetId="7" hidden="1">{"with_oth_curr",#N/A,FALSE,"2225"}</definedName>
    <definedName name="yutyutyjugf" hidden="1">{"with_oth_curr",#N/A,FALSE,"2225"}</definedName>
    <definedName name="yutyutyjugf_1" localSheetId="7" hidden="1">{"with_oth_curr",#N/A,FALSE,"2225"}</definedName>
    <definedName name="yutyutyjugf_1" hidden="1">{"with_oth_curr",#N/A,FALSE,"2225"}</definedName>
    <definedName name="yutyutyu" localSheetId="7" hidden="1">{"with_oth_curr",#N/A,FALSE,"2225"}</definedName>
    <definedName name="yutyutyu" hidden="1">{"with_oth_curr",#N/A,FALSE,"2225"}</definedName>
    <definedName name="yutyutyu_1" localSheetId="7" hidden="1">{"with_oth_curr",#N/A,FALSE,"2225"}</definedName>
    <definedName name="yutyutyu_1" hidden="1">{"with_oth_curr",#N/A,FALSE,"2225"}</definedName>
    <definedName name="yutyutyutu" localSheetId="7" hidden="1">{"rp_only",#N/A,FALSE,"2225"}</definedName>
    <definedName name="yutyutyutu" hidden="1">{"rp_only",#N/A,FALSE,"2225"}</definedName>
    <definedName name="yutyutyutu_1" localSheetId="7" hidden="1">{"rp_only",#N/A,FALSE,"2225"}</definedName>
    <definedName name="yutyutyutu_1" hidden="1">{"rp_only",#N/A,FALSE,"2225"}</definedName>
    <definedName name="yutyutyutyu" localSheetId="7" hidden="1">{"rp_only",#N/A,FALSE,"2225"}</definedName>
    <definedName name="yutyutyutyu" hidden="1">{"rp_only",#N/A,FALSE,"2225"}</definedName>
    <definedName name="yutyutyutyu_1" localSheetId="7" hidden="1">{"rp_only",#N/A,FALSE,"2225"}</definedName>
    <definedName name="yutyutyutyu_1" hidden="1">{"rp_only",#N/A,FALSE,"2225"}</definedName>
    <definedName name="yutyuytu" localSheetId="7" hidden="1">{"rp_only",#N/A,FALSE,"2225"}</definedName>
    <definedName name="yutyuytu" hidden="1">{"rp_only",#N/A,FALSE,"2225"}</definedName>
    <definedName name="yutyuytu_1" localSheetId="7" hidden="1">{"rp_only",#N/A,FALSE,"2225"}</definedName>
    <definedName name="yutyuytu_1" hidden="1">{"rp_only",#N/A,FALSE,"2225"}</definedName>
    <definedName name="yuuiou" localSheetId="7" hidden="1">{"rp_only",#N/A,FALSE,"2225"}</definedName>
    <definedName name="yuuiou" hidden="1">{"rp_only",#N/A,FALSE,"2225"}</definedName>
    <definedName name="yuuiou_1" localSheetId="7" hidden="1">{"rp_only",#N/A,FALSE,"2225"}</definedName>
    <definedName name="yuuiou_1" hidden="1">{"rp_only",#N/A,FALSE,"2225"}</definedName>
    <definedName name="yuuuuuuu" localSheetId="7" hidden="1">{"ratios",#N/A,FALSE,"Summary Accounts"}</definedName>
    <definedName name="yuuuuuuu" hidden="1">{"ratios",#N/A,FALSE,"Summary Accounts"}</definedName>
    <definedName name="yuyiyiyiy" localSheetId="7" hidden="1">{"rp_only",#N/A,FALSE,"2225"}</definedName>
    <definedName name="yuyiyiyiy" hidden="1">{"rp_only",#N/A,FALSE,"2225"}</definedName>
    <definedName name="yuyiyiyiy_1" localSheetId="7" hidden="1">{"rp_only",#N/A,FALSE,"2225"}</definedName>
    <definedName name="yuyiyiyiy_1" hidden="1">{"rp_only",#N/A,FALSE,"2225"}</definedName>
    <definedName name="yuytutyu" localSheetId="7" hidden="1">{"rp_only",#N/A,FALSE,"2225"}</definedName>
    <definedName name="yuytutyu" hidden="1">{"rp_only",#N/A,FALSE,"2225"}</definedName>
    <definedName name="yuytutyu_1" localSheetId="7" hidden="1">{"rp_only",#N/A,FALSE,"2225"}</definedName>
    <definedName name="yuytutyu_1" hidden="1">{"rp_only",#N/A,FALSE,"2225"}</definedName>
    <definedName name="yuz">#REF!</definedName>
    <definedName name="yy" localSheetId="10" hidden="1">{"'장비'!$A$3:$M$12"}</definedName>
    <definedName name="yy" localSheetId="7" hidden="1">{"'장비'!$A$3:$M$12"}</definedName>
    <definedName name="yy" hidden="1">{"'장비'!$A$3:$M$12"}</definedName>
    <definedName name="yyyy" localSheetId="7" hidden="1">{#N/A,#N/A,FALSE,"Sheet1";#N/A,#N/A,FALSE,"Sheet2"}</definedName>
    <definedName name="yyyy" hidden="1">{#N/A,#N/A,FALSE,"Sheet1";#N/A,#N/A,FALSE,"Sheet2"}</definedName>
    <definedName name="yyyy_1">#REF!</definedName>
    <definedName name="yyyyyy" localSheetId="7" hidden="1">{"p_l",#N/A,FALSE,"Summary Accounts"}</definedName>
    <definedName name="yyyyyy" hidden="1">{"p_l",#N/A,FALSE,"Summary Accounts"}</definedName>
    <definedName name="yyyyyyyyyyyy" localSheetId="7" hidden="1">{#N/A,#N/A,FALSE,"Sheet1";#N/A,#N/A,FALSE,"Sheet2"}</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localSheetId="7" hidden="1">{"with_oth_curr",#N/A,FALSE,"2225"}</definedName>
    <definedName name="zcvxzcvxzcv" hidden="1">{"with_oth_curr",#N/A,FALSE,"2225"}</definedName>
    <definedName name="zcvxzcvxzcv_1" localSheetId="7" hidden="1">{"with_oth_curr",#N/A,FALSE,"2225"}</definedName>
    <definedName name="zcvxzcvxzcv_1" hidden="1">{"with_oth_curr",#N/A,FALSE,"2225"}</definedName>
    <definedName name="zcvzvxzcv" localSheetId="7" hidden="1">{"rp_only",#N/A,FALSE,"2225"}</definedName>
    <definedName name="zcvzvxzcv" hidden="1">{"rp_only",#N/A,FALSE,"2225"}</definedName>
    <definedName name="zcvzvxzcv_1" localSheetId="7" hidden="1">{"rp_only",#N/A,FALSE,"2225"}</definedName>
    <definedName name="zcvzvxzcv_1" hidden="1">{"rp_only",#N/A,FALSE,"2225"}</definedName>
    <definedName name="zcxcxzcxzcxzczxczx" localSheetId="7" hidden="1">{"rp_only",#N/A,FALSE,"2225"}</definedName>
    <definedName name="zcxcxzcxzcxzczxczx" hidden="1">{"rp_only",#N/A,FALSE,"2225"}</definedName>
    <definedName name="zcxcxzcxzcxzczxczx_1" localSheetId="7" hidden="1">{"rp_only",#N/A,FALSE,"2225"}</definedName>
    <definedName name="zcxcxzcxzcxzczxczx_1" hidden="1">{"rp_only",#N/A,FALSE,"2225"}</definedName>
    <definedName name="zcxvxxcv" localSheetId="7" hidden="1">{"rp_only",#N/A,FALSE,"2225"}</definedName>
    <definedName name="zcxvxxcv" hidden="1">{"rp_only",#N/A,FALSE,"2225"}</definedName>
    <definedName name="zcxvxxcv_1" localSheetId="7" hidden="1">{"rp_only",#N/A,FALSE,"2225"}</definedName>
    <definedName name="zcxvxxcv_1" hidden="1">{"rp_only",#N/A,FALSE,"2225"}</definedName>
    <definedName name="zcxzxcz" localSheetId="7" hidden="1">{"rp_only",#N/A,FALSE,"2225"}</definedName>
    <definedName name="zcxzxcz" hidden="1">{"rp_only",#N/A,FALSE,"2225"}</definedName>
    <definedName name="zcxzxcz_1" localSheetId="7" hidden="1">{"rp_only",#N/A,FALSE,"2225"}</definedName>
    <definedName name="zcxzxcz_1" hidden="1">{"rp_only",#N/A,FALSE,"2225"}</definedName>
    <definedName name="zczczc" localSheetId="7" hidden="1">{"rp_only",#N/A,FALSE,"2225"}</definedName>
    <definedName name="zczczc" hidden="1">{"rp_only",#N/A,FALSE,"2225"}</definedName>
    <definedName name="zczczc_1" localSheetId="7" hidden="1">{"rp_only",#N/A,FALSE,"2225"}</definedName>
    <definedName name="zczczc_1" hidden="1">{"rp_only",#N/A,FALSE,"2225"}</definedName>
    <definedName name="zebo.2">#REF!</definedName>
    <definedName name="zebo.3">#REF!</definedName>
    <definedName name="zeqq" localSheetId="10" hidden="1">{"'장비'!$A$3:$M$12"}</definedName>
    <definedName name="zeqq" localSheetId="7" hidden="1">{"'장비'!$A$3:$M$12"}</definedName>
    <definedName name="zeqq" hidden="1">{"'장비'!$A$3:$M$12"}</definedName>
    <definedName name="zff" localSheetId="7" hidden="1">{"rp_only",#N/A,FALSE,"2225"}</definedName>
    <definedName name="zff" hidden="1">{"rp_only",#N/A,FALSE,"2225"}</definedName>
    <definedName name="zff_1" localSheetId="7" hidden="1">{"rp_only",#N/A,FALSE,"2225"}</definedName>
    <definedName name="zff_1" hidden="1">{"rp_only",#N/A,FALSE,"2225"}</definedName>
    <definedName name="zfgxdgd">#REF!</definedName>
    <definedName name="zfs" localSheetId="7" hidden="1">{"rp_only",#N/A,FALSE,"2225"}</definedName>
    <definedName name="zfs" hidden="1">{"rp_only",#N/A,FALSE,"2225"}</definedName>
    <definedName name="zfs_1" localSheetId="7" hidden="1">{"rp_only",#N/A,FALSE,"2225"}</definedName>
    <definedName name="zfs_1" hidden="1">{"rp_only",#N/A,FALSE,"2225"}</definedName>
    <definedName name="zfz" localSheetId="7" hidden="1">{"rp_only",#N/A,FALSE,"2225"}</definedName>
    <definedName name="zfz" hidden="1">{"rp_only",#N/A,FALSE,"2225"}</definedName>
    <definedName name="zfz_1" localSheetId="7" hidden="1">{"rp_only",#N/A,FALSE,"2225"}</definedName>
    <definedName name="zfz_1" hidden="1">{"rp_only",#N/A,FALSE,"2225"}</definedName>
    <definedName name="zfzf" localSheetId="7" hidden="1">{"rp_only",#N/A,FALSE,"2225"}</definedName>
    <definedName name="zfzf" hidden="1">{"rp_only",#N/A,FALSE,"2225"}</definedName>
    <definedName name="zfzf_1" localSheetId="7"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localSheetId="7" hidden="1">{"with_oth_curr",#N/A,FALSE,"2225"}</definedName>
    <definedName name="zsad" hidden="1">{"with_oth_curr",#N/A,FALSE,"2225"}</definedName>
    <definedName name="zsad_1" localSheetId="7" hidden="1">{"with_oth_curr",#N/A,FALSE,"2225"}</definedName>
    <definedName name="zsad_1" hidden="1">{"with_oth_curr",#N/A,FALSE,"2225"}</definedName>
    <definedName name="zSDsafdsg" localSheetId="7" hidden="1">{"with_oth_curr",#N/A,FALSE,"2225"}</definedName>
    <definedName name="zSDsafdsg" hidden="1">{"with_oth_curr",#N/A,FALSE,"2225"}</definedName>
    <definedName name="zSDsafdsg_1" localSheetId="7" hidden="1">{"with_oth_curr",#N/A,FALSE,"2225"}</definedName>
    <definedName name="zSDsafdsg_1" hidden="1">{"with_oth_curr",#N/A,FALSE,"2225"}</definedName>
    <definedName name="zse" localSheetId="10" hidden="1">{#N/A,#N/A,FALSE,"SumG";#N/A,#N/A,FALSE,"ElecG";#N/A,#N/A,FALSE,"MechG";#N/A,#N/A,FALSE,"GeotG";#N/A,#N/A,FALSE,"PrcsG";#N/A,#N/A,FALSE,"TunnG";#N/A,#N/A,FALSE,"CivlG";#N/A,#N/A,FALSE,"NtwkG";#N/A,#N/A,FALSE,"EstgG";#N/A,#N/A,FALSE,"PEngG"}</definedName>
    <definedName name="zse" localSheetId="7"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localSheetId="7" hidden="1">{"with_oth_curr",#N/A,FALSE,"2225"}</definedName>
    <definedName name="zvx" hidden="1">{"with_oth_curr",#N/A,FALSE,"2225"}</definedName>
    <definedName name="zvx_1" localSheetId="7" hidden="1">{"with_oth_curr",#N/A,FALSE,"2225"}</definedName>
    <definedName name="zvx_1" hidden="1">{"with_oth_curr",#N/A,FALSE,"2225"}</definedName>
    <definedName name="zx" localSheetId="7" hidden="1">{"with_oth_curr",#N/A,FALSE,"2225"}</definedName>
    <definedName name="zx" hidden="1">{"with_oth_curr",#N/A,FALSE,"2225"}</definedName>
    <definedName name="zx_1" localSheetId="7" hidden="1">{"with_oth_curr",#N/A,FALSE,"2225"}</definedName>
    <definedName name="zx_1" hidden="1">{"with_oth_curr",#N/A,FALSE,"2225"}</definedName>
    <definedName name="zxcvxcvzxcxzcv" localSheetId="7" hidden="1">{"with_oth_curr",#N/A,FALSE,"2225"}</definedName>
    <definedName name="zxcvxcvzxcxzcv" hidden="1">{"with_oth_curr",#N/A,FALSE,"2225"}</definedName>
    <definedName name="zxcvxcvzxcxzcv_1" localSheetId="7" hidden="1">{"with_oth_curr",#N/A,FALSE,"2225"}</definedName>
    <definedName name="zxcvxcvzxcxzcv_1" hidden="1">{"with_oth_curr",#N/A,FALSE,"2225"}</definedName>
    <definedName name="zxcvxzcvxzvcxzcvxzv" localSheetId="7" hidden="1">{"rp_only",#N/A,FALSE,"2225"}</definedName>
    <definedName name="zxcvxzcvxzvcxzcvxzv" hidden="1">{"rp_only",#N/A,FALSE,"2225"}</definedName>
    <definedName name="zxcvxzcvxzvcxzcvxzv_1" localSheetId="7" hidden="1">{"rp_only",#N/A,FALSE,"2225"}</definedName>
    <definedName name="zxcvxzcvxzvcxzcvxzv_1" hidden="1">{"rp_only",#N/A,FALSE,"2225"}</definedName>
    <definedName name="zxcvzxcv" localSheetId="7" hidden="1">{"rp_only",#N/A,FALSE,"2225"}</definedName>
    <definedName name="zxcvzxcv" hidden="1">{"rp_only",#N/A,FALSE,"2225"}</definedName>
    <definedName name="zxcvzxcv_1" localSheetId="7" hidden="1">{"rp_only",#N/A,FALSE,"2225"}</definedName>
    <definedName name="zxcvzxcv_1" hidden="1">{"rp_only",#N/A,FALSE,"2225"}</definedName>
    <definedName name="zxczcxzc" localSheetId="7" hidden="1">{"rp_only",#N/A,FALSE,"2225"}</definedName>
    <definedName name="zxczcxzc" hidden="1">{"rp_only",#N/A,FALSE,"2225"}</definedName>
    <definedName name="zxczcxzc_1" localSheetId="7" hidden="1">{"rp_only",#N/A,FALSE,"2225"}</definedName>
    <definedName name="zxczcxzc_1" hidden="1">{"rp_only",#N/A,FALSE,"2225"}</definedName>
    <definedName name="zxczcxzxcc" localSheetId="7" hidden="1">{"rp_only",#N/A,FALSE,"2225"}</definedName>
    <definedName name="zxczcxzxcc" hidden="1">{"rp_only",#N/A,FALSE,"2225"}</definedName>
    <definedName name="zxczcxzxcc_1" localSheetId="7" hidden="1">{"rp_only",#N/A,FALSE,"2225"}</definedName>
    <definedName name="zxczcxzxcc_1" hidden="1">{"rp_only",#N/A,FALSE,"2225"}</definedName>
    <definedName name="zxczcz" localSheetId="7" hidden="1">{"rp_only",#N/A,FALSE,"2225"}</definedName>
    <definedName name="zxczcz" hidden="1">{"rp_only",#N/A,FALSE,"2225"}</definedName>
    <definedName name="zxczcz_1" localSheetId="7" hidden="1">{"rp_only",#N/A,FALSE,"2225"}</definedName>
    <definedName name="zxczcz_1" hidden="1">{"rp_only",#N/A,FALSE,"2225"}</definedName>
    <definedName name="zxczczc" localSheetId="7" hidden="1">{"with_oth_curr",#N/A,FALSE,"2225"}</definedName>
    <definedName name="zxczczc" hidden="1">{"with_oth_curr",#N/A,FALSE,"2225"}</definedName>
    <definedName name="zxczczc_1" localSheetId="7" hidden="1">{"with_oth_curr",#N/A,FALSE,"2225"}</definedName>
    <definedName name="zxczczc_1" hidden="1">{"with_oth_curr",#N/A,FALSE,"2225"}</definedName>
    <definedName name="zxczxc" localSheetId="7" hidden="1">{"with_oth_curr",#N/A,FALSE,"2225"}</definedName>
    <definedName name="zxczxc" hidden="1">{"with_oth_curr",#N/A,FALSE,"2225"}</definedName>
    <definedName name="zxczxc_1" localSheetId="7" hidden="1">{"with_oth_curr",#N/A,FALSE,"2225"}</definedName>
    <definedName name="zxczxc_1" hidden="1">{"with_oth_curr",#N/A,FALSE,"2225"}</definedName>
    <definedName name="zxczxcvzxcxzv" localSheetId="7" hidden="1">{"with_oth_curr",#N/A,FALSE,"2225"}</definedName>
    <definedName name="zxczxcvzxcxzv" hidden="1">{"with_oth_curr",#N/A,FALSE,"2225"}</definedName>
    <definedName name="zxczxcvzxcxzv_1" localSheetId="7" hidden="1">{"with_oth_curr",#N/A,FALSE,"2225"}</definedName>
    <definedName name="zxczxcvzxcxzv_1" hidden="1">{"with_oth_curr",#N/A,FALSE,"2225"}</definedName>
    <definedName name="zxczxczxc" localSheetId="7" hidden="1">{"with_oth_curr",#N/A,FALSE,"2225"}</definedName>
    <definedName name="zxczxczxc" hidden="1">{"with_oth_curr",#N/A,FALSE,"2225"}</definedName>
    <definedName name="zxczxczxc_1" localSheetId="7" hidden="1">{"with_oth_curr",#N/A,FALSE,"2225"}</definedName>
    <definedName name="zxczxczxc_1" hidden="1">{"with_oth_curr",#N/A,FALSE,"2225"}</definedName>
    <definedName name="zxczxczxczxv" localSheetId="7" hidden="1">{"rp_only",#N/A,FALSE,"2225"}</definedName>
    <definedName name="zxczxczxczxv" hidden="1">{"rp_only",#N/A,FALSE,"2225"}</definedName>
    <definedName name="zxczxczxczxv_1" localSheetId="7" hidden="1">{"rp_only",#N/A,FALSE,"2225"}</definedName>
    <definedName name="zxczxczxczxv_1" hidden="1">{"rp_only",#N/A,FALSE,"2225"}</definedName>
    <definedName name="zxczzv" localSheetId="7" hidden="1">{"rp_only",#N/A,FALSE,"2225"}</definedName>
    <definedName name="zxczzv" hidden="1">{"rp_only",#N/A,FALSE,"2225"}</definedName>
    <definedName name="zxczzv_1" localSheetId="7" hidden="1">{"rp_only",#N/A,FALSE,"2225"}</definedName>
    <definedName name="zxczzv_1" hidden="1">{"rp_only",#N/A,FALSE,"2225"}</definedName>
    <definedName name="zxfz" localSheetId="7" hidden="1">{"rp_only",#N/A,FALSE,"2225"}</definedName>
    <definedName name="zxfz" hidden="1">{"rp_only",#N/A,FALSE,"2225"}</definedName>
    <definedName name="zxfz_1" localSheetId="7" hidden="1">{"rp_only",#N/A,FALSE,"2225"}</definedName>
    <definedName name="zxfz_1" hidden="1">{"rp_only",#N/A,FALSE,"2225"}</definedName>
    <definedName name="zxxzcz" localSheetId="7" hidden="1">{"with_oth_curr",#N/A,FALSE,"2225"}</definedName>
    <definedName name="zxxzcz" hidden="1">{"with_oth_curr",#N/A,FALSE,"2225"}</definedName>
    <definedName name="zxxzcz_1" localSheetId="7" hidden="1">{"with_oth_curr",#N/A,FALSE,"2225"}</definedName>
    <definedName name="zxxzcz_1" hidden="1">{"with_oth_curr",#N/A,FALSE,"2225"}</definedName>
    <definedName name="zxzczxc" localSheetId="7" hidden="1">{"rp_only",#N/A,FALSE,"2225"}</definedName>
    <definedName name="zxzczxc" hidden="1">{"rp_only",#N/A,FALSE,"2225"}</definedName>
    <definedName name="zxzczxc_1" localSheetId="7" hidden="1">{"rp_only",#N/A,FALSE,"2225"}</definedName>
    <definedName name="zxzczxc_1" hidden="1">{"rp_only",#N/A,FALSE,"2225"}</definedName>
    <definedName name="ZYX">#REF!</definedName>
    <definedName name="zz" localSheetId="10" hidden="1">{#N/A,#N/A,FALSE,"SumD";#N/A,#N/A,FALSE,"ElecD";#N/A,#N/A,FALSE,"MechD";#N/A,#N/A,FALSE,"GeotD";#N/A,#N/A,FALSE,"PrcsD";#N/A,#N/A,FALSE,"TunnD";#N/A,#N/A,FALSE,"CivlD";#N/A,#N/A,FALSE,"NtwkD";#N/A,#N/A,FALSE,"EstgD";#N/A,#N/A,FALSE,"PEngD"}</definedName>
    <definedName name="zz" localSheetId="7"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localSheetId="7" hidden="1">{"with_oth_curr",#N/A,FALSE,"2225"}</definedName>
    <definedName name="zz_1" hidden="1">{"with_oth_curr",#N/A,FALSE,"2225"}</definedName>
    <definedName name="ZZZ">#REF!</definedName>
    <definedName name="zzzz">#REF!</definedName>
    <definedName name="zzzzzzz" localSheetId="7" hidden="1">{#N/A,#N/A,FALSE,"Sheet1";#N/A,#N/A,FALSE,"Sheet2"}</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localSheetId="7" hidden="1">{"'Model'!$A$1:$N$53"}</definedName>
    <definedName name="าาา" hidden="1">{"'Model'!$A$1:$N$53"}</definedName>
    <definedName name="าาาา" localSheetId="7" hidden="1">{"'Model'!$A$1:$N$53"}</definedName>
    <definedName name="าาาา" hidden="1">{"'Model'!$A$1:$N$53"}</definedName>
    <definedName name="ㄱㄱ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10" hidden="1">{"'장비'!$A$3:$M$12"}</definedName>
    <definedName name="ㄱㄷㄱㄷㄱㄱㅎㄺㄷ" localSheetId="7" hidden="1">{"'장비'!$A$3:$M$12"}</definedName>
    <definedName name="ㄱㄷㄱㄷㄱㄱㅎㄺㄷ" hidden="1">{"'장비'!$A$3:$M$12"}</definedName>
    <definedName name="가" localSheetId="7">BLCH</definedName>
    <definedName name="가">BLCH</definedName>
    <definedName name="가나" localSheetId="7">BLCH</definedName>
    <definedName name="가나">BLCH</definedName>
    <definedName name="가나다라" localSheetId="7">BLCH</definedName>
    <definedName name="가나다라">BLCH</definedName>
    <definedName name="감리상주" localSheetId="7" hidden="1">{#N/A,#N/A,FALSE,"지침";#N/A,#N/A,FALSE,"환경분석";#N/A,#N/A,FALSE,"Sheet16"}</definedName>
    <definedName name="감리상주" hidden="1">{#N/A,#N/A,FALSE,"지침";#N/A,#N/A,FALSE,"환경분석";#N/A,#N/A,FALSE,"Sheet16"}</definedName>
    <definedName name="감리조서2" localSheetId="7">BLCH</definedName>
    <definedName name="감리조서2">BLCH</definedName>
    <definedName name="갑지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10" hidden="1">{"'장비'!$A$3:$M$12"}</definedName>
    <definedName name="견적품의서" localSheetId="7"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localSheetId="7"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7"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10" hidden="1">{#N/A,#N/A,FALSE,"CCTV"}</definedName>
    <definedName name="ㄴㅇㄹ" localSheetId="7" hidden="1">{#N/A,#N/A,FALSE,"CCTV"}</definedName>
    <definedName name="ㄴㅇㄹ" hidden="1">{#N/A,#N/A,FALSE,"CCTV"}</definedName>
    <definedName name="나"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localSheetId="7"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10" hidden="1">{"'장비'!$A$3:$M$12"}</definedName>
    <definedName name="ㄷㄳ" localSheetId="7" hidden="1">{"'장비'!$A$3:$M$12"}</definedName>
    <definedName name="ㄷㄳ" hidden="1">{"'장비'!$A$3:$M$12"}</definedName>
    <definedName name="ㄷㄷㄷㄷ" localSheetId="10" hidden="1">{"'장비'!$A$3:$M$12"}</definedName>
    <definedName name="ㄷㄷㄷㄷ" localSheetId="7" hidden="1">{"'장비'!$A$3:$M$12"}</definedName>
    <definedName name="ㄷㄷㄷㄷ" hidden="1">{"'장비'!$A$3:$M$12"}</definedName>
    <definedName name="ㄷㅈㅂㄷ" localSheetId="10" hidden="1">{"'장비'!$A$3:$M$12"}</definedName>
    <definedName name="ㄷㅈㅂㄷ" localSheetId="7"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7"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10" hidden="1">{#N/A,#N/A,FALSE,"CCTV"}</definedName>
    <definedName name="동영" localSheetId="7" hidden="1">{#N/A,#N/A,FALSE,"CCTV"}</definedName>
    <definedName name="동영" hidden="1">{#N/A,#N/A,FALSE,"CCTV"}</definedName>
    <definedName name="동원인원계획">#REF!</definedName>
    <definedName name="ㄹㄹ" localSheetId="10" hidden="1">{"'장비'!$A$3:$M$12"}</definedName>
    <definedName name="ㄹㄹ" localSheetId="7" hidden="1">{"'장비'!$A$3:$M$12"}</definedName>
    <definedName name="ㄹㄹ" hidden="1">{"'장비'!$A$3:$M$12"}</definedName>
    <definedName name="ㅁ1">#REF!</definedName>
    <definedName name="ㅁㅁ"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 localSheetId="7">BLCH</definedName>
    <definedName name="ㅁㅁㅁ">BLCH</definedName>
    <definedName name="ㅁㅂ">#REF!</definedName>
    <definedName name="망">#REF!</definedName>
    <definedName name="매출bogo"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 localSheetId="7">BLCH</definedName>
    <definedName name="목ㄱ돋">BLCH</definedName>
    <definedName name="목동현대" localSheetId="7">BLCH</definedName>
    <definedName name="목동현대">BLCH</definedName>
    <definedName name="목표">#N/A</definedName>
    <definedName name="몰라">#REF!</definedName>
    <definedName name="문성수" localSheetId="7"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10" hidden="1">{"'장비'!$A$3:$M$12"}</definedName>
    <definedName name="뭉" localSheetId="7" hidden="1">{"'장비'!$A$3:$M$12"}</definedName>
    <definedName name="뭉" hidden="1">{"'장비'!$A$3:$M$12"}</definedName>
    <definedName name="민자사업" localSheetId="7"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10" hidden="1">{"'장비'!$A$3:$M$12"}</definedName>
    <definedName name="ㅂㅈㄱㅂㅈㄷㄱ" localSheetId="7" hidden="1">{"'장비'!$A$3:$M$12"}</definedName>
    <definedName name="ㅂㅈㄱㅂㅈㄷㄱ" hidden="1">{"'장비'!$A$3:$M$12"}</definedName>
    <definedName name="ㅂㅈㄷ" localSheetId="10" hidden="1">{"'장비'!$A$3:$M$12"}</definedName>
    <definedName name="ㅂㅈㄷ" localSheetId="7" hidden="1">{"'장비'!$A$3:$M$12"}</definedName>
    <definedName name="ㅂㅈㄷ" hidden="1">{"'장비'!$A$3:$M$12"}</definedName>
    <definedName name="ㅂㅈㄷㄷㅂㅈㅈㅂ" localSheetId="10" hidden="1">{"'장비'!$A$3:$M$12"}</definedName>
    <definedName name="ㅂㅈㄷㄷㅂㅈㅈㅂ" localSheetId="7" hidden="1">{"'장비'!$A$3:$M$12"}</definedName>
    <definedName name="ㅂㅈㄷㄷㅂㅈㅈㅂ" hidden="1">{"'장비'!$A$3:$M$12"}</definedName>
    <definedName name="ㅂㅈㄷㅂㅈ" localSheetId="10" hidden="1">{"'장비'!$A$3:$M$12"}</definedName>
    <definedName name="ㅂㅈㄷㅂㅈ" localSheetId="7" hidden="1">{"'장비'!$A$3:$M$12"}</definedName>
    <definedName name="ㅂㅈㄷㅂㅈ" hidden="1">{"'장비'!$A$3:$M$12"}</definedName>
    <definedName name="ㅂㅈㄷㅂㅈㅈㅂㄷ" localSheetId="10" hidden="1">{"'장비'!$A$3:$M$12"}</definedName>
    <definedName name="ㅂㅈㄷㅂㅈㅈㅂㄷ" localSheetId="7" hidden="1">{"'장비'!$A$3:$M$12"}</definedName>
    <definedName name="ㅂㅈㄷㅂㅈㅈㅂㄷ" hidden="1">{"'장비'!$A$3:$M$12"}</definedName>
    <definedName name="ㅂㅈㄷㅈㅂㄷ" localSheetId="10" hidden="1">{"'장비'!$A$3:$M$12"}</definedName>
    <definedName name="ㅂㅈㄷㅈㅂㄷ" localSheetId="7" hidden="1">{"'장비'!$A$3:$M$12"}</definedName>
    <definedName name="ㅂㅈㄷㅈㅂㄷ" hidden="1">{"'장비'!$A$3:$M$12"}</definedName>
    <definedName name="배관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localSheetId="7" hidden="1">{#N/A,#N/A,FALSE,"손익표지";#N/A,#N/A,FALSE,"손익계산";#N/A,#N/A,FALSE,"일반관리비";#N/A,#N/A,FALSE,"영업외수익";#N/A,#N/A,FALSE,"영업외비용";#N/A,#N/A,FALSE,"매출액";#N/A,#N/A,FALSE,"요약손익";#N/A,#N/A,FALSE,"요약대차";#N/A,#N/A,FALSE,"매출채권현황";#N/A,#N/A,FALSE,"매출채권명세"}</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10" hidden="1">{"'장비'!$A$3:$M$12"}</definedName>
    <definedName name="ㅅㄱㄱㄷ" localSheetId="7" hidden="1">{"'장비'!$A$3:$M$12"}</definedName>
    <definedName name="ㅅㄱㄱㄷ" hidden="1">{"'장비'!$A$3:$M$12"}</definedName>
    <definedName name="ㅅㅅㅅㅅㅅ" localSheetId="10" hidden="1">{"'장비'!$A$3:$M$12"}</definedName>
    <definedName name="ㅅㅅㅅㅅㅅ" localSheetId="7" hidden="1">{"'장비'!$A$3:$M$12"}</definedName>
    <definedName name="ㅅㅅㅅㅅㅅ" hidden="1">{"'장비'!$A$3:$M$12"}</definedName>
    <definedName name="사급">#REF!</definedName>
    <definedName name="사업비최종"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localSheetId="7" hidden="1">{#N/A,#N/A,FALSE,"지침";#N/A,#N/A,FALSE,"환경분석";#N/A,#N/A,FALSE,"Sheet16"}</definedName>
    <definedName name="상주" hidden="1">{#N/A,#N/A,FALSE,"지침";#N/A,#N/A,FALSE,"환경분석";#N/A,#N/A,FALSE,"Sheet16"}</definedName>
    <definedName name="상주감리" localSheetId="7" hidden="1">{#N/A,#N/A,FALSE,"지침";#N/A,#N/A,FALSE,"환경분석";#N/A,#N/A,FALSE,"Sheet16"}</definedName>
    <definedName name="상주감리" hidden="1">{#N/A,#N/A,FALSE,"지침";#N/A,#N/A,FALSE,"환경분석";#N/A,#N/A,FALSE,"Sheet16"}</definedName>
    <definedName name="서상">#REF!</definedName>
    <definedName name="석" localSheetId="7" hidden="1">{#N/A,#N/A,FALSE,"지침";#N/A,#N/A,FALSE,"환경분석";#N/A,#N/A,FALSE,"Sheet16"}</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10" hidden="1">{"'장비'!$A$3:$M$12"}</definedName>
    <definedName name="쇼ㅗㅎ로" localSheetId="7" hidden="1">{"'장비'!$A$3:$M$12"}</definedName>
    <definedName name="쇼ㅗㅎ로" hidden="1">{"'장비'!$A$3:$M$12"}</definedName>
    <definedName name="수송2">#REF!</definedName>
    <definedName name="수요분석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localSheetId="7" hidden="1">{#N/A,#N/A,FALSE,"지침";#N/A,#N/A,FALSE,"환경분석";#N/A,#N/A,FALSE,"Sheet16"}</definedName>
    <definedName name="승" hidden="1">{#N/A,#N/A,FALSE,"지침";#N/A,#N/A,FALSE,"환경분석";#N/A,#N/A,FALSE,"Sheet16"}</definedName>
    <definedName name="ㅇㅇ" localSheetId="7"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 localSheetId="7">BLCH</definedName>
    <definedName name="앙">BLCH</definedName>
    <definedName name="애">#N/A</definedName>
    <definedName name="애1">#N/A</definedName>
    <definedName name="애상">#N/A</definedName>
    <definedName name="야">#N/A</definedName>
    <definedName name="야간" localSheetId="7" hidden="1">{#N/A,#N/A,FALSE,"지침";#N/A,#N/A,FALSE,"환경분석";#N/A,#N/A,FALSE,"Sheet16"}</definedName>
    <definedName name="야간" hidden="1">{#N/A,#N/A,FALSE,"지침";#N/A,#N/A,FALSE,"환경분석";#N/A,#N/A,FALSE,"Sheet16"}</definedName>
    <definedName name="양식" localSheetId="7"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 localSheetId="7">BLCH</definedName>
    <definedName name="연구및인력개발비세액공제">BLCH</definedName>
    <definedName name="연습" localSheetId="10"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7"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localSheetId="7"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localSheetId="7" hidden="1">{#N/A,#N/A,FALSE,"지침";#N/A,#N/A,FALSE,"환경분석";#N/A,#N/A,FALSE,"Sheet16"}</definedName>
    <definedName name="월별투입" hidden="1">{#N/A,#N/A,FALSE,"지침";#N/A,#N/A,FALSE,"환경분석";#N/A,#N/A,FALSE,"Sheet16"}</definedName>
    <definedName name="유승"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7"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 localSheetId="7">BLCH</definedName>
    <definedName name="이설공사_광양07호_시설진행중">BLCH</definedName>
    <definedName name="이익"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localSheetId="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 localSheetId="7">BLCH</definedName>
    <definedName name="임시">BLCH</definedName>
    <definedName name="자">#REF!</definedName>
    <definedName name="잔존가율">#REF!</definedName>
    <definedName name="잡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localSheetId="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10" hidden="1">{"'장비'!$A$3:$M$12"}</definedName>
    <definedName name="전기" localSheetId="7" hidden="1">{"'장비'!$A$3:$M$12"}</definedName>
    <definedName name="전기" hidden="1">{"'장비'!$A$3:$M$12"}</definedName>
    <definedName name="전기공사비교" localSheetId="10"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localSheetId="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localSheetId="7"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 localSheetId="7">BLCH</definedName>
    <definedName name="준공">BLCH</definedName>
    <definedName name="준공2" localSheetId="7">BLCH</definedName>
    <definedName name="준공2">BLCH</definedName>
    <definedName name="준공계2" localSheetId="7">BLCH</definedName>
    <definedName name="준공계2">BLCH</definedName>
    <definedName name="지분법">#N/A</definedName>
    <definedName name="진짜연습"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7"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 localSheetId="7">BLCH</definedName>
    <definedName name="취소국소">BLCH</definedName>
    <definedName name="카메라" localSheetId="7" hidden="1">{#N/A,#N/A,FALSE,"지침";#N/A,#N/A,FALSE,"환경분석";#N/A,#N/A,FALSE,"Sheet16"}</definedName>
    <definedName name="카메라" hidden="1">{#N/A,#N/A,FALSE,"지침";#N/A,#N/A,FALSE,"환경분석";#N/A,#N/A,FALSE,"Sheet16"}</definedName>
    <definedName name="카메라11" localSheetId="7" hidden="1">{#N/A,#N/A,FALSE,"지침";#N/A,#N/A,FALSE,"환경분석";#N/A,#N/A,FALSE,"Sheet16"}</definedName>
    <definedName name="카메라11" hidden="1">{#N/A,#N/A,FALSE,"지침";#N/A,#N/A,FALSE,"환경분석";#N/A,#N/A,FALSE,"Sheet16"}</definedName>
    <definedName name="카메라1212" localSheetId="7" hidden="1">{#N/A,#N/A,FALSE,"지침";#N/A,#N/A,FALSE,"환경분석";#N/A,#N/A,FALSE,"Sheet16"}</definedName>
    <definedName name="카메라1212" hidden="1">{#N/A,#N/A,FALSE,"지침";#N/A,#N/A,FALSE,"환경분석";#N/A,#N/A,FALSE,"Sheet16"}</definedName>
    <definedName name="칷__?____?">#REF!</definedName>
    <definedName name="템플리트모듈1" localSheetId="7">BLCH</definedName>
    <definedName name="템플리트모듈1">BLCH</definedName>
    <definedName name="템플리트모듈2" localSheetId="7">BLCH</definedName>
    <definedName name="템플리트모듈2">BLCH</definedName>
    <definedName name="템플리트모듈3" localSheetId="7">BLCH</definedName>
    <definedName name="템플리트모듈3">BLCH</definedName>
    <definedName name="템플리트모듈4" localSheetId="7">BLCH</definedName>
    <definedName name="템플리트모듈4">BLCH</definedName>
    <definedName name="템플리트모듈5" localSheetId="7">BLCH</definedName>
    <definedName name="템플리트모듈5">BLCH</definedName>
    <definedName name="템플리트모듈6" localSheetId="7">BLCH</definedName>
    <definedName name="템플리트모듈6">BLCH</definedName>
    <definedName name="토건" localSheetId="10" hidden="1">{"'장비'!$A$3:$M$12"}</definedName>
    <definedName name="토건" localSheetId="7" hidden="1">{"'장비'!$A$3:$M$12"}</definedName>
    <definedName name="토건" hidden="1">{"'장비'!$A$3:$M$12"}</definedName>
    <definedName name="토건공사비대비r" localSheetId="10" hidden="1">{"'장비'!$A$3:$M$12"}</definedName>
    <definedName name="토건공사비대비r" localSheetId="7" hidden="1">{"'장비'!$A$3:$M$12"}</definedName>
    <definedName name="토건공사비대비r" hidden="1">{"'장비'!$A$3:$M$12"}</definedName>
    <definedName name="토건업체" localSheetId="10" hidden="1">{"'장비'!$A$3:$M$12"}</definedName>
    <definedName name="토건업체" localSheetId="7" hidden="1">{"'장비'!$A$3:$M$12"}</definedName>
    <definedName name="토건업체" hidden="1">{"'장비'!$A$3:$M$12"}</definedName>
    <definedName name="토건집계표r" localSheetId="10" hidden="1">{"'장비'!$A$3:$M$12"}</definedName>
    <definedName name="토건집계표r" localSheetId="7" hidden="1">{"'장비'!$A$3:$M$12"}</definedName>
    <definedName name="토건집계표r" hidden="1">{"'장비'!$A$3:$M$12"}</definedName>
    <definedName name="토공사"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10" hidden="1">{"'장비'!$A$3:$M$12"}</definedName>
    <definedName name="투찰예정가50" localSheetId="7" hidden="1">{"'장비'!$A$3:$M$12"}</definedName>
    <definedName name="투찰예정가50" hidden="1">{"'장비'!$A$3:$M$12"}</definedName>
    <definedName name="투찰예정본부장" localSheetId="10" hidden="1">{"'장비'!$A$3:$M$12"}</definedName>
    <definedName name="투찰예정본부장" localSheetId="7" hidden="1">{"'장비'!$A$3:$M$12"}</definedName>
    <definedName name="투찰예정본부장" hidden="1">{"'장비'!$A$3:$M$12"}</definedName>
    <definedName name="트레이집계"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localSheetId="7"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10" hidden="1">{"'장비'!$A$3:$M$12"}</definedName>
    <definedName name="ㅎㅎㅎㅎ" localSheetId="7" hidden="1">{"'장비'!$A$3:$M$12"}</definedName>
    <definedName name="ㅎㅎㅎㅎ" hidden="1">{"'장비'!$A$3:$M$12"}</definedName>
    <definedName name="하" localSheetId="7" hidden="1">{#N/A,#N/A,FALSE,"지침";#N/A,#N/A,FALSE,"환경분석";#N/A,#N/A,FALSE,"Sheet16"}</definedName>
    <definedName name="하" hidden="1">{#N/A,#N/A,FALSE,"지침";#N/A,#N/A,FALSE,"환경분석";#N/A,#N/A,FALSE,"Sheet16"}</definedName>
    <definedName name="하반기차입금계획" localSheetId="7"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localSheetId="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localSheetId="7"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localSheetId="7"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10" hidden="1">{"'장비'!$A$3:$M$12"}</definedName>
    <definedName name="ㅗ홓ㅎ로" localSheetId="7" hidden="1">{"'장비'!$A$3:$M$12"}</definedName>
    <definedName name="ㅗ홓ㅎ로" hidden="1">{"'장비'!$A$3:$M$12"}</definedName>
    <definedName name="ㅗㅗㅗ" hidden="1">#REF!</definedName>
    <definedName name="ㅗㅗㅗㅗㅗ" localSheetId="10" hidden="1">{"'장비'!$A$3:$M$12"}</definedName>
    <definedName name="ㅗㅗㅗㅗㅗ" localSheetId="7" hidden="1">{"'장비'!$A$3:$M$12"}</definedName>
    <definedName name="ㅗㅗㅗㅗㅗ" hidden="1">{"'장비'!$A$3:$M$12"}</definedName>
    <definedName name="ㅛ" localSheetId="10" hidden="1">{"'장비'!$A$3:$M$12"}</definedName>
    <definedName name="ㅛ" localSheetId="7" hidden="1">{"'장비'!$A$3:$M$12"}</definedName>
    <definedName name="ㅛ" hidden="1">{"'장비'!$A$3:$M$12"}</definedName>
    <definedName name="ㅛㅛㅛ" localSheetId="10" hidden="1">{"'장비'!$A$3:$M$12"}</definedName>
    <definedName name="ㅛㅛㅛ" localSheetId="7" hidden="1">{"'장비'!$A$3:$M$12"}</definedName>
    <definedName name="ㅛㅛㅛ" hidden="1">{"'장비'!$A$3:$M$12"}</definedName>
    <definedName name="ㅠ뮤ㅐ" hidden="1">#REF!</definedName>
    <definedName name="ㅡ480">#REF!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6" i="22" l="1"/>
  <c r="H291" i="22"/>
  <c r="H253" i="22"/>
  <c r="H252" i="22"/>
  <c r="L100" i="22" l="1"/>
  <c r="J100" i="22"/>
  <c r="I100" i="22"/>
  <c r="L99" i="22"/>
  <c r="J99" i="22"/>
  <c r="I99" i="22"/>
  <c r="C50" i="26"/>
  <c r="C52" i="25"/>
  <c r="AC39" i="14"/>
  <c r="AG130" i="14"/>
  <c r="AG119" i="14"/>
  <c r="AG118" i="14"/>
  <c r="AG117" i="14"/>
  <c r="AG103" i="14"/>
  <c r="AG92" i="14"/>
  <c r="AG91" i="14"/>
  <c r="AG90" i="14"/>
  <c r="AG76" i="14"/>
  <c r="AG65" i="14"/>
  <c r="AG64" i="14"/>
  <c r="AG63" i="14"/>
  <c r="AG50" i="14"/>
  <c r="AG39" i="14"/>
  <c r="AG38" i="14"/>
  <c r="AG37" i="14"/>
  <c r="AG23" i="14"/>
  <c r="AG12" i="14"/>
  <c r="AG11" i="14"/>
  <c r="AF130" i="14"/>
  <c r="AF119" i="14"/>
  <c r="AF118" i="14"/>
  <c r="AF117" i="14"/>
  <c r="AF103" i="14"/>
  <c r="AF92" i="14"/>
  <c r="AF91" i="14"/>
  <c r="AF90" i="14"/>
  <c r="AF76" i="14"/>
  <c r="AF65" i="14"/>
  <c r="AF64" i="14"/>
  <c r="AF63" i="14"/>
  <c r="AF50" i="14"/>
  <c r="AF39" i="14"/>
  <c r="AF38" i="14"/>
  <c r="AF37" i="14"/>
  <c r="AF23" i="14"/>
  <c r="AF12" i="14"/>
  <c r="AF11" i="14"/>
  <c r="AE130" i="14"/>
  <c r="AE119" i="14"/>
  <c r="AE118" i="14"/>
  <c r="AE117" i="14"/>
  <c r="AE103" i="14"/>
  <c r="AE92" i="14"/>
  <c r="AE91" i="14"/>
  <c r="AE90" i="14"/>
  <c r="AE76" i="14"/>
  <c r="AE65" i="14"/>
  <c r="AE64" i="14"/>
  <c r="AE63" i="14"/>
  <c r="AE50" i="14"/>
  <c r="AE39" i="14"/>
  <c r="AE38" i="14"/>
  <c r="AE37" i="14"/>
  <c r="AE23" i="14"/>
  <c r="AE12" i="14"/>
  <c r="AE11" i="14"/>
  <c r="AD130" i="14"/>
  <c r="AD119" i="14"/>
  <c r="AD118" i="14"/>
  <c r="AD117" i="14"/>
  <c r="AD103" i="14"/>
  <c r="AD92" i="14"/>
  <c r="AD91" i="14"/>
  <c r="AD90" i="14"/>
  <c r="AD76" i="14"/>
  <c r="AD65" i="14"/>
  <c r="AD64" i="14"/>
  <c r="AD63" i="14"/>
  <c r="AD50" i="14"/>
  <c r="AD39" i="14"/>
  <c r="AD38" i="14"/>
  <c r="AD37" i="14"/>
  <c r="AD23" i="14"/>
  <c r="AD12" i="14"/>
  <c r="AD11" i="14"/>
  <c r="AC130" i="14"/>
  <c r="AC119" i="14"/>
  <c r="AC118" i="14"/>
  <c r="AC117" i="14"/>
  <c r="AC103" i="14"/>
  <c r="AC92" i="14"/>
  <c r="AC91" i="14"/>
  <c r="AC90" i="14"/>
  <c r="AC76" i="14"/>
  <c r="AC65" i="14"/>
  <c r="AC64" i="14"/>
  <c r="AC63" i="14"/>
  <c r="AC50" i="14"/>
  <c r="AC38" i="14"/>
  <c r="AC37" i="14"/>
  <c r="AC23" i="14"/>
  <c r="AC12" i="14"/>
  <c r="AC11" i="14"/>
  <c r="AB130" i="14"/>
  <c r="AB119" i="14"/>
  <c r="AB118" i="14"/>
  <c r="AB117" i="14"/>
  <c r="AB103" i="14"/>
  <c r="AB92" i="14"/>
  <c r="AB91" i="14"/>
  <c r="AB90" i="14"/>
  <c r="AB76" i="14"/>
  <c r="AB65" i="14"/>
  <c r="AB64" i="14"/>
  <c r="AB63" i="14"/>
  <c r="AB50" i="14"/>
  <c r="AB39" i="14"/>
  <c r="AB38" i="14"/>
  <c r="AB37" i="14"/>
  <c r="AB23" i="14"/>
  <c r="AB12" i="14"/>
  <c r="AB11" i="14"/>
  <c r="AA130" i="14"/>
  <c r="AA119" i="14"/>
  <c r="AA118" i="14"/>
  <c r="AA117" i="14"/>
  <c r="AA103" i="14"/>
  <c r="AA92" i="14"/>
  <c r="AA91" i="14"/>
  <c r="AA90" i="14"/>
  <c r="AA76" i="14"/>
  <c r="AA65" i="14"/>
  <c r="AA64" i="14"/>
  <c r="AA63" i="14"/>
  <c r="AA50" i="14"/>
  <c r="AA39" i="14"/>
  <c r="AA38" i="14"/>
  <c r="AA37" i="14"/>
  <c r="AA23" i="14"/>
  <c r="AA12" i="14"/>
  <c r="AA11" i="14"/>
  <c r="Z130" i="14"/>
  <c r="Z119" i="14"/>
  <c r="Z118" i="14"/>
  <c r="Z117" i="14"/>
  <c r="Z103" i="14"/>
  <c r="Z92" i="14"/>
  <c r="Z91" i="14"/>
  <c r="Z90" i="14"/>
  <c r="Z76" i="14"/>
  <c r="Z65" i="14"/>
  <c r="Z64" i="14"/>
  <c r="Z63" i="14"/>
  <c r="Z50" i="14"/>
  <c r="Z39" i="14"/>
  <c r="Z38" i="14"/>
  <c r="Z37" i="14"/>
  <c r="Z23" i="14"/>
  <c r="Z12" i="14"/>
  <c r="Z11" i="14"/>
  <c r="Y130" i="14"/>
  <c r="Y119" i="14"/>
  <c r="Y118" i="14"/>
  <c r="Y117" i="14"/>
  <c r="Y103" i="14"/>
  <c r="Y92" i="14"/>
  <c r="Y91" i="14"/>
  <c r="Y90" i="14"/>
  <c r="Y76" i="14"/>
  <c r="Y65" i="14"/>
  <c r="Y64" i="14"/>
  <c r="Y63" i="14"/>
  <c r="Y50" i="14"/>
  <c r="Y39" i="14"/>
  <c r="Y38" i="14"/>
  <c r="Y37" i="14"/>
  <c r="Y23" i="14"/>
  <c r="Y12" i="14"/>
  <c r="Y11" i="14"/>
  <c r="X130" i="14"/>
  <c r="X119" i="14"/>
  <c r="X118" i="14"/>
  <c r="X117" i="14"/>
  <c r="X103" i="14"/>
  <c r="X92" i="14"/>
  <c r="X91" i="14"/>
  <c r="X90" i="14"/>
  <c r="X76" i="14"/>
  <c r="X65" i="14"/>
  <c r="X64" i="14"/>
  <c r="X63" i="14"/>
  <c r="X50" i="14"/>
  <c r="X39" i="14"/>
  <c r="X38" i="14"/>
  <c r="X37" i="14"/>
  <c r="X23" i="14"/>
  <c r="X12" i="14"/>
  <c r="X11" i="14"/>
  <c r="W130" i="14"/>
  <c r="W119" i="14"/>
  <c r="W118" i="14"/>
  <c r="W117" i="14"/>
  <c r="W103" i="14"/>
  <c r="W92" i="14"/>
  <c r="W91" i="14"/>
  <c r="W90" i="14"/>
  <c r="W76" i="14"/>
  <c r="W65" i="14"/>
  <c r="W64" i="14"/>
  <c r="W63" i="14"/>
  <c r="W50" i="14"/>
  <c r="W39" i="14"/>
  <c r="W38" i="14"/>
  <c r="W37" i="14"/>
  <c r="W23" i="14"/>
  <c r="W12" i="14"/>
  <c r="W11" i="14"/>
  <c r="W10" i="14"/>
  <c r="X10" i="14"/>
  <c r="Y10" i="14"/>
  <c r="Z10" i="14"/>
  <c r="AA10" i="14"/>
  <c r="AB10" i="14"/>
  <c r="AC10" i="14"/>
  <c r="AD10" i="14"/>
  <c r="AE10" i="14"/>
  <c r="AF10" i="14"/>
  <c r="AG10" i="14"/>
  <c r="V10" i="14"/>
  <c r="V130" i="14"/>
  <c r="V119" i="14"/>
  <c r="V118" i="14"/>
  <c r="V117" i="14"/>
  <c r="V103" i="14"/>
  <c r="V92" i="14"/>
  <c r="V91" i="14"/>
  <c r="V90" i="14"/>
  <c r="V76" i="14"/>
  <c r="V65" i="14"/>
  <c r="V64" i="14"/>
  <c r="V63" i="14"/>
  <c r="V50" i="14"/>
  <c r="V39" i="14"/>
  <c r="V38" i="14"/>
  <c r="V37" i="14"/>
  <c r="V23" i="14"/>
  <c r="V12" i="14"/>
  <c r="V11" i="14"/>
  <c r="AG22" i="14" l="1"/>
  <c r="AF22" i="14"/>
  <c r="AE22" i="14"/>
  <c r="AD22" i="14"/>
  <c r="AC22" i="14"/>
  <c r="AB22" i="14"/>
  <c r="AA22" i="14"/>
  <c r="Z22" i="14"/>
  <c r="Y22" i="14"/>
  <c r="X22" i="14"/>
  <c r="W22" i="14"/>
  <c r="V22" i="14"/>
  <c r="O673" i="24"/>
  <c r="N673" i="24"/>
  <c r="M673" i="24"/>
  <c r="L673" i="24"/>
  <c r="K673" i="24"/>
  <c r="J673" i="24"/>
  <c r="I673" i="24"/>
  <c r="H673" i="24"/>
  <c r="G673" i="24"/>
  <c r="F673" i="24"/>
  <c r="E673" i="24"/>
  <c r="D673" i="24"/>
  <c r="O664" i="24"/>
  <c r="N664" i="24"/>
  <c r="M664" i="24"/>
  <c r="L664" i="24"/>
  <c r="K664" i="24"/>
  <c r="J664" i="24"/>
  <c r="I664" i="24"/>
  <c r="H664" i="24"/>
  <c r="G664" i="24"/>
  <c r="F664" i="24"/>
  <c r="E664" i="24"/>
  <c r="D664" i="24"/>
  <c r="O655" i="24"/>
  <c r="N655" i="24"/>
  <c r="M655" i="24"/>
  <c r="L655" i="24"/>
  <c r="K655" i="24"/>
  <c r="J655" i="24"/>
  <c r="I655" i="24"/>
  <c r="H655" i="24"/>
  <c r="G655" i="24"/>
  <c r="F655" i="24"/>
  <c r="E655" i="24"/>
  <c r="D655" i="24"/>
  <c r="O646" i="24"/>
  <c r="N646" i="24"/>
  <c r="M646" i="24"/>
  <c r="L646" i="24"/>
  <c r="K646" i="24"/>
  <c r="J646" i="24"/>
  <c r="I646" i="24"/>
  <c r="H646" i="24"/>
  <c r="G646" i="24"/>
  <c r="F646" i="24"/>
  <c r="E646" i="24"/>
  <c r="D646" i="24"/>
  <c r="AC595" i="24"/>
  <c r="K601" i="24" s="1"/>
  <c r="AB595" i="24"/>
  <c r="Z595" i="24"/>
  <c r="Y595" i="24"/>
  <c r="X595" i="24"/>
  <c r="O600" i="24" s="1"/>
  <c r="W595" i="24"/>
  <c r="U595" i="24"/>
  <c r="T595" i="24"/>
  <c r="S595" i="24"/>
  <c r="K599" i="24" s="1"/>
  <c r="R595" i="24"/>
  <c r="P595" i="24"/>
  <c r="O595" i="24"/>
  <c r="N595" i="24"/>
  <c r="O598" i="24" s="1"/>
  <c r="M595" i="24"/>
  <c r="K595" i="24"/>
  <c r="J595" i="24"/>
  <c r="I595" i="24"/>
  <c r="H595" i="24"/>
  <c r="F595" i="24"/>
  <c r="AA595" i="24"/>
  <c r="V595" i="24"/>
  <c r="Q595" i="24"/>
  <c r="L595" i="24"/>
  <c r="G595" i="24"/>
  <c r="AC55" i="24"/>
  <c r="I55" i="24"/>
  <c r="N55" i="24" s="1"/>
  <c r="S55" i="24" s="1"/>
  <c r="X55" i="24" s="1"/>
  <c r="C48" i="24"/>
  <c r="U47" i="24"/>
  <c r="C49" i="24" s="1"/>
  <c r="R47" i="24"/>
  <c r="D47" i="24"/>
  <c r="E47" i="24" s="1"/>
  <c r="C39" i="24"/>
  <c r="D38" i="24"/>
  <c r="O37" i="24"/>
  <c r="N37" i="24"/>
  <c r="M37" i="24"/>
  <c r="L37" i="24"/>
  <c r="K37" i="24"/>
  <c r="J37" i="24"/>
  <c r="I37" i="24"/>
  <c r="H37" i="24"/>
  <c r="G37" i="24"/>
  <c r="F37" i="24"/>
  <c r="E37" i="24"/>
  <c r="D37" i="24"/>
  <c r="C37" i="24"/>
  <c r="C29" i="24"/>
  <c r="O24" i="24"/>
  <c r="N24" i="24"/>
  <c r="M24" i="24"/>
  <c r="L24" i="24"/>
  <c r="K24" i="24"/>
  <c r="J24" i="24"/>
  <c r="I24" i="24"/>
  <c r="H24" i="24"/>
  <c r="G24" i="24"/>
  <c r="F24" i="24"/>
  <c r="E24" i="24"/>
  <c r="D24" i="24"/>
  <c r="C24" i="24"/>
  <c r="D19" i="24"/>
  <c r="O7" i="24"/>
  <c r="O29" i="24" s="1"/>
  <c r="N7" i="24"/>
  <c r="N29" i="24" s="1"/>
  <c r="M7" i="24"/>
  <c r="M39" i="24" s="1"/>
  <c r="L7" i="24"/>
  <c r="L39" i="24" s="1"/>
  <c r="K7" i="24"/>
  <c r="K637" i="24" s="1"/>
  <c r="K683" i="24" s="1"/>
  <c r="K697" i="24" s="1"/>
  <c r="J7" i="24"/>
  <c r="J637" i="24" s="1"/>
  <c r="J683" i="24" s="1"/>
  <c r="I7" i="24"/>
  <c r="I48" i="24" s="1"/>
  <c r="H7" i="24"/>
  <c r="H29" i="24" s="1"/>
  <c r="G7" i="24"/>
  <c r="G29" i="24" s="1"/>
  <c r="F7" i="24"/>
  <c r="F29" i="24" s="1"/>
  <c r="E7" i="24"/>
  <c r="E39" i="24" s="1"/>
  <c r="D7" i="24"/>
  <c r="D39" i="24" s="1"/>
  <c r="I49" i="24" l="1"/>
  <c r="I29" i="24"/>
  <c r="I30" i="24" s="1"/>
  <c r="D599" i="24"/>
  <c r="H30" i="24"/>
  <c r="D601" i="24"/>
  <c r="C30" i="24"/>
  <c r="M601" i="24"/>
  <c r="K686" i="24"/>
  <c r="F48" i="24"/>
  <c r="F49" i="24" s="1"/>
  <c r="K693" i="24"/>
  <c r="F30" i="24"/>
  <c r="N30" i="24"/>
  <c r="N48" i="24"/>
  <c r="N49" i="24" s="1"/>
  <c r="K699" i="24"/>
  <c r="G39" i="24"/>
  <c r="I39" i="24"/>
  <c r="I600" i="24"/>
  <c r="H598" i="24"/>
  <c r="J600" i="24"/>
  <c r="N39" i="24"/>
  <c r="J48" i="24"/>
  <c r="J49" i="24" s="1"/>
  <c r="I598" i="24"/>
  <c r="K600" i="24"/>
  <c r="K688" i="24"/>
  <c r="J39" i="24"/>
  <c r="O39" i="24"/>
  <c r="K48" i="24"/>
  <c r="K49" i="24" s="1"/>
  <c r="K598" i="24"/>
  <c r="L600" i="24"/>
  <c r="J29" i="24"/>
  <c r="J30" i="24" s="1"/>
  <c r="L599" i="24"/>
  <c r="E601" i="24"/>
  <c r="K695" i="24"/>
  <c r="K29" i="24"/>
  <c r="K30" i="24" s="1"/>
  <c r="F39" i="24"/>
  <c r="D600" i="24"/>
  <c r="L601" i="24"/>
  <c r="H600" i="24"/>
  <c r="J686" i="24"/>
  <c r="J688" i="24"/>
  <c r="J693" i="24"/>
  <c r="J695" i="24"/>
  <c r="J697" i="24"/>
  <c r="J699" i="24"/>
  <c r="G30" i="24"/>
  <c r="O30" i="24"/>
  <c r="D40" i="24"/>
  <c r="J687" i="24"/>
  <c r="J689" i="24"/>
  <c r="J692" i="24"/>
  <c r="J694" i="24"/>
  <c r="J696" i="24"/>
  <c r="K687" i="24"/>
  <c r="K689" i="24"/>
  <c r="K692" i="24"/>
  <c r="K694" i="24"/>
  <c r="K696" i="24"/>
  <c r="E38" i="24"/>
  <c r="H39" i="24"/>
  <c r="C46" i="24"/>
  <c r="C50" i="24" s="1"/>
  <c r="D48" i="24"/>
  <c r="D49" i="24" s="1"/>
  <c r="L48" i="24"/>
  <c r="L49" i="24" s="1"/>
  <c r="J598" i="24"/>
  <c r="F599" i="24"/>
  <c r="N599" i="24"/>
  <c r="F601" i="24"/>
  <c r="N601" i="24"/>
  <c r="F637" i="24"/>
  <c r="F683" i="24" s="1"/>
  <c r="F689" i="24" s="1"/>
  <c r="N637" i="24"/>
  <c r="N683" i="24" s="1"/>
  <c r="L637" i="24"/>
  <c r="L683" i="24" s="1"/>
  <c r="L693" i="24" s="1"/>
  <c r="D29" i="24"/>
  <c r="D30" i="24" s="1"/>
  <c r="L29" i="24"/>
  <c r="L30" i="24" s="1"/>
  <c r="E48" i="24"/>
  <c r="E49" i="24" s="1"/>
  <c r="M48" i="24"/>
  <c r="M49" i="24" s="1"/>
  <c r="G599" i="24"/>
  <c r="O599" i="24"/>
  <c r="G601" i="24"/>
  <c r="O601" i="24"/>
  <c r="G637" i="24"/>
  <c r="G683" i="24" s="1"/>
  <c r="G696" i="24" s="1"/>
  <c r="O637" i="24"/>
  <c r="O683" i="24" s="1"/>
  <c r="O694" i="24" s="1"/>
  <c r="D598" i="24"/>
  <c r="L598" i="24"/>
  <c r="H599" i="24"/>
  <c r="H601" i="24"/>
  <c r="H637" i="24"/>
  <c r="H683" i="24" s="1"/>
  <c r="H687" i="24" s="1"/>
  <c r="E29" i="24"/>
  <c r="E30" i="24" s="1"/>
  <c r="K39" i="24"/>
  <c r="F47" i="24"/>
  <c r="G48" i="24"/>
  <c r="G49" i="24" s="1"/>
  <c r="O48" i="24"/>
  <c r="O49" i="24" s="1"/>
  <c r="E598" i="24"/>
  <c r="M598" i="24"/>
  <c r="I599" i="24"/>
  <c r="E600" i="24"/>
  <c r="M600" i="24"/>
  <c r="I601" i="24"/>
  <c r="I637" i="24"/>
  <c r="I683" i="24" s="1"/>
  <c r="I699" i="24" s="1"/>
  <c r="D637" i="24"/>
  <c r="D683" i="24" s="1"/>
  <c r="D694" i="24" s="1"/>
  <c r="E599" i="24"/>
  <c r="M29" i="24"/>
  <c r="M30" i="24" s="1"/>
  <c r="H48" i="24"/>
  <c r="H49" i="24" s="1"/>
  <c r="F598" i="24"/>
  <c r="N598" i="24"/>
  <c r="J599" i="24"/>
  <c r="F600" i="24"/>
  <c r="N600" i="24"/>
  <c r="J601" i="24"/>
  <c r="M599" i="24"/>
  <c r="E637" i="24"/>
  <c r="E683" i="24" s="1"/>
  <c r="E694" i="24" s="1"/>
  <c r="M637" i="24"/>
  <c r="M683" i="24" s="1"/>
  <c r="M687" i="24" s="1"/>
  <c r="G598" i="24"/>
  <c r="G600" i="24"/>
  <c r="K603" i="24" l="1"/>
  <c r="D603" i="24"/>
  <c r="G699" i="24"/>
  <c r="N694" i="24"/>
  <c r="D693" i="24"/>
  <c r="N695" i="24"/>
  <c r="I693" i="24"/>
  <c r="L692" i="24"/>
  <c r="E697" i="24"/>
  <c r="I696" i="24"/>
  <c r="F688" i="24"/>
  <c r="I689" i="24"/>
  <c r="N603" i="24"/>
  <c r="L697" i="24"/>
  <c r="J603" i="24"/>
  <c r="I692" i="24"/>
  <c r="D697" i="24"/>
  <c r="F694" i="24"/>
  <c r="D687" i="24"/>
  <c r="E686" i="24"/>
  <c r="H692" i="24"/>
  <c r="I603" i="24"/>
  <c r="E687" i="24"/>
  <c r="G694" i="24"/>
  <c r="H693" i="24"/>
  <c r="L686" i="24"/>
  <c r="N687" i="24"/>
  <c r="I686" i="24"/>
  <c r="H603" i="24"/>
  <c r="O603" i="24"/>
  <c r="L603" i="24"/>
  <c r="M697" i="24"/>
  <c r="D692" i="24"/>
  <c r="D686" i="24"/>
  <c r="F50" i="24"/>
  <c r="G47" i="24"/>
  <c r="O697" i="24"/>
  <c r="G686" i="24"/>
  <c r="H697" i="24"/>
  <c r="F695" i="24"/>
  <c r="N688" i="24"/>
  <c r="O687" i="24"/>
  <c r="O689" i="24"/>
  <c r="L689" i="24"/>
  <c r="F687" i="24"/>
  <c r="I697" i="24"/>
  <c r="E692" i="24"/>
  <c r="D689" i="24"/>
  <c r="G693" i="24"/>
  <c r="G692" i="24"/>
  <c r="M692" i="24"/>
  <c r="H688" i="24"/>
  <c r="F699" i="24"/>
  <c r="E695" i="24"/>
  <c r="H686" i="24"/>
  <c r="F692" i="24"/>
  <c r="E696" i="24"/>
  <c r="M689" i="24"/>
  <c r="D50" i="24"/>
  <c r="M695" i="24"/>
  <c r="G687" i="24"/>
  <c r="N692" i="24"/>
  <c r="L687" i="24"/>
  <c r="N693" i="24"/>
  <c r="L696" i="24"/>
  <c r="M688" i="24"/>
  <c r="H689" i="24"/>
  <c r="O695" i="24"/>
  <c r="F693" i="24"/>
  <c r="N686" i="24"/>
  <c r="M699" i="24"/>
  <c r="I694" i="24"/>
  <c r="E688" i="24"/>
  <c r="D695" i="24"/>
  <c r="L688" i="24"/>
  <c r="N696" i="24"/>
  <c r="I695" i="24"/>
  <c r="E689" i="24"/>
  <c r="H699" i="24"/>
  <c r="F603" i="24"/>
  <c r="O686" i="24"/>
  <c r="G689" i="24"/>
  <c r="H696" i="24"/>
  <c r="M696" i="24"/>
  <c r="E603" i="24"/>
  <c r="L695" i="24"/>
  <c r="E40" i="24"/>
  <c r="F38" i="24"/>
  <c r="G695" i="24"/>
  <c r="O688" i="24"/>
  <c r="N697" i="24"/>
  <c r="F686" i="24"/>
  <c r="O696" i="24"/>
  <c r="E699" i="24"/>
  <c r="M693" i="24"/>
  <c r="I687" i="24"/>
  <c r="D696" i="24"/>
  <c r="L699" i="24"/>
  <c r="H694" i="24"/>
  <c r="D688" i="24"/>
  <c r="F696" i="24"/>
  <c r="N689" i="24"/>
  <c r="M694" i="24"/>
  <c r="I688" i="24"/>
  <c r="H695" i="24"/>
  <c r="O693" i="24"/>
  <c r="O692" i="24"/>
  <c r="M603" i="24"/>
  <c r="G697" i="24"/>
  <c r="N699" i="24"/>
  <c r="G603" i="24"/>
  <c r="O699" i="24"/>
  <c r="G688" i="24"/>
  <c r="E50" i="24"/>
  <c r="F697" i="24"/>
  <c r="E693" i="24"/>
  <c r="M686" i="24"/>
  <c r="L694" i="24"/>
  <c r="D699" i="24"/>
  <c r="F40" i="24" l="1"/>
  <c r="G38" i="24"/>
  <c r="G50" i="24"/>
  <c r="H47" i="24"/>
  <c r="H38" i="24" l="1"/>
  <c r="G40" i="24"/>
  <c r="H50" i="24"/>
  <c r="I47" i="24"/>
  <c r="I50" i="24" l="1"/>
  <c r="J47" i="24"/>
  <c r="I38" i="24"/>
  <c r="H40" i="24"/>
  <c r="J38" i="24" l="1"/>
  <c r="I40" i="24"/>
  <c r="J50" i="24"/>
  <c r="K47" i="24"/>
  <c r="K50" i="24" l="1"/>
  <c r="L47" i="24"/>
  <c r="J40" i="24"/>
  <c r="K38" i="24"/>
  <c r="K40" i="24" l="1"/>
  <c r="L38" i="24"/>
  <c r="L50" i="24"/>
  <c r="M47" i="24"/>
  <c r="M50" i="24" l="1"/>
  <c r="N47" i="24"/>
  <c r="L40" i="24"/>
  <c r="M38" i="24"/>
  <c r="N50" i="24" l="1"/>
  <c r="O47" i="24"/>
  <c r="O50" i="24" s="1"/>
  <c r="M40" i="24"/>
  <c r="N38" i="24"/>
  <c r="N40" i="24" l="1"/>
  <c r="O38" i="24"/>
  <c r="O40" i="24" s="1"/>
  <c r="BD31" i="10" l="1"/>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H228" i="22"/>
  <c r="I146" i="22"/>
  <c r="I145" i="22"/>
  <c r="I144" i="22"/>
  <c r="I143" i="22"/>
  <c r="I142" i="22"/>
  <c r="I141" i="22"/>
  <c r="I140" i="22"/>
  <c r="I139" i="22"/>
  <c r="I138" i="22"/>
  <c r="I137" i="22"/>
  <c r="I136" i="22"/>
  <c r="I135" i="22"/>
  <c r="I134" i="22"/>
  <c r="I133"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B31" i="22"/>
  <c r="G130" i="14" s="1"/>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BI4" i="10"/>
  <c r="L74" i="22"/>
  <c r="J74" i="22"/>
  <c r="J68" i="22"/>
  <c r="H31" i="10"/>
  <c r="J31" i="10" s="1"/>
  <c r="D31" i="10"/>
  <c r="E31" i="10" s="1"/>
  <c r="C31" i="10"/>
  <c r="H30" i="10"/>
  <c r="J30" i="10" s="1"/>
  <c r="D30" i="10"/>
  <c r="B30" i="10" s="1"/>
  <c r="C30" i="10"/>
  <c r="H29" i="10"/>
  <c r="J29" i="10" s="1"/>
  <c r="D29" i="10"/>
  <c r="B29" i="10" s="1"/>
  <c r="C29" i="10"/>
  <c r="H28" i="10"/>
  <c r="J28" i="10" s="1"/>
  <c r="D28" i="10"/>
  <c r="B28" i="10" s="1"/>
  <c r="C28" i="10"/>
  <c r="H27" i="10"/>
  <c r="J27" i="10" s="1"/>
  <c r="D27" i="10"/>
  <c r="B27" i="10" s="1"/>
  <c r="C27" i="10"/>
  <c r="H26" i="10"/>
  <c r="I26" i="10" s="1"/>
  <c r="D26" i="10"/>
  <c r="E26" i="10" s="1"/>
  <c r="C26" i="10"/>
  <c r="H25" i="10"/>
  <c r="J25" i="10" s="1"/>
  <c r="D25" i="10"/>
  <c r="E25" i="10" s="1"/>
  <c r="C25" i="10"/>
  <c r="H24" i="10"/>
  <c r="I24" i="10" s="1"/>
  <c r="BL24" i="10" s="1"/>
  <c r="D24" i="10"/>
  <c r="E24" i="10" s="1"/>
  <c r="C24" i="10"/>
  <c r="H23" i="10"/>
  <c r="J23" i="10" s="1"/>
  <c r="D23" i="10"/>
  <c r="A23" i="10" s="1"/>
  <c r="C23" i="10"/>
  <c r="H22" i="10"/>
  <c r="J22" i="10" s="1"/>
  <c r="D22" i="10"/>
  <c r="B22" i="10" s="1"/>
  <c r="C22" i="10"/>
  <c r="H21" i="10"/>
  <c r="J21" i="10" s="1"/>
  <c r="D21" i="10"/>
  <c r="B21" i="10" s="1"/>
  <c r="C21" i="10"/>
  <c r="H20" i="10"/>
  <c r="J20" i="10" s="1"/>
  <c r="D20" i="10"/>
  <c r="B20" i="10" s="1"/>
  <c r="C20" i="10"/>
  <c r="H19" i="10"/>
  <c r="J19" i="10" s="1"/>
  <c r="D19" i="10"/>
  <c r="B19" i="10" s="1"/>
  <c r="C19" i="10"/>
  <c r="H18" i="10"/>
  <c r="J18" i="10" s="1"/>
  <c r="D18" i="10"/>
  <c r="E18" i="10" s="1"/>
  <c r="C18" i="10"/>
  <c r="H17" i="10"/>
  <c r="J17" i="10" s="1"/>
  <c r="D17" i="10"/>
  <c r="E17" i="10" s="1"/>
  <c r="C17" i="10"/>
  <c r="H16" i="10"/>
  <c r="I16" i="10" s="1"/>
  <c r="BL16" i="10" s="1"/>
  <c r="D16" i="10"/>
  <c r="E16" i="10" s="1"/>
  <c r="C16" i="10"/>
  <c r="H15" i="10"/>
  <c r="J15" i="10" s="1"/>
  <c r="D15" i="10"/>
  <c r="A15" i="10" s="1"/>
  <c r="C15" i="10"/>
  <c r="H14" i="10"/>
  <c r="J14" i="10" s="1"/>
  <c r="D14" i="10"/>
  <c r="B14" i="10" s="1"/>
  <c r="C14" i="10"/>
  <c r="H13" i="10"/>
  <c r="J13" i="10" s="1"/>
  <c r="D13" i="10"/>
  <c r="B13" i="10" s="1"/>
  <c r="C13" i="10"/>
  <c r="H12" i="10"/>
  <c r="J12" i="10" s="1"/>
  <c r="D12" i="10"/>
  <c r="B12" i="10" s="1"/>
  <c r="C12" i="10"/>
  <c r="H11" i="10"/>
  <c r="J11" i="10" s="1"/>
  <c r="D11" i="10"/>
  <c r="B11" i="10" s="1"/>
  <c r="C11" i="10"/>
  <c r="H10" i="10"/>
  <c r="J10" i="10" s="1"/>
  <c r="D10" i="10"/>
  <c r="E10" i="10" s="1"/>
  <c r="C10" i="10"/>
  <c r="H9" i="10"/>
  <c r="J9" i="10" s="1"/>
  <c r="D9" i="10"/>
  <c r="E9" i="10" s="1"/>
  <c r="C9" i="10"/>
  <c r="H8" i="10"/>
  <c r="I8" i="10" s="1"/>
  <c r="BL8" i="10" s="1"/>
  <c r="H7" i="10"/>
  <c r="J7" i="10" s="1"/>
  <c r="D7" i="10"/>
  <c r="E7" i="10" s="1"/>
  <c r="C7" i="10"/>
  <c r="H6" i="10"/>
  <c r="J6" i="10" s="1"/>
  <c r="H5" i="10"/>
  <c r="J5" i="10" s="1"/>
  <c r="H4" i="10"/>
  <c r="J4" i="10" s="1"/>
  <c r="H332" i="22"/>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5" i="22"/>
  <c r="H304" i="22"/>
  <c r="H303" i="22"/>
  <c r="H302" i="22"/>
  <c r="H301" i="22"/>
  <c r="H300" i="22"/>
  <c r="H299" i="22"/>
  <c r="H298" i="22"/>
  <c r="H297" i="22"/>
  <c r="H296" i="22"/>
  <c r="H295" i="22"/>
  <c r="H294" i="22"/>
  <c r="H293" i="22"/>
  <c r="H292"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1" i="22"/>
  <c r="H250" i="22"/>
  <c r="H249" i="22"/>
  <c r="H248" i="22"/>
  <c r="H247" i="22"/>
  <c r="H246" i="22"/>
  <c r="H245" i="22"/>
  <c r="H244" i="22"/>
  <c r="H243" i="22"/>
  <c r="H242" i="22"/>
  <c r="H241" i="22"/>
  <c r="H240" i="22"/>
  <c r="H239" i="22"/>
  <c r="H238" i="22"/>
  <c r="H237" i="22"/>
  <c r="H236" i="22"/>
  <c r="H235" i="22"/>
  <c r="H234"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98" i="22"/>
  <c r="J98" i="22"/>
  <c r="L97" i="22"/>
  <c r="J97" i="22"/>
  <c r="L96" i="22"/>
  <c r="J96" i="22"/>
  <c r="L95" i="22"/>
  <c r="J95" i="22"/>
  <c r="L75" i="22"/>
  <c r="J75" i="22"/>
  <c r="L65" i="22"/>
  <c r="J65" i="22"/>
  <c r="L83" i="22"/>
  <c r="J83" i="22"/>
  <c r="L79" i="22"/>
  <c r="J79" i="22"/>
  <c r="L94" i="22"/>
  <c r="J94" i="22"/>
  <c r="L82" i="22"/>
  <c r="J82" i="22"/>
  <c r="L78" i="22"/>
  <c r="J78" i="22"/>
  <c r="L71" i="22"/>
  <c r="J71" i="22"/>
  <c r="L64" i="22"/>
  <c r="J64" i="22"/>
  <c r="L68" i="22"/>
  <c r="L67" i="22"/>
  <c r="J67" i="22"/>
  <c r="L66" i="22"/>
  <c r="D4" i="10" s="1"/>
  <c r="A4" i="10" s="1"/>
  <c r="J66" i="22"/>
  <c r="C4" i="10" s="1"/>
  <c r="L73" i="22"/>
  <c r="J73" i="22"/>
  <c r="L81" i="22"/>
  <c r="J81" i="22"/>
  <c r="L77" i="22"/>
  <c r="D5" i="10" s="1"/>
  <c r="B5" i="10" s="1"/>
  <c r="J77" i="22"/>
  <c r="C5" i="10" s="1"/>
  <c r="L70" i="22"/>
  <c r="J70" i="22"/>
  <c r="L63" i="22"/>
  <c r="J63" i="22"/>
  <c r="L61" i="22"/>
  <c r="J61" i="22"/>
  <c r="L60" i="22"/>
  <c r="J60" i="22"/>
  <c r="L59" i="22"/>
  <c r="J59" i="22"/>
  <c r="L93" i="22"/>
  <c r="D8" i="10" s="1"/>
  <c r="J93" i="22"/>
  <c r="C8" i="10" s="1"/>
  <c r="L92" i="22"/>
  <c r="J92" i="22"/>
  <c r="L72" i="22"/>
  <c r="J72" i="22"/>
  <c r="L91" i="22"/>
  <c r="J91" i="22"/>
  <c r="L80" i="22"/>
  <c r="J80" i="22"/>
  <c r="L76" i="22"/>
  <c r="J76" i="22"/>
  <c r="L69" i="22"/>
  <c r="J69" i="22"/>
  <c r="L62" i="22"/>
  <c r="J62" i="22"/>
  <c r="L90" i="22"/>
  <c r="J90" i="22"/>
  <c r="L89" i="22"/>
  <c r="J89" i="22"/>
  <c r="L88" i="22"/>
  <c r="J88" i="22"/>
  <c r="L87" i="22"/>
  <c r="J87" i="22"/>
  <c r="L86" i="22"/>
  <c r="J86" i="22"/>
  <c r="L85" i="22"/>
  <c r="D6" i="10" s="1"/>
  <c r="B6" i="10" s="1"/>
  <c r="J85" i="22"/>
  <c r="C6" i="10" s="1"/>
  <c r="L84" i="22"/>
  <c r="J84" i="22"/>
  <c r="U136" i="14"/>
  <c r="U135" i="14"/>
  <c r="U134" i="14"/>
  <c r="U133" i="14"/>
  <c r="U132" i="14"/>
  <c r="U131" i="14"/>
  <c r="U130" i="14"/>
  <c r="U128" i="14"/>
  <c r="U127" i="14"/>
  <c r="U126" i="14"/>
  <c r="U125" i="14"/>
  <c r="U124" i="14"/>
  <c r="U123" i="14"/>
  <c r="U122" i="14"/>
  <c r="U121" i="14"/>
  <c r="U120" i="14"/>
  <c r="U119" i="14"/>
  <c r="U116" i="14"/>
  <c r="U115" i="14"/>
  <c r="U114" i="14"/>
  <c r="U113" i="14"/>
  <c r="U112" i="14"/>
  <c r="U111" i="14"/>
  <c r="U109" i="14"/>
  <c r="U108" i="14"/>
  <c r="U107" i="14"/>
  <c r="U106" i="14"/>
  <c r="U105" i="14"/>
  <c r="U104" i="14"/>
  <c r="U103" i="14"/>
  <c r="U101" i="14"/>
  <c r="U99" i="14"/>
  <c r="U98" i="14"/>
  <c r="U97" i="14"/>
  <c r="U96" i="14"/>
  <c r="U95" i="14"/>
  <c r="U94" i="14"/>
  <c r="U93" i="14"/>
  <c r="U92" i="14"/>
  <c r="U91" i="14"/>
  <c r="U90" i="14"/>
  <c r="U89" i="14"/>
  <c r="U88" i="14"/>
  <c r="U87" i="14"/>
  <c r="U86" i="14"/>
  <c r="U85" i="14"/>
  <c r="U84" i="14"/>
  <c r="U82" i="14"/>
  <c r="U81" i="14"/>
  <c r="U80" i="14"/>
  <c r="U79" i="14"/>
  <c r="U78" i="14"/>
  <c r="U77" i="14"/>
  <c r="U76" i="14"/>
  <c r="U74" i="14"/>
  <c r="U73" i="14"/>
  <c r="U72" i="14"/>
  <c r="U69" i="14"/>
  <c r="U68" i="14"/>
  <c r="U67" i="14"/>
  <c r="U66" i="14"/>
  <c r="U65" i="14"/>
  <c r="U62" i="14"/>
  <c r="U61" i="14"/>
  <c r="U60" i="14"/>
  <c r="U59" i="14"/>
  <c r="U57" i="14"/>
  <c r="U55" i="14"/>
  <c r="U54" i="14"/>
  <c r="U53" i="14"/>
  <c r="U52" i="14"/>
  <c r="U51" i="14"/>
  <c r="U50" i="14"/>
  <c r="U48" i="14"/>
  <c r="U47" i="14"/>
  <c r="U46" i="14"/>
  <c r="U45" i="14"/>
  <c r="U44" i="14"/>
  <c r="U43" i="14"/>
  <c r="U42" i="14"/>
  <c r="U41" i="14"/>
  <c r="U40" i="14"/>
  <c r="U36" i="14"/>
  <c r="U35" i="14"/>
  <c r="U34" i="14"/>
  <c r="U33" i="14"/>
  <c r="U32" i="14"/>
  <c r="U31" i="14"/>
  <c r="U29" i="14"/>
  <c r="U28" i="14"/>
  <c r="U27" i="14"/>
  <c r="U26" i="14"/>
  <c r="U25" i="14"/>
  <c r="U24" i="14"/>
  <c r="U23" i="14"/>
  <c r="U21" i="14"/>
  <c r="U20" i="14"/>
  <c r="U19" i="14"/>
  <c r="U18" i="14"/>
  <c r="U17" i="14"/>
  <c r="U16" i="14"/>
  <c r="U15" i="14"/>
  <c r="U14" i="14"/>
  <c r="U13" i="14"/>
  <c r="U12" i="14"/>
  <c r="U10" i="14"/>
  <c r="U9" i="14"/>
  <c r="U8" i="14"/>
  <c r="U7" i="14"/>
  <c r="U6" i="14"/>
  <c r="U5" i="14"/>
  <c r="AV1770" i="18"/>
  <c r="AV1769" i="18"/>
  <c r="AV1768" i="18"/>
  <c r="AV1767" i="18"/>
  <c r="AV1766" i="18"/>
  <c r="AV1765" i="18"/>
  <c r="AV1764" i="18"/>
  <c r="AV1763" i="18"/>
  <c r="AV1762" i="18"/>
  <c r="AV1761" i="18"/>
  <c r="AV1760" i="18"/>
  <c r="AV1759" i="18"/>
  <c r="AV1758" i="18"/>
  <c r="AV1757" i="18"/>
  <c r="AV1756" i="18"/>
  <c r="AV1755" i="18"/>
  <c r="AV1754" i="18"/>
  <c r="AV1753" i="18"/>
  <c r="AV1752" i="18"/>
  <c r="AV1751" i="18"/>
  <c r="AV1750" i="18"/>
  <c r="AV1749" i="18"/>
  <c r="AV1748" i="18"/>
  <c r="AV1747" i="18"/>
  <c r="AV1746" i="18"/>
  <c r="AV1745" i="18"/>
  <c r="AV1744" i="18"/>
  <c r="AV1743" i="18"/>
  <c r="AV1742" i="18"/>
  <c r="AV1741" i="18"/>
  <c r="AV1740" i="18"/>
  <c r="AV1739" i="18"/>
  <c r="AV1738" i="18"/>
  <c r="AV1737" i="18"/>
  <c r="AV1736" i="18"/>
  <c r="AV1735" i="18"/>
  <c r="AV1734" i="18"/>
  <c r="AV1733" i="18"/>
  <c r="AV1732" i="18"/>
  <c r="AV1731" i="18"/>
  <c r="AV1730" i="18"/>
  <c r="AV1729" i="18"/>
  <c r="AV1728" i="18"/>
  <c r="AV1727" i="18"/>
  <c r="AV1726" i="18"/>
  <c r="AV1725" i="18"/>
  <c r="AV1724" i="18"/>
  <c r="AV1723" i="18"/>
  <c r="AV1722" i="18"/>
  <c r="AV1721" i="18"/>
  <c r="AV1720" i="18"/>
  <c r="AV1719" i="18"/>
  <c r="AV1718" i="18"/>
  <c r="AV1717" i="18"/>
  <c r="AV1716" i="18"/>
  <c r="AV1715" i="18"/>
  <c r="AV1714" i="18"/>
  <c r="AV1713" i="18"/>
  <c r="AV1712" i="18"/>
  <c r="AV1711" i="18"/>
  <c r="AV1710" i="18"/>
  <c r="AV1709" i="18"/>
  <c r="AV1708" i="18"/>
  <c r="AV1707" i="18"/>
  <c r="AV1706" i="18"/>
  <c r="AV1705" i="18"/>
  <c r="AV1704" i="18"/>
  <c r="AV1703" i="18"/>
  <c r="AV1702" i="18"/>
  <c r="AV1701" i="18"/>
  <c r="AV1700" i="18"/>
  <c r="AV1699" i="18"/>
  <c r="AV1698" i="18"/>
  <c r="AV1697" i="18"/>
  <c r="AV1696" i="18"/>
  <c r="AV1695" i="18"/>
  <c r="AV1694" i="18"/>
  <c r="AV1693" i="18"/>
  <c r="AV1692" i="18"/>
  <c r="AV1691" i="18"/>
  <c r="AV1690" i="18"/>
  <c r="AV1689" i="18"/>
  <c r="AV1688" i="18"/>
  <c r="AV1687" i="18"/>
  <c r="AV1686" i="18"/>
  <c r="AV1685" i="18"/>
  <c r="AV1684" i="18"/>
  <c r="AV1683" i="18"/>
  <c r="AV1682" i="18"/>
  <c r="AV1681" i="18"/>
  <c r="AV1680" i="18"/>
  <c r="AV1679" i="18"/>
  <c r="AV1678" i="18"/>
  <c r="AV1677" i="18"/>
  <c r="AV1676" i="18"/>
  <c r="AV1675" i="18"/>
  <c r="AV1674" i="18"/>
  <c r="AV1673" i="18"/>
  <c r="AV1672" i="18"/>
  <c r="AV1671" i="18"/>
  <c r="AV1670" i="18"/>
  <c r="AV1669" i="18"/>
  <c r="AV1668" i="18"/>
  <c r="AV1667" i="18"/>
  <c r="AV1666" i="18"/>
  <c r="AV1665" i="18"/>
  <c r="AV1664" i="18"/>
  <c r="AV1663" i="18"/>
  <c r="AV1662" i="18"/>
  <c r="AV1661" i="18"/>
  <c r="AV1660" i="18"/>
  <c r="AV1659" i="18"/>
  <c r="AV1658" i="18"/>
  <c r="AV1657" i="18"/>
  <c r="AV1656" i="18"/>
  <c r="AV1655" i="18"/>
  <c r="AV1654" i="18"/>
  <c r="AV1653" i="18"/>
  <c r="AV1652" i="18"/>
  <c r="AV1651" i="18"/>
  <c r="AV1650" i="18"/>
  <c r="AV1649" i="18"/>
  <c r="AV1648" i="18"/>
  <c r="AV1647" i="18"/>
  <c r="AV1646" i="18"/>
  <c r="AV1645" i="18"/>
  <c r="AV1644" i="18"/>
  <c r="AV1643" i="18"/>
  <c r="AV1642" i="18"/>
  <c r="AV1641" i="18"/>
  <c r="AV1640" i="18"/>
  <c r="AV1639" i="18"/>
  <c r="AV1638" i="18"/>
  <c r="AV1637" i="18"/>
  <c r="AV1636" i="18"/>
  <c r="AV1635" i="18"/>
  <c r="AV1634" i="18"/>
  <c r="AV1633" i="18"/>
  <c r="AV1632" i="18"/>
  <c r="AV1631" i="18"/>
  <c r="AV1630" i="18"/>
  <c r="AV1629" i="18"/>
  <c r="AV1628" i="18"/>
  <c r="AV1627" i="18"/>
  <c r="AV1626" i="18"/>
  <c r="AV1625" i="18"/>
  <c r="AV1624" i="18"/>
  <c r="AV1623" i="18"/>
  <c r="AV1622" i="18"/>
  <c r="AV1621" i="18"/>
  <c r="AV1620" i="18"/>
  <c r="AV1619" i="18"/>
  <c r="AV1618" i="18"/>
  <c r="AV1617" i="18"/>
  <c r="AV1616" i="18"/>
  <c r="AV1615" i="18"/>
  <c r="AV1614" i="18"/>
  <c r="AV1613" i="18"/>
  <c r="AV1612" i="18"/>
  <c r="AV1611" i="18"/>
  <c r="AV1610" i="18"/>
  <c r="AV1609" i="18"/>
  <c r="AV1608" i="18"/>
  <c r="AV1607" i="18"/>
  <c r="AV1606" i="18"/>
  <c r="AV1605" i="18"/>
  <c r="AV1604" i="18"/>
  <c r="AV1603" i="18"/>
  <c r="AV1602" i="18"/>
  <c r="AV1601" i="18"/>
  <c r="AV1600" i="18"/>
  <c r="AV1599" i="18"/>
  <c r="AV1598" i="18"/>
  <c r="AV1597" i="18"/>
  <c r="AV1596" i="18"/>
  <c r="AV1595" i="18"/>
  <c r="AV1594" i="18"/>
  <c r="AV1593" i="18"/>
  <c r="AV1592" i="18"/>
  <c r="AV1591" i="18"/>
  <c r="AV1590" i="18"/>
  <c r="AV1589" i="18"/>
  <c r="AV1588" i="18"/>
  <c r="AV1587" i="18"/>
  <c r="AV1586" i="18"/>
  <c r="AV1585" i="18"/>
  <c r="AV1584" i="18"/>
  <c r="AV1583" i="18"/>
  <c r="AV1582" i="18"/>
  <c r="AV1581" i="18"/>
  <c r="AV1580" i="18"/>
  <c r="AV1579" i="18"/>
  <c r="AV1578" i="18"/>
  <c r="AV1577" i="18"/>
  <c r="AV1576" i="18"/>
  <c r="AV1575" i="18"/>
  <c r="AV1574" i="18"/>
  <c r="AV1573" i="18"/>
  <c r="AV1572" i="18"/>
  <c r="AV1571" i="18"/>
  <c r="AV1570" i="18"/>
  <c r="AV1569" i="18"/>
  <c r="AV1568" i="18"/>
  <c r="AV1567" i="18"/>
  <c r="AV1566" i="18"/>
  <c r="AV1565" i="18"/>
  <c r="AV1564" i="18"/>
  <c r="AV1563" i="18"/>
  <c r="AV1562" i="18"/>
  <c r="AV1561" i="18"/>
  <c r="AV1560" i="18"/>
  <c r="AV1559" i="18"/>
  <c r="AV1558" i="18"/>
  <c r="AV1557" i="18"/>
  <c r="AV1556" i="18"/>
  <c r="AV1555" i="18"/>
  <c r="AV1554" i="18"/>
  <c r="AV1553" i="18"/>
  <c r="AV1552" i="18"/>
  <c r="AV1551" i="18"/>
  <c r="AV1550" i="18"/>
  <c r="AV1549" i="18"/>
  <c r="AV1548" i="18"/>
  <c r="AV1547" i="18"/>
  <c r="AV1546" i="18"/>
  <c r="AV1545" i="18"/>
  <c r="AV1544" i="18"/>
  <c r="AV1543" i="18"/>
  <c r="AV1542" i="18"/>
  <c r="AV1541" i="18"/>
  <c r="AV1540" i="18"/>
  <c r="AV1539" i="18"/>
  <c r="AV1538" i="18"/>
  <c r="AV1537" i="18"/>
  <c r="AV1536" i="18"/>
  <c r="AV1535" i="18"/>
  <c r="AV1534" i="18"/>
  <c r="AV1533" i="18"/>
  <c r="AV1532" i="18"/>
  <c r="AV1531" i="18"/>
  <c r="AV1530" i="18"/>
  <c r="AV1529" i="18"/>
  <c r="AV1528" i="18"/>
  <c r="AV1527" i="18"/>
  <c r="AV1526" i="18"/>
  <c r="AV1525" i="18"/>
  <c r="AV1524" i="18"/>
  <c r="AV1523" i="18"/>
  <c r="AV1522" i="18"/>
  <c r="AV1521" i="18"/>
  <c r="AV1520" i="18"/>
  <c r="AV1519" i="18"/>
  <c r="AV1518" i="18"/>
  <c r="AV1517" i="18"/>
  <c r="AV1516" i="18"/>
  <c r="AV1515" i="18"/>
  <c r="AV1514" i="18"/>
  <c r="AV1513" i="18"/>
  <c r="AV1512" i="18"/>
  <c r="AV1511" i="18"/>
  <c r="AV1510" i="18"/>
  <c r="AV1509" i="18"/>
  <c r="AV1508" i="18"/>
  <c r="AV1507" i="18"/>
  <c r="AV1506" i="18"/>
  <c r="AV1505" i="18"/>
  <c r="AV1504" i="18"/>
  <c r="AV1503" i="18"/>
  <c r="AV1502" i="18"/>
  <c r="AV1501" i="18"/>
  <c r="AV1500" i="18"/>
  <c r="AV1499" i="18"/>
  <c r="AV1498" i="18"/>
  <c r="AV1497" i="18"/>
  <c r="AV1496" i="18"/>
  <c r="AV1495" i="18"/>
  <c r="AV1494" i="18"/>
  <c r="AV1493" i="18"/>
  <c r="AV1492" i="18"/>
  <c r="AV1491" i="18"/>
  <c r="AV1490" i="18"/>
  <c r="AV1489" i="18"/>
  <c r="AV1488" i="18"/>
  <c r="AV1487" i="18"/>
  <c r="AV1486" i="18"/>
  <c r="AV1485" i="18"/>
  <c r="AV1484" i="18"/>
  <c r="AV1483" i="18"/>
  <c r="AV1482" i="18"/>
  <c r="AV1481" i="18"/>
  <c r="AV1480" i="18"/>
  <c r="AV1479" i="18"/>
  <c r="AV1478" i="18"/>
  <c r="AV1477" i="18"/>
  <c r="AV1476" i="18"/>
  <c r="AV1475" i="18"/>
  <c r="AV1474" i="18"/>
  <c r="AV1473" i="18"/>
  <c r="AV1472" i="18"/>
  <c r="AV1471" i="18"/>
  <c r="AV1470" i="18"/>
  <c r="AV1469" i="18"/>
  <c r="AV1468" i="18"/>
  <c r="AV1467" i="18"/>
  <c r="AV1466" i="18"/>
  <c r="AV1465" i="18"/>
  <c r="AV1464" i="18"/>
  <c r="AV1463" i="18"/>
  <c r="AV1462" i="18"/>
  <c r="AV1461" i="18"/>
  <c r="AV1460" i="18"/>
  <c r="AV1459" i="18"/>
  <c r="AV1458" i="18"/>
  <c r="AV1457" i="18"/>
  <c r="AV1456" i="18"/>
  <c r="AV1455" i="18"/>
  <c r="AV1454" i="18"/>
  <c r="AV1453" i="18"/>
  <c r="AV1452" i="18"/>
  <c r="AV1451" i="18"/>
  <c r="AV1450" i="18"/>
  <c r="AV1449" i="18"/>
  <c r="AV1448" i="18"/>
  <c r="AV1447" i="18"/>
  <c r="AV1446" i="18"/>
  <c r="AV1445" i="18"/>
  <c r="AV1444" i="18"/>
  <c r="AV1443" i="18"/>
  <c r="AV1442" i="18"/>
  <c r="AV1441" i="18"/>
  <c r="AV1440" i="18"/>
  <c r="AV1439" i="18"/>
  <c r="AV1438" i="18"/>
  <c r="AV1437" i="18"/>
  <c r="AV1436" i="18"/>
  <c r="AV1435" i="18"/>
  <c r="AV1434" i="18"/>
  <c r="AV1433" i="18"/>
  <c r="AV1432" i="18"/>
  <c r="AV1431" i="18"/>
  <c r="AV1430" i="18"/>
  <c r="AV1429" i="18"/>
  <c r="AV1428" i="18"/>
  <c r="AV1427" i="18"/>
  <c r="AV1426" i="18"/>
  <c r="AV1425" i="18"/>
  <c r="AV1424" i="18"/>
  <c r="AV1423" i="18"/>
  <c r="AV1422" i="18"/>
  <c r="AV1421" i="18"/>
  <c r="AV1420" i="18"/>
  <c r="AV1419" i="18"/>
  <c r="AV1418" i="18"/>
  <c r="AV1417" i="18"/>
  <c r="AV1416" i="18"/>
  <c r="AV1415" i="18"/>
  <c r="AV1414" i="18"/>
  <c r="AV1413" i="18"/>
  <c r="AV1412" i="18"/>
  <c r="AV1411" i="18"/>
  <c r="AV1410" i="18"/>
  <c r="AV1409" i="18"/>
  <c r="AV1408" i="18"/>
  <c r="AV1407" i="18"/>
  <c r="AV1406" i="18"/>
  <c r="AV1405" i="18"/>
  <c r="AV1404" i="18"/>
  <c r="AV1403" i="18"/>
  <c r="AV1402" i="18"/>
  <c r="AV1401" i="18"/>
  <c r="AV1400" i="18"/>
  <c r="AV1399" i="18"/>
  <c r="AV1398" i="18"/>
  <c r="AV1397" i="18"/>
  <c r="AV1396" i="18"/>
  <c r="AV1395" i="18"/>
  <c r="AV1394" i="18"/>
  <c r="AV1393" i="18"/>
  <c r="AV1392" i="18"/>
  <c r="AV1391" i="18"/>
  <c r="AV1390" i="18"/>
  <c r="AV1389" i="18"/>
  <c r="AV1388" i="18"/>
  <c r="AV1387" i="18"/>
  <c r="AV1386" i="18"/>
  <c r="AV1385" i="18"/>
  <c r="AV1384" i="18"/>
  <c r="AV1383" i="18"/>
  <c r="AV1382" i="18"/>
  <c r="AV1381" i="18"/>
  <c r="AV1380" i="18"/>
  <c r="AV1379" i="18"/>
  <c r="AV1378" i="18"/>
  <c r="AV1377" i="18"/>
  <c r="AV1376" i="18"/>
  <c r="AV1375" i="18"/>
  <c r="AV1374" i="18"/>
  <c r="AV1373" i="18"/>
  <c r="AV1372" i="18"/>
  <c r="AV1371" i="18"/>
  <c r="AV1370" i="18"/>
  <c r="AV1369" i="18"/>
  <c r="AV1368" i="18"/>
  <c r="AV1367" i="18"/>
  <c r="AV1366" i="18"/>
  <c r="AV1365" i="18"/>
  <c r="AV1364" i="18"/>
  <c r="AV1363" i="18"/>
  <c r="AV1362" i="18"/>
  <c r="AV1361" i="18"/>
  <c r="AV1360" i="18"/>
  <c r="AV1359" i="18"/>
  <c r="AV1358" i="18"/>
  <c r="AV1357" i="18"/>
  <c r="AV1356" i="18"/>
  <c r="AV1355" i="18"/>
  <c r="AV1354" i="18"/>
  <c r="AV1353" i="18"/>
  <c r="AV1352" i="18"/>
  <c r="AV1351" i="18"/>
  <c r="AV1350" i="18"/>
  <c r="AV1349" i="18"/>
  <c r="AV1348" i="18"/>
  <c r="AV1347" i="18"/>
  <c r="AV1346" i="18"/>
  <c r="AV1345" i="18"/>
  <c r="AV1344" i="18"/>
  <c r="AV1343" i="18"/>
  <c r="AV1342" i="18"/>
  <c r="AV1341" i="18"/>
  <c r="AV1340" i="18"/>
  <c r="AV1339" i="18"/>
  <c r="AV1338" i="18"/>
  <c r="AV1337" i="18"/>
  <c r="AV1336" i="18"/>
  <c r="AV1335" i="18"/>
  <c r="AV1334" i="18"/>
  <c r="AV1333" i="18"/>
  <c r="AV1332" i="18"/>
  <c r="AV1331" i="18"/>
  <c r="AV1330" i="18"/>
  <c r="AV1329" i="18"/>
  <c r="AV1328" i="18"/>
  <c r="AV1327" i="18"/>
  <c r="AV1326" i="18"/>
  <c r="AV1325" i="18"/>
  <c r="AV1324" i="18"/>
  <c r="AV1323" i="18"/>
  <c r="AV1322" i="18"/>
  <c r="AV1321" i="18"/>
  <c r="AV1320" i="18"/>
  <c r="AV1319" i="18"/>
  <c r="AV1318" i="18"/>
  <c r="AV1317" i="18"/>
  <c r="AV1316" i="18"/>
  <c r="AV1315" i="18"/>
  <c r="AV1314" i="18"/>
  <c r="AV1313" i="18"/>
  <c r="AV1312" i="18"/>
  <c r="AV1311" i="18"/>
  <c r="AV1310" i="18"/>
  <c r="AV1309" i="18"/>
  <c r="AV1308" i="18"/>
  <c r="AV1307" i="18"/>
  <c r="AV1306" i="18"/>
  <c r="AV1305" i="18"/>
  <c r="AV1304" i="18"/>
  <c r="AV1303" i="18"/>
  <c r="AV1302" i="18"/>
  <c r="AV1301" i="18"/>
  <c r="AV1300" i="18"/>
  <c r="AV1299" i="18"/>
  <c r="AV1298" i="18"/>
  <c r="AV1297" i="18"/>
  <c r="AV1296" i="18"/>
  <c r="AV1295" i="18"/>
  <c r="AV1294" i="18"/>
  <c r="AV1293" i="18"/>
  <c r="AV1292" i="18"/>
  <c r="AV1291" i="18"/>
  <c r="AV1290" i="18"/>
  <c r="AV1289" i="18"/>
  <c r="AV1288" i="18"/>
  <c r="AV1287" i="18"/>
  <c r="AV1286" i="18"/>
  <c r="AV1285" i="18"/>
  <c r="AV1284" i="18"/>
  <c r="AV1283" i="18"/>
  <c r="AV1282" i="18"/>
  <c r="AV1281" i="18"/>
  <c r="AV1280" i="18"/>
  <c r="AV1279" i="18"/>
  <c r="AV1278" i="18"/>
  <c r="AV1277" i="18"/>
  <c r="AV1276" i="18"/>
  <c r="AV1275" i="18"/>
  <c r="AV1274" i="18"/>
  <c r="AV1273" i="18"/>
  <c r="AV1272" i="18"/>
  <c r="AV1271" i="18"/>
  <c r="AV1270" i="18"/>
  <c r="AV1269" i="18"/>
  <c r="AV1268" i="18"/>
  <c r="AV1267" i="18"/>
  <c r="AV1266" i="18"/>
  <c r="AV1265" i="18"/>
  <c r="AV1264" i="18"/>
  <c r="AV1263" i="18"/>
  <c r="AV1262" i="18"/>
  <c r="AV1261" i="18"/>
  <c r="AV1260" i="18"/>
  <c r="AV1259" i="18"/>
  <c r="AV1258" i="18"/>
  <c r="AV1257" i="18"/>
  <c r="AV1256" i="18"/>
  <c r="AV1255" i="18"/>
  <c r="AV1254" i="18"/>
  <c r="AV1253" i="18"/>
  <c r="AV1252" i="18"/>
  <c r="AV1251" i="18"/>
  <c r="AV1250" i="18"/>
  <c r="AV1249" i="18"/>
  <c r="AV1248" i="18"/>
  <c r="AV1247" i="18"/>
  <c r="AV1246" i="18"/>
  <c r="AV1245" i="18"/>
  <c r="AV1244" i="18"/>
  <c r="AV1243" i="18"/>
  <c r="AV1242" i="18"/>
  <c r="AV1241" i="18"/>
  <c r="AV1240" i="18"/>
  <c r="AV1239" i="18"/>
  <c r="AV1238" i="18"/>
  <c r="AV1237" i="18"/>
  <c r="AV1236" i="18"/>
  <c r="AV1235" i="18"/>
  <c r="AV1234" i="18"/>
  <c r="AV1233" i="18"/>
  <c r="AV1232" i="18"/>
  <c r="AV1231" i="18"/>
  <c r="AV1230" i="18"/>
  <c r="AV1229" i="18"/>
  <c r="AV1228" i="18"/>
  <c r="AV1227" i="18"/>
  <c r="U70" i="14" s="1"/>
  <c r="AV1226" i="18"/>
  <c r="AV1225" i="18"/>
  <c r="AV1224" i="18"/>
  <c r="AV1223" i="18"/>
  <c r="AV1222" i="18"/>
  <c r="AV1221" i="18"/>
  <c r="AV1220" i="18"/>
  <c r="AV1219" i="18"/>
  <c r="AV1218" i="18"/>
  <c r="AV1217" i="18"/>
  <c r="AV1216" i="18"/>
  <c r="AV1215" i="18"/>
  <c r="AV1214" i="18"/>
  <c r="AV1213" i="18"/>
  <c r="AV1212" i="18"/>
  <c r="AV1211" i="18"/>
  <c r="AV1210" i="18"/>
  <c r="AV1209" i="18"/>
  <c r="AV1208" i="18"/>
  <c r="AV1207" i="18"/>
  <c r="AV1206" i="18"/>
  <c r="AV1205" i="18"/>
  <c r="AV1204" i="18"/>
  <c r="AV1203" i="18"/>
  <c r="AV1202" i="18"/>
  <c r="AV1201" i="18"/>
  <c r="AV1200" i="18"/>
  <c r="AV1199" i="18"/>
  <c r="AV1198" i="18"/>
  <c r="AV1197" i="18"/>
  <c r="AV1196" i="18"/>
  <c r="AV1195" i="18"/>
  <c r="AV1194" i="18"/>
  <c r="AV1193" i="18"/>
  <c r="AV1192" i="18"/>
  <c r="AV1191" i="18"/>
  <c r="AV1190" i="18"/>
  <c r="AV1189" i="18"/>
  <c r="AV1188" i="18"/>
  <c r="AV1187" i="18"/>
  <c r="AV1186" i="18"/>
  <c r="AV1185" i="18"/>
  <c r="AV1184" i="18"/>
  <c r="AV1183" i="18"/>
  <c r="AV1182" i="18"/>
  <c r="AV1181" i="18"/>
  <c r="AV1180" i="18"/>
  <c r="AV1179" i="18"/>
  <c r="AV1178" i="18"/>
  <c r="AV1177" i="18"/>
  <c r="AV1176" i="18"/>
  <c r="AV1175" i="18"/>
  <c r="AV1174" i="18"/>
  <c r="AV1173" i="18"/>
  <c r="AV1172" i="18"/>
  <c r="AV1171" i="18"/>
  <c r="AV1170" i="18"/>
  <c r="AV1169" i="18"/>
  <c r="AV1168" i="18"/>
  <c r="AV1167" i="18"/>
  <c r="AV1166" i="18"/>
  <c r="AV1165" i="18"/>
  <c r="AV1164" i="18"/>
  <c r="AV1163" i="18"/>
  <c r="AV1162" i="18"/>
  <c r="AV1161" i="18"/>
  <c r="AV1160" i="18"/>
  <c r="AV1159" i="18"/>
  <c r="AV1158" i="18"/>
  <c r="AV1157" i="18"/>
  <c r="AV1156" i="18"/>
  <c r="AV1155" i="18"/>
  <c r="AV1154" i="18"/>
  <c r="AV1153" i="18"/>
  <c r="AV1152" i="18"/>
  <c r="AV1151" i="18"/>
  <c r="AV1150" i="18"/>
  <c r="AV1149" i="18"/>
  <c r="AV1148" i="18"/>
  <c r="AV1147" i="18"/>
  <c r="AV1146" i="18"/>
  <c r="AV1145" i="18"/>
  <c r="AV1144" i="18"/>
  <c r="AV1143" i="18"/>
  <c r="AV1142" i="18"/>
  <c r="AV1141" i="18"/>
  <c r="AV1140" i="18"/>
  <c r="AV1139" i="18"/>
  <c r="AV1138" i="18"/>
  <c r="AV1137" i="18"/>
  <c r="AV1136" i="18"/>
  <c r="AV1135" i="18"/>
  <c r="AV1134" i="18"/>
  <c r="AV1133" i="18"/>
  <c r="AV1132" i="18"/>
  <c r="AV1131" i="18"/>
  <c r="AV1130" i="18"/>
  <c r="AV1129" i="18"/>
  <c r="AV1128" i="18"/>
  <c r="AV1127" i="18"/>
  <c r="AV1126" i="18"/>
  <c r="AV1125" i="18"/>
  <c r="AV1124" i="18"/>
  <c r="AV1123" i="18"/>
  <c r="AV1122" i="18"/>
  <c r="AV1121" i="18"/>
  <c r="AV1120" i="18"/>
  <c r="AV1119" i="18"/>
  <c r="AV1118" i="18"/>
  <c r="AV1117" i="18"/>
  <c r="AV1116" i="18"/>
  <c r="AV1115" i="18"/>
  <c r="AV1114" i="18"/>
  <c r="AV1113" i="18"/>
  <c r="AV1112" i="18"/>
  <c r="AV1111" i="18"/>
  <c r="AV1110" i="18"/>
  <c r="AV1109" i="18"/>
  <c r="AV1108" i="18"/>
  <c r="AV1107" i="18"/>
  <c r="AV1106" i="18"/>
  <c r="AV1105" i="18"/>
  <c r="AV1104" i="18"/>
  <c r="AV1103" i="18"/>
  <c r="AV1102" i="18"/>
  <c r="AV1101" i="18"/>
  <c r="AV1100" i="18"/>
  <c r="AV1099" i="18"/>
  <c r="AV1098" i="18"/>
  <c r="AV1097" i="18"/>
  <c r="AV1096" i="18"/>
  <c r="AV1095" i="18"/>
  <c r="AV1094" i="18"/>
  <c r="AV1093" i="18"/>
  <c r="AV1092" i="18"/>
  <c r="AV1091" i="18"/>
  <c r="AV1090" i="18"/>
  <c r="AV1089" i="18"/>
  <c r="AV1088" i="18"/>
  <c r="AV1087" i="18"/>
  <c r="AV1086" i="18"/>
  <c r="AV1085" i="18"/>
  <c r="AV1084" i="18"/>
  <c r="AV1083" i="18"/>
  <c r="AV1082" i="18"/>
  <c r="AV1081" i="18"/>
  <c r="AV1080" i="18"/>
  <c r="AV1079" i="18"/>
  <c r="AV1078" i="18"/>
  <c r="AV1077" i="18"/>
  <c r="AV1076" i="18"/>
  <c r="AV1075" i="18"/>
  <c r="AV1074" i="18"/>
  <c r="AV1073" i="18"/>
  <c r="AV1072" i="18"/>
  <c r="AV1071" i="18"/>
  <c r="AV1070" i="18"/>
  <c r="AV1069" i="18"/>
  <c r="AV1068" i="18"/>
  <c r="AV1067" i="18"/>
  <c r="AV1066" i="18"/>
  <c r="AV1065" i="18"/>
  <c r="AV1064" i="18"/>
  <c r="AV1063" i="18"/>
  <c r="AV1062" i="18"/>
  <c r="AV1061" i="18"/>
  <c r="AV1060" i="18"/>
  <c r="AV1059" i="18"/>
  <c r="AV1058" i="18"/>
  <c r="AV1057" i="18"/>
  <c r="AV1056" i="18"/>
  <c r="AV1055" i="18"/>
  <c r="AV1054" i="18"/>
  <c r="AV1053" i="18"/>
  <c r="AV1052" i="18"/>
  <c r="AV1051" i="18"/>
  <c r="AV1050" i="18"/>
  <c r="AV1049" i="18"/>
  <c r="AV1048" i="18"/>
  <c r="AV1047" i="18"/>
  <c r="AV1046" i="18"/>
  <c r="AV1045" i="18"/>
  <c r="AV1044" i="18"/>
  <c r="AV1043" i="18"/>
  <c r="AV1042" i="18"/>
  <c r="AV1041" i="18"/>
  <c r="AV1040" i="18"/>
  <c r="AV1039" i="18"/>
  <c r="AV1038" i="18"/>
  <c r="AV1037" i="18"/>
  <c r="AV1036" i="18"/>
  <c r="AV1035" i="18"/>
  <c r="AV1034" i="18"/>
  <c r="AV1033" i="18"/>
  <c r="AV1032" i="18"/>
  <c r="AV1031" i="18"/>
  <c r="AV1030" i="18"/>
  <c r="AV1029" i="18"/>
  <c r="AV1028" i="18"/>
  <c r="AV1027" i="18"/>
  <c r="AV1026" i="18"/>
  <c r="AV1025" i="18"/>
  <c r="AV1024" i="18"/>
  <c r="AV1023" i="18"/>
  <c r="AV1022" i="18"/>
  <c r="AV1021" i="18"/>
  <c r="AV1020" i="18"/>
  <c r="AV1019" i="18"/>
  <c r="AV1018" i="18"/>
  <c r="AV1017" i="18"/>
  <c r="AV1016" i="18"/>
  <c r="AV1015" i="18"/>
  <c r="AV1014" i="18"/>
  <c r="AV1013" i="18"/>
  <c r="AV1012" i="18"/>
  <c r="AV1011" i="18"/>
  <c r="AV1010" i="18"/>
  <c r="AV1009" i="18"/>
  <c r="AV1008" i="18"/>
  <c r="AV1007" i="18"/>
  <c r="AV1006" i="18"/>
  <c r="AV1005" i="18"/>
  <c r="AV1004" i="18"/>
  <c r="AV1003" i="18"/>
  <c r="AV1002" i="18"/>
  <c r="AV1001" i="18"/>
  <c r="AV1000" i="18"/>
  <c r="AV999" i="18"/>
  <c r="AV998" i="18"/>
  <c r="AV997" i="18"/>
  <c r="AV996" i="18"/>
  <c r="AV995" i="18"/>
  <c r="AV994" i="18"/>
  <c r="AV993" i="18"/>
  <c r="AV992" i="18"/>
  <c r="AV991" i="18"/>
  <c r="AV990" i="18"/>
  <c r="AV989" i="18"/>
  <c r="AV988" i="18"/>
  <c r="AV987" i="18"/>
  <c r="AV986" i="18"/>
  <c r="AV985" i="18"/>
  <c r="AV984" i="18"/>
  <c r="AV983" i="18"/>
  <c r="AV982" i="18"/>
  <c r="AV981" i="18"/>
  <c r="AV980" i="18"/>
  <c r="AV979" i="18"/>
  <c r="AV978" i="18"/>
  <c r="AV977" i="18"/>
  <c r="AV976" i="18"/>
  <c r="AV975" i="18"/>
  <c r="AV974" i="18"/>
  <c r="AV973" i="18"/>
  <c r="AV972" i="18"/>
  <c r="AV971" i="18"/>
  <c r="AV970" i="18"/>
  <c r="AV969" i="18"/>
  <c r="AV968" i="18"/>
  <c r="AV967" i="18"/>
  <c r="AV966" i="18"/>
  <c r="AV965" i="18"/>
  <c r="AV964" i="18"/>
  <c r="AV963" i="18"/>
  <c r="AV962" i="18"/>
  <c r="AV961" i="18"/>
  <c r="AV960" i="18"/>
  <c r="AV959" i="18"/>
  <c r="AV958" i="18"/>
  <c r="AV957" i="18"/>
  <c r="AV956" i="18"/>
  <c r="AV955" i="18"/>
  <c r="AV954" i="18"/>
  <c r="AV953" i="18"/>
  <c r="AV952" i="18"/>
  <c r="AV951" i="18"/>
  <c r="AV950" i="18"/>
  <c r="AV949" i="18"/>
  <c r="AV948" i="18"/>
  <c r="AV947" i="18"/>
  <c r="AV946" i="18"/>
  <c r="AV945" i="18"/>
  <c r="AV944" i="18"/>
  <c r="AV943" i="18"/>
  <c r="AV942" i="18"/>
  <c r="AV941" i="18"/>
  <c r="AV940" i="18"/>
  <c r="AV939" i="18"/>
  <c r="AV938" i="18"/>
  <c r="AV937" i="18"/>
  <c r="AV936" i="18"/>
  <c r="AV935" i="18"/>
  <c r="AV934" i="18"/>
  <c r="AV933" i="18"/>
  <c r="AV932" i="18"/>
  <c r="AV931" i="18"/>
  <c r="AV930" i="18"/>
  <c r="AV929" i="18"/>
  <c r="AV928" i="18"/>
  <c r="AV927" i="18"/>
  <c r="AV926" i="18"/>
  <c r="AV925" i="18"/>
  <c r="AV924" i="18"/>
  <c r="AV923" i="18"/>
  <c r="AV922" i="18"/>
  <c r="AV921" i="18"/>
  <c r="AV920" i="18"/>
  <c r="AV919" i="18"/>
  <c r="AV918" i="18"/>
  <c r="AV917" i="18"/>
  <c r="AV916" i="18"/>
  <c r="AV915" i="18"/>
  <c r="AV914" i="18"/>
  <c r="AV913" i="18"/>
  <c r="AV912" i="18"/>
  <c r="AV911" i="18"/>
  <c r="AV910" i="18"/>
  <c r="AV909" i="18"/>
  <c r="AV908" i="18"/>
  <c r="AV907" i="18"/>
  <c r="AV906" i="18"/>
  <c r="AV905" i="18"/>
  <c r="AV904" i="18"/>
  <c r="AV903" i="18"/>
  <c r="AV902" i="18"/>
  <c r="AV901" i="18"/>
  <c r="AV900" i="18"/>
  <c r="AV899" i="18"/>
  <c r="AV898" i="18"/>
  <c r="AV897" i="18"/>
  <c r="AV896" i="18"/>
  <c r="AV895" i="18"/>
  <c r="AV894" i="18"/>
  <c r="AV893" i="18"/>
  <c r="AV892" i="18"/>
  <c r="AV891" i="18"/>
  <c r="AV890" i="18"/>
  <c r="AV889" i="18"/>
  <c r="AV888" i="18"/>
  <c r="AV887" i="18"/>
  <c r="AV886" i="18"/>
  <c r="AV885" i="18"/>
  <c r="AV884" i="18"/>
  <c r="AV883" i="18"/>
  <c r="AV882" i="18"/>
  <c r="AV881" i="18"/>
  <c r="AV880" i="18"/>
  <c r="AV879" i="18"/>
  <c r="AV878" i="18"/>
  <c r="AV877" i="18"/>
  <c r="AV876" i="18"/>
  <c r="AV875" i="18"/>
  <c r="AV874" i="18"/>
  <c r="AV873" i="18"/>
  <c r="AV872" i="18"/>
  <c r="AV871" i="18"/>
  <c r="AV870" i="18"/>
  <c r="AV869" i="18"/>
  <c r="AV868" i="18"/>
  <c r="AV867" i="18"/>
  <c r="AV866" i="18"/>
  <c r="AV865" i="18"/>
  <c r="AV864" i="18"/>
  <c r="AV863" i="18"/>
  <c r="AV862" i="18"/>
  <c r="AV861" i="18"/>
  <c r="AV860" i="18"/>
  <c r="AV859" i="18"/>
  <c r="AV858" i="18"/>
  <c r="AV857" i="18"/>
  <c r="AV856" i="18"/>
  <c r="AV855" i="18"/>
  <c r="AV854" i="18"/>
  <c r="AV853" i="18"/>
  <c r="AV852" i="18"/>
  <c r="AV851" i="18"/>
  <c r="AV850" i="18"/>
  <c r="AV849" i="18"/>
  <c r="AV848" i="18"/>
  <c r="AV847" i="18"/>
  <c r="AV846" i="18"/>
  <c r="AV845" i="18"/>
  <c r="AV844" i="18"/>
  <c r="AV843" i="18"/>
  <c r="AV842" i="18"/>
  <c r="AV841" i="18"/>
  <c r="AV840" i="18"/>
  <c r="AV839" i="18"/>
  <c r="AV838" i="18"/>
  <c r="AV837" i="18"/>
  <c r="AV836" i="18"/>
  <c r="AV835" i="18"/>
  <c r="AV834" i="18"/>
  <c r="AV833" i="18"/>
  <c r="AV832" i="18"/>
  <c r="AV831" i="18"/>
  <c r="AV830" i="18"/>
  <c r="AV829" i="18"/>
  <c r="AV828" i="18"/>
  <c r="AV827" i="18"/>
  <c r="AV826" i="18"/>
  <c r="AV825" i="18"/>
  <c r="AV824" i="18"/>
  <c r="AV823" i="18"/>
  <c r="AV822" i="18"/>
  <c r="AV821" i="18"/>
  <c r="AV820" i="18"/>
  <c r="AV819" i="18"/>
  <c r="AV818" i="18"/>
  <c r="AV817" i="18"/>
  <c r="AV816" i="18"/>
  <c r="AV815" i="18"/>
  <c r="AV814" i="18"/>
  <c r="AV813" i="18"/>
  <c r="AV812" i="18"/>
  <c r="AV811" i="18"/>
  <c r="AV810" i="18"/>
  <c r="AV809" i="18"/>
  <c r="AV808" i="18"/>
  <c r="AV807" i="18"/>
  <c r="AV806" i="18"/>
  <c r="AV805" i="18"/>
  <c r="AV804" i="18"/>
  <c r="AV803" i="18"/>
  <c r="AV802" i="18"/>
  <c r="AV801" i="18"/>
  <c r="AV800" i="18"/>
  <c r="AV799" i="18"/>
  <c r="AV798" i="18"/>
  <c r="AV797" i="18"/>
  <c r="AV796" i="18"/>
  <c r="AV795" i="18"/>
  <c r="AV794" i="18"/>
  <c r="AV793" i="18"/>
  <c r="AV792" i="18"/>
  <c r="AV791" i="18"/>
  <c r="AV790" i="18"/>
  <c r="U37" i="14" s="1"/>
  <c r="AV789" i="18"/>
  <c r="AV788" i="18"/>
  <c r="AV787" i="18"/>
  <c r="AV786" i="18"/>
  <c r="AV785" i="18"/>
  <c r="AV784" i="18"/>
  <c r="AV783" i="18"/>
  <c r="AV782" i="18"/>
  <c r="AV781" i="18"/>
  <c r="AV780" i="18"/>
  <c r="AV779" i="18"/>
  <c r="AV778" i="18"/>
  <c r="AV777" i="18"/>
  <c r="AV776" i="18"/>
  <c r="AV775" i="18"/>
  <c r="AV774" i="18"/>
  <c r="AV773" i="18"/>
  <c r="AV772" i="18"/>
  <c r="AV771" i="18"/>
  <c r="AV770" i="18"/>
  <c r="AV769" i="18"/>
  <c r="AV768" i="18"/>
  <c r="AV767" i="18"/>
  <c r="AV766" i="18"/>
  <c r="AV765" i="18"/>
  <c r="AV764" i="18"/>
  <c r="AV763" i="18"/>
  <c r="AV762" i="18"/>
  <c r="AV761" i="18"/>
  <c r="AV760" i="18"/>
  <c r="AV759" i="18"/>
  <c r="AV758" i="18"/>
  <c r="AV757" i="18"/>
  <c r="AV756" i="18"/>
  <c r="AV755" i="18"/>
  <c r="AV754" i="18"/>
  <c r="AV753" i="18"/>
  <c r="AV752" i="18"/>
  <c r="AV751" i="18"/>
  <c r="AV750" i="18"/>
  <c r="AV749" i="18"/>
  <c r="AV748" i="18"/>
  <c r="AV747" i="18"/>
  <c r="AV746" i="18"/>
  <c r="AV745" i="18"/>
  <c r="AV744" i="18"/>
  <c r="AV743" i="18"/>
  <c r="AV742" i="18"/>
  <c r="AV741" i="18"/>
  <c r="AV740" i="18"/>
  <c r="AV739" i="18"/>
  <c r="AV738" i="18"/>
  <c r="AV737" i="18"/>
  <c r="AV736" i="18"/>
  <c r="AV735" i="18"/>
  <c r="AV734" i="18"/>
  <c r="AV733" i="18"/>
  <c r="AV732" i="18"/>
  <c r="AV731" i="18"/>
  <c r="AV730" i="18"/>
  <c r="AV729" i="18"/>
  <c r="AV728" i="18"/>
  <c r="AV727" i="18"/>
  <c r="AV726" i="18"/>
  <c r="AV725" i="18"/>
  <c r="AV724" i="18"/>
  <c r="AV723" i="18"/>
  <c r="AV722" i="18"/>
  <c r="AV721" i="18"/>
  <c r="AV720" i="18"/>
  <c r="AV719" i="18"/>
  <c r="AV718" i="18"/>
  <c r="AV717" i="18"/>
  <c r="AV716" i="18"/>
  <c r="AV715" i="18"/>
  <c r="AV714" i="18"/>
  <c r="AV713" i="18"/>
  <c r="AV712" i="18"/>
  <c r="AV711" i="18"/>
  <c r="AV710" i="18"/>
  <c r="AV709" i="18"/>
  <c r="AV708" i="18"/>
  <c r="AV707" i="18"/>
  <c r="AV706" i="18"/>
  <c r="AV705" i="18"/>
  <c r="AV704" i="18"/>
  <c r="AV703" i="18"/>
  <c r="AV702" i="18"/>
  <c r="AV701" i="18"/>
  <c r="AV700" i="18"/>
  <c r="AV699" i="18"/>
  <c r="AV698" i="18"/>
  <c r="AV697" i="18"/>
  <c r="AV696" i="18"/>
  <c r="AV695" i="18"/>
  <c r="AV694" i="18"/>
  <c r="AV693" i="18"/>
  <c r="AV692" i="18"/>
  <c r="AV691" i="18"/>
  <c r="AV690" i="18"/>
  <c r="AV689" i="18"/>
  <c r="AV688" i="18"/>
  <c r="AV687" i="18"/>
  <c r="AV686" i="18"/>
  <c r="AV685" i="18"/>
  <c r="AV684" i="18"/>
  <c r="AV683" i="18"/>
  <c r="AV682" i="18"/>
  <c r="AV681" i="18"/>
  <c r="AV680" i="18"/>
  <c r="AV679" i="18"/>
  <c r="AV678" i="18"/>
  <c r="AV677" i="18"/>
  <c r="AV676" i="18"/>
  <c r="AV675" i="18"/>
  <c r="AV674" i="18"/>
  <c r="AV673" i="18"/>
  <c r="AV672" i="18"/>
  <c r="AV671" i="18"/>
  <c r="AV670" i="18"/>
  <c r="AV669" i="18"/>
  <c r="AV668" i="18"/>
  <c r="AV667" i="18"/>
  <c r="AV666" i="18"/>
  <c r="AV665" i="18"/>
  <c r="AV664" i="18"/>
  <c r="AV663" i="18"/>
  <c r="AV662" i="18"/>
  <c r="AV661" i="18"/>
  <c r="AV660" i="18"/>
  <c r="AV659" i="18"/>
  <c r="AV658" i="18"/>
  <c r="AV657" i="18"/>
  <c r="AV656" i="18"/>
  <c r="AV655" i="18"/>
  <c r="AV654" i="18"/>
  <c r="AV653" i="18"/>
  <c r="AV652" i="18"/>
  <c r="AV651" i="18"/>
  <c r="AV650" i="18"/>
  <c r="AV649" i="18"/>
  <c r="AV648" i="18"/>
  <c r="AV647" i="18"/>
  <c r="AV646" i="18"/>
  <c r="AV645" i="18"/>
  <c r="AV644" i="18"/>
  <c r="AV643" i="18"/>
  <c r="AV642" i="18"/>
  <c r="AV641" i="18"/>
  <c r="AV640" i="18"/>
  <c r="AV639" i="18"/>
  <c r="AV638" i="18"/>
  <c r="AV637" i="18"/>
  <c r="AV636" i="18"/>
  <c r="AV635" i="18"/>
  <c r="AV634" i="18"/>
  <c r="AV633" i="18"/>
  <c r="AV632" i="18"/>
  <c r="AV631" i="18"/>
  <c r="AV630" i="18"/>
  <c r="AV629" i="18"/>
  <c r="AV628" i="18"/>
  <c r="AV627" i="18"/>
  <c r="AV626" i="18"/>
  <c r="AV625" i="18"/>
  <c r="AV624" i="18"/>
  <c r="AV623" i="18"/>
  <c r="AV622" i="18"/>
  <c r="AV621" i="18"/>
  <c r="AV620" i="18"/>
  <c r="AV619" i="18"/>
  <c r="AV618" i="18"/>
  <c r="AV617" i="18"/>
  <c r="AV616" i="18"/>
  <c r="AV615" i="18"/>
  <c r="AV614" i="18"/>
  <c r="AV613" i="18"/>
  <c r="AV612" i="18"/>
  <c r="AV611" i="18"/>
  <c r="AV610" i="18"/>
  <c r="AV609" i="18"/>
  <c r="AV608" i="18"/>
  <c r="AV607" i="18"/>
  <c r="AV606" i="18"/>
  <c r="AV605" i="18"/>
  <c r="AV604" i="18"/>
  <c r="AV603" i="18"/>
  <c r="AV602" i="18"/>
  <c r="AV601" i="18"/>
  <c r="AV600" i="18"/>
  <c r="AV599" i="18"/>
  <c r="AV598" i="18"/>
  <c r="AV597" i="18"/>
  <c r="U39" i="14" s="1"/>
  <c r="AV596" i="18"/>
  <c r="AV595" i="18"/>
  <c r="AV594" i="18"/>
  <c r="AV593" i="18"/>
  <c r="AV592" i="18"/>
  <c r="AV591" i="18"/>
  <c r="AV590" i="18"/>
  <c r="AV589" i="18"/>
  <c r="AV588" i="18"/>
  <c r="AV587" i="18"/>
  <c r="AV586" i="18"/>
  <c r="AV585" i="18"/>
  <c r="AV584" i="18"/>
  <c r="AV583" i="18"/>
  <c r="AV582" i="18"/>
  <c r="AV581" i="18"/>
  <c r="AV580" i="18"/>
  <c r="AV579" i="18"/>
  <c r="AV578" i="18"/>
  <c r="AV577" i="18"/>
  <c r="AV576" i="18"/>
  <c r="AV575" i="18"/>
  <c r="AV574" i="18"/>
  <c r="AV573" i="18"/>
  <c r="AV572" i="18"/>
  <c r="AV571" i="18"/>
  <c r="AV570" i="18"/>
  <c r="AV569" i="18"/>
  <c r="AV568" i="18"/>
  <c r="AV567" i="18"/>
  <c r="AV566" i="18"/>
  <c r="AV565" i="18"/>
  <c r="AV564" i="18"/>
  <c r="AV563" i="18"/>
  <c r="AV562" i="18"/>
  <c r="AV561" i="18"/>
  <c r="AV560" i="18"/>
  <c r="AV559" i="18"/>
  <c r="AV558" i="18"/>
  <c r="AV557" i="18"/>
  <c r="AV556" i="18"/>
  <c r="AV555" i="18"/>
  <c r="AV554" i="18"/>
  <c r="AV553" i="18"/>
  <c r="AV552" i="18"/>
  <c r="AV551" i="18"/>
  <c r="AV550" i="18"/>
  <c r="AV549" i="18"/>
  <c r="AV548" i="18"/>
  <c r="AV547" i="18"/>
  <c r="AV546" i="18"/>
  <c r="AV545" i="18"/>
  <c r="AV544" i="18"/>
  <c r="AV543" i="18"/>
  <c r="AV542" i="18"/>
  <c r="AV541" i="18"/>
  <c r="AV540" i="18"/>
  <c r="AV539" i="18"/>
  <c r="AV538" i="18"/>
  <c r="AV537" i="18"/>
  <c r="AV536" i="18"/>
  <c r="AV535" i="18"/>
  <c r="AV534" i="18"/>
  <c r="AV533" i="18"/>
  <c r="AV532" i="18"/>
  <c r="AV531" i="18"/>
  <c r="AV530" i="18"/>
  <c r="AV529" i="18"/>
  <c r="AV528" i="18"/>
  <c r="AV527" i="18"/>
  <c r="AV526" i="18"/>
  <c r="AV525" i="18"/>
  <c r="AV524" i="18"/>
  <c r="AV523" i="18"/>
  <c r="AV522" i="18"/>
  <c r="AV521" i="18"/>
  <c r="AV520" i="18"/>
  <c r="AV519" i="18"/>
  <c r="AV518" i="18"/>
  <c r="AV517" i="18"/>
  <c r="AV516" i="18"/>
  <c r="AV515" i="18"/>
  <c r="AV514" i="18"/>
  <c r="AV513" i="18"/>
  <c r="AV512" i="18"/>
  <c r="AV511" i="18"/>
  <c r="AV510" i="18"/>
  <c r="AV509" i="18"/>
  <c r="AV508" i="18"/>
  <c r="AV507" i="18"/>
  <c r="AV506" i="18"/>
  <c r="AV505" i="18"/>
  <c r="AV504" i="18"/>
  <c r="AV503" i="18"/>
  <c r="AV502" i="18"/>
  <c r="AV501" i="18"/>
  <c r="AV500" i="18"/>
  <c r="AV499" i="18"/>
  <c r="AV498" i="18"/>
  <c r="AV497" i="18"/>
  <c r="AV496" i="18"/>
  <c r="AV495" i="18"/>
  <c r="AV494" i="18"/>
  <c r="AV493" i="18"/>
  <c r="AV492" i="18"/>
  <c r="AV491" i="18"/>
  <c r="AV490" i="18"/>
  <c r="AV489" i="18"/>
  <c r="AV488" i="18"/>
  <c r="AV487" i="18"/>
  <c r="AV486" i="18"/>
  <c r="AV485" i="18"/>
  <c r="AV484" i="18"/>
  <c r="AV483" i="18"/>
  <c r="AV482" i="18"/>
  <c r="AV481" i="18"/>
  <c r="AV480" i="18"/>
  <c r="AV479" i="18"/>
  <c r="AV478" i="18"/>
  <c r="AV477" i="18"/>
  <c r="AV476" i="18"/>
  <c r="AV475" i="18"/>
  <c r="AV474" i="18"/>
  <c r="AV473" i="18"/>
  <c r="AV472" i="18"/>
  <c r="AV471" i="18"/>
  <c r="AV470" i="18"/>
  <c r="AV469" i="18"/>
  <c r="AV468" i="18"/>
  <c r="AV467" i="18"/>
  <c r="AV466" i="18"/>
  <c r="AV465" i="18"/>
  <c r="AV464" i="18"/>
  <c r="AV463" i="18"/>
  <c r="AV462" i="18"/>
  <c r="AV461" i="18"/>
  <c r="AV460" i="18"/>
  <c r="AV459" i="18"/>
  <c r="AV458" i="18"/>
  <c r="AV457" i="18"/>
  <c r="AV456" i="18"/>
  <c r="AV455" i="18"/>
  <c r="AV454" i="18"/>
  <c r="AV453" i="18"/>
  <c r="AV452" i="18"/>
  <c r="AV451" i="18"/>
  <c r="AV450" i="18"/>
  <c r="AV449" i="18"/>
  <c r="AV448" i="18"/>
  <c r="AV447" i="18"/>
  <c r="AV446" i="18"/>
  <c r="AV445" i="18"/>
  <c r="AV444" i="18"/>
  <c r="AV443" i="18"/>
  <c r="AV442" i="18"/>
  <c r="AV441" i="18"/>
  <c r="AV440" i="18"/>
  <c r="AV439" i="18"/>
  <c r="AV438" i="18"/>
  <c r="AV437" i="18"/>
  <c r="AV436" i="18"/>
  <c r="AV435" i="18"/>
  <c r="AV434" i="18"/>
  <c r="AV433" i="18"/>
  <c r="AV432" i="18"/>
  <c r="AV431" i="18"/>
  <c r="AV430" i="18"/>
  <c r="AV429" i="18"/>
  <c r="AV428" i="18"/>
  <c r="AV427" i="18"/>
  <c r="AV426" i="18"/>
  <c r="AV425" i="18"/>
  <c r="AV424" i="18"/>
  <c r="AV423" i="18"/>
  <c r="AV422" i="18"/>
  <c r="AV421" i="18"/>
  <c r="AV420" i="18"/>
  <c r="AV419" i="18"/>
  <c r="AV418" i="18"/>
  <c r="AV417" i="18"/>
  <c r="AV416" i="18"/>
  <c r="AV415" i="18"/>
  <c r="AV414" i="18"/>
  <c r="AV413" i="18"/>
  <c r="AV412" i="18"/>
  <c r="AV411" i="18"/>
  <c r="AV410" i="18"/>
  <c r="AV409" i="18"/>
  <c r="AV408" i="18"/>
  <c r="AV407" i="18"/>
  <c r="AV406" i="18"/>
  <c r="AV405" i="18"/>
  <c r="AV404" i="18"/>
  <c r="AV403" i="18"/>
  <c r="AV402" i="18"/>
  <c r="AV401" i="18"/>
  <c r="AV400" i="18"/>
  <c r="AV399" i="18"/>
  <c r="AV398" i="18"/>
  <c r="AV397" i="18"/>
  <c r="AV396" i="18"/>
  <c r="AV395" i="18"/>
  <c r="AV394" i="18"/>
  <c r="AV393" i="18"/>
  <c r="AV392" i="18"/>
  <c r="AV391" i="18"/>
  <c r="AV390" i="18"/>
  <c r="AV389" i="18"/>
  <c r="AV388" i="18"/>
  <c r="AV387" i="18"/>
  <c r="AV386" i="18"/>
  <c r="AV385" i="18"/>
  <c r="AV384" i="18"/>
  <c r="AV383" i="18"/>
  <c r="AV382" i="18"/>
  <c r="AV381" i="18"/>
  <c r="AV380" i="18"/>
  <c r="AV379" i="18"/>
  <c r="AV378" i="18"/>
  <c r="AV377" i="18"/>
  <c r="AV376" i="18"/>
  <c r="AV375" i="18"/>
  <c r="AV374" i="18"/>
  <c r="AV373" i="18"/>
  <c r="AV372" i="18"/>
  <c r="AV371" i="18"/>
  <c r="AV370" i="18"/>
  <c r="AV369" i="18"/>
  <c r="AV368" i="18"/>
  <c r="AV367" i="18"/>
  <c r="AV366" i="18"/>
  <c r="AV365" i="18"/>
  <c r="AV364" i="18"/>
  <c r="AV363" i="18"/>
  <c r="AV362" i="18"/>
  <c r="AV361" i="18"/>
  <c r="AV360" i="18"/>
  <c r="AV359" i="18"/>
  <c r="AV358" i="18"/>
  <c r="AV357" i="18"/>
  <c r="AV356" i="18"/>
  <c r="AV355" i="18"/>
  <c r="AV354" i="18"/>
  <c r="AV353" i="18"/>
  <c r="AV352" i="18"/>
  <c r="AV351" i="18"/>
  <c r="AV350" i="18"/>
  <c r="AV349" i="18"/>
  <c r="AV348" i="18"/>
  <c r="AV347" i="18"/>
  <c r="AV346" i="18"/>
  <c r="AV345" i="18"/>
  <c r="AV344" i="18"/>
  <c r="AV343" i="18"/>
  <c r="AV342" i="18"/>
  <c r="AV341" i="18"/>
  <c r="AV340" i="18"/>
  <c r="AV339" i="18"/>
  <c r="AV338" i="18"/>
  <c r="AV337" i="18"/>
  <c r="AV336" i="18"/>
  <c r="AV335" i="18"/>
  <c r="AV334" i="18"/>
  <c r="AV333" i="18"/>
  <c r="AV332" i="18"/>
  <c r="AV331" i="18"/>
  <c r="AV330" i="18"/>
  <c r="AV329" i="18"/>
  <c r="AV328" i="18"/>
  <c r="AV327" i="18"/>
  <c r="AV326" i="18"/>
  <c r="AV325" i="18"/>
  <c r="AV324" i="18"/>
  <c r="AV323" i="18"/>
  <c r="AV322" i="18"/>
  <c r="AV321" i="18"/>
  <c r="AV320" i="18"/>
  <c r="AV319" i="18"/>
  <c r="AV318" i="18"/>
  <c r="AV317" i="18"/>
  <c r="AV316" i="18"/>
  <c r="AV315" i="18"/>
  <c r="AV314" i="18"/>
  <c r="AV313" i="18"/>
  <c r="AV312" i="18"/>
  <c r="AV311" i="18"/>
  <c r="AV310" i="18"/>
  <c r="AV309" i="18"/>
  <c r="AV308" i="18"/>
  <c r="AV307" i="18"/>
  <c r="AV306" i="18"/>
  <c r="AV305" i="18"/>
  <c r="AV304" i="18"/>
  <c r="AV303" i="18"/>
  <c r="AV302" i="18"/>
  <c r="AV301" i="18"/>
  <c r="AV300" i="18"/>
  <c r="AV299" i="18"/>
  <c r="AV298" i="18"/>
  <c r="AV297" i="18"/>
  <c r="AV296" i="18"/>
  <c r="AV295" i="18"/>
  <c r="AV294" i="18"/>
  <c r="AV293" i="18"/>
  <c r="AV292" i="18"/>
  <c r="AV291" i="18"/>
  <c r="AV290" i="18"/>
  <c r="AV289" i="18"/>
  <c r="AV288" i="18"/>
  <c r="AV287" i="18"/>
  <c r="AV286" i="18"/>
  <c r="AV285" i="18"/>
  <c r="AV284" i="18"/>
  <c r="AV283" i="18"/>
  <c r="AV282" i="18"/>
  <c r="AV281" i="18"/>
  <c r="AV280" i="18"/>
  <c r="AV279" i="18"/>
  <c r="AV278" i="18"/>
  <c r="AV277" i="18"/>
  <c r="AV276" i="18"/>
  <c r="AV275" i="18"/>
  <c r="AV274" i="18"/>
  <c r="AV273" i="18"/>
  <c r="AV272" i="18"/>
  <c r="AV271" i="18"/>
  <c r="AV270" i="18"/>
  <c r="AV269" i="18"/>
  <c r="AV268" i="18"/>
  <c r="AV267" i="18"/>
  <c r="AV266" i="18"/>
  <c r="AV265" i="18"/>
  <c r="AV264" i="18"/>
  <c r="AV263" i="18"/>
  <c r="AV262" i="18"/>
  <c r="AV261" i="18"/>
  <c r="AV260" i="18"/>
  <c r="AV259" i="18"/>
  <c r="AV258" i="18"/>
  <c r="AV257" i="18"/>
  <c r="AV256" i="18"/>
  <c r="AV255" i="18"/>
  <c r="AV254" i="18"/>
  <c r="AV253" i="18"/>
  <c r="AV252" i="18"/>
  <c r="AV251" i="18"/>
  <c r="AV250" i="18"/>
  <c r="AV249" i="18"/>
  <c r="AV248" i="18"/>
  <c r="AV247" i="18"/>
  <c r="AV246" i="18"/>
  <c r="AV245" i="18"/>
  <c r="AV244" i="18"/>
  <c r="AV243" i="18"/>
  <c r="AV242" i="18"/>
  <c r="AV241" i="18"/>
  <c r="AV240" i="18"/>
  <c r="AV239" i="18"/>
  <c r="AV238" i="18"/>
  <c r="AV237" i="18"/>
  <c r="AV236" i="18"/>
  <c r="AV235" i="18"/>
  <c r="AV234" i="18"/>
  <c r="AV233" i="18"/>
  <c r="AV232" i="18"/>
  <c r="AV231" i="18"/>
  <c r="AV230" i="18"/>
  <c r="AV229" i="18"/>
  <c r="AV228" i="18"/>
  <c r="AV227" i="18"/>
  <c r="AV226" i="18"/>
  <c r="AV225" i="18"/>
  <c r="AV224" i="18"/>
  <c r="AV223" i="18"/>
  <c r="AV222" i="18"/>
  <c r="AV221" i="18"/>
  <c r="AV220" i="18"/>
  <c r="AV219" i="18"/>
  <c r="AV218" i="18"/>
  <c r="AV217" i="18"/>
  <c r="AV216" i="18"/>
  <c r="AV215" i="18"/>
  <c r="AV214" i="18"/>
  <c r="AV213" i="18"/>
  <c r="AV212" i="18"/>
  <c r="AV211" i="18"/>
  <c r="AV210" i="18"/>
  <c r="AV209" i="18"/>
  <c r="AV208" i="18"/>
  <c r="AV207" i="18"/>
  <c r="AV206" i="18"/>
  <c r="AV205" i="18"/>
  <c r="AV204" i="18"/>
  <c r="AV203" i="18"/>
  <c r="AV202" i="18"/>
  <c r="AV201" i="18"/>
  <c r="AV200" i="18"/>
  <c r="AV199" i="18"/>
  <c r="AV198" i="18"/>
  <c r="AV197" i="18"/>
  <c r="AV196" i="18"/>
  <c r="AV195" i="18"/>
  <c r="AV194" i="18"/>
  <c r="AV193" i="18"/>
  <c r="AV192" i="18"/>
  <c r="AV191" i="18"/>
  <c r="AV190" i="18"/>
  <c r="AV189" i="18"/>
  <c r="AV188" i="18"/>
  <c r="AV187" i="18"/>
  <c r="AV186" i="18"/>
  <c r="AV185" i="18"/>
  <c r="AV184" i="18"/>
  <c r="AV183" i="18"/>
  <c r="AV182" i="18"/>
  <c r="AV181" i="18"/>
  <c r="AV180" i="18"/>
  <c r="AV179" i="18"/>
  <c r="AV178" i="18"/>
  <c r="AV177" i="18"/>
  <c r="AV176" i="18"/>
  <c r="AV175" i="18"/>
  <c r="AV174" i="18"/>
  <c r="AV173" i="18"/>
  <c r="AV172" i="18"/>
  <c r="AV171" i="18"/>
  <c r="AV170" i="18"/>
  <c r="AV169" i="18"/>
  <c r="AV168" i="18"/>
  <c r="AV167" i="18"/>
  <c r="AV166" i="18"/>
  <c r="AV165" i="18"/>
  <c r="AV164" i="18"/>
  <c r="AV163" i="18"/>
  <c r="AV162" i="18"/>
  <c r="AV161" i="18"/>
  <c r="AV160" i="18"/>
  <c r="AV159" i="18"/>
  <c r="AV158" i="18"/>
  <c r="AV157" i="18"/>
  <c r="AV156" i="18"/>
  <c r="AV155" i="18"/>
  <c r="AV154" i="18"/>
  <c r="AV153" i="18"/>
  <c r="AV152" i="18"/>
  <c r="AV151" i="18"/>
  <c r="AV150" i="18"/>
  <c r="AV149" i="18"/>
  <c r="AV148" i="18"/>
  <c r="AV147" i="18"/>
  <c r="AV146" i="18"/>
  <c r="AV145" i="18"/>
  <c r="AV144" i="18"/>
  <c r="AV143" i="18"/>
  <c r="AV142" i="18"/>
  <c r="AV141" i="18"/>
  <c r="AV140" i="18"/>
  <c r="AV139" i="18"/>
  <c r="AV138" i="18"/>
  <c r="AV137" i="18"/>
  <c r="AV136" i="18"/>
  <c r="AV135" i="18"/>
  <c r="AV134" i="18"/>
  <c r="AV133" i="18"/>
  <c r="AV132" i="18"/>
  <c r="AV131" i="18"/>
  <c r="AV130" i="18"/>
  <c r="AV129" i="18"/>
  <c r="AV128" i="18"/>
  <c r="AV127" i="18"/>
  <c r="AV126" i="18"/>
  <c r="AV125" i="18"/>
  <c r="AV124" i="18"/>
  <c r="AV123" i="18"/>
  <c r="AV122" i="18"/>
  <c r="AV121" i="18"/>
  <c r="AV120" i="18"/>
  <c r="AV119" i="18"/>
  <c r="AV118" i="18"/>
  <c r="AV117" i="18"/>
  <c r="AV116" i="18"/>
  <c r="AV115" i="18"/>
  <c r="AV114" i="18"/>
  <c r="AV113" i="18"/>
  <c r="AV112" i="18"/>
  <c r="AV111" i="18"/>
  <c r="AV110" i="18"/>
  <c r="AV109" i="18"/>
  <c r="AV108" i="18"/>
  <c r="AV107" i="18"/>
  <c r="AV106" i="18"/>
  <c r="AV105" i="18"/>
  <c r="AV104" i="18"/>
  <c r="AV103" i="18"/>
  <c r="AV102" i="18"/>
  <c r="AV101" i="18"/>
  <c r="AV100" i="18"/>
  <c r="AV99" i="18"/>
  <c r="AV98" i="18"/>
  <c r="AV97" i="18"/>
  <c r="AV96" i="18"/>
  <c r="AV95" i="18"/>
  <c r="AV94" i="18"/>
  <c r="AV93" i="18"/>
  <c r="AV92" i="18"/>
  <c r="AV91" i="18"/>
  <c r="AV90" i="18"/>
  <c r="AV89" i="18"/>
  <c r="AV88" i="18"/>
  <c r="AV87" i="18"/>
  <c r="AV86" i="18"/>
  <c r="AV85" i="18"/>
  <c r="AV84" i="18"/>
  <c r="AV83" i="18"/>
  <c r="AV82" i="18"/>
  <c r="AV81" i="18"/>
  <c r="AV80" i="18"/>
  <c r="AV79" i="18"/>
  <c r="AV78" i="18"/>
  <c r="AV77" i="18"/>
  <c r="AV76" i="18"/>
  <c r="AV75" i="18"/>
  <c r="AV74" i="18"/>
  <c r="AV73" i="18"/>
  <c r="AV72" i="18"/>
  <c r="AV71" i="18"/>
  <c r="AV70" i="18"/>
  <c r="AV69" i="18"/>
  <c r="AV68" i="18"/>
  <c r="AV67" i="18"/>
  <c r="AV66" i="18"/>
  <c r="AV65" i="18"/>
  <c r="AV64" i="18"/>
  <c r="AV63" i="18"/>
  <c r="AV62" i="18"/>
  <c r="AV61" i="18"/>
  <c r="AV60" i="18"/>
  <c r="AV59" i="18"/>
  <c r="AV58" i="18"/>
  <c r="AV57" i="18"/>
  <c r="AV56" i="18"/>
  <c r="AV55" i="18"/>
  <c r="AV54" i="18"/>
  <c r="AV53" i="18"/>
  <c r="AV52" i="18"/>
  <c r="AV51" i="18"/>
  <c r="AV50" i="18"/>
  <c r="AV49" i="18"/>
  <c r="AV48" i="18"/>
  <c r="AV47" i="18"/>
  <c r="AV46" i="18"/>
  <c r="AV45" i="18"/>
  <c r="AV44" i="18"/>
  <c r="AV43" i="18"/>
  <c r="AV42" i="18"/>
  <c r="AV41" i="18"/>
  <c r="AV40" i="18"/>
  <c r="AV39" i="18"/>
  <c r="AV38" i="18"/>
  <c r="AV37" i="18"/>
  <c r="AV36" i="18"/>
  <c r="AV35" i="18"/>
  <c r="AV34" i="18"/>
  <c r="AV33" i="18"/>
  <c r="AV32" i="18"/>
  <c r="AV31" i="18"/>
  <c r="AV30" i="18"/>
  <c r="AV29" i="18"/>
  <c r="AV28" i="18"/>
  <c r="AV27" i="18"/>
  <c r="AV26" i="18"/>
  <c r="AV25" i="18"/>
  <c r="AV24" i="18"/>
  <c r="AV23" i="18"/>
  <c r="AV22" i="18"/>
  <c r="AV21" i="18"/>
  <c r="AV20" i="18"/>
  <c r="AV19" i="18"/>
  <c r="AV18" i="18"/>
  <c r="AV17" i="18"/>
  <c r="AV16" i="18"/>
  <c r="AV15" i="18"/>
  <c r="AV14" i="18"/>
  <c r="AV13" i="18"/>
  <c r="AV12" i="18"/>
  <c r="AV11" i="18"/>
  <c r="AV10" i="18"/>
  <c r="AV9" i="18"/>
  <c r="AV8" i="18"/>
  <c r="AV7" i="18"/>
  <c r="AV6" i="18"/>
  <c r="AV5" i="18"/>
  <c r="AV4" i="18"/>
  <c r="AV3" i="18"/>
  <c r="AV2" i="18"/>
  <c r="M136" i="14"/>
  <c r="L136" i="14"/>
  <c r="K136" i="14"/>
  <c r="J136" i="14"/>
  <c r="I136" i="14"/>
  <c r="H136" i="14"/>
  <c r="M135" i="14"/>
  <c r="L135" i="14"/>
  <c r="K135" i="14"/>
  <c r="J135" i="14"/>
  <c r="I135" i="14"/>
  <c r="H135" i="14"/>
  <c r="M134" i="14"/>
  <c r="L134" i="14"/>
  <c r="K134" i="14"/>
  <c r="J134" i="14"/>
  <c r="I134" i="14"/>
  <c r="H134" i="14"/>
  <c r="M133" i="14"/>
  <c r="L133" i="14"/>
  <c r="K133" i="14"/>
  <c r="J133" i="14"/>
  <c r="I133" i="14"/>
  <c r="H133" i="14"/>
  <c r="M132" i="14"/>
  <c r="L132" i="14"/>
  <c r="K132" i="14"/>
  <c r="J132" i="14"/>
  <c r="I132" i="14"/>
  <c r="H132" i="14"/>
  <c r="M131" i="14"/>
  <c r="L131" i="14"/>
  <c r="K131" i="14"/>
  <c r="J131" i="14"/>
  <c r="I131" i="14"/>
  <c r="H131" i="14"/>
  <c r="M130" i="14"/>
  <c r="L130" i="14"/>
  <c r="K130" i="14"/>
  <c r="J130" i="14"/>
  <c r="I130" i="14"/>
  <c r="H130" i="14"/>
  <c r="M129" i="14"/>
  <c r="L129" i="14"/>
  <c r="K129" i="14"/>
  <c r="J129" i="14"/>
  <c r="I129" i="14"/>
  <c r="H129" i="14"/>
  <c r="M128" i="14"/>
  <c r="L128" i="14"/>
  <c r="K128" i="14"/>
  <c r="J128" i="14"/>
  <c r="I128" i="14"/>
  <c r="H128" i="14"/>
  <c r="M127" i="14"/>
  <c r="L127" i="14"/>
  <c r="K127" i="14"/>
  <c r="J127" i="14"/>
  <c r="I127" i="14"/>
  <c r="H127" i="14"/>
  <c r="M126" i="14"/>
  <c r="L126" i="14"/>
  <c r="K126" i="14"/>
  <c r="J126" i="14"/>
  <c r="I126" i="14"/>
  <c r="H126" i="14"/>
  <c r="M125" i="14"/>
  <c r="L125" i="14"/>
  <c r="K125" i="14"/>
  <c r="J125" i="14"/>
  <c r="I125" i="14"/>
  <c r="H125" i="14"/>
  <c r="M124" i="14"/>
  <c r="L124" i="14"/>
  <c r="K124" i="14"/>
  <c r="J124" i="14"/>
  <c r="I124" i="14"/>
  <c r="H124" i="14"/>
  <c r="M123" i="14"/>
  <c r="L123" i="14"/>
  <c r="K123" i="14"/>
  <c r="J123" i="14"/>
  <c r="I123" i="14"/>
  <c r="H123" i="14"/>
  <c r="M122" i="14"/>
  <c r="L122" i="14"/>
  <c r="K122" i="14"/>
  <c r="J122" i="14"/>
  <c r="I122" i="14"/>
  <c r="H122" i="14"/>
  <c r="M121" i="14"/>
  <c r="L121" i="14"/>
  <c r="K121" i="14"/>
  <c r="J121" i="14"/>
  <c r="I121" i="14"/>
  <c r="H121" i="14"/>
  <c r="M120" i="14"/>
  <c r="L120" i="14"/>
  <c r="K120" i="14"/>
  <c r="J120" i="14"/>
  <c r="I120" i="14"/>
  <c r="H120" i="14"/>
  <c r="M119" i="14"/>
  <c r="L119" i="14"/>
  <c r="K119" i="14"/>
  <c r="J119" i="14"/>
  <c r="I119" i="14"/>
  <c r="H119" i="14"/>
  <c r="M118" i="14"/>
  <c r="L118" i="14"/>
  <c r="K118" i="14"/>
  <c r="J118" i="14"/>
  <c r="I118" i="14"/>
  <c r="H118" i="14"/>
  <c r="M117" i="14"/>
  <c r="L117" i="14"/>
  <c r="K117" i="14"/>
  <c r="J117" i="14"/>
  <c r="I117" i="14"/>
  <c r="H117" i="14"/>
  <c r="M116" i="14"/>
  <c r="L116" i="14"/>
  <c r="K116" i="14"/>
  <c r="J116" i="14"/>
  <c r="I116" i="14"/>
  <c r="H116" i="14"/>
  <c r="M115" i="14"/>
  <c r="L115" i="14"/>
  <c r="K115" i="14"/>
  <c r="J115" i="14"/>
  <c r="I115" i="14"/>
  <c r="H115" i="14"/>
  <c r="M114" i="14"/>
  <c r="L114" i="14"/>
  <c r="K114" i="14"/>
  <c r="J114" i="14"/>
  <c r="I114" i="14"/>
  <c r="H114" i="14"/>
  <c r="M113" i="14"/>
  <c r="L113" i="14"/>
  <c r="K113" i="14"/>
  <c r="J113" i="14"/>
  <c r="I113" i="14"/>
  <c r="H113" i="14"/>
  <c r="M112" i="14"/>
  <c r="L112" i="14"/>
  <c r="K112" i="14"/>
  <c r="J112" i="14"/>
  <c r="I112" i="14"/>
  <c r="H112" i="14"/>
  <c r="M111" i="14"/>
  <c r="L111" i="14"/>
  <c r="K111" i="14"/>
  <c r="J111" i="14"/>
  <c r="I111" i="14"/>
  <c r="H111" i="14"/>
  <c r="M110" i="14"/>
  <c r="L110" i="14"/>
  <c r="K110" i="14"/>
  <c r="J110" i="14"/>
  <c r="I110" i="14"/>
  <c r="H110" i="14"/>
  <c r="M109" i="14"/>
  <c r="L109" i="14"/>
  <c r="K109" i="14"/>
  <c r="J109" i="14"/>
  <c r="I109" i="14"/>
  <c r="H109" i="14"/>
  <c r="M108" i="14"/>
  <c r="L108" i="14"/>
  <c r="K108" i="14"/>
  <c r="J108" i="14"/>
  <c r="I108" i="14"/>
  <c r="H108" i="14"/>
  <c r="M107" i="14"/>
  <c r="L107" i="14"/>
  <c r="K107" i="14"/>
  <c r="J107" i="14"/>
  <c r="I107" i="14"/>
  <c r="H107" i="14"/>
  <c r="M106" i="14"/>
  <c r="L106" i="14"/>
  <c r="K106" i="14"/>
  <c r="J106" i="14"/>
  <c r="I106" i="14"/>
  <c r="H106" i="14"/>
  <c r="M105" i="14"/>
  <c r="L105" i="14"/>
  <c r="K105" i="14"/>
  <c r="J105" i="14"/>
  <c r="I105" i="14"/>
  <c r="H105" i="14"/>
  <c r="M104" i="14"/>
  <c r="L104" i="14"/>
  <c r="K104" i="14"/>
  <c r="J104" i="14"/>
  <c r="I104" i="14"/>
  <c r="H104" i="14"/>
  <c r="M103" i="14"/>
  <c r="L103" i="14"/>
  <c r="K103" i="14"/>
  <c r="J103" i="14"/>
  <c r="I103" i="14"/>
  <c r="H103" i="14"/>
  <c r="M102" i="14"/>
  <c r="L102" i="14"/>
  <c r="K102" i="14"/>
  <c r="J102" i="14"/>
  <c r="I102" i="14"/>
  <c r="H102" i="14"/>
  <c r="M101" i="14"/>
  <c r="L101" i="14"/>
  <c r="K101" i="14"/>
  <c r="J101" i="14"/>
  <c r="I101" i="14"/>
  <c r="H101" i="14"/>
  <c r="M100" i="14"/>
  <c r="L100" i="14"/>
  <c r="K100" i="14"/>
  <c r="J100" i="14"/>
  <c r="I100" i="14"/>
  <c r="H100" i="14"/>
  <c r="M99" i="14"/>
  <c r="L99" i="14"/>
  <c r="K99" i="14"/>
  <c r="J99" i="14"/>
  <c r="I99" i="14"/>
  <c r="H99" i="14"/>
  <c r="M98" i="14"/>
  <c r="L98" i="14"/>
  <c r="K98" i="14"/>
  <c r="J98" i="14"/>
  <c r="I98" i="14"/>
  <c r="H98" i="14"/>
  <c r="M97" i="14"/>
  <c r="L97" i="14"/>
  <c r="K97" i="14"/>
  <c r="J97" i="14"/>
  <c r="I97" i="14"/>
  <c r="H97" i="14"/>
  <c r="M96" i="14"/>
  <c r="L96" i="14"/>
  <c r="K96" i="14"/>
  <c r="J96" i="14"/>
  <c r="I96" i="14"/>
  <c r="H96" i="14"/>
  <c r="M95" i="14"/>
  <c r="L95" i="14"/>
  <c r="K95" i="14"/>
  <c r="J95" i="14"/>
  <c r="I95" i="14"/>
  <c r="H95" i="14"/>
  <c r="M94" i="14"/>
  <c r="L94" i="14"/>
  <c r="K94" i="14"/>
  <c r="J94" i="14"/>
  <c r="I94" i="14"/>
  <c r="H94" i="14"/>
  <c r="M93" i="14"/>
  <c r="L93" i="14"/>
  <c r="K93" i="14"/>
  <c r="J93" i="14"/>
  <c r="I93" i="14"/>
  <c r="H93" i="14"/>
  <c r="M92" i="14"/>
  <c r="L92" i="14"/>
  <c r="K92" i="14"/>
  <c r="J92" i="14"/>
  <c r="I92" i="14"/>
  <c r="H92" i="14"/>
  <c r="M91" i="14"/>
  <c r="L91" i="14"/>
  <c r="K91" i="14"/>
  <c r="J91" i="14"/>
  <c r="I91" i="14"/>
  <c r="H91" i="14"/>
  <c r="M90" i="14"/>
  <c r="L90" i="14"/>
  <c r="K90" i="14"/>
  <c r="J90" i="14"/>
  <c r="I90" i="14"/>
  <c r="H90" i="14"/>
  <c r="M89" i="14"/>
  <c r="L89" i="14"/>
  <c r="K89" i="14"/>
  <c r="J89" i="14"/>
  <c r="I89" i="14"/>
  <c r="H89" i="14"/>
  <c r="M88" i="14"/>
  <c r="L88" i="14"/>
  <c r="K88" i="14"/>
  <c r="J88" i="14"/>
  <c r="I88" i="14"/>
  <c r="H88" i="14"/>
  <c r="M87" i="14"/>
  <c r="L87" i="14"/>
  <c r="K87" i="14"/>
  <c r="J87" i="14"/>
  <c r="I87" i="14"/>
  <c r="H87" i="14"/>
  <c r="M86" i="14"/>
  <c r="L86" i="14"/>
  <c r="K86" i="14"/>
  <c r="J86" i="14"/>
  <c r="I86" i="14"/>
  <c r="H86" i="14"/>
  <c r="M85" i="14"/>
  <c r="L85" i="14"/>
  <c r="K85" i="14"/>
  <c r="J85" i="14"/>
  <c r="I85" i="14"/>
  <c r="H85" i="14"/>
  <c r="M84" i="14"/>
  <c r="L84" i="14"/>
  <c r="K84" i="14"/>
  <c r="J84" i="14"/>
  <c r="I84" i="14"/>
  <c r="H84" i="14"/>
  <c r="M83" i="14"/>
  <c r="L83" i="14"/>
  <c r="K83" i="14"/>
  <c r="J83" i="14"/>
  <c r="I83" i="14"/>
  <c r="H83" i="14"/>
  <c r="M82" i="14"/>
  <c r="L82" i="14"/>
  <c r="K82" i="14"/>
  <c r="J82" i="14"/>
  <c r="I82" i="14"/>
  <c r="H82" i="14"/>
  <c r="M81" i="14"/>
  <c r="L81" i="14"/>
  <c r="K81" i="14"/>
  <c r="J81" i="14"/>
  <c r="I81" i="14"/>
  <c r="H81" i="14"/>
  <c r="M80" i="14"/>
  <c r="L80" i="14"/>
  <c r="K80" i="14"/>
  <c r="J80" i="14"/>
  <c r="I80" i="14"/>
  <c r="H80" i="14"/>
  <c r="M79" i="14"/>
  <c r="L79" i="14"/>
  <c r="K79" i="14"/>
  <c r="J79" i="14"/>
  <c r="I79" i="14"/>
  <c r="H79" i="14"/>
  <c r="M78" i="14"/>
  <c r="L78" i="14"/>
  <c r="K78" i="14"/>
  <c r="J78" i="14"/>
  <c r="I78" i="14"/>
  <c r="H78" i="14"/>
  <c r="M77" i="14"/>
  <c r="L77" i="14"/>
  <c r="K77" i="14"/>
  <c r="J77" i="14"/>
  <c r="I77" i="14"/>
  <c r="H77" i="14"/>
  <c r="M76" i="14"/>
  <c r="L76" i="14"/>
  <c r="K76" i="14"/>
  <c r="J76" i="14"/>
  <c r="I76" i="14"/>
  <c r="H76" i="14"/>
  <c r="M75" i="14"/>
  <c r="L75" i="14"/>
  <c r="K75" i="14"/>
  <c r="J75" i="14"/>
  <c r="I75" i="14"/>
  <c r="H75" i="14"/>
  <c r="M74" i="14"/>
  <c r="L74" i="14"/>
  <c r="K74" i="14"/>
  <c r="J74" i="14"/>
  <c r="I74" i="14"/>
  <c r="H74" i="14"/>
  <c r="M73" i="14"/>
  <c r="L73" i="14"/>
  <c r="K73" i="14"/>
  <c r="J73" i="14"/>
  <c r="I73" i="14"/>
  <c r="H73" i="14"/>
  <c r="M72" i="14"/>
  <c r="L72" i="14"/>
  <c r="K72" i="14"/>
  <c r="J72" i="14"/>
  <c r="I72" i="14"/>
  <c r="H72" i="14"/>
  <c r="M71" i="14"/>
  <c r="L71" i="14"/>
  <c r="K71" i="14"/>
  <c r="J71" i="14"/>
  <c r="I71" i="14"/>
  <c r="H71" i="14"/>
  <c r="M70" i="14"/>
  <c r="L70" i="14"/>
  <c r="K70" i="14"/>
  <c r="J70" i="14"/>
  <c r="I70" i="14"/>
  <c r="H70" i="14"/>
  <c r="M69" i="14"/>
  <c r="L69" i="14"/>
  <c r="K69" i="14"/>
  <c r="J69" i="14"/>
  <c r="I69" i="14"/>
  <c r="H69" i="14"/>
  <c r="M68" i="14"/>
  <c r="L68" i="14"/>
  <c r="K68" i="14"/>
  <c r="J68" i="14"/>
  <c r="I68" i="14"/>
  <c r="H68" i="14"/>
  <c r="M67" i="14"/>
  <c r="L67" i="14"/>
  <c r="K67" i="14"/>
  <c r="J67" i="14"/>
  <c r="I67" i="14"/>
  <c r="H67" i="14"/>
  <c r="M66" i="14"/>
  <c r="L66" i="14"/>
  <c r="K66" i="14"/>
  <c r="J66" i="14"/>
  <c r="I66" i="14"/>
  <c r="H66" i="14"/>
  <c r="M65" i="14"/>
  <c r="L65" i="14"/>
  <c r="K65" i="14"/>
  <c r="J65" i="14"/>
  <c r="I65" i="14"/>
  <c r="H65" i="14"/>
  <c r="M64" i="14"/>
  <c r="L64" i="14"/>
  <c r="K64" i="14"/>
  <c r="J64" i="14"/>
  <c r="I64" i="14"/>
  <c r="H64" i="14"/>
  <c r="M63" i="14"/>
  <c r="L63" i="14"/>
  <c r="K63" i="14"/>
  <c r="J63" i="14"/>
  <c r="I63" i="14"/>
  <c r="H63" i="14"/>
  <c r="M62" i="14"/>
  <c r="L62" i="14"/>
  <c r="K62" i="14"/>
  <c r="J62" i="14"/>
  <c r="I62" i="14"/>
  <c r="H62" i="14"/>
  <c r="M61" i="14"/>
  <c r="L61" i="14"/>
  <c r="K61" i="14"/>
  <c r="J61" i="14"/>
  <c r="I61" i="14"/>
  <c r="H61" i="14"/>
  <c r="M60" i="14"/>
  <c r="L60" i="14"/>
  <c r="K60" i="14"/>
  <c r="J60" i="14"/>
  <c r="I60" i="14"/>
  <c r="H60" i="14"/>
  <c r="M59" i="14"/>
  <c r="L59" i="14"/>
  <c r="K59" i="14"/>
  <c r="J59" i="14"/>
  <c r="I59" i="14"/>
  <c r="H59" i="14"/>
  <c r="M58" i="14"/>
  <c r="L58" i="14"/>
  <c r="K58" i="14"/>
  <c r="J58" i="14"/>
  <c r="I58" i="14"/>
  <c r="H58" i="14"/>
  <c r="M57" i="14"/>
  <c r="L57" i="14"/>
  <c r="K57" i="14"/>
  <c r="J57" i="14"/>
  <c r="I57" i="14"/>
  <c r="H57" i="14"/>
  <c r="M56" i="14"/>
  <c r="L56" i="14"/>
  <c r="K56" i="14"/>
  <c r="J56" i="14"/>
  <c r="I56" i="14"/>
  <c r="H56" i="14"/>
  <c r="M55" i="14"/>
  <c r="L55" i="14"/>
  <c r="K55" i="14"/>
  <c r="J55" i="14"/>
  <c r="I55" i="14"/>
  <c r="H55" i="14"/>
  <c r="M54" i="14"/>
  <c r="L54" i="14"/>
  <c r="K54" i="14"/>
  <c r="J54" i="14"/>
  <c r="I54" i="14"/>
  <c r="H54" i="14"/>
  <c r="M53" i="14"/>
  <c r="L53" i="14"/>
  <c r="K53" i="14"/>
  <c r="J53" i="14"/>
  <c r="I53" i="14"/>
  <c r="H53" i="14"/>
  <c r="M52" i="14"/>
  <c r="L52" i="14"/>
  <c r="K52" i="14"/>
  <c r="J52" i="14"/>
  <c r="I52" i="14"/>
  <c r="H52" i="14"/>
  <c r="M51" i="14"/>
  <c r="L51" i="14"/>
  <c r="K51" i="14"/>
  <c r="J51" i="14"/>
  <c r="I51" i="14"/>
  <c r="H51" i="14"/>
  <c r="M50" i="14"/>
  <c r="L50" i="14"/>
  <c r="K50" i="14"/>
  <c r="J50" i="14"/>
  <c r="I50" i="14"/>
  <c r="H50" i="14"/>
  <c r="M49" i="14"/>
  <c r="L49" i="14"/>
  <c r="K49" i="14"/>
  <c r="J49" i="14"/>
  <c r="I49" i="14"/>
  <c r="H49" i="14"/>
  <c r="M48" i="14"/>
  <c r="L48" i="14"/>
  <c r="K48" i="14"/>
  <c r="J48" i="14"/>
  <c r="I48" i="14"/>
  <c r="H48" i="14"/>
  <c r="M47" i="14"/>
  <c r="L47" i="14"/>
  <c r="K47" i="14"/>
  <c r="J47" i="14"/>
  <c r="I47" i="14"/>
  <c r="H47" i="14"/>
  <c r="M46" i="14"/>
  <c r="L46" i="14"/>
  <c r="K46" i="14"/>
  <c r="J46" i="14"/>
  <c r="I46" i="14"/>
  <c r="H46" i="14"/>
  <c r="M45" i="14"/>
  <c r="L45" i="14"/>
  <c r="K45" i="14"/>
  <c r="J45" i="14"/>
  <c r="I45" i="14"/>
  <c r="H45" i="14"/>
  <c r="M44" i="14"/>
  <c r="L44" i="14"/>
  <c r="K44" i="14"/>
  <c r="J44" i="14"/>
  <c r="I44" i="14"/>
  <c r="H44" i="14"/>
  <c r="M43" i="14"/>
  <c r="L43" i="14"/>
  <c r="K43" i="14"/>
  <c r="J43" i="14"/>
  <c r="I43" i="14"/>
  <c r="H43" i="14"/>
  <c r="M42" i="14"/>
  <c r="L42" i="14"/>
  <c r="K42" i="14"/>
  <c r="J42" i="14"/>
  <c r="I42" i="14"/>
  <c r="H42" i="14"/>
  <c r="M41" i="14"/>
  <c r="L41" i="14"/>
  <c r="K41" i="14"/>
  <c r="J41" i="14"/>
  <c r="I41" i="14"/>
  <c r="H41" i="14"/>
  <c r="M40" i="14"/>
  <c r="L40" i="14"/>
  <c r="K40" i="14"/>
  <c r="J40" i="14"/>
  <c r="I40" i="14"/>
  <c r="H40" i="14"/>
  <c r="M39" i="14"/>
  <c r="L39" i="14"/>
  <c r="K39" i="14"/>
  <c r="J39" i="14"/>
  <c r="I39" i="14"/>
  <c r="H39" i="14"/>
  <c r="M38" i="14"/>
  <c r="L38" i="14"/>
  <c r="K38" i="14"/>
  <c r="J38" i="14"/>
  <c r="I38" i="14"/>
  <c r="H38" i="14"/>
  <c r="M37" i="14"/>
  <c r="L37" i="14"/>
  <c r="K37" i="14"/>
  <c r="J37" i="14"/>
  <c r="I37" i="14"/>
  <c r="H37" i="14"/>
  <c r="M36" i="14"/>
  <c r="L36" i="14"/>
  <c r="K36" i="14"/>
  <c r="J36" i="14"/>
  <c r="I36" i="14"/>
  <c r="H36" i="14"/>
  <c r="M35" i="14"/>
  <c r="L35" i="14"/>
  <c r="K35" i="14"/>
  <c r="J35" i="14"/>
  <c r="I35" i="14"/>
  <c r="H35" i="14"/>
  <c r="M34" i="14"/>
  <c r="L34" i="14"/>
  <c r="K34" i="14"/>
  <c r="J34" i="14"/>
  <c r="I34" i="14"/>
  <c r="H34" i="14"/>
  <c r="M33" i="14"/>
  <c r="L33" i="14"/>
  <c r="K33" i="14"/>
  <c r="J33" i="14"/>
  <c r="I33" i="14"/>
  <c r="H33" i="14"/>
  <c r="M32" i="14"/>
  <c r="L32" i="14"/>
  <c r="K32" i="14"/>
  <c r="J32" i="14"/>
  <c r="I32" i="14"/>
  <c r="H32" i="14"/>
  <c r="M31" i="14"/>
  <c r="L31" i="14"/>
  <c r="K31" i="14"/>
  <c r="J31" i="14"/>
  <c r="I31" i="14"/>
  <c r="H31" i="14"/>
  <c r="M30" i="14"/>
  <c r="L30" i="14"/>
  <c r="K30" i="14"/>
  <c r="J30" i="14"/>
  <c r="I30" i="14"/>
  <c r="H30" i="14"/>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AU1762" i="18"/>
  <c r="AU1761" i="18"/>
  <c r="AU1760" i="18"/>
  <c r="AU1759" i="18"/>
  <c r="AU1758" i="18"/>
  <c r="AU1757" i="18"/>
  <c r="AU1756" i="18"/>
  <c r="AU1677" i="18"/>
  <c r="AU1676" i="18"/>
  <c r="AU1675" i="18"/>
  <c r="AU1674" i="18"/>
  <c r="AU1673" i="18"/>
  <c r="AU1672" i="18"/>
  <c r="AU1671" i="18"/>
  <c r="AU1670" i="18"/>
  <c r="AU1669" i="18"/>
  <c r="AU1668" i="18"/>
  <c r="AU1667" i="18"/>
  <c r="AU1666" i="18"/>
  <c r="AU1665" i="18"/>
  <c r="AU1664" i="18"/>
  <c r="AU1663" i="18"/>
  <c r="AU1662" i="18"/>
  <c r="AU1661" i="18"/>
  <c r="AU1660" i="18"/>
  <c r="AU1659" i="18"/>
  <c r="AU1658" i="18"/>
  <c r="AU1657" i="18"/>
  <c r="AU1656" i="18"/>
  <c r="AU1655" i="18"/>
  <c r="AU1654" i="18"/>
  <c r="AU1653" i="18"/>
  <c r="AU1652" i="18"/>
  <c r="AU1651" i="18"/>
  <c r="AU1650" i="18"/>
  <c r="AU1649" i="18"/>
  <c r="AU1648" i="18"/>
  <c r="AU1647" i="18"/>
  <c r="AU1646" i="18"/>
  <c r="AU1645" i="18"/>
  <c r="AU1644" i="18"/>
  <c r="AU1643" i="18"/>
  <c r="AU1642" i="18"/>
  <c r="AU1641" i="18"/>
  <c r="AU1640" i="18"/>
  <c r="AU1639" i="18"/>
  <c r="AU1638" i="18"/>
  <c r="AU1637" i="18"/>
  <c r="AU1636" i="18"/>
  <c r="AU1635" i="18"/>
  <c r="AU1634" i="18"/>
  <c r="AU1633" i="18"/>
  <c r="AU1632" i="18"/>
  <c r="AU1631" i="18"/>
  <c r="AU1630" i="18"/>
  <c r="AU1629" i="18"/>
  <c r="AU1628" i="18"/>
  <c r="AU1627" i="18"/>
  <c r="AU1626" i="18"/>
  <c r="AU1625" i="18"/>
  <c r="AU1624" i="18"/>
  <c r="AU1623" i="18"/>
  <c r="AU1622" i="18"/>
  <c r="AU1621" i="18"/>
  <c r="AU1620" i="18"/>
  <c r="AU1619" i="18"/>
  <c r="AU1618" i="18"/>
  <c r="AU1617" i="18"/>
  <c r="AU1616" i="18"/>
  <c r="AU1615" i="18"/>
  <c r="AU1614" i="18"/>
  <c r="AU1613" i="18"/>
  <c r="AU1612" i="18"/>
  <c r="AU1611" i="18"/>
  <c r="AU1610" i="18"/>
  <c r="AU1609" i="18"/>
  <c r="AU1608" i="18"/>
  <c r="AU1607" i="18"/>
  <c r="AU1606" i="18"/>
  <c r="AU1605" i="18"/>
  <c r="AU1604" i="18"/>
  <c r="AU1603" i="18"/>
  <c r="AU1602" i="18"/>
  <c r="AU1601" i="18"/>
  <c r="AU1600" i="18"/>
  <c r="AU1599" i="18"/>
  <c r="AU1598" i="18"/>
  <c r="AU1597" i="18"/>
  <c r="AU1596" i="18"/>
  <c r="AU1595" i="18"/>
  <c r="AU1594" i="18"/>
  <c r="AU1593" i="18"/>
  <c r="AU1592" i="18"/>
  <c r="AU1591" i="18"/>
  <c r="AU1590" i="18"/>
  <c r="AU1589" i="18"/>
  <c r="AU1588" i="18"/>
  <c r="AU1587" i="18"/>
  <c r="AU1586" i="18"/>
  <c r="AU1585" i="18"/>
  <c r="AU1584" i="18"/>
  <c r="AU1583" i="18"/>
  <c r="AU1582" i="18"/>
  <c r="AU1581" i="18"/>
  <c r="AU1580" i="18"/>
  <c r="AU1579" i="18"/>
  <c r="AU1578" i="18"/>
  <c r="AU1577" i="18"/>
  <c r="AU1576" i="18"/>
  <c r="AU1575" i="18"/>
  <c r="AU1574" i="18"/>
  <c r="AU1573" i="18"/>
  <c r="AU1572" i="18"/>
  <c r="AU1571" i="18"/>
  <c r="AU1411" i="18"/>
  <c r="AU1410" i="18"/>
  <c r="AU1409" i="18"/>
  <c r="AU1408" i="18"/>
  <c r="AU1407" i="18"/>
  <c r="AU1406" i="18"/>
  <c r="AU1405" i="18"/>
  <c r="AU1404" i="18"/>
  <c r="AU1403" i="18"/>
  <c r="AU1402" i="18"/>
  <c r="AU1401" i="18"/>
  <c r="AU1400" i="18"/>
  <c r="AU1399" i="18"/>
  <c r="AU1398" i="18"/>
  <c r="AU1397" i="18"/>
  <c r="AU1396" i="18"/>
  <c r="AU1395" i="18"/>
  <c r="AU1394" i="18"/>
  <c r="AU1393" i="18"/>
  <c r="AU1392" i="18"/>
  <c r="AU1391" i="18"/>
  <c r="AU1390" i="18"/>
  <c r="AU1389" i="18"/>
  <c r="AU1388" i="18"/>
  <c r="AU1387" i="18"/>
  <c r="AU1386" i="18"/>
  <c r="AU1385" i="18"/>
  <c r="AU1384" i="18"/>
  <c r="AU1383" i="18"/>
  <c r="AU1382" i="18"/>
  <c r="AU1381" i="18"/>
  <c r="AU1380" i="18"/>
  <c r="AU1379" i="18"/>
  <c r="AU1378" i="18"/>
  <c r="AU1377" i="18"/>
  <c r="AU1376" i="18"/>
  <c r="AU1375" i="18"/>
  <c r="AU1374" i="18"/>
  <c r="AU1373" i="18"/>
  <c r="AU1372" i="18"/>
  <c r="AU1371" i="18"/>
  <c r="AU1370" i="18"/>
  <c r="AU1369" i="18"/>
  <c r="AU1368" i="18"/>
  <c r="AU1367" i="18"/>
  <c r="AU1366" i="18"/>
  <c r="AU1365" i="18"/>
  <c r="AU1364" i="18"/>
  <c r="AU1363" i="18"/>
  <c r="AU1362" i="18"/>
  <c r="AU1361" i="18"/>
  <c r="AU1360" i="18"/>
  <c r="AU1359" i="18"/>
  <c r="AU1358" i="18"/>
  <c r="AU1357" i="18"/>
  <c r="AU1356" i="18"/>
  <c r="AU1355" i="18"/>
  <c r="AU1354" i="18"/>
  <c r="AU1353" i="18"/>
  <c r="AU1352" i="18"/>
  <c r="AU1351" i="18"/>
  <c r="AU1350" i="18"/>
  <c r="AU1349" i="18"/>
  <c r="AU1348" i="18"/>
  <c r="AU1347" i="18"/>
  <c r="AU1346" i="18"/>
  <c r="AU1345" i="18"/>
  <c r="AU1344" i="18"/>
  <c r="AU1343" i="18"/>
  <c r="AU1342" i="18"/>
  <c r="AU1341" i="18"/>
  <c r="AU1340" i="18"/>
  <c r="AU1339" i="18"/>
  <c r="AU1338" i="18"/>
  <c r="AU1337" i="18"/>
  <c r="AU1336" i="18"/>
  <c r="AU1335" i="18"/>
  <c r="AU1334" i="18"/>
  <c r="AU1333" i="18"/>
  <c r="AU1332" i="18"/>
  <c r="AU1331" i="18"/>
  <c r="AU1330" i="18"/>
  <c r="AU1329" i="18"/>
  <c r="AU1328" i="18"/>
  <c r="AU1327" i="18"/>
  <c r="AU1326" i="18"/>
  <c r="AU1325" i="18"/>
  <c r="AU1324" i="18"/>
  <c r="AU1323" i="18"/>
  <c r="AU1322" i="18"/>
  <c r="AU1321" i="18"/>
  <c r="AU1320" i="18"/>
  <c r="AU1319" i="18"/>
  <c r="AU1318" i="18"/>
  <c r="AU1317" i="18"/>
  <c r="AU1316" i="18"/>
  <c r="AU1315" i="18"/>
  <c r="AU1314" i="18"/>
  <c r="AU1313" i="18"/>
  <c r="AU1312" i="18"/>
  <c r="AU1311" i="18"/>
  <c r="AU1310" i="18"/>
  <c r="AU1309" i="18"/>
  <c r="AU1308" i="18"/>
  <c r="AU1307" i="18"/>
  <c r="F897" i="1"/>
  <c r="F896" i="1"/>
  <c r="F895" i="1"/>
  <c r="F894" i="1"/>
  <c r="F893" i="1"/>
  <c r="F892" i="1"/>
  <c r="F891" i="1"/>
  <c r="F890" i="1"/>
  <c r="F889" i="1"/>
  <c r="F888" i="1"/>
  <c r="F887" i="1"/>
  <c r="F886" i="1"/>
  <c r="F865" i="1"/>
  <c r="F864" i="1"/>
  <c r="F863" i="1"/>
  <c r="F862" i="1"/>
  <c r="F861" i="1"/>
  <c r="F860" i="1"/>
  <c r="F859" i="1"/>
  <c r="F858" i="1"/>
  <c r="C72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AU1306" i="18"/>
  <c r="AU1305" i="18"/>
  <c r="AU1304" i="18"/>
  <c r="AU1303" i="18"/>
  <c r="AU1302" i="18"/>
  <c r="AU1301" i="18"/>
  <c r="AU1300" i="18"/>
  <c r="AU1299" i="18"/>
  <c r="AU1298" i="18"/>
  <c r="AU1297" i="18"/>
  <c r="AU1296" i="18"/>
  <c r="AU1295" i="18"/>
  <c r="AU1294" i="18"/>
  <c r="AU1293" i="18"/>
  <c r="AU1292" i="18"/>
  <c r="AU1291" i="18"/>
  <c r="AU1290" i="18"/>
  <c r="AU1289" i="18"/>
  <c r="AU1288" i="18"/>
  <c r="AU1287" i="18"/>
  <c r="AU1286" i="18"/>
  <c r="AU1285" i="18"/>
  <c r="AU1284" i="18"/>
  <c r="AU1283" i="18"/>
  <c r="AU1282" i="18"/>
  <c r="AU1281" i="18"/>
  <c r="AU1280" i="18"/>
  <c r="AU1279" i="18"/>
  <c r="AU1278" i="18"/>
  <c r="AU1277" i="18"/>
  <c r="AU1276" i="18"/>
  <c r="AU1275" i="18"/>
  <c r="AU1274" i="18"/>
  <c r="AU1273" i="18"/>
  <c r="AU1272" i="18"/>
  <c r="AU1271" i="18"/>
  <c r="AU1270" i="18"/>
  <c r="AU1269" i="18"/>
  <c r="AU1268" i="18"/>
  <c r="AU1267" i="18"/>
  <c r="AU1266" i="18"/>
  <c r="AU1265" i="18"/>
  <c r="AU1264" i="18"/>
  <c r="AU1263" i="18"/>
  <c r="AU1262" i="18"/>
  <c r="AU1261" i="18"/>
  <c r="AU1260" i="18"/>
  <c r="AU1259" i="18"/>
  <c r="AU1258" i="18"/>
  <c r="AU1257" i="18"/>
  <c r="AU1256" i="18"/>
  <c r="AU1255" i="18"/>
  <c r="AU1254" i="18"/>
  <c r="AU1253" i="18"/>
  <c r="AU1252" i="18"/>
  <c r="AU1251" i="18"/>
  <c r="AU1250" i="18"/>
  <c r="AU1249" i="18"/>
  <c r="AU1248" i="18"/>
  <c r="AU1247" i="18"/>
  <c r="AU1246" i="18"/>
  <c r="AU1245" i="18"/>
  <c r="AU1244" i="18"/>
  <c r="AU1243" i="18"/>
  <c r="AU1242" i="18"/>
  <c r="AU1241" i="18"/>
  <c r="AU1240" i="18"/>
  <c r="AU1239" i="18"/>
  <c r="AU1238" i="18"/>
  <c r="AU1237" i="18"/>
  <c r="AU1236" i="18"/>
  <c r="AU1235" i="18"/>
  <c r="AU1234" i="18"/>
  <c r="AU1233" i="18"/>
  <c r="AU1232" i="18"/>
  <c r="AU1231" i="18"/>
  <c r="AU1230" i="18"/>
  <c r="AU1229" i="18"/>
  <c r="AU1228" i="18"/>
  <c r="AU1227" i="18"/>
  <c r="AU1226" i="18"/>
  <c r="AU1225" i="18"/>
  <c r="AU1224" i="18"/>
  <c r="AU1223" i="18"/>
  <c r="AU1222" i="18"/>
  <c r="AU1221" i="18"/>
  <c r="AU1220" i="18"/>
  <c r="AU1219" i="18"/>
  <c r="AU1218" i="18"/>
  <c r="AU1217" i="18"/>
  <c r="AU1216" i="18"/>
  <c r="AU1215" i="18"/>
  <c r="AU1214" i="18"/>
  <c r="AU1213" i="18"/>
  <c r="AU1212" i="18"/>
  <c r="AU1211" i="18"/>
  <c r="AU1210" i="18"/>
  <c r="AU1209" i="18"/>
  <c r="AU1208" i="18"/>
  <c r="AU1207" i="18"/>
  <c r="AU1206" i="18"/>
  <c r="AU1205" i="18"/>
  <c r="AU1204" i="18"/>
  <c r="AU1203" i="18"/>
  <c r="AU1202" i="18"/>
  <c r="AU1201" i="18"/>
  <c r="AU1200" i="18"/>
  <c r="AU1199" i="18"/>
  <c r="AU1198" i="18"/>
  <c r="AU1197" i="18"/>
  <c r="AU1196" i="18"/>
  <c r="AU1195" i="18"/>
  <c r="AU1194" i="18"/>
  <c r="AU1193" i="18"/>
  <c r="AU1192" i="18"/>
  <c r="AU1191" i="18"/>
  <c r="AU1190" i="18"/>
  <c r="AU1189" i="18"/>
  <c r="AU1188" i="18"/>
  <c r="AU1187" i="18"/>
  <c r="AU1186" i="18"/>
  <c r="AU1185" i="18"/>
  <c r="AU1184" i="18"/>
  <c r="AU1183" i="18"/>
  <c r="AU1182" i="18"/>
  <c r="AU1181" i="18"/>
  <c r="AU1180" i="18"/>
  <c r="AU1179" i="18"/>
  <c r="AU1178" i="18"/>
  <c r="AU1177" i="18"/>
  <c r="AU1176" i="18"/>
  <c r="AU1175" i="18"/>
  <c r="AU1174" i="18"/>
  <c r="AU1173" i="18"/>
  <c r="AU1172" i="18"/>
  <c r="AU1171" i="18"/>
  <c r="AU1170" i="18"/>
  <c r="AU1169" i="18"/>
  <c r="AU1168" i="18"/>
  <c r="AU1167" i="18"/>
  <c r="AU1166" i="18"/>
  <c r="AU1165" i="18"/>
  <c r="AU1164" i="18"/>
  <c r="AU1163" i="18"/>
  <c r="AU1162" i="18"/>
  <c r="AU1161" i="18"/>
  <c r="AU1160" i="18"/>
  <c r="AU1159" i="18"/>
  <c r="AU1158" i="18"/>
  <c r="AU1157" i="18"/>
  <c r="AU1156" i="18"/>
  <c r="AU1155" i="18"/>
  <c r="AU1154" i="18"/>
  <c r="AU1153" i="18"/>
  <c r="AU1152" i="18"/>
  <c r="AU1151" i="18"/>
  <c r="AU1150" i="18"/>
  <c r="AU1149" i="18"/>
  <c r="AU1148" i="18"/>
  <c r="AU1147" i="18"/>
  <c r="AU1146" i="18"/>
  <c r="AU1145" i="18"/>
  <c r="AU1144" i="18"/>
  <c r="AU1143" i="18"/>
  <c r="AU1142" i="18"/>
  <c r="AU1141" i="18"/>
  <c r="AU1140" i="18"/>
  <c r="AU1139" i="18"/>
  <c r="AU1138" i="18"/>
  <c r="AU1137" i="18"/>
  <c r="AU1136" i="18"/>
  <c r="AU1135" i="18"/>
  <c r="AU1134" i="18"/>
  <c r="AU1133" i="18"/>
  <c r="AU1132" i="18"/>
  <c r="AU1131" i="18"/>
  <c r="AU1130" i="18"/>
  <c r="AU1129" i="18"/>
  <c r="AU1128" i="18"/>
  <c r="AU1127" i="18"/>
  <c r="AU1126" i="18"/>
  <c r="AU1125" i="18"/>
  <c r="AU1124" i="18"/>
  <c r="AU1123" i="18"/>
  <c r="AU1122" i="18"/>
  <c r="AU1121" i="18"/>
  <c r="AU1120" i="18"/>
  <c r="AU1119" i="18"/>
  <c r="AU1118" i="18"/>
  <c r="AU1117" i="18"/>
  <c r="AU1116" i="18"/>
  <c r="AU1115" i="18"/>
  <c r="AU1114" i="18"/>
  <c r="AU1113" i="18"/>
  <c r="AU1112" i="18"/>
  <c r="AU1111" i="18"/>
  <c r="AU1110" i="18"/>
  <c r="AU1109" i="18"/>
  <c r="AU1108" i="18"/>
  <c r="AU1107" i="18"/>
  <c r="AU1106" i="18"/>
  <c r="AU1105" i="18"/>
  <c r="AU1104" i="18"/>
  <c r="AU1103" i="18"/>
  <c r="AU1102" i="18"/>
  <c r="AU1101" i="18"/>
  <c r="AU1100" i="18"/>
  <c r="AU1099" i="18"/>
  <c r="AU1098" i="18"/>
  <c r="AU1097" i="18"/>
  <c r="AU1096" i="18"/>
  <c r="AU1095" i="18"/>
  <c r="AU1094" i="18"/>
  <c r="AU1093" i="18"/>
  <c r="AU1092" i="18"/>
  <c r="AU1091" i="18"/>
  <c r="AU1090" i="18"/>
  <c r="AU1089" i="18"/>
  <c r="AU1088" i="18"/>
  <c r="AU1087" i="18"/>
  <c r="AU1086" i="18"/>
  <c r="AU1085" i="18"/>
  <c r="AU1084" i="18"/>
  <c r="AU1083" i="18"/>
  <c r="AU1082" i="18"/>
  <c r="AU1081" i="18"/>
  <c r="AU1080" i="18"/>
  <c r="AU1079" i="18"/>
  <c r="AU1078" i="18"/>
  <c r="AU1077" i="18"/>
  <c r="AU1076" i="18"/>
  <c r="AU1075" i="18"/>
  <c r="AU1074" i="18"/>
  <c r="AU1073" i="18"/>
  <c r="AU1072" i="18"/>
  <c r="AU1071" i="18"/>
  <c r="AU1070" i="18"/>
  <c r="AU1069" i="18"/>
  <c r="AU1068" i="18"/>
  <c r="AU1067" i="18"/>
  <c r="AU1066" i="18"/>
  <c r="AU1065" i="18"/>
  <c r="AU1064" i="18"/>
  <c r="AU1063" i="18"/>
  <c r="AU1062" i="18"/>
  <c r="AU1061" i="18"/>
  <c r="AU1060" i="18"/>
  <c r="AU1059" i="18"/>
  <c r="AU1058" i="18"/>
  <c r="AU1057" i="18"/>
  <c r="AU1056" i="18"/>
  <c r="AU1055" i="18"/>
  <c r="AU1054" i="18"/>
  <c r="AU1053" i="18"/>
  <c r="AU1052" i="18"/>
  <c r="AU1051" i="18"/>
  <c r="AU1050" i="18"/>
  <c r="AU1049" i="18"/>
  <c r="AU1048" i="18"/>
  <c r="AU1047" i="18"/>
  <c r="AU1046" i="18"/>
  <c r="AU1045" i="18"/>
  <c r="AU1044" i="18"/>
  <c r="AU1043" i="18"/>
  <c r="AU1042" i="18"/>
  <c r="AU1041" i="18"/>
  <c r="AU1040" i="18"/>
  <c r="AU1039" i="18"/>
  <c r="AU1038" i="18"/>
  <c r="AU1037" i="18"/>
  <c r="AU1036" i="18"/>
  <c r="AU1035" i="18"/>
  <c r="AU1034" i="18"/>
  <c r="AU1033" i="18"/>
  <c r="AU1032" i="18"/>
  <c r="AU1031" i="18"/>
  <c r="AU1030" i="18"/>
  <c r="AU1029" i="18"/>
  <c r="AU1028" i="18"/>
  <c r="AU1027" i="18"/>
  <c r="AU1026" i="18"/>
  <c r="AU1025" i="18"/>
  <c r="AU1024" i="18"/>
  <c r="AU1023" i="18"/>
  <c r="AU1022" i="18"/>
  <c r="AU1021" i="18"/>
  <c r="AU1020" i="18"/>
  <c r="AU1019" i="18"/>
  <c r="AU1018" i="18"/>
  <c r="AU1017" i="18"/>
  <c r="AU1016" i="18"/>
  <c r="AU1015" i="18"/>
  <c r="AU1014" i="18"/>
  <c r="AU1013" i="18"/>
  <c r="AU1012" i="18"/>
  <c r="AU1011" i="18"/>
  <c r="AU1010" i="18"/>
  <c r="AU1009" i="18"/>
  <c r="AU1008" i="18"/>
  <c r="AU1007" i="18"/>
  <c r="AU1006" i="18"/>
  <c r="AU1005" i="18"/>
  <c r="AU1004" i="18"/>
  <c r="AU1003" i="18"/>
  <c r="AU1002" i="18"/>
  <c r="AU1001" i="18"/>
  <c r="AU1000" i="18"/>
  <c r="AU999" i="18"/>
  <c r="AU998" i="18"/>
  <c r="AU997" i="18"/>
  <c r="AU996" i="18"/>
  <c r="AU995" i="18"/>
  <c r="AU994" i="18"/>
  <c r="AU993" i="18"/>
  <c r="AU992" i="18"/>
  <c r="AU991" i="18"/>
  <c r="AU990" i="18"/>
  <c r="AU989" i="18"/>
  <c r="AU988" i="18"/>
  <c r="AU987" i="18"/>
  <c r="AU986" i="18"/>
  <c r="AU985" i="18"/>
  <c r="AU984" i="18"/>
  <c r="AU983" i="18"/>
  <c r="AU982" i="18"/>
  <c r="AU981" i="18"/>
  <c r="AU980" i="18"/>
  <c r="AU979" i="18"/>
  <c r="AU978" i="18"/>
  <c r="AU977" i="18"/>
  <c r="AU976" i="18"/>
  <c r="AU975" i="18"/>
  <c r="AU974" i="18"/>
  <c r="AU973" i="18"/>
  <c r="AU972" i="18"/>
  <c r="AU971" i="18"/>
  <c r="AU970" i="18"/>
  <c r="AU969" i="18"/>
  <c r="AU968" i="18"/>
  <c r="AU967" i="18"/>
  <c r="AU966" i="18"/>
  <c r="AU965" i="18"/>
  <c r="AU964" i="18"/>
  <c r="AU963" i="18"/>
  <c r="AU962" i="18"/>
  <c r="AU961" i="18"/>
  <c r="AU960" i="18"/>
  <c r="AU959" i="18"/>
  <c r="AU958" i="18"/>
  <c r="AU957" i="18"/>
  <c r="AU956" i="18"/>
  <c r="AU955" i="18"/>
  <c r="AU954" i="18"/>
  <c r="AU953" i="18"/>
  <c r="AU952" i="18"/>
  <c r="AU951" i="18"/>
  <c r="AU950" i="18"/>
  <c r="AU949" i="18"/>
  <c r="AU948" i="18"/>
  <c r="AU947" i="18"/>
  <c r="AU946" i="18"/>
  <c r="AU945" i="18"/>
  <c r="AU944" i="18"/>
  <c r="AU943" i="18"/>
  <c r="AU942" i="18"/>
  <c r="AU941" i="18"/>
  <c r="AU940" i="18"/>
  <c r="AU939" i="18"/>
  <c r="AU938" i="18"/>
  <c r="AU937" i="18"/>
  <c r="AU936" i="18"/>
  <c r="AU935" i="18"/>
  <c r="AU934" i="18"/>
  <c r="AU933" i="18"/>
  <c r="AU932" i="18"/>
  <c r="AU931" i="18"/>
  <c r="AU930" i="18"/>
  <c r="AU929" i="18"/>
  <c r="AU928" i="18"/>
  <c r="AU927" i="18"/>
  <c r="AU926" i="18"/>
  <c r="AU925" i="18"/>
  <c r="AU924" i="18"/>
  <c r="AU923" i="18"/>
  <c r="AU922" i="18"/>
  <c r="AU921" i="18"/>
  <c r="AU920" i="18"/>
  <c r="AU919" i="18"/>
  <c r="AU918" i="18"/>
  <c r="AU917" i="18"/>
  <c r="AU916" i="18"/>
  <c r="AU915" i="18"/>
  <c r="AU914" i="18"/>
  <c r="AU913" i="18"/>
  <c r="AU912" i="18"/>
  <c r="AU911" i="18"/>
  <c r="AU910" i="18"/>
  <c r="AU909" i="18"/>
  <c r="AU908" i="18"/>
  <c r="AU907" i="18"/>
  <c r="AU906" i="18"/>
  <c r="AU905" i="18"/>
  <c r="AU904" i="18"/>
  <c r="AU903" i="18"/>
  <c r="AU902" i="18"/>
  <c r="AU901" i="18"/>
  <c r="AU900" i="18"/>
  <c r="AU899" i="18"/>
  <c r="AU898" i="18"/>
  <c r="AU897" i="18"/>
  <c r="AU896" i="18"/>
  <c r="AU895" i="18"/>
  <c r="AU894" i="18"/>
  <c r="AU893" i="18"/>
  <c r="AU892" i="18"/>
  <c r="AU891" i="18"/>
  <c r="AU890" i="18"/>
  <c r="AU889" i="18"/>
  <c r="AU888" i="18"/>
  <c r="AU887" i="18"/>
  <c r="AU886" i="18"/>
  <c r="AU885" i="18"/>
  <c r="AU884" i="18"/>
  <c r="AU883" i="18"/>
  <c r="AU882" i="18"/>
  <c r="AU881" i="18"/>
  <c r="AU880" i="18"/>
  <c r="AU879" i="18"/>
  <c r="AU878" i="18"/>
  <c r="AU877" i="18"/>
  <c r="AU876" i="18"/>
  <c r="AU875" i="18"/>
  <c r="AU874" i="18"/>
  <c r="AU873" i="18"/>
  <c r="AU872" i="18"/>
  <c r="AU871" i="18"/>
  <c r="AU870" i="18"/>
  <c r="AU869" i="18"/>
  <c r="AU868" i="18"/>
  <c r="AU867" i="18"/>
  <c r="AU866" i="18"/>
  <c r="AU865" i="18"/>
  <c r="AU864" i="18"/>
  <c r="AU863" i="18"/>
  <c r="AU862" i="18"/>
  <c r="AU861" i="18"/>
  <c r="AU860" i="18"/>
  <c r="AU859" i="18"/>
  <c r="AU858" i="18"/>
  <c r="AU857" i="18"/>
  <c r="AU856" i="18"/>
  <c r="AU855" i="18"/>
  <c r="AU854" i="18"/>
  <c r="AU853" i="18"/>
  <c r="AU852" i="18"/>
  <c r="AU851" i="18"/>
  <c r="AU850" i="18"/>
  <c r="AU849" i="18"/>
  <c r="AU848" i="18"/>
  <c r="AU847" i="18"/>
  <c r="AU846" i="18"/>
  <c r="AU845" i="18"/>
  <c r="AU844" i="18"/>
  <c r="AU843" i="18"/>
  <c r="AU842" i="18"/>
  <c r="AU841" i="18"/>
  <c r="AU840" i="18"/>
  <c r="AU839" i="18"/>
  <c r="AP108" i="17"/>
  <c r="AP107" i="17"/>
  <c r="AP106" i="17"/>
  <c r="AP105" i="17"/>
  <c r="AP104" i="17"/>
  <c r="AP103" i="17"/>
  <c r="AP102" i="17"/>
  <c r="AP101" i="17"/>
  <c r="AP100" i="17"/>
  <c r="AP99" i="17"/>
  <c r="AP98" i="17"/>
  <c r="AP97" i="17"/>
  <c r="AP96" i="17"/>
  <c r="AP95" i="17"/>
  <c r="AP94" i="17"/>
  <c r="AP93" i="17"/>
  <c r="AP92" i="17"/>
  <c r="AP91" i="17"/>
  <c r="AP90" i="17"/>
  <c r="AP89" i="17"/>
  <c r="AP88" i="17"/>
  <c r="AP87" i="17"/>
  <c r="AP86" i="17"/>
  <c r="AP85" i="17"/>
  <c r="AP84" i="17"/>
  <c r="AP83" i="17"/>
  <c r="AP82" i="17"/>
  <c r="AP81" i="17"/>
  <c r="AP80" i="17"/>
  <c r="AP79" i="17"/>
  <c r="AP78" i="17"/>
  <c r="AP77" i="17"/>
  <c r="AP76" i="17"/>
  <c r="AP75" i="17"/>
  <c r="AP74" i="17"/>
  <c r="AP73" i="17"/>
  <c r="AP72" i="17"/>
  <c r="AP71" i="17"/>
  <c r="AP70" i="17"/>
  <c r="AP69" i="17"/>
  <c r="AP68" i="17"/>
  <c r="AP67" i="17"/>
  <c r="AP66" i="17"/>
  <c r="AP65" i="17"/>
  <c r="AP64" i="17"/>
  <c r="AP63" i="17"/>
  <c r="AP62" i="17"/>
  <c r="AP61" i="17"/>
  <c r="AP60" i="17"/>
  <c r="AP59" i="17"/>
  <c r="AP58" i="17"/>
  <c r="AP57" i="17"/>
  <c r="AP56" i="17"/>
  <c r="AP55" i="17"/>
  <c r="AP54" i="17"/>
  <c r="AP53" i="17"/>
  <c r="AP52" i="17"/>
  <c r="AP51" i="17"/>
  <c r="AP50" i="17"/>
  <c r="AP49" i="17"/>
  <c r="AP48" i="17"/>
  <c r="AP47" i="17"/>
  <c r="AP46" i="17"/>
  <c r="AP45" i="17"/>
  <c r="AP44" i="17"/>
  <c r="AP43" i="17"/>
  <c r="AP42" i="17"/>
  <c r="AP41" i="17"/>
  <c r="AP40" i="17"/>
  <c r="AP39" i="17"/>
  <c r="AP38" i="17"/>
  <c r="AP37" i="17"/>
  <c r="AP36" i="17"/>
  <c r="AP35" i="17"/>
  <c r="AP34" i="17"/>
  <c r="AP33" i="17"/>
  <c r="AP32" i="17"/>
  <c r="AP31" i="17"/>
  <c r="AP30" i="17"/>
  <c r="AP29" i="17"/>
  <c r="AP28" i="17"/>
  <c r="AP27" i="17"/>
  <c r="AP26" i="17"/>
  <c r="AU838" i="18"/>
  <c r="AU837" i="18"/>
  <c r="AU836" i="18"/>
  <c r="AU835" i="18"/>
  <c r="AU834" i="18"/>
  <c r="AU833" i="18"/>
  <c r="AU832" i="18"/>
  <c r="AU831" i="18"/>
  <c r="AU830" i="18"/>
  <c r="AU829" i="18"/>
  <c r="AU828" i="18"/>
  <c r="AU827" i="18"/>
  <c r="AU826" i="18"/>
  <c r="AU825" i="18"/>
  <c r="AU824" i="18"/>
  <c r="AU823" i="18"/>
  <c r="AU822" i="18"/>
  <c r="AU821" i="18"/>
  <c r="AU820" i="18"/>
  <c r="AU819" i="18"/>
  <c r="AU818" i="18"/>
  <c r="AU817" i="18"/>
  <c r="AU816" i="18"/>
  <c r="AU815" i="18"/>
  <c r="AU814" i="18"/>
  <c r="AU813" i="18"/>
  <c r="AU812" i="18"/>
  <c r="AU811" i="18"/>
  <c r="AU810" i="18"/>
  <c r="AU809" i="18"/>
  <c r="AU808" i="18"/>
  <c r="AU807" i="18"/>
  <c r="AU806" i="18"/>
  <c r="AU805" i="18"/>
  <c r="AU804" i="18"/>
  <c r="AU803" i="18"/>
  <c r="AU802" i="18"/>
  <c r="AU801" i="18"/>
  <c r="AU800" i="18"/>
  <c r="AU799" i="18"/>
  <c r="AU798" i="18"/>
  <c r="AU797" i="18"/>
  <c r="AU796" i="18"/>
  <c r="AU795" i="18"/>
  <c r="AU794" i="18"/>
  <c r="AU793" i="18"/>
  <c r="AU792" i="18"/>
  <c r="AU791" i="18"/>
  <c r="AU790" i="18"/>
  <c r="AU789" i="18"/>
  <c r="AU788" i="18"/>
  <c r="AU787" i="18"/>
  <c r="AU786" i="18"/>
  <c r="AU785" i="18"/>
  <c r="AU784" i="18"/>
  <c r="AU783" i="18"/>
  <c r="AU782" i="18"/>
  <c r="AU781" i="18"/>
  <c r="AU780" i="18"/>
  <c r="AU779" i="18"/>
  <c r="AU778" i="18"/>
  <c r="AU777" i="18"/>
  <c r="AU776" i="18"/>
  <c r="AU775" i="18"/>
  <c r="AU774" i="18"/>
  <c r="AU773" i="18"/>
  <c r="AU772" i="18"/>
  <c r="AU771" i="18"/>
  <c r="AU770" i="18"/>
  <c r="AU769" i="18"/>
  <c r="AU768" i="18"/>
  <c r="AU767" i="18"/>
  <c r="AU766" i="18"/>
  <c r="AU765" i="18"/>
  <c r="AU764" i="18"/>
  <c r="AU763" i="18"/>
  <c r="AU762" i="18"/>
  <c r="AU761" i="18"/>
  <c r="AU760" i="18"/>
  <c r="AU759" i="18"/>
  <c r="AU758" i="18"/>
  <c r="AU757" i="18"/>
  <c r="AU756" i="18"/>
  <c r="AU755" i="18"/>
  <c r="AU754" i="18"/>
  <c r="AU753" i="18"/>
  <c r="AU752" i="18"/>
  <c r="AU751" i="18"/>
  <c r="AU750" i="18"/>
  <c r="AU749" i="18"/>
  <c r="AU748" i="18"/>
  <c r="AU747" i="18"/>
  <c r="AU746" i="18"/>
  <c r="AU745" i="18"/>
  <c r="AU744" i="18"/>
  <c r="AU743" i="18"/>
  <c r="AU742" i="18"/>
  <c r="AU741" i="18"/>
  <c r="AU740" i="18"/>
  <c r="AU739" i="18"/>
  <c r="AU738" i="18"/>
  <c r="AU737" i="18"/>
  <c r="AU736" i="18"/>
  <c r="AU735" i="18"/>
  <c r="AU734" i="18"/>
  <c r="AU733" i="18"/>
  <c r="AU732" i="18"/>
  <c r="AU731" i="18"/>
  <c r="AU730" i="18"/>
  <c r="AU729" i="18"/>
  <c r="AU728" i="18"/>
  <c r="AU727" i="18"/>
  <c r="AU726" i="18"/>
  <c r="AU725" i="18"/>
  <c r="AU724" i="18"/>
  <c r="AU723" i="18"/>
  <c r="AU722" i="18"/>
  <c r="AU721" i="18"/>
  <c r="AU720" i="18"/>
  <c r="AU719" i="18"/>
  <c r="AU718" i="18"/>
  <c r="AU717" i="18"/>
  <c r="AU716" i="18"/>
  <c r="AU715" i="18"/>
  <c r="AU714" i="18"/>
  <c r="AU713" i="18"/>
  <c r="AU712" i="18"/>
  <c r="AU711" i="18"/>
  <c r="AU710" i="18"/>
  <c r="AU709" i="18"/>
  <c r="AU708" i="18"/>
  <c r="AU707" i="18"/>
  <c r="AU706" i="18"/>
  <c r="AU705" i="18"/>
  <c r="AU704" i="18"/>
  <c r="AU703" i="18"/>
  <c r="AU702" i="18"/>
  <c r="AU701" i="18"/>
  <c r="AU700" i="18"/>
  <c r="AU699" i="18"/>
  <c r="AU698" i="18"/>
  <c r="AU697" i="18"/>
  <c r="AU696" i="18"/>
  <c r="AU695" i="18"/>
  <c r="AU694" i="18"/>
  <c r="AU693" i="18"/>
  <c r="AU692" i="18"/>
  <c r="AU691" i="18"/>
  <c r="AU690" i="18"/>
  <c r="AU689" i="18"/>
  <c r="AU688" i="18"/>
  <c r="AU687" i="18"/>
  <c r="AU686" i="18"/>
  <c r="AU685" i="18"/>
  <c r="AU684" i="18"/>
  <c r="AU683" i="18"/>
  <c r="AU682" i="18"/>
  <c r="AU681" i="18"/>
  <c r="AU680" i="18"/>
  <c r="AU679" i="18"/>
  <c r="AU678" i="18"/>
  <c r="AU677" i="18"/>
  <c r="AU676" i="18"/>
  <c r="AU675" i="18"/>
  <c r="AU674" i="18"/>
  <c r="AU673" i="18"/>
  <c r="AU672" i="18"/>
  <c r="AU671" i="18"/>
  <c r="AU670" i="18"/>
  <c r="AU669" i="18"/>
  <c r="AU668" i="18"/>
  <c r="AU667" i="18"/>
  <c r="AU666" i="18"/>
  <c r="AU665" i="18"/>
  <c r="AU664" i="18"/>
  <c r="AU663" i="18"/>
  <c r="AU662" i="18"/>
  <c r="AU661" i="18"/>
  <c r="AU660" i="18"/>
  <c r="AU659" i="18"/>
  <c r="AU658" i="18"/>
  <c r="AU657" i="18"/>
  <c r="AU656" i="18"/>
  <c r="AU655" i="18"/>
  <c r="AU654" i="18"/>
  <c r="AU653" i="18"/>
  <c r="AU652" i="18"/>
  <c r="AU651" i="18"/>
  <c r="AU650" i="18"/>
  <c r="AU649" i="18"/>
  <c r="AU648" i="18"/>
  <c r="AU647" i="18"/>
  <c r="AU646" i="18"/>
  <c r="AU645" i="18"/>
  <c r="AU644" i="18"/>
  <c r="AU643" i="18"/>
  <c r="AU642" i="18"/>
  <c r="AU641" i="18"/>
  <c r="AU640" i="18"/>
  <c r="AU639" i="18"/>
  <c r="AU638" i="18"/>
  <c r="AU637" i="18"/>
  <c r="AU636" i="18"/>
  <c r="AU635" i="18"/>
  <c r="AU634" i="18"/>
  <c r="AU633" i="18"/>
  <c r="AU632" i="18"/>
  <c r="AU631" i="18"/>
  <c r="AU630" i="18"/>
  <c r="AU629" i="18"/>
  <c r="AU628" i="18"/>
  <c r="AU627" i="18"/>
  <c r="AU626" i="18"/>
  <c r="AU625" i="18"/>
  <c r="AU624" i="18"/>
  <c r="AU623" i="18"/>
  <c r="AU622" i="18"/>
  <c r="AU621" i="18"/>
  <c r="AU620" i="18"/>
  <c r="AU619" i="18"/>
  <c r="AU618" i="18"/>
  <c r="AU617" i="18"/>
  <c r="AU616" i="18"/>
  <c r="AU615" i="18"/>
  <c r="AU614" i="18"/>
  <c r="AU613" i="18"/>
  <c r="AU612" i="18"/>
  <c r="AU611" i="18"/>
  <c r="AU610" i="18"/>
  <c r="AU609" i="18"/>
  <c r="AU608" i="18"/>
  <c r="AU607" i="18"/>
  <c r="AU606" i="18"/>
  <c r="AU605" i="18"/>
  <c r="AU604" i="18"/>
  <c r="AU603" i="18"/>
  <c r="AU602" i="18"/>
  <c r="AU601" i="18"/>
  <c r="AU600" i="18"/>
  <c r="AU599" i="18"/>
  <c r="AU598" i="18"/>
  <c r="AU597" i="18"/>
  <c r="AU596" i="18"/>
  <c r="AU595" i="18"/>
  <c r="AU594" i="18"/>
  <c r="AU593" i="18"/>
  <c r="AU592" i="18"/>
  <c r="AU591" i="18"/>
  <c r="AU590" i="18"/>
  <c r="AU589" i="18"/>
  <c r="AU588" i="18"/>
  <c r="AU587" i="18"/>
  <c r="AU586" i="18"/>
  <c r="AU585" i="18"/>
  <c r="AU584" i="18"/>
  <c r="AU583" i="18"/>
  <c r="AU582" i="18"/>
  <c r="AU581" i="18"/>
  <c r="AU580" i="18"/>
  <c r="AU579" i="18"/>
  <c r="AU578" i="18"/>
  <c r="AU577" i="18"/>
  <c r="AU576" i="18"/>
  <c r="AU575" i="18"/>
  <c r="AU574" i="18"/>
  <c r="AU573" i="18"/>
  <c r="AU572" i="18"/>
  <c r="AU571" i="18"/>
  <c r="AP25" i="17"/>
  <c r="AP24" i="17"/>
  <c r="AP23" i="17"/>
  <c r="AP22" i="17"/>
  <c r="AP21" i="17"/>
  <c r="AP20" i="17"/>
  <c r="AP19" i="17"/>
  <c r="AP18" i="17"/>
  <c r="AP17" i="17"/>
  <c r="AP16" i="17"/>
  <c r="AP15" i="17"/>
  <c r="AP14" i="17"/>
  <c r="AP13" i="17"/>
  <c r="AP12" i="17"/>
  <c r="AP11" i="17"/>
  <c r="AP10" i="17"/>
  <c r="AP9" i="17"/>
  <c r="AP8" i="17"/>
  <c r="AP7" i="17"/>
  <c r="AP6" i="17"/>
  <c r="AP5" i="17"/>
  <c r="AP4" i="17"/>
  <c r="AP3" i="17"/>
  <c r="AP2" i="17"/>
  <c r="AU570" i="18"/>
  <c r="AU569" i="18"/>
  <c r="AU568" i="18"/>
  <c r="AU567" i="18"/>
  <c r="AU566" i="18"/>
  <c r="AU565" i="18"/>
  <c r="AU564" i="18"/>
  <c r="AU563" i="18"/>
  <c r="AU562" i="18"/>
  <c r="AU561" i="18"/>
  <c r="AU560" i="18"/>
  <c r="AU559" i="18"/>
  <c r="AU558" i="18"/>
  <c r="AU557" i="18"/>
  <c r="AU556" i="18"/>
  <c r="AU555" i="18"/>
  <c r="AU554" i="18"/>
  <c r="AU553" i="18"/>
  <c r="AU552" i="18"/>
  <c r="AU551" i="18"/>
  <c r="AU550" i="18"/>
  <c r="AU549" i="18"/>
  <c r="AU548" i="18"/>
  <c r="AU547" i="18"/>
  <c r="AU546" i="18"/>
  <c r="AU545" i="18"/>
  <c r="AU544" i="18"/>
  <c r="AU543" i="18"/>
  <c r="AU542" i="18"/>
  <c r="AU541" i="18"/>
  <c r="AU540" i="18"/>
  <c r="AU539" i="18"/>
  <c r="AU538" i="18"/>
  <c r="AU537" i="18"/>
  <c r="AU536" i="18"/>
  <c r="AU535" i="18"/>
  <c r="AU534" i="18"/>
  <c r="AU533" i="18"/>
  <c r="AU532" i="18"/>
  <c r="AU531" i="18"/>
  <c r="AU530" i="18"/>
  <c r="AU529" i="18"/>
  <c r="AU528" i="18"/>
  <c r="AU527" i="18"/>
  <c r="AU526" i="18"/>
  <c r="AU525" i="18"/>
  <c r="AU524" i="18"/>
  <c r="AU523" i="18"/>
  <c r="AU522" i="18"/>
  <c r="AU521" i="18"/>
  <c r="AU520" i="18"/>
  <c r="AU519" i="18"/>
  <c r="AU518" i="18"/>
  <c r="AU517" i="18"/>
  <c r="AU516" i="18"/>
  <c r="AU515" i="18"/>
  <c r="AU514" i="18"/>
  <c r="AU513" i="18"/>
  <c r="AU512" i="18"/>
  <c r="AU511" i="18"/>
  <c r="AU510" i="18"/>
  <c r="AU509" i="18"/>
  <c r="AU508" i="18"/>
  <c r="AU507" i="18"/>
  <c r="AU506" i="18"/>
  <c r="AU505" i="18"/>
  <c r="AU504" i="18"/>
  <c r="AU503" i="18"/>
  <c r="AU502" i="18"/>
  <c r="AU501" i="18"/>
  <c r="AU500" i="18"/>
  <c r="AU499" i="18"/>
  <c r="AU498" i="18"/>
  <c r="AU497" i="18"/>
  <c r="AU496" i="18"/>
  <c r="AU495" i="18"/>
  <c r="AU494" i="18"/>
  <c r="AU493" i="18"/>
  <c r="AU492" i="18"/>
  <c r="AU491" i="18"/>
  <c r="AU490" i="18"/>
  <c r="AU489" i="18"/>
  <c r="AU488" i="18"/>
  <c r="AU487" i="18"/>
  <c r="AU486" i="18"/>
  <c r="AU485" i="18"/>
  <c r="AU484" i="18"/>
  <c r="AU483" i="18"/>
  <c r="AU482" i="18"/>
  <c r="AU481" i="18"/>
  <c r="AU480" i="18"/>
  <c r="AU479" i="18"/>
  <c r="AU478" i="18"/>
  <c r="AU477" i="18"/>
  <c r="AU476" i="18"/>
  <c r="AU475" i="18"/>
  <c r="AU474" i="18"/>
  <c r="AU473" i="18"/>
  <c r="AU472" i="18"/>
  <c r="AU471" i="18"/>
  <c r="AU470" i="18"/>
  <c r="AU469" i="18"/>
  <c r="AU468" i="18"/>
  <c r="AU467" i="18"/>
  <c r="AU466" i="18"/>
  <c r="AU465" i="18"/>
  <c r="AU464" i="18"/>
  <c r="AU463" i="18"/>
  <c r="AU462" i="18"/>
  <c r="AU461" i="18"/>
  <c r="AU460" i="18"/>
  <c r="AU459" i="18"/>
  <c r="AU458" i="18"/>
  <c r="AU457" i="18"/>
  <c r="AU456" i="18"/>
  <c r="AU455" i="18"/>
  <c r="AU454" i="18"/>
  <c r="AU453" i="18"/>
  <c r="AU452" i="18"/>
  <c r="AU451" i="18"/>
  <c r="AU450" i="18"/>
  <c r="AU449" i="18"/>
  <c r="AU448" i="18"/>
  <c r="AU447" i="18"/>
  <c r="AU446" i="18"/>
  <c r="AU445" i="18"/>
  <c r="AU444" i="18"/>
  <c r="AU443" i="18"/>
  <c r="AU442" i="18"/>
  <c r="AU441" i="18"/>
  <c r="AU440" i="18"/>
  <c r="AU439" i="18"/>
  <c r="AU438" i="18"/>
  <c r="AU437" i="18"/>
  <c r="AU436" i="18"/>
  <c r="AU435" i="18"/>
  <c r="AU434" i="18"/>
  <c r="AU433" i="18"/>
  <c r="AU432" i="18"/>
  <c r="AU431" i="18"/>
  <c r="AU430" i="18"/>
  <c r="AU429" i="18"/>
  <c r="AU428" i="18"/>
  <c r="AU427" i="18"/>
  <c r="AU426" i="18"/>
  <c r="AU425" i="18"/>
  <c r="AU424" i="18"/>
  <c r="AU423" i="18"/>
  <c r="AU422" i="18"/>
  <c r="AU421" i="18"/>
  <c r="AU420" i="18"/>
  <c r="AU419" i="18"/>
  <c r="AU418" i="18"/>
  <c r="AU417" i="18"/>
  <c r="AU416" i="18"/>
  <c r="AU415" i="18"/>
  <c r="AU414" i="18"/>
  <c r="AU413" i="18"/>
  <c r="AU412" i="18"/>
  <c r="AU411" i="18"/>
  <c r="AU410" i="18"/>
  <c r="AU409" i="18"/>
  <c r="AU408" i="18"/>
  <c r="AU407" i="18"/>
  <c r="AU406" i="18"/>
  <c r="AU405" i="18"/>
  <c r="AU404" i="18"/>
  <c r="AU403" i="18"/>
  <c r="AU402" i="18"/>
  <c r="AU401" i="18"/>
  <c r="AU400" i="18"/>
  <c r="AU399" i="18"/>
  <c r="AU398" i="18"/>
  <c r="AU397" i="18"/>
  <c r="AU396" i="18"/>
  <c r="AU395" i="18"/>
  <c r="AU394" i="18"/>
  <c r="AU393" i="18"/>
  <c r="AU392" i="18"/>
  <c r="AU391" i="18"/>
  <c r="AU390" i="18"/>
  <c r="AU389" i="18"/>
  <c r="AU388" i="18"/>
  <c r="AU387" i="18"/>
  <c r="AU386" i="18"/>
  <c r="AU385" i="18"/>
  <c r="AU384" i="18"/>
  <c r="AU383" i="18"/>
  <c r="AU382" i="18"/>
  <c r="AU381" i="18"/>
  <c r="AU380" i="18"/>
  <c r="AU379" i="18"/>
  <c r="AU378" i="18"/>
  <c r="AU377" i="18"/>
  <c r="AU376" i="18"/>
  <c r="AU375" i="18"/>
  <c r="AU374" i="18"/>
  <c r="AU373" i="18"/>
  <c r="AU372" i="18"/>
  <c r="AU371" i="18"/>
  <c r="AU370" i="18"/>
  <c r="AU369" i="18"/>
  <c r="AU368" i="18"/>
  <c r="AU367" i="18"/>
  <c r="AU366" i="18"/>
  <c r="AU365" i="18"/>
  <c r="AU364" i="18"/>
  <c r="AU363" i="18"/>
  <c r="AU362" i="18"/>
  <c r="AU361" i="18"/>
  <c r="AU360" i="18"/>
  <c r="AU359" i="18"/>
  <c r="AU358" i="18"/>
  <c r="AU357" i="18"/>
  <c r="AU356" i="18"/>
  <c r="AU355" i="18"/>
  <c r="AU354" i="18"/>
  <c r="AU353" i="18"/>
  <c r="AU352" i="18"/>
  <c r="AU351" i="18"/>
  <c r="AU350" i="18"/>
  <c r="AU349" i="18"/>
  <c r="AU348" i="18"/>
  <c r="AU347" i="18"/>
  <c r="AU346" i="18"/>
  <c r="AU345" i="18"/>
  <c r="AU344" i="18"/>
  <c r="AU343" i="18"/>
  <c r="AU342" i="18"/>
  <c r="AU341" i="18"/>
  <c r="AU340" i="18"/>
  <c r="AU339" i="18"/>
  <c r="AU338" i="18"/>
  <c r="AU337" i="18"/>
  <c r="AU336" i="18"/>
  <c r="AU335" i="18"/>
  <c r="AU334" i="18"/>
  <c r="AU333" i="18"/>
  <c r="AU332" i="18"/>
  <c r="AU331" i="18"/>
  <c r="AU330" i="18"/>
  <c r="AU329" i="18"/>
  <c r="AU328" i="18"/>
  <c r="AU327" i="18"/>
  <c r="AU326" i="18"/>
  <c r="AU325" i="18"/>
  <c r="AU324" i="18"/>
  <c r="AU323" i="18"/>
  <c r="AU322" i="18"/>
  <c r="AU321" i="18"/>
  <c r="AU320" i="18"/>
  <c r="AU319" i="18"/>
  <c r="AU318" i="18"/>
  <c r="AU317" i="18"/>
  <c r="AU316" i="18"/>
  <c r="AU315" i="18"/>
  <c r="AU314" i="18"/>
  <c r="AU313" i="18"/>
  <c r="AU312" i="18"/>
  <c r="AU311" i="18"/>
  <c r="AU310" i="18"/>
  <c r="AU309" i="18"/>
  <c r="AU308" i="18"/>
  <c r="AU307" i="18"/>
  <c r="AU306" i="18"/>
  <c r="AU305" i="18"/>
  <c r="AU304" i="18"/>
  <c r="AU303" i="18"/>
  <c r="AU302" i="18"/>
  <c r="AU301" i="18"/>
  <c r="AU300" i="18"/>
  <c r="AU299" i="18"/>
  <c r="AU298" i="18"/>
  <c r="AU297" i="18"/>
  <c r="AU296" i="18"/>
  <c r="AU295" i="18"/>
  <c r="AU294" i="18"/>
  <c r="AU293" i="18"/>
  <c r="AU292" i="18"/>
  <c r="AU291" i="18"/>
  <c r="AU290" i="18"/>
  <c r="AU289" i="18"/>
  <c r="AU288" i="18"/>
  <c r="AU287" i="18"/>
  <c r="AU286" i="18"/>
  <c r="AU285" i="18"/>
  <c r="AU284" i="18"/>
  <c r="AU283" i="18"/>
  <c r="AU282" i="18"/>
  <c r="AU281" i="18"/>
  <c r="AU280" i="18"/>
  <c r="AU279" i="18"/>
  <c r="AU278" i="18"/>
  <c r="AU277" i="18"/>
  <c r="AU276" i="18"/>
  <c r="AU275" i="18"/>
  <c r="AU274" i="18"/>
  <c r="AU273" i="18"/>
  <c r="AU272" i="18"/>
  <c r="AU271" i="18"/>
  <c r="AU270" i="18"/>
  <c r="AU269" i="18"/>
  <c r="AU268" i="18"/>
  <c r="AU267" i="18"/>
  <c r="AU266" i="18"/>
  <c r="AU265" i="18"/>
  <c r="AU264" i="18"/>
  <c r="AU263" i="18"/>
  <c r="AU262" i="18"/>
  <c r="AU261" i="18"/>
  <c r="AU260" i="18"/>
  <c r="AU259" i="18"/>
  <c r="AU258" i="18"/>
  <c r="AU257" i="18"/>
  <c r="AU256" i="18"/>
  <c r="AU255" i="18"/>
  <c r="AU254" i="18"/>
  <c r="AU253" i="18"/>
  <c r="AU252" i="18"/>
  <c r="AU251" i="18"/>
  <c r="AU250" i="18"/>
  <c r="AU249" i="18"/>
  <c r="AU248" i="18"/>
  <c r="AU247" i="18"/>
  <c r="AU246" i="18"/>
  <c r="AU245" i="18"/>
  <c r="AU244" i="18"/>
  <c r="AU243" i="18"/>
  <c r="AU242" i="18"/>
  <c r="AU241" i="18"/>
  <c r="AU240" i="18"/>
  <c r="AU239" i="18"/>
  <c r="AU238" i="18"/>
  <c r="AU237" i="18"/>
  <c r="AU236" i="18"/>
  <c r="AU235" i="18"/>
  <c r="AU234" i="18"/>
  <c r="AU233" i="18"/>
  <c r="AU232" i="18"/>
  <c r="AU231" i="18"/>
  <c r="AU230" i="18"/>
  <c r="AU229" i="18"/>
  <c r="AU228" i="18"/>
  <c r="AU227" i="18"/>
  <c r="AU226" i="18"/>
  <c r="AU225" i="18"/>
  <c r="AU224" i="18"/>
  <c r="AU223" i="18"/>
  <c r="AU222" i="18"/>
  <c r="AU221" i="18"/>
  <c r="AU220" i="18"/>
  <c r="AU219" i="18"/>
  <c r="AU218" i="18"/>
  <c r="AU217" i="18"/>
  <c r="AU216" i="18"/>
  <c r="AU215" i="18"/>
  <c r="AU214" i="18"/>
  <c r="AU213" i="18"/>
  <c r="AU212" i="18"/>
  <c r="AU211" i="18"/>
  <c r="AU210" i="18"/>
  <c r="AU209" i="18"/>
  <c r="AU208" i="18"/>
  <c r="AU207" i="18"/>
  <c r="AU206" i="18"/>
  <c r="AU205" i="18"/>
  <c r="AU204" i="18"/>
  <c r="AU203" i="18"/>
  <c r="AU202" i="18"/>
  <c r="AU201" i="18"/>
  <c r="AU200" i="18"/>
  <c r="AU199" i="18"/>
  <c r="AU198" i="18"/>
  <c r="AU197" i="18"/>
  <c r="AU196" i="18"/>
  <c r="AU195" i="18"/>
  <c r="AU194" i="18"/>
  <c r="AU193" i="18"/>
  <c r="AU192" i="18"/>
  <c r="AU191" i="18"/>
  <c r="AU190" i="18"/>
  <c r="AU189" i="18"/>
  <c r="AU188" i="18"/>
  <c r="AU187" i="18"/>
  <c r="AU186" i="18"/>
  <c r="AU185" i="18"/>
  <c r="AU184" i="18"/>
  <c r="AU183" i="18"/>
  <c r="AU182" i="18"/>
  <c r="AU181" i="18"/>
  <c r="AU180" i="18"/>
  <c r="AU179" i="18"/>
  <c r="AU178" i="18"/>
  <c r="AU177" i="18"/>
  <c r="AU176" i="18"/>
  <c r="AU175" i="18"/>
  <c r="AU174" i="18"/>
  <c r="AU173" i="18"/>
  <c r="AU172" i="18"/>
  <c r="AU171" i="18"/>
  <c r="AU170" i="18"/>
  <c r="AU169" i="18"/>
  <c r="AU168" i="18"/>
  <c r="AU167" i="18"/>
  <c r="AU166" i="18"/>
  <c r="AU165" i="18"/>
  <c r="AU164" i="18"/>
  <c r="AU163" i="18"/>
  <c r="AU162" i="18"/>
  <c r="AU161" i="18"/>
  <c r="AU160" i="18"/>
  <c r="AU159" i="18"/>
  <c r="AU158" i="18"/>
  <c r="AU157" i="18"/>
  <c r="AU156" i="18"/>
  <c r="AU155" i="18"/>
  <c r="AU154" i="18"/>
  <c r="AU153" i="18"/>
  <c r="AU152" i="18"/>
  <c r="AU151" i="18"/>
  <c r="AU150" i="18"/>
  <c r="AU149" i="18"/>
  <c r="AU148" i="18"/>
  <c r="AU147" i="18"/>
  <c r="AU146" i="18"/>
  <c r="AU145" i="18"/>
  <c r="AU144" i="18"/>
  <c r="AU143" i="18"/>
  <c r="AU142" i="18"/>
  <c r="AU141" i="18"/>
  <c r="AU140" i="18"/>
  <c r="AU139" i="18"/>
  <c r="AU138" i="18"/>
  <c r="AU137" i="18"/>
  <c r="AU136" i="18"/>
  <c r="AU135" i="18"/>
  <c r="AU134" i="18"/>
  <c r="AU133" i="18"/>
  <c r="AU132" i="18"/>
  <c r="AU131" i="18"/>
  <c r="AU130" i="18"/>
  <c r="AU129" i="18"/>
  <c r="AU128" i="18"/>
  <c r="AU127" i="18"/>
  <c r="AU126" i="18"/>
  <c r="AU125" i="18"/>
  <c r="AU124" i="18"/>
  <c r="AU123" i="18"/>
  <c r="AU122" i="18"/>
  <c r="AU121" i="18"/>
  <c r="AU120" i="18"/>
  <c r="AU119" i="18"/>
  <c r="AU118" i="18"/>
  <c r="AU117" i="18"/>
  <c r="AU116" i="18"/>
  <c r="AU115" i="18"/>
  <c r="AU114" i="18"/>
  <c r="AU113" i="18"/>
  <c r="AU112" i="18"/>
  <c r="AU111" i="18"/>
  <c r="AU110" i="18"/>
  <c r="AU109" i="18"/>
  <c r="AU108" i="18"/>
  <c r="AU107" i="18"/>
  <c r="AU106" i="18"/>
  <c r="AU105" i="18"/>
  <c r="AU104" i="18"/>
  <c r="AU103" i="18"/>
  <c r="AU102" i="18"/>
  <c r="AU101" i="18"/>
  <c r="AU100" i="18"/>
  <c r="AU99" i="18"/>
  <c r="AU98" i="18"/>
  <c r="AU97" i="18"/>
  <c r="AU96" i="18"/>
  <c r="AU95" i="18"/>
  <c r="AU94" i="18"/>
  <c r="AU93" i="18"/>
  <c r="AU92" i="18"/>
  <c r="AU91" i="18"/>
  <c r="AU90" i="18"/>
  <c r="AU89" i="18"/>
  <c r="AU88" i="18"/>
  <c r="AU87" i="18"/>
  <c r="AU86" i="18"/>
  <c r="AU85" i="18"/>
  <c r="AU84" i="18"/>
  <c r="AU83" i="18"/>
  <c r="AU82" i="18"/>
  <c r="AU81" i="18"/>
  <c r="AU80" i="18"/>
  <c r="AU79" i="18"/>
  <c r="AU78" i="18"/>
  <c r="AU77" i="18"/>
  <c r="AU76" i="18"/>
  <c r="AU75" i="18"/>
  <c r="AU74" i="18"/>
  <c r="AU73" i="18"/>
  <c r="AU72" i="18"/>
  <c r="AU71" i="18"/>
  <c r="AU70" i="18"/>
  <c r="AU69" i="18"/>
  <c r="AU68" i="18"/>
  <c r="AU67" i="18"/>
  <c r="AU66" i="18"/>
  <c r="AU65" i="18"/>
  <c r="AU64" i="18"/>
  <c r="AU63" i="18"/>
  <c r="AU62" i="18"/>
  <c r="AU61" i="18"/>
  <c r="AU60" i="18"/>
  <c r="AU59" i="18"/>
  <c r="AU58" i="18"/>
  <c r="AU57" i="18"/>
  <c r="AU56" i="18"/>
  <c r="AU55" i="18"/>
  <c r="AU54" i="18"/>
  <c r="AU53" i="18"/>
  <c r="AU52" i="18"/>
  <c r="AU51" i="18"/>
  <c r="AU50" i="18"/>
  <c r="AU49" i="18"/>
  <c r="AU48" i="18"/>
  <c r="AU47" i="18"/>
  <c r="AU46" i="18"/>
  <c r="AU45" i="18"/>
  <c r="AU44" i="18"/>
  <c r="AU43" i="18"/>
  <c r="AU42" i="18"/>
  <c r="AU41" i="18"/>
  <c r="AU40" i="18"/>
  <c r="AU39" i="18"/>
  <c r="AU38" i="18"/>
  <c r="AU37" i="18"/>
  <c r="AU36" i="18"/>
  <c r="AU35" i="18"/>
  <c r="AU34" i="18"/>
  <c r="AU33" i="18"/>
  <c r="AU32" i="18"/>
  <c r="AU31" i="18"/>
  <c r="AU30" i="18"/>
  <c r="AU29" i="18"/>
  <c r="AU28" i="18"/>
  <c r="AU27" i="18"/>
  <c r="AU26" i="18"/>
  <c r="AU25" i="18"/>
  <c r="AU24" i="18"/>
  <c r="AU23" i="18"/>
  <c r="AU22" i="18"/>
  <c r="AU21" i="18"/>
  <c r="AU20" i="18"/>
  <c r="AU19" i="18"/>
  <c r="AU18" i="18"/>
  <c r="AU17" i="18"/>
  <c r="AU16" i="18"/>
  <c r="AU15" i="18"/>
  <c r="AU14" i="18"/>
  <c r="AU13" i="18"/>
  <c r="AU12" i="18"/>
  <c r="AU11" i="18"/>
  <c r="AU10" i="18"/>
  <c r="AU9" i="18"/>
  <c r="AU8" i="18"/>
  <c r="AU7" i="18"/>
  <c r="AU6" i="18"/>
  <c r="AU5" i="18"/>
  <c r="AU4" i="18"/>
  <c r="AU3" i="18"/>
  <c r="AU2" i="18"/>
  <c r="F885" i="1"/>
  <c r="F884" i="1"/>
  <c r="F883" i="1"/>
  <c r="F882" i="1"/>
  <c r="F881" i="1"/>
  <c r="F880" i="1"/>
  <c r="F879" i="1"/>
  <c r="F878" i="1"/>
  <c r="F877" i="1"/>
  <c r="F876" i="1"/>
  <c r="F875" i="1"/>
  <c r="F874" i="1"/>
  <c r="F873" i="1"/>
  <c r="F872" i="1"/>
  <c r="F871" i="1"/>
  <c r="F870" i="1"/>
  <c r="F869" i="1"/>
  <c r="F868" i="1"/>
  <c r="F867" i="1"/>
  <c r="F866" i="1"/>
  <c r="F857" i="1"/>
  <c r="F856" i="1"/>
  <c r="F855" i="1"/>
  <c r="F854" i="1"/>
  <c r="F853" i="1"/>
  <c r="F852" i="1"/>
  <c r="F851" i="1"/>
  <c r="F850" i="1"/>
  <c r="F849" i="1"/>
  <c r="F848" i="1"/>
  <c r="F847" i="1"/>
  <c r="F846" i="1"/>
  <c r="F845" i="1"/>
  <c r="F844" i="1"/>
  <c r="F843" i="1"/>
  <c r="F842" i="1"/>
  <c r="F841" i="1"/>
  <c r="F840" i="1"/>
  <c r="F839" i="1"/>
  <c r="F838" i="1"/>
  <c r="F837" i="1"/>
  <c r="F836"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313" i="1"/>
  <c r="AU161" i="1"/>
  <c r="AU160" i="1"/>
  <c r="AT160" i="1"/>
  <c r="AU159" i="1"/>
  <c r="AT159" i="1"/>
  <c r="AU158" i="1"/>
  <c r="AT158" i="1"/>
  <c r="AU157" i="1"/>
  <c r="AT157" i="1"/>
  <c r="AU156" i="1"/>
  <c r="AT156" i="1"/>
  <c r="AU155" i="1"/>
  <c r="AT155" i="1"/>
  <c r="AU154" i="1"/>
  <c r="AT154" i="1"/>
  <c r="AU153" i="1"/>
  <c r="AT153" i="1"/>
  <c r="AU152" i="1"/>
  <c r="AT152" i="1"/>
  <c r="AU151" i="1"/>
  <c r="AT151" i="1"/>
  <c r="AU150" i="1"/>
  <c r="AT150" i="1"/>
  <c r="AU149" i="1"/>
  <c r="AT149" i="1"/>
  <c r="AU148" i="1"/>
  <c r="AT148" i="1"/>
  <c r="AU147" i="1"/>
  <c r="AT147" i="1"/>
  <c r="AU146" i="1"/>
  <c r="AT146" i="1"/>
  <c r="AU145" i="1"/>
  <c r="AT145" i="1"/>
  <c r="AU144" i="1"/>
  <c r="AT144" i="1"/>
  <c r="AU143" i="1"/>
  <c r="AT143" i="1"/>
  <c r="AU142" i="1"/>
  <c r="AT142" i="1"/>
  <c r="AU141" i="1"/>
  <c r="AT141" i="1"/>
  <c r="AU140" i="1"/>
  <c r="AT140" i="1"/>
  <c r="AU139" i="1"/>
  <c r="AT139" i="1"/>
  <c r="AU138" i="1"/>
  <c r="AT138" i="1"/>
  <c r="AU137" i="1"/>
  <c r="AT137" i="1"/>
  <c r="AU136" i="1"/>
  <c r="AT136" i="1"/>
  <c r="AU135" i="1"/>
  <c r="AT135" i="1"/>
  <c r="AU134" i="1"/>
  <c r="AT134" i="1"/>
  <c r="N134" i="1"/>
  <c r="M134" i="1"/>
  <c r="AU133" i="1"/>
  <c r="AT133" i="1"/>
  <c r="AU132" i="1"/>
  <c r="AT132" i="1"/>
  <c r="AU131" i="1"/>
  <c r="AT131" i="1"/>
  <c r="AU130" i="1"/>
  <c r="AT130" i="1"/>
  <c r="AU129" i="1"/>
  <c r="AT129" i="1"/>
  <c r="AU128" i="1"/>
  <c r="AT128" i="1"/>
  <c r="AU127" i="1"/>
  <c r="AT127" i="1"/>
  <c r="AU126" i="1"/>
  <c r="AT126" i="1"/>
  <c r="N126" i="1"/>
  <c r="M126" i="1"/>
  <c r="AU125" i="1"/>
  <c r="AT125" i="1"/>
  <c r="N125" i="1"/>
  <c r="M125" i="1"/>
  <c r="AU124" i="1"/>
  <c r="AT124" i="1"/>
  <c r="N124" i="1"/>
  <c r="M124" i="1"/>
  <c r="AU123" i="1"/>
  <c r="AT123" i="1"/>
  <c r="N123" i="1"/>
  <c r="M123" i="1"/>
  <c r="AU122" i="1"/>
  <c r="AT122" i="1"/>
  <c r="N122" i="1"/>
  <c r="M122" i="1"/>
  <c r="AU121" i="1"/>
  <c r="AT121" i="1"/>
  <c r="N121" i="1"/>
  <c r="M121" i="1"/>
  <c r="AU120" i="1"/>
  <c r="AT120" i="1"/>
  <c r="N120" i="1"/>
  <c r="M120" i="1"/>
  <c r="AU119" i="1"/>
  <c r="AT119" i="1"/>
  <c r="N119" i="1"/>
  <c r="M119" i="1"/>
  <c r="AU118" i="1"/>
  <c r="AT118" i="1"/>
  <c r="N118" i="1"/>
  <c r="M118" i="1"/>
  <c r="AU117" i="1"/>
  <c r="AT117" i="1"/>
  <c r="N117" i="1"/>
  <c r="M117" i="1"/>
  <c r="AU116" i="1"/>
  <c r="AT116" i="1"/>
  <c r="N116" i="1"/>
  <c r="M116" i="1"/>
  <c r="AU115" i="1"/>
  <c r="AT115" i="1"/>
  <c r="N115" i="1"/>
  <c r="M115" i="1"/>
  <c r="AU114" i="1"/>
  <c r="AT114" i="1"/>
  <c r="N114" i="1"/>
  <c r="M114" i="1"/>
  <c r="AU113" i="1"/>
  <c r="AT113" i="1"/>
  <c r="N113" i="1"/>
  <c r="M113" i="1"/>
  <c r="AU112" i="1"/>
  <c r="AT112" i="1"/>
  <c r="N112" i="1"/>
  <c r="M112" i="1"/>
  <c r="AU111" i="1"/>
  <c r="AT111" i="1"/>
  <c r="N111" i="1"/>
  <c r="M111" i="1"/>
  <c r="AU110" i="1"/>
  <c r="AT110" i="1"/>
  <c r="N110" i="1"/>
  <c r="M110" i="1"/>
  <c r="AU109" i="1"/>
  <c r="AT109" i="1"/>
  <c r="AU108" i="1"/>
  <c r="AT108" i="1"/>
  <c r="N108" i="1"/>
  <c r="M108" i="1"/>
  <c r="AU107" i="1"/>
  <c r="AT107" i="1"/>
  <c r="N107" i="1"/>
  <c r="M107" i="1"/>
  <c r="AU106" i="1"/>
  <c r="AT106" i="1"/>
  <c r="N106" i="1"/>
  <c r="M106" i="1"/>
  <c r="AU105" i="1"/>
  <c r="AT105" i="1"/>
  <c r="N105" i="1"/>
  <c r="M105" i="1"/>
  <c r="AU104" i="1"/>
  <c r="AT104" i="1"/>
  <c r="N104" i="1"/>
  <c r="M104" i="1"/>
  <c r="AU103" i="1"/>
  <c r="AT103" i="1"/>
  <c r="N103" i="1"/>
  <c r="M103" i="1"/>
  <c r="AU102" i="1"/>
  <c r="AT102" i="1"/>
  <c r="N102" i="1"/>
  <c r="M102" i="1"/>
  <c r="AU101" i="1"/>
  <c r="AT101" i="1"/>
  <c r="N101" i="1"/>
  <c r="M101" i="1"/>
  <c r="AU100" i="1"/>
  <c r="AT100" i="1"/>
  <c r="N100" i="1"/>
  <c r="M100" i="1"/>
  <c r="AU99" i="1"/>
  <c r="AT99" i="1"/>
  <c r="N99" i="1"/>
  <c r="M99" i="1"/>
  <c r="AU98" i="1"/>
  <c r="AT98" i="1"/>
  <c r="N98" i="1"/>
  <c r="M98" i="1"/>
  <c r="AU97" i="1"/>
  <c r="AT97" i="1"/>
  <c r="N97" i="1"/>
  <c r="M97" i="1"/>
  <c r="AU96" i="1"/>
  <c r="AT96" i="1"/>
  <c r="N96" i="1"/>
  <c r="M96" i="1"/>
  <c r="AU95" i="1"/>
  <c r="AT95" i="1"/>
  <c r="N95" i="1"/>
  <c r="M95" i="1"/>
  <c r="AU94" i="1"/>
  <c r="AT94" i="1"/>
  <c r="N94" i="1"/>
  <c r="M94" i="1"/>
  <c r="AU93" i="1"/>
  <c r="AT93" i="1"/>
  <c r="N93" i="1"/>
  <c r="M93" i="1"/>
  <c r="AU92" i="1"/>
  <c r="AT92" i="1"/>
  <c r="N92" i="1"/>
  <c r="M92" i="1"/>
  <c r="AU91" i="1"/>
  <c r="AT91" i="1"/>
  <c r="N91" i="1"/>
  <c r="M91" i="1"/>
  <c r="AU90" i="1"/>
  <c r="AT90" i="1"/>
  <c r="N90" i="1"/>
  <c r="M90" i="1"/>
  <c r="AU89" i="1"/>
  <c r="AT89" i="1"/>
  <c r="N89" i="1"/>
  <c r="M89" i="1"/>
  <c r="AU88" i="1"/>
  <c r="AT88" i="1"/>
  <c r="N88" i="1"/>
  <c r="M88" i="1"/>
  <c r="AU87" i="1"/>
  <c r="AT87" i="1"/>
  <c r="N87" i="1"/>
  <c r="M87" i="1"/>
  <c r="AU86" i="1"/>
  <c r="AT86" i="1"/>
  <c r="N86" i="1"/>
  <c r="M86" i="1"/>
  <c r="AU85" i="1"/>
  <c r="AT85" i="1"/>
  <c r="N85" i="1"/>
  <c r="M85" i="1"/>
  <c r="AU84" i="1"/>
  <c r="AT84" i="1"/>
  <c r="N84" i="1"/>
  <c r="M84" i="1"/>
  <c r="AU83" i="1"/>
  <c r="AT83" i="1"/>
  <c r="N83" i="1"/>
  <c r="M83" i="1"/>
  <c r="AU82" i="1"/>
  <c r="AT82" i="1"/>
  <c r="N82" i="1"/>
  <c r="M82" i="1"/>
  <c r="AU81" i="1"/>
  <c r="AT81" i="1"/>
  <c r="N81" i="1"/>
  <c r="M81" i="1"/>
  <c r="AU80" i="1"/>
  <c r="AT80" i="1"/>
  <c r="N80" i="1"/>
  <c r="M80" i="1"/>
  <c r="AU79" i="1"/>
  <c r="AT79" i="1"/>
  <c r="N79" i="1"/>
  <c r="M79" i="1"/>
  <c r="AU78" i="1"/>
  <c r="AT78" i="1"/>
  <c r="N78" i="1"/>
  <c r="M78" i="1"/>
  <c r="AU77" i="1"/>
  <c r="AT77" i="1"/>
  <c r="N77" i="1"/>
  <c r="M77" i="1"/>
  <c r="AU76" i="1"/>
  <c r="AT76" i="1"/>
  <c r="N76" i="1"/>
  <c r="M76" i="1"/>
  <c r="AU75" i="1"/>
  <c r="AT75" i="1"/>
  <c r="N75" i="1"/>
  <c r="M75" i="1"/>
  <c r="AU74" i="1"/>
  <c r="AT74" i="1"/>
  <c r="N74" i="1"/>
  <c r="M74" i="1"/>
  <c r="AU73" i="1"/>
  <c r="AT73" i="1"/>
  <c r="N73" i="1"/>
  <c r="M73" i="1"/>
  <c r="AU72" i="1"/>
  <c r="AT72" i="1"/>
  <c r="N72" i="1"/>
  <c r="M72" i="1"/>
  <c r="AU71" i="1"/>
  <c r="AT71" i="1"/>
  <c r="N71" i="1"/>
  <c r="M71" i="1"/>
  <c r="AU70" i="1"/>
  <c r="AT70" i="1"/>
  <c r="N70" i="1"/>
  <c r="M70" i="1"/>
  <c r="AU69" i="1"/>
  <c r="AT69" i="1"/>
  <c r="N69" i="1"/>
  <c r="M69" i="1"/>
  <c r="AU68" i="1"/>
  <c r="AT68" i="1"/>
  <c r="N68" i="1"/>
  <c r="M68" i="1"/>
  <c r="AU67" i="1"/>
  <c r="AT67" i="1"/>
  <c r="N67" i="1"/>
  <c r="M67" i="1"/>
  <c r="AU66" i="1"/>
  <c r="AT66" i="1"/>
  <c r="N66" i="1"/>
  <c r="M66" i="1"/>
  <c r="AU65" i="1"/>
  <c r="AT65" i="1"/>
  <c r="N65" i="1"/>
  <c r="M65" i="1"/>
  <c r="AU64" i="1"/>
  <c r="AT64" i="1"/>
  <c r="N64" i="1"/>
  <c r="M64" i="1"/>
  <c r="AU63" i="1"/>
  <c r="AT63" i="1"/>
  <c r="N63" i="1"/>
  <c r="M63" i="1"/>
  <c r="E8" i="10" l="1"/>
  <c r="G107" i="14"/>
  <c r="G26" i="14"/>
  <c r="G56" i="14"/>
  <c r="G79" i="14"/>
  <c r="F117" i="14"/>
  <c r="G3" i="14"/>
  <c r="F42" i="14"/>
  <c r="F72" i="14"/>
  <c r="F102" i="14"/>
  <c r="F25" i="14"/>
  <c r="F55" i="14"/>
  <c r="F85" i="14"/>
  <c r="F110" i="14"/>
  <c r="G4" i="14"/>
  <c r="G27" i="14"/>
  <c r="G57" i="14"/>
  <c r="G85" i="14"/>
  <c r="G108" i="14"/>
  <c r="F26" i="14"/>
  <c r="F56" i="14"/>
  <c r="F86" i="14"/>
  <c r="F115" i="14"/>
  <c r="G5" i="14"/>
  <c r="G35" i="14"/>
  <c r="G86" i="14"/>
  <c r="G116" i="14"/>
  <c r="G87" i="14"/>
  <c r="F3" i="14"/>
  <c r="F28" i="14"/>
  <c r="F58" i="14"/>
  <c r="F88" i="14"/>
  <c r="G17" i="14"/>
  <c r="G40" i="14"/>
  <c r="G64" i="14"/>
  <c r="G93" i="14"/>
  <c r="G121" i="14"/>
  <c r="G63" i="14"/>
  <c r="F10" i="14"/>
  <c r="F69" i="14"/>
  <c r="F99" i="14"/>
  <c r="G18" i="14"/>
  <c r="G41" i="14"/>
  <c r="G69" i="14"/>
  <c r="G99" i="14"/>
  <c r="G122" i="14"/>
  <c r="F136" i="14"/>
  <c r="F27" i="14"/>
  <c r="F57" i="14"/>
  <c r="F87" i="14"/>
  <c r="F116" i="14"/>
  <c r="G10" i="14"/>
  <c r="F11" i="14"/>
  <c r="F40" i="14"/>
  <c r="F70" i="14"/>
  <c r="F100" i="14"/>
  <c r="F130" i="14"/>
  <c r="G19" i="14"/>
  <c r="G47" i="14"/>
  <c r="G77" i="14"/>
  <c r="G100" i="14"/>
  <c r="G123" i="14"/>
  <c r="F12" i="14"/>
  <c r="F41" i="14"/>
  <c r="F71" i="14"/>
  <c r="F101" i="14"/>
  <c r="F131" i="14"/>
  <c r="G25" i="14"/>
  <c r="G48" i="14"/>
  <c r="G78" i="14"/>
  <c r="G101" i="14"/>
  <c r="G129" i="14"/>
  <c r="F125" i="14"/>
  <c r="F111" i="14"/>
  <c r="F95" i="14"/>
  <c r="F81" i="14"/>
  <c r="F51" i="14"/>
  <c r="F29" i="14"/>
  <c r="F13" i="14"/>
  <c r="F124" i="14"/>
  <c r="F133" i="14"/>
  <c r="F118" i="14"/>
  <c r="F103" i="14"/>
  <c r="F89" i="14"/>
  <c r="F73" i="14"/>
  <c r="F59" i="14"/>
  <c r="F43" i="14"/>
  <c r="F21" i="14"/>
  <c r="F7" i="14"/>
  <c r="F132" i="14"/>
  <c r="F33" i="14"/>
  <c r="F92" i="14"/>
  <c r="F107" i="14"/>
  <c r="F18" i="14"/>
  <c r="F48" i="14"/>
  <c r="F78" i="14"/>
  <c r="F108" i="14"/>
  <c r="F5" i="14"/>
  <c r="F19" i="14"/>
  <c r="F35" i="14"/>
  <c r="F49" i="14"/>
  <c r="F64" i="14"/>
  <c r="F79" i="14"/>
  <c r="F93" i="14"/>
  <c r="F109" i="14"/>
  <c r="F123" i="14"/>
  <c r="G11" i="14"/>
  <c r="G33" i="14"/>
  <c r="G49" i="14"/>
  <c r="G70" i="14"/>
  <c r="G92" i="14"/>
  <c r="G109" i="14"/>
  <c r="F17" i="14"/>
  <c r="F47" i="14"/>
  <c r="F77" i="14"/>
  <c r="F121" i="14"/>
  <c r="F4" i="14"/>
  <c r="F34" i="14"/>
  <c r="F63" i="14"/>
  <c r="F122" i="14"/>
  <c r="G136" i="14"/>
  <c r="G128" i="14"/>
  <c r="G120" i="14"/>
  <c r="G114" i="14"/>
  <c r="G106" i="14"/>
  <c r="G98" i="14"/>
  <c r="G91" i="14"/>
  <c r="G84" i="14"/>
  <c r="G76" i="14"/>
  <c r="G68" i="14"/>
  <c r="G62" i="14"/>
  <c r="G54" i="14"/>
  <c r="G46" i="14"/>
  <c r="G39" i="14"/>
  <c r="G32" i="14"/>
  <c r="G24" i="14"/>
  <c r="G16" i="14"/>
  <c r="G126" i="14"/>
  <c r="G119" i="14"/>
  <c r="G104" i="14"/>
  <c r="G96" i="14"/>
  <c r="G82" i="14"/>
  <c r="G66" i="14"/>
  <c r="G44" i="14"/>
  <c r="G30" i="14"/>
  <c r="G22" i="14"/>
  <c r="G8" i="14"/>
  <c r="G133" i="14"/>
  <c r="G118" i="14"/>
  <c r="G111" i="14"/>
  <c r="G95" i="14"/>
  <c r="G81" i="14"/>
  <c r="G51" i="14"/>
  <c r="G21" i="14"/>
  <c r="G7" i="14"/>
  <c r="G124" i="14"/>
  <c r="G117" i="14"/>
  <c r="G110" i="14"/>
  <c r="G94" i="14"/>
  <c r="G80" i="14"/>
  <c r="G65" i="14"/>
  <c r="G50" i="14"/>
  <c r="G36" i="14"/>
  <c r="G20" i="14"/>
  <c r="G6" i="14"/>
  <c r="G135" i="14"/>
  <c r="G127" i="14"/>
  <c r="G113" i="14"/>
  <c r="G105" i="14"/>
  <c r="G97" i="14"/>
  <c r="G90" i="14"/>
  <c r="G83" i="14"/>
  <c r="G75" i="14"/>
  <c r="G67" i="14"/>
  <c r="G61" i="14"/>
  <c r="G53" i="14"/>
  <c r="G45" i="14"/>
  <c r="G38" i="14"/>
  <c r="G31" i="14"/>
  <c r="G23" i="14"/>
  <c r="G15" i="14"/>
  <c r="G9" i="14"/>
  <c r="G134" i="14"/>
  <c r="G112" i="14"/>
  <c r="G74" i="14"/>
  <c r="G60" i="14"/>
  <c r="G52" i="14"/>
  <c r="G37" i="14"/>
  <c r="G14" i="14"/>
  <c r="G125" i="14"/>
  <c r="G103" i="14"/>
  <c r="G89" i="14"/>
  <c r="G73" i="14"/>
  <c r="G59" i="14"/>
  <c r="G43" i="14"/>
  <c r="G29" i="14"/>
  <c r="G13" i="14"/>
  <c r="G132" i="14"/>
  <c r="G102" i="14"/>
  <c r="G88" i="14"/>
  <c r="G72" i="14"/>
  <c r="G58" i="14"/>
  <c r="G42" i="14"/>
  <c r="G28" i="14"/>
  <c r="F6" i="14"/>
  <c r="F20" i="14"/>
  <c r="F36" i="14"/>
  <c r="F50" i="14"/>
  <c r="F65" i="14"/>
  <c r="F80" i="14"/>
  <c r="F94" i="14"/>
  <c r="F129" i="14"/>
  <c r="G12" i="14"/>
  <c r="G34" i="14"/>
  <c r="G55" i="14"/>
  <c r="G71" i="14"/>
  <c r="G115" i="14"/>
  <c r="G131" i="14"/>
  <c r="F8" i="14"/>
  <c r="F22" i="14"/>
  <c r="F37" i="14"/>
  <c r="F52" i="14"/>
  <c r="F74" i="14"/>
  <c r="F104" i="14"/>
  <c r="F119" i="14"/>
  <c r="F134" i="14"/>
  <c r="F9" i="14"/>
  <c r="F15" i="14"/>
  <c r="F23" i="14"/>
  <c r="F31" i="14"/>
  <c r="F38" i="14"/>
  <c r="F45" i="14"/>
  <c r="F53" i="14"/>
  <c r="F61" i="14"/>
  <c r="F67" i="14"/>
  <c r="F75" i="14"/>
  <c r="F83" i="14"/>
  <c r="F90" i="14"/>
  <c r="F97" i="14"/>
  <c r="F105" i="14"/>
  <c r="F113" i="14"/>
  <c r="F127" i="14"/>
  <c r="F135" i="14"/>
  <c r="F14" i="14"/>
  <c r="F30" i="14"/>
  <c r="F44" i="14"/>
  <c r="F60" i="14"/>
  <c r="F66" i="14"/>
  <c r="F82" i="14"/>
  <c r="F96" i="14"/>
  <c r="F112" i="14"/>
  <c r="F126" i="14"/>
  <c r="F16" i="14"/>
  <c r="F24" i="14"/>
  <c r="F32" i="14"/>
  <c r="F39" i="14"/>
  <c r="F46" i="14"/>
  <c r="F54" i="14"/>
  <c r="F62" i="14"/>
  <c r="F68" i="14"/>
  <c r="F76" i="14"/>
  <c r="F84" i="14"/>
  <c r="F91" i="14"/>
  <c r="F98" i="14"/>
  <c r="F106" i="14"/>
  <c r="F114" i="14"/>
  <c r="F120" i="14"/>
  <c r="F128" i="14"/>
  <c r="J24" i="10"/>
  <c r="L24" i="10" s="1"/>
  <c r="I29" i="10"/>
  <c r="L29" i="10" s="1"/>
  <c r="B23" i="10"/>
  <c r="A16" i="10"/>
  <c r="I9" i="10"/>
  <c r="J16" i="10"/>
  <c r="B16" i="10"/>
  <c r="A7" i="10"/>
  <c r="E27" i="10"/>
  <c r="BL26" i="10"/>
  <c r="BK26" i="10"/>
  <c r="I18" i="10"/>
  <c r="E11" i="10"/>
  <c r="J8" i="10"/>
  <c r="L8" i="10" s="1"/>
  <c r="I17" i="10"/>
  <c r="I25" i="10"/>
  <c r="L25" i="10" s="1"/>
  <c r="J26" i="10"/>
  <c r="L26" i="10" s="1"/>
  <c r="I10" i="10"/>
  <c r="I21" i="10"/>
  <c r="A27" i="10"/>
  <c r="A31" i="10"/>
  <c r="L16" i="10"/>
  <c r="B18" i="10"/>
  <c r="A26" i="10"/>
  <c r="A8" i="10"/>
  <c r="A11" i="10"/>
  <c r="B26" i="10"/>
  <c r="I13" i="10"/>
  <c r="L13" i="10" s="1"/>
  <c r="B8" i="10"/>
  <c r="A17" i="10"/>
  <c r="BK8" i="10"/>
  <c r="BK16" i="10"/>
  <c r="BK24" i="10"/>
  <c r="B7" i="10"/>
  <c r="E23" i="10"/>
  <c r="A25" i="10"/>
  <c r="B31" i="10"/>
  <c r="E12" i="10"/>
  <c r="A9" i="10"/>
  <c r="B10" i="10"/>
  <c r="B15" i="10"/>
  <c r="A19" i="10"/>
  <c r="E20" i="10"/>
  <c r="B24" i="10"/>
  <c r="A28" i="10"/>
  <c r="E15" i="10"/>
  <c r="E28" i="10"/>
  <c r="E19" i="10"/>
  <c r="A10" i="10"/>
  <c r="A24" i="10"/>
  <c r="B9" i="10"/>
  <c r="A18" i="10"/>
  <c r="I5" i="10"/>
  <c r="I11" i="10"/>
  <c r="E13" i="10"/>
  <c r="I19" i="10"/>
  <c r="E21" i="10"/>
  <c r="I27" i="10"/>
  <c r="E29" i="10"/>
  <c r="E6" i="10"/>
  <c r="I12" i="10"/>
  <c r="E14" i="10"/>
  <c r="B17" i="10"/>
  <c r="I20" i="10"/>
  <c r="E22" i="10"/>
  <c r="B25" i="10"/>
  <c r="I28" i="10"/>
  <c r="E30" i="10"/>
  <c r="E5" i="10"/>
  <c r="I6" i="10"/>
  <c r="A12" i="10"/>
  <c r="I14" i="10"/>
  <c r="A20" i="10"/>
  <c r="I22" i="10"/>
  <c r="I30" i="10"/>
  <c r="A5" i="10"/>
  <c r="I7" i="10"/>
  <c r="A13" i="10"/>
  <c r="I15" i="10"/>
  <c r="A21" i="10"/>
  <c r="I23" i="10"/>
  <c r="A29" i="10"/>
  <c r="I31" i="10"/>
  <c r="A6" i="10"/>
  <c r="A14" i="10"/>
  <c r="A22" i="10"/>
  <c r="A30" i="10"/>
  <c r="B4" i="10"/>
  <c r="I4" i="10"/>
  <c r="E4" i="10"/>
  <c r="U129" i="14"/>
  <c r="U83" i="14"/>
  <c r="U118" i="14"/>
  <c r="U117" i="14"/>
  <c r="U75" i="14"/>
  <c r="U63" i="14"/>
  <c r="U110" i="14"/>
  <c r="U22" i="14"/>
  <c r="U4" i="14"/>
  <c r="U3" i="14"/>
  <c r="U49" i="14"/>
  <c r="U64" i="14"/>
  <c r="U56" i="14"/>
  <c r="U100" i="14"/>
  <c r="U38" i="14"/>
  <c r="U58" i="14"/>
  <c r="U30" i="14"/>
  <c r="U71" i="14"/>
  <c r="U102" i="14"/>
  <c r="U11" i="14"/>
  <c r="T31" i="14"/>
  <c r="T119" i="14"/>
  <c r="T94" i="14"/>
  <c r="T96" i="14"/>
  <c r="T14" i="14"/>
  <c r="T16" i="14"/>
  <c r="T21" i="14"/>
  <c r="T24" i="14"/>
  <c r="T26" i="14"/>
  <c r="T39" i="14"/>
  <c r="T101" i="14"/>
  <c r="T29" i="14"/>
  <c r="T41" i="14"/>
  <c r="T43" i="14"/>
  <c r="T48" i="14"/>
  <c r="T51" i="14"/>
  <c r="T53" i="14"/>
  <c r="T55" i="14"/>
  <c r="T87" i="14"/>
  <c r="T89" i="14"/>
  <c r="T9" i="14"/>
  <c r="T7" i="14"/>
  <c r="T8" i="14"/>
  <c r="T17" i="14"/>
  <c r="T25" i="14"/>
  <c r="T27" i="14"/>
  <c r="T88" i="14"/>
  <c r="T120" i="14"/>
  <c r="T122" i="14"/>
  <c r="T19" i="14"/>
  <c r="T45" i="14"/>
  <c r="T72" i="14"/>
  <c r="T130" i="14"/>
  <c r="T132" i="14"/>
  <c r="T134" i="14"/>
  <c r="T135" i="14"/>
  <c r="T136" i="14"/>
  <c r="T34" i="14"/>
  <c r="T36" i="14"/>
  <c r="T66" i="14"/>
  <c r="T68" i="14"/>
  <c r="T76" i="14"/>
  <c r="T78" i="14"/>
  <c r="T80" i="14"/>
  <c r="T81" i="14"/>
  <c r="T82" i="14"/>
  <c r="T54" i="14"/>
  <c r="T79" i="14"/>
  <c r="T86" i="14"/>
  <c r="T95" i="14"/>
  <c r="T115" i="14"/>
  <c r="T126" i="14"/>
  <c r="T106" i="14"/>
  <c r="T59" i="14"/>
  <c r="T61" i="14"/>
  <c r="T103" i="14"/>
  <c r="T133" i="14"/>
  <c r="T65" i="14"/>
  <c r="T114" i="14"/>
  <c r="T116" i="14"/>
  <c r="T125" i="14"/>
  <c r="T108" i="14"/>
  <c r="T104" i="14"/>
  <c r="T99" i="14"/>
  <c r="T121" i="14"/>
  <c r="T123" i="14"/>
  <c r="T128" i="14"/>
  <c r="T40" i="14"/>
  <c r="T74" i="14"/>
  <c r="T62" i="14"/>
  <c r="T93" i="14"/>
  <c r="T109" i="14"/>
  <c r="T131" i="14"/>
  <c r="T113" i="14"/>
  <c r="T6" i="14"/>
  <c r="T15" i="14"/>
  <c r="T23" i="14"/>
  <c r="T28" i="14"/>
  <c r="T50" i="14"/>
  <c r="T35" i="14"/>
  <c r="T67" i="14"/>
  <c r="T69" i="14"/>
  <c r="T77" i="14"/>
  <c r="T105" i="14"/>
  <c r="T107" i="14"/>
  <c r="T13" i="14"/>
  <c r="T52" i="14"/>
  <c r="T12" i="14"/>
  <c r="T33" i="14"/>
  <c r="T42" i="14"/>
  <c r="T60" i="14"/>
  <c r="T92" i="14"/>
  <c r="T44" i="14"/>
  <c r="T18" i="14"/>
  <c r="T111" i="14"/>
  <c r="T97" i="14"/>
  <c r="T124" i="14"/>
  <c r="T46" i="14"/>
  <c r="T57" i="14"/>
  <c r="T4" i="14"/>
  <c r="T70" i="14"/>
  <c r="T98" i="14"/>
  <c r="T84" i="14"/>
  <c r="T71" i="14"/>
  <c r="AW6" i="14"/>
  <c r="AW17" i="14"/>
  <c r="AW18" i="14"/>
  <c r="AW19" i="14"/>
  <c r="AW23" i="14"/>
  <c r="AW24" i="14"/>
  <c r="AW28" i="14"/>
  <c r="AW57" i="14"/>
  <c r="AW58" i="14"/>
  <c r="AW60" i="14"/>
  <c r="AW63" i="14"/>
  <c r="AW68" i="14"/>
  <c r="AW69" i="14"/>
  <c r="AW75" i="14"/>
  <c r="AW76" i="14"/>
  <c r="AW85" i="14"/>
  <c r="AW93" i="14"/>
  <c r="AW94" i="14"/>
  <c r="AW98" i="14"/>
  <c r="AW102" i="14"/>
  <c r="AW111" i="14"/>
  <c r="AW119" i="14"/>
  <c r="AW120" i="14"/>
  <c r="AR136" i="14"/>
  <c r="AH136" i="14"/>
  <c r="AR135" i="14"/>
  <c r="AH135" i="14"/>
  <c r="AR134" i="14"/>
  <c r="AH134" i="14"/>
  <c r="AR133" i="14"/>
  <c r="AH133" i="14"/>
  <c r="AR132" i="14"/>
  <c r="AH132" i="14"/>
  <c r="AW131" i="14"/>
  <c r="AR131" i="14"/>
  <c r="AH131" i="14"/>
  <c r="AR130" i="14"/>
  <c r="AH130" i="14"/>
  <c r="AR129" i="14"/>
  <c r="AH129" i="14"/>
  <c r="AR128" i="14"/>
  <c r="AH128" i="14"/>
  <c r="AW128" i="14"/>
  <c r="AR127" i="14"/>
  <c r="AH127" i="14"/>
  <c r="AR126" i="14"/>
  <c r="AH126" i="14"/>
  <c r="AW125" i="14"/>
  <c r="AR125" i="14"/>
  <c r="AH125" i="14"/>
  <c r="AR124" i="14"/>
  <c r="AH124" i="14"/>
  <c r="AR123" i="14"/>
  <c r="AH123" i="14"/>
  <c r="AR122" i="14"/>
  <c r="AH122" i="14"/>
  <c r="AR121" i="14"/>
  <c r="AH121" i="14"/>
  <c r="AR120" i="14"/>
  <c r="AH120" i="14"/>
  <c r="AR119" i="14"/>
  <c r="AR118" i="14"/>
  <c r="AR117" i="14"/>
  <c r="AR116" i="14"/>
  <c r="AH116" i="14"/>
  <c r="AW115" i="14"/>
  <c r="AR115" i="14"/>
  <c r="AH115" i="14"/>
  <c r="AR114" i="14"/>
  <c r="AH114" i="14"/>
  <c r="AW113" i="14"/>
  <c r="AR113" i="14"/>
  <c r="AH113" i="14"/>
  <c r="AR112" i="14"/>
  <c r="AH112" i="14"/>
  <c r="AR111" i="14"/>
  <c r="AH111" i="14"/>
  <c r="AR110" i="14"/>
  <c r="AH110" i="14"/>
  <c r="AR109" i="14"/>
  <c r="AH109" i="14"/>
  <c r="AR108" i="14"/>
  <c r="AH108" i="14"/>
  <c r="AW107" i="14"/>
  <c r="AR107" i="14"/>
  <c r="AH107" i="14"/>
  <c r="AR106" i="14"/>
  <c r="AH106" i="14"/>
  <c r="AR105" i="14"/>
  <c r="AH105" i="14"/>
  <c r="AR104" i="14"/>
  <c r="AH104" i="14"/>
  <c r="AR103" i="14"/>
  <c r="AR102" i="14"/>
  <c r="AH102" i="14"/>
  <c r="AR101" i="14"/>
  <c r="AH101" i="14"/>
  <c r="AR100" i="14"/>
  <c r="AH100" i="14"/>
  <c r="AR99" i="14"/>
  <c r="AH99" i="14"/>
  <c r="AR98" i="14"/>
  <c r="AH98" i="14"/>
  <c r="AR97" i="14"/>
  <c r="AH97" i="14"/>
  <c r="AR96" i="14"/>
  <c r="AH96" i="14"/>
  <c r="AR95" i="14"/>
  <c r="AH95" i="14"/>
  <c r="AR94" i="14"/>
  <c r="AH94" i="14"/>
  <c r="AR93" i="14"/>
  <c r="AH93" i="14"/>
  <c r="AR92" i="14"/>
  <c r="AR91" i="14"/>
  <c r="AR90" i="14"/>
  <c r="AR89" i="14"/>
  <c r="AH89" i="14"/>
  <c r="AR88" i="14"/>
  <c r="AH88" i="14"/>
  <c r="AR87" i="14"/>
  <c r="AH87" i="14"/>
  <c r="AR86" i="14"/>
  <c r="AH86" i="14"/>
  <c r="AR85" i="14"/>
  <c r="AH85" i="14"/>
  <c r="AR84" i="14"/>
  <c r="AH84" i="14"/>
  <c r="AR83" i="14"/>
  <c r="AH83" i="14"/>
  <c r="AR82" i="14"/>
  <c r="AH82" i="14"/>
  <c r="AR81" i="14"/>
  <c r="AH81" i="14"/>
  <c r="AW80" i="14"/>
  <c r="AR80" i="14"/>
  <c r="AH80" i="14"/>
  <c r="AR79" i="14"/>
  <c r="AH79" i="14"/>
  <c r="AR78" i="14"/>
  <c r="AH78" i="14"/>
  <c r="AR77" i="14"/>
  <c r="AH77" i="14"/>
  <c r="AR76" i="14"/>
  <c r="AH76" i="14"/>
  <c r="AR75" i="14"/>
  <c r="AH75" i="14"/>
  <c r="AR74" i="14"/>
  <c r="AH74" i="14"/>
  <c r="AR73" i="14"/>
  <c r="AH73" i="14"/>
  <c r="AR72" i="14"/>
  <c r="AH72" i="14"/>
  <c r="AR71" i="14"/>
  <c r="AH71" i="14"/>
  <c r="AR70" i="14"/>
  <c r="AH70" i="14"/>
  <c r="AR69" i="14"/>
  <c r="AH69" i="14"/>
  <c r="AR68" i="14"/>
  <c r="AH68" i="14"/>
  <c r="AW67" i="14"/>
  <c r="AR67" i="14"/>
  <c r="AH67" i="14"/>
  <c r="AR66" i="14"/>
  <c r="AH66" i="14"/>
  <c r="AR65" i="14"/>
  <c r="AR64" i="14"/>
  <c r="AR63" i="14"/>
  <c r="AR62" i="14"/>
  <c r="AH62" i="14"/>
  <c r="AR61" i="14"/>
  <c r="AH61" i="14"/>
  <c r="AW61" i="14"/>
  <c r="AR60" i="14"/>
  <c r="AH60" i="14"/>
  <c r="AR59" i="14"/>
  <c r="AH59" i="14"/>
  <c r="AR58" i="14"/>
  <c r="AH58" i="14"/>
  <c r="AR57" i="14"/>
  <c r="AH57" i="14"/>
  <c r="AR56" i="14"/>
  <c r="AH56" i="14"/>
  <c r="AW56" i="14"/>
  <c r="AR55" i="14"/>
  <c r="AH55" i="14"/>
  <c r="AR54" i="14"/>
  <c r="AH54" i="14"/>
  <c r="AR53" i="14"/>
  <c r="AH53" i="14"/>
  <c r="AR52" i="14"/>
  <c r="AH52" i="14"/>
  <c r="AW51" i="14"/>
  <c r="AR51" i="14"/>
  <c r="AH51" i="14"/>
  <c r="AR50" i="14"/>
  <c r="AW50" i="14"/>
  <c r="AR49" i="14"/>
  <c r="AH49" i="14"/>
  <c r="AR48" i="14"/>
  <c r="AH48" i="14"/>
  <c r="AW47" i="14"/>
  <c r="AR47" i="14"/>
  <c r="AH47" i="14"/>
  <c r="AW46" i="14"/>
  <c r="AR46" i="14"/>
  <c r="AH46" i="14"/>
  <c r="AR45" i="14"/>
  <c r="AH45" i="14"/>
  <c r="AW45" i="14"/>
  <c r="AR44" i="14"/>
  <c r="AH44" i="14"/>
  <c r="AR43" i="14"/>
  <c r="AH43" i="14"/>
  <c r="AR42" i="14"/>
  <c r="AH42" i="14"/>
  <c r="AR41" i="14"/>
  <c r="AH41" i="14"/>
  <c r="AR40" i="14"/>
  <c r="AH40" i="14"/>
  <c r="AR39" i="14"/>
  <c r="AR38" i="14"/>
  <c r="AR37" i="14"/>
  <c r="AR36" i="14"/>
  <c r="AH36" i="14"/>
  <c r="AW35" i="14"/>
  <c r="AR35" i="14"/>
  <c r="AH35" i="14"/>
  <c r="AW34" i="14"/>
  <c r="AR34" i="14"/>
  <c r="AH34" i="14"/>
  <c r="AR33" i="14"/>
  <c r="AH33" i="14"/>
  <c r="AR32" i="14"/>
  <c r="AH32" i="14"/>
  <c r="AR31" i="14"/>
  <c r="AH31" i="14"/>
  <c r="AW30" i="14"/>
  <c r="AR30" i="14"/>
  <c r="AW29" i="14"/>
  <c r="AR29" i="14"/>
  <c r="AH29" i="14"/>
  <c r="AR28" i="14"/>
  <c r="AH28" i="14"/>
  <c r="AW27" i="14"/>
  <c r="AR27" i="14"/>
  <c r="AH27" i="14"/>
  <c r="AW26" i="14"/>
  <c r="AR26" i="14"/>
  <c r="AH26" i="14"/>
  <c r="AW25" i="14"/>
  <c r="AR25" i="14"/>
  <c r="AH25" i="14"/>
  <c r="AR24" i="14"/>
  <c r="AH24" i="14"/>
  <c r="AR23" i="14"/>
  <c r="AR22" i="14"/>
  <c r="AW21" i="14"/>
  <c r="AR21" i="14"/>
  <c r="AH21" i="14"/>
  <c r="AW20" i="14"/>
  <c r="AR20" i="14"/>
  <c r="AH20" i="14"/>
  <c r="AR19" i="14"/>
  <c r="AH19" i="14"/>
  <c r="AR18" i="14"/>
  <c r="AH18" i="14"/>
  <c r="AR17" i="14"/>
  <c r="AH17" i="14"/>
  <c r="AR16" i="14"/>
  <c r="AH16" i="14"/>
  <c r="AR15" i="14"/>
  <c r="AH15" i="14"/>
  <c r="AW14" i="14"/>
  <c r="AR14" i="14"/>
  <c r="AH14" i="14"/>
  <c r="AW13" i="14"/>
  <c r="AR13" i="14"/>
  <c r="AH13" i="14"/>
  <c r="AR12" i="14"/>
  <c r="AR11" i="14"/>
  <c r="AW10" i="14"/>
  <c r="AR10" i="14"/>
  <c r="AW9" i="14"/>
  <c r="AR9" i="14"/>
  <c r="AH9" i="14"/>
  <c r="AW8" i="14"/>
  <c r="AR8" i="14"/>
  <c r="AH8" i="14"/>
  <c r="AR7" i="14"/>
  <c r="AH7" i="14"/>
  <c r="AR6" i="14"/>
  <c r="AH6" i="14"/>
  <c r="AW5" i="14"/>
  <c r="AR5" i="14"/>
  <c r="AH5" i="14"/>
  <c r="AR4" i="14"/>
  <c r="AH4" i="14"/>
  <c r="AR3" i="14"/>
  <c r="AH3" i="14"/>
  <c r="L6" i="10" l="1"/>
  <c r="BL29" i="10"/>
  <c r="O678" i="24"/>
  <c r="G678" i="24"/>
  <c r="N675" i="24"/>
  <c r="F675" i="24"/>
  <c r="J674" i="24"/>
  <c r="N669" i="24"/>
  <c r="F669" i="24"/>
  <c r="M666" i="24"/>
  <c r="E666" i="24"/>
  <c r="I665" i="24"/>
  <c r="M660" i="24"/>
  <c r="E660" i="24"/>
  <c r="L657" i="24"/>
  <c r="D657" i="24"/>
  <c r="H656" i="24"/>
  <c r="M648" i="24"/>
  <c r="E648" i="24"/>
  <c r="N678" i="24"/>
  <c r="F678" i="24"/>
  <c r="E675" i="24"/>
  <c r="L666" i="24"/>
  <c r="O656" i="24"/>
  <c r="H665" i="24"/>
  <c r="M678" i="24"/>
  <c r="E678" i="24"/>
  <c r="L675" i="24"/>
  <c r="D675" i="24"/>
  <c r="H674" i="24"/>
  <c r="L669" i="24"/>
  <c r="D669" i="24"/>
  <c r="K666" i="24"/>
  <c r="O665" i="24"/>
  <c r="G665" i="24"/>
  <c r="K660" i="24"/>
  <c r="L658" i="24"/>
  <c r="J657" i="24"/>
  <c r="N656" i="24"/>
  <c r="F656" i="24"/>
  <c r="K648" i="24"/>
  <c r="L647" i="24"/>
  <c r="K678" i="24"/>
  <c r="J675" i="24"/>
  <c r="J669" i="24"/>
  <c r="I666" i="24"/>
  <c r="I660" i="24"/>
  <c r="H657" i="24"/>
  <c r="D656" i="24"/>
  <c r="G676" i="24"/>
  <c r="M674" i="24"/>
  <c r="I669" i="24"/>
  <c r="H666" i="24"/>
  <c r="D665" i="24"/>
  <c r="O657" i="24"/>
  <c r="D651" i="24"/>
  <c r="N666" i="24"/>
  <c r="E657" i="24"/>
  <c r="F648" i="24"/>
  <c r="I674" i="24"/>
  <c r="D660" i="24"/>
  <c r="L678" i="24"/>
  <c r="D678" i="24"/>
  <c r="K675" i="24"/>
  <c r="O674" i="24"/>
  <c r="G674" i="24"/>
  <c r="K669" i="24"/>
  <c r="L667" i="24"/>
  <c r="J666" i="24"/>
  <c r="N665" i="24"/>
  <c r="F665" i="24"/>
  <c r="J660" i="24"/>
  <c r="G658" i="24"/>
  <c r="I657" i="24"/>
  <c r="M656" i="24"/>
  <c r="E656" i="24"/>
  <c r="J648" i="24"/>
  <c r="L676" i="24"/>
  <c r="N674" i="24"/>
  <c r="F674" i="24"/>
  <c r="G667" i="24"/>
  <c r="E665" i="24"/>
  <c r="D658" i="24"/>
  <c r="L656" i="24"/>
  <c r="I648" i="24"/>
  <c r="J678" i="24"/>
  <c r="I675" i="24"/>
  <c r="E674" i="24"/>
  <c r="D667" i="24"/>
  <c r="L665" i="24"/>
  <c r="H660" i="24"/>
  <c r="G657" i="24"/>
  <c r="H648" i="24"/>
  <c r="F666" i="24"/>
  <c r="M657" i="24"/>
  <c r="N648" i="24"/>
  <c r="E669" i="24"/>
  <c r="K657" i="24"/>
  <c r="L648" i="24"/>
  <c r="M665" i="24"/>
  <c r="K656" i="24"/>
  <c r="G669" i="24"/>
  <c r="F660" i="24"/>
  <c r="M675" i="24"/>
  <c r="D666" i="24"/>
  <c r="G656" i="24"/>
  <c r="I678" i="24"/>
  <c r="D676" i="24"/>
  <c r="H675" i="24"/>
  <c r="L674" i="24"/>
  <c r="D674" i="24"/>
  <c r="H669" i="24"/>
  <c r="O666" i="24"/>
  <c r="G666" i="24"/>
  <c r="K665" i="24"/>
  <c r="O660" i="24"/>
  <c r="G660" i="24"/>
  <c r="N657" i="24"/>
  <c r="F657" i="24"/>
  <c r="J656" i="24"/>
  <c r="O648" i="24"/>
  <c r="G648" i="24"/>
  <c r="H678" i="24"/>
  <c r="O675" i="24"/>
  <c r="G675" i="24"/>
  <c r="K674" i="24"/>
  <c r="O669" i="24"/>
  <c r="J665" i="24"/>
  <c r="N660" i="24"/>
  <c r="I656" i="24"/>
  <c r="M669" i="24"/>
  <c r="L660" i="24"/>
  <c r="D648" i="24"/>
  <c r="O649" i="24"/>
  <c r="O676" i="24"/>
  <c r="I676" i="24"/>
  <c r="N667" i="24"/>
  <c r="K676" i="24"/>
  <c r="I647" i="24"/>
  <c r="G649" i="24"/>
  <c r="N649" i="24"/>
  <c r="M658" i="24"/>
  <c r="F676" i="24"/>
  <c r="H676" i="24"/>
  <c r="K667" i="24"/>
  <c r="E667" i="24"/>
  <c r="N676" i="24"/>
  <c r="D647" i="24"/>
  <c r="K647" i="24"/>
  <c r="F658" i="24"/>
  <c r="H649" i="24"/>
  <c r="O667" i="24"/>
  <c r="M647" i="24"/>
  <c r="N658" i="24"/>
  <c r="M667" i="24"/>
  <c r="K649" i="24"/>
  <c r="H658" i="24"/>
  <c r="E647" i="24"/>
  <c r="F647" i="24"/>
  <c r="J667" i="24"/>
  <c r="E676" i="24"/>
  <c r="K658" i="24"/>
  <c r="N647" i="24"/>
  <c r="H647" i="24"/>
  <c r="J676" i="24"/>
  <c r="J649" i="24"/>
  <c r="M649" i="24"/>
  <c r="I667" i="24"/>
  <c r="J658" i="24"/>
  <c r="O658" i="24"/>
  <c r="J647" i="24"/>
  <c r="F667" i="24"/>
  <c r="L649" i="24"/>
  <c r="E658" i="24"/>
  <c r="E649" i="24"/>
  <c r="M676" i="24"/>
  <c r="G647" i="24"/>
  <c r="I649" i="24"/>
  <c r="D649" i="24"/>
  <c r="O647" i="24"/>
  <c r="I658" i="24"/>
  <c r="F649" i="24"/>
  <c r="H667" i="24"/>
  <c r="G640" i="24"/>
  <c r="G690" i="24" s="1"/>
  <c r="F640" i="24"/>
  <c r="F690" i="24" s="1"/>
  <c r="D640" i="24"/>
  <c r="D690" i="24" s="1"/>
  <c r="I640" i="24"/>
  <c r="I690" i="24" s="1"/>
  <c r="K642" i="24"/>
  <c r="K698" i="24" s="1"/>
  <c r="O640" i="24"/>
  <c r="O690" i="24" s="1"/>
  <c r="N639" i="24"/>
  <c r="N685" i="24" s="1"/>
  <c r="F639" i="24"/>
  <c r="F685" i="24" s="1"/>
  <c r="J638" i="24"/>
  <c r="J684" i="24" s="1"/>
  <c r="D638" i="24"/>
  <c r="D684" i="24" s="1"/>
  <c r="K638" i="24"/>
  <c r="K684" i="24" s="1"/>
  <c r="J642" i="24"/>
  <c r="J698" i="24" s="1"/>
  <c r="M639" i="24"/>
  <c r="M685" i="24" s="1"/>
  <c r="E639" i="24"/>
  <c r="E685" i="24" s="1"/>
  <c r="I638" i="24"/>
  <c r="I684" i="24" s="1"/>
  <c r="G642" i="24"/>
  <c r="G698" i="24" s="1"/>
  <c r="H639" i="24"/>
  <c r="H685" i="24" s="1"/>
  <c r="G639" i="24"/>
  <c r="G685" i="24" s="1"/>
  <c r="I642" i="24"/>
  <c r="I698" i="24" s="1"/>
  <c r="L639" i="24"/>
  <c r="L685" i="24" s="1"/>
  <c r="D639" i="24"/>
  <c r="D685" i="24" s="1"/>
  <c r="H638" i="24"/>
  <c r="H684" i="24" s="1"/>
  <c r="J639" i="24"/>
  <c r="J685" i="24" s="1"/>
  <c r="F638" i="24"/>
  <c r="F684" i="24" s="1"/>
  <c r="D642" i="24"/>
  <c r="D698" i="24" s="1"/>
  <c r="H642" i="24"/>
  <c r="H698" i="24" s="1"/>
  <c r="K639" i="24"/>
  <c r="K685" i="24" s="1"/>
  <c r="O638" i="24"/>
  <c r="O684" i="24" s="1"/>
  <c r="G638" i="24"/>
  <c r="G684" i="24" s="1"/>
  <c r="O642" i="24"/>
  <c r="O698" i="24" s="1"/>
  <c r="N638" i="24"/>
  <c r="N684" i="24" s="1"/>
  <c r="L638" i="24"/>
  <c r="L684" i="24" s="1"/>
  <c r="O639" i="24"/>
  <c r="O685" i="24" s="1"/>
  <c r="N642" i="24"/>
  <c r="N698" i="24" s="1"/>
  <c r="F642" i="24"/>
  <c r="F698" i="24" s="1"/>
  <c r="I639" i="24"/>
  <c r="I685" i="24" s="1"/>
  <c r="M638" i="24"/>
  <c r="M684" i="24" s="1"/>
  <c r="E638" i="24"/>
  <c r="E684" i="24" s="1"/>
  <c r="M642" i="24"/>
  <c r="M698" i="24" s="1"/>
  <c r="E642" i="24"/>
  <c r="E698" i="24" s="1"/>
  <c r="L642" i="24"/>
  <c r="L698" i="24" s="1"/>
  <c r="BK29" i="10"/>
  <c r="BK9" i="10"/>
  <c r="BL9" i="10"/>
  <c r="L9" i="10"/>
  <c r="L19" i="10"/>
  <c r="BL19" i="10"/>
  <c r="BK19" i="10"/>
  <c r="L11" i="10"/>
  <c r="BL11" i="10"/>
  <c r="BK11" i="10"/>
  <c r="L18" i="10"/>
  <c r="BL18" i="10"/>
  <c r="BK18" i="10"/>
  <c r="L7" i="10"/>
  <c r="BL7" i="10"/>
  <c r="BK7" i="10"/>
  <c r="L12" i="10"/>
  <c r="BL12" i="10"/>
  <c r="BK12" i="10"/>
  <c r="L10" i="10"/>
  <c r="BL10" i="10"/>
  <c r="BK10" i="10"/>
  <c r="BK6" i="10"/>
  <c r="BL6" i="10"/>
  <c r="L21" i="10"/>
  <c r="BL21" i="10"/>
  <c r="BK21" i="10"/>
  <c r="BL5" i="10"/>
  <c r="BK5" i="10"/>
  <c r="L14" i="10"/>
  <c r="BL14" i="10"/>
  <c r="BK14" i="10"/>
  <c r="L31" i="10"/>
  <c r="BL31" i="10"/>
  <c r="BK31" i="10"/>
  <c r="L30" i="10"/>
  <c r="BL30" i="10"/>
  <c r="BK30" i="10"/>
  <c r="L28" i="10"/>
  <c r="BL28" i="10"/>
  <c r="BK28" i="10"/>
  <c r="BK25" i="10"/>
  <c r="BL25" i="10"/>
  <c r="L20" i="10"/>
  <c r="BL20" i="10"/>
  <c r="BK20" i="10"/>
  <c r="L15" i="10"/>
  <c r="BL15" i="10"/>
  <c r="BK15" i="10"/>
  <c r="L22" i="10"/>
  <c r="BL22" i="10"/>
  <c r="BK22" i="10"/>
  <c r="L27" i="10"/>
  <c r="BL27" i="10"/>
  <c r="BK27" i="10"/>
  <c r="BK17" i="10"/>
  <c r="BL17" i="10"/>
  <c r="L4" i="10"/>
  <c r="BL4" i="10"/>
  <c r="L23" i="10"/>
  <c r="BL23" i="10"/>
  <c r="BK23" i="10"/>
  <c r="BL13" i="10"/>
  <c r="BK13" i="10"/>
  <c r="L17" i="10"/>
  <c r="L5" i="10"/>
  <c r="BK4" i="10"/>
  <c r="AI19" i="14"/>
  <c r="AI40" i="14"/>
  <c r="AI123" i="14"/>
  <c r="AI128" i="14"/>
  <c r="AI44" i="14"/>
  <c r="AI60" i="14"/>
  <c r="AI82" i="14"/>
  <c r="AI121" i="14"/>
  <c r="AI130" i="14"/>
  <c r="AI8" i="14"/>
  <c r="AI16" i="14"/>
  <c r="AI25" i="14"/>
  <c r="AI43" i="14"/>
  <c r="AI51" i="14"/>
  <c r="AI59" i="14"/>
  <c r="AI120" i="14"/>
  <c r="AI48" i="14"/>
  <c r="AI70" i="14"/>
  <c r="AI80" i="14"/>
  <c r="AI88" i="14"/>
  <c r="AI94" i="14"/>
  <c r="AI100" i="14"/>
  <c r="AI104" i="14"/>
  <c r="AI111" i="14"/>
  <c r="AI116" i="14"/>
  <c r="AI126" i="14"/>
  <c r="AI21" i="14"/>
  <c r="AI34" i="14"/>
  <c r="AI69" i="14"/>
  <c r="AI75" i="14"/>
  <c r="AI79" i="14"/>
  <c r="AI93" i="14"/>
  <c r="AI110" i="14"/>
  <c r="AI134" i="14"/>
  <c r="AI14" i="14"/>
  <c r="AI32" i="14"/>
  <c r="AI46" i="14"/>
  <c r="AI54" i="14"/>
  <c r="AI62" i="14"/>
  <c r="AI73" i="14"/>
  <c r="AI85" i="14"/>
  <c r="AI97" i="14"/>
  <c r="AI107" i="14"/>
  <c r="AI132" i="14"/>
  <c r="AI135" i="14"/>
  <c r="AI6" i="14"/>
  <c r="AI20" i="14"/>
  <c r="AI41" i="14"/>
  <c r="AI57" i="14"/>
  <c r="AI114" i="14"/>
  <c r="AI124" i="14"/>
  <c r="AI33" i="14"/>
  <c r="AI74" i="14"/>
  <c r="AI109" i="14"/>
  <c r="AI133" i="14"/>
  <c r="AI4" i="14"/>
  <c r="AI9" i="14"/>
  <c r="AI26" i="14"/>
  <c r="AI28" i="14"/>
  <c r="AI49" i="14"/>
  <c r="AI52" i="14"/>
  <c r="AI71" i="14"/>
  <c r="AI89" i="14"/>
  <c r="AI95" i="14"/>
  <c r="AI101" i="14"/>
  <c r="AI105" i="14"/>
  <c r="AI112" i="14"/>
  <c r="AI127" i="14"/>
  <c r="AI3" i="14"/>
  <c r="AI7" i="14"/>
  <c r="AI15" i="14"/>
  <c r="AI24" i="14"/>
  <c r="AI29" i="14"/>
  <c r="AI42" i="14"/>
  <c r="AI58" i="14"/>
  <c r="AI81" i="14"/>
  <c r="AI115" i="14"/>
  <c r="AI125" i="14"/>
  <c r="AI13" i="14"/>
  <c r="AI18" i="14"/>
  <c r="AI56" i="14"/>
  <c r="AI66" i="14"/>
  <c r="AI83" i="14"/>
  <c r="AI122" i="14"/>
  <c r="AI131" i="14"/>
  <c r="AI31" i="14"/>
  <c r="AI36" i="14"/>
  <c r="AI45" i="14"/>
  <c r="AI53" i="14"/>
  <c r="AI61" i="14"/>
  <c r="AI72" i="14"/>
  <c r="AI76" i="14"/>
  <c r="AI84" i="14"/>
  <c r="AI96" i="14"/>
  <c r="AI102" i="14"/>
  <c r="AI106" i="14"/>
  <c r="AI108" i="14"/>
  <c r="AI113" i="14"/>
  <c r="AI5" i="14"/>
  <c r="AI17" i="14"/>
  <c r="AI27" i="14"/>
  <c r="AI35" i="14"/>
  <c r="AI47" i="14"/>
  <c r="AI55" i="14"/>
  <c r="AI67" i="14"/>
  <c r="AI68" i="14"/>
  <c r="AI77" i="14"/>
  <c r="AI78" i="14"/>
  <c r="AI86" i="14"/>
  <c r="AI87" i="14"/>
  <c r="AI98" i="14"/>
  <c r="AI99" i="14"/>
  <c r="AI129" i="14"/>
  <c r="AI136" i="14"/>
  <c r="T75" i="14"/>
  <c r="T30" i="14"/>
  <c r="T20" i="14"/>
  <c r="T100" i="14"/>
  <c r="T90" i="14"/>
  <c r="T127" i="14"/>
  <c r="T112" i="14"/>
  <c r="T110" i="14"/>
  <c r="T85" i="14"/>
  <c r="T22" i="14"/>
  <c r="T64" i="14"/>
  <c r="T56" i="14"/>
  <c r="T32" i="14"/>
  <c r="T58" i="14"/>
  <c r="T63" i="14"/>
  <c r="T5" i="14"/>
  <c r="T129" i="14"/>
  <c r="T73" i="14"/>
  <c r="T102" i="14"/>
  <c r="T83" i="14"/>
  <c r="T117" i="14"/>
  <c r="T11" i="14"/>
  <c r="T38" i="14"/>
  <c r="T47" i="14"/>
  <c r="T91" i="14"/>
  <c r="T10" i="14"/>
  <c r="T49" i="14"/>
  <c r="T37" i="14"/>
  <c r="T118" i="14"/>
  <c r="T3" i="14"/>
  <c r="AW22" i="14"/>
  <c r="AW124" i="14"/>
  <c r="AW123" i="14"/>
  <c r="AW4" i="14"/>
  <c r="AW136" i="14"/>
  <c r="AW127" i="14"/>
  <c r="AW106" i="14"/>
  <c r="AW101" i="14"/>
  <c r="AW89" i="14"/>
  <c r="AW52" i="14"/>
  <c r="AW108" i="14"/>
  <c r="AW97" i="14"/>
  <c r="AW92" i="14"/>
  <c r="AW37" i="14"/>
  <c r="AW95" i="14"/>
  <c r="AW11" i="14"/>
  <c r="AW7" i="14"/>
  <c r="AW39" i="14"/>
  <c r="AW42" i="14"/>
  <c r="AW71" i="14"/>
  <c r="AW81" i="14"/>
  <c r="AW110" i="14"/>
  <c r="AW103" i="14"/>
  <c r="AW118" i="14"/>
  <c r="AW90" i="14"/>
  <c r="AW3" i="14"/>
  <c r="AW15" i="14"/>
  <c r="AW38" i="14"/>
  <c r="AW44" i="14"/>
  <c r="AW55" i="14"/>
  <c r="AW16" i="14"/>
  <c r="AW32" i="14"/>
  <c r="AW41" i="14"/>
  <c r="AW49" i="14"/>
  <c r="AW54" i="14"/>
  <c r="AW88" i="14"/>
  <c r="AW105" i="14"/>
  <c r="AW36" i="14"/>
  <c r="AW12" i="14"/>
  <c r="AW31" i="14"/>
  <c r="AW40" i="14"/>
  <c r="AW43" i="14"/>
  <c r="AW48" i="14"/>
  <c r="AW53" i="14"/>
  <c r="AW78" i="14"/>
  <c r="AW82" i="14"/>
  <c r="AW33" i="14"/>
  <c r="AW77" i="14"/>
  <c r="AW64" i="14"/>
  <c r="AW66" i="14"/>
  <c r="AW100" i="14"/>
  <c r="AW104" i="14"/>
  <c r="AW117" i="14"/>
  <c r="AW62" i="14"/>
  <c r="AW65" i="14"/>
  <c r="AW72" i="14"/>
  <c r="AW83" i="14"/>
  <c r="AW73" i="14"/>
  <c r="AW79" i="14"/>
  <c r="AW109" i="14"/>
  <c r="AW132" i="14"/>
  <c r="AW59" i="14"/>
  <c r="AW74" i="14"/>
  <c r="AW86" i="14"/>
  <c r="AW99" i="14"/>
  <c r="AW87" i="14"/>
  <c r="AW122" i="14"/>
  <c r="AW70" i="14"/>
  <c r="AW84" i="14"/>
  <c r="AW91" i="14"/>
  <c r="AW96" i="14"/>
  <c r="AW116" i="14"/>
  <c r="AW121" i="14"/>
  <c r="AW112" i="14"/>
  <c r="AW129" i="14"/>
  <c r="AW114" i="14"/>
  <c r="AW126" i="14"/>
  <c r="AW133" i="14"/>
  <c r="AW130" i="14"/>
  <c r="AW134" i="14"/>
  <c r="AW135" i="14"/>
  <c r="AH90" i="14" l="1"/>
  <c r="AI90" i="14" s="1"/>
  <c r="AH10" i="14"/>
  <c r="AI10" i="14" s="1"/>
  <c r="AH12" i="14"/>
  <c r="AI12" i="14" s="1"/>
  <c r="M640" i="24"/>
  <c r="M690" i="24" s="1"/>
  <c r="AH117" i="14"/>
  <c r="AI117" i="14" s="1"/>
  <c r="AH50" i="14"/>
  <c r="AI50" i="14" s="1"/>
  <c r="AH103" i="14"/>
  <c r="AI103" i="14" s="1"/>
  <c r="AH92" i="14"/>
  <c r="AI92" i="14" s="1"/>
  <c r="AH118" i="14"/>
  <c r="AI118" i="14" s="1"/>
  <c r="H640" i="24"/>
  <c r="H690" i="24" s="1"/>
  <c r="AH119" i="14"/>
  <c r="AI119" i="14" s="1"/>
  <c r="AH23" i="14"/>
  <c r="AI23" i="14" s="1"/>
  <c r="AH65" i="14"/>
  <c r="AI65" i="14" s="1"/>
  <c r="L640" i="24"/>
  <c r="L690" i="24" s="1"/>
  <c r="N640" i="24"/>
  <c r="N690" i="24" s="1"/>
  <c r="AH37" i="14"/>
  <c r="AI37" i="14" s="1"/>
  <c r="AH30" i="14"/>
  <c r="AI30" i="14" s="1"/>
  <c r="AH39" i="14"/>
  <c r="AI39" i="14" s="1"/>
  <c r="AH64" i="14"/>
  <c r="AI64" i="14" s="1"/>
  <c r="AH11" i="14"/>
  <c r="AI11" i="14" s="1"/>
  <c r="AH22" i="14"/>
  <c r="AI22" i="14" s="1"/>
  <c r="E640" i="24"/>
  <c r="E690" i="24" s="1"/>
  <c r="J640" i="24"/>
  <c r="J690" i="24" s="1"/>
  <c r="AH38" i="14"/>
  <c r="AI38" i="14" s="1"/>
  <c r="AH91" i="14"/>
  <c r="AI91" i="14" s="1"/>
  <c r="K640" i="24"/>
  <c r="K690" i="24" s="1"/>
  <c r="AH63" i="14"/>
  <c r="AI63" i="14" s="1"/>
  <c r="BC31" i="10"/>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BC12" i="10"/>
  <c r="BC11" i="10"/>
  <c r="BC10" i="10"/>
  <c r="BC9" i="10"/>
  <c r="BC8" i="10"/>
  <c r="BC7" i="10"/>
  <c r="BC6" i="10"/>
  <c r="BC5" i="10"/>
  <c r="BC4" i="10"/>
  <c r="AO13" i="10"/>
  <c r="AO12" i="10"/>
  <c r="AO11" i="10"/>
  <c r="AO10" i="10"/>
  <c r="AO9" i="10"/>
  <c r="AO8" i="10"/>
  <c r="AO7" i="10"/>
  <c r="AO6" i="10"/>
  <c r="AO5" i="10"/>
  <c r="AO4" i="10"/>
  <c r="AA13" i="10" l="1"/>
  <c r="AA12" i="10"/>
  <c r="AA11" i="10"/>
  <c r="AA10" i="10"/>
  <c r="AA9" i="10"/>
  <c r="AA7" i="10"/>
  <c r="AA6" i="10"/>
  <c r="AA5" i="10"/>
  <c r="AA4" i="10"/>
  <c r="AA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Nazla Sagita</author>
    <author>Audrey Tejawijaya</author>
  </authors>
  <commentList>
    <comment ref="D7" authorId="0" shapeId="0" xr:uid="{594BF582-C0B9-462D-A72E-E84AAF620626}">
      <text>
        <r>
          <rPr>
            <sz val="10"/>
            <color indexed="81"/>
            <rFont val="Aptos Narrow"/>
            <family val="2"/>
          </rPr>
          <t>Filled in with production target</t>
        </r>
      </text>
    </comment>
    <comment ref="C19" authorId="0" shapeId="0" xr:uid="{DB022022-05F9-475A-8B4B-9F187B0DBB2F}">
      <text>
        <r>
          <rPr>
            <sz val="10"/>
            <color indexed="81"/>
            <rFont val="Aptos Narrow"/>
            <family val="2"/>
          </rPr>
          <t>filled in with yield target 2026</t>
        </r>
      </text>
    </comment>
    <comment ref="D23" authorId="0" shapeId="0" xr:uid="{E22AB2EF-85FC-417C-8159-52433B34B22B}">
      <text>
        <r>
          <rPr>
            <sz val="10"/>
            <color indexed="81"/>
            <rFont val="Aptos Narrow"/>
            <family val="2"/>
          </rPr>
          <t>Filled in with consumption/ton target for 2026</t>
        </r>
      </text>
    </comment>
    <comment ref="B30" authorId="0" shapeId="0" xr:uid="{C589F379-043D-467F-B1CE-E8E28D6490C4}">
      <text>
        <r>
          <rPr>
            <sz val="10"/>
            <color indexed="81"/>
            <rFont val="Aptos"/>
            <family val="2"/>
          </rPr>
          <t>Include 2% tax for electricity usage</t>
        </r>
      </text>
    </comment>
    <comment ref="C34" authorId="0" shapeId="0" xr:uid="{5AEF4B91-BCAB-419B-A6F9-CC44A87C20F0}">
      <text>
        <r>
          <rPr>
            <b/>
            <sz val="9"/>
            <color indexed="81"/>
            <rFont val="Tahoma"/>
            <family val="2"/>
          </rPr>
          <t>Nazla Sagita:</t>
        </r>
        <r>
          <rPr>
            <sz val="9"/>
            <color indexed="81"/>
            <rFont val="Tahoma"/>
            <family val="2"/>
          </rPr>
          <t xml:space="preserve">
Based on invoice PGN</t>
        </r>
      </text>
    </comment>
    <comment ref="H55" authorId="1" shapeId="0" xr:uid="{280BF201-570F-4D23-8E71-038BC83C869F}">
      <text>
        <r>
          <rPr>
            <sz val="9"/>
            <color indexed="81"/>
            <rFont val="Tahoma"/>
            <family val="2"/>
          </rPr>
          <t>Filled in with consumption/ton target for 2026</t>
        </r>
      </text>
    </comment>
    <comment ref="I55" authorId="1" shapeId="0" xr:uid="{5E3C3E89-99F3-40FD-8A8A-A5E08B6F0DA8}">
      <text>
        <r>
          <rPr>
            <sz val="9"/>
            <color indexed="81"/>
            <rFont val="Tahoma"/>
            <family val="2"/>
          </rPr>
          <t>Filled in with cost/ton target for 2026</t>
        </r>
      </text>
    </comment>
    <comment ref="C607" authorId="0" shapeId="0" xr:uid="{31448239-AAAA-4B0B-87F6-583641D19D70}">
      <text>
        <r>
          <rPr>
            <sz val="10"/>
            <color indexed="81"/>
            <rFont val="Aptos Narrow"/>
            <family val="2"/>
          </rPr>
          <t>Filled in with machine type or area</t>
        </r>
      </text>
    </comment>
    <comment ref="D607" authorId="0" shapeId="0" xr:uid="{C445E5C2-32B5-431F-BABA-8C7CF40FB66B}">
      <text>
        <r>
          <rPr>
            <sz val="10"/>
            <color indexed="81"/>
            <rFont val="Aptos Narrow"/>
            <family val="2"/>
          </rPr>
          <t>Asset type that required maintenance (Dropdown option)</t>
        </r>
      </text>
    </comment>
    <comment ref="E607" authorId="0" shapeId="0" xr:uid="{184EBAC3-53FC-496C-876D-09779768149C}">
      <text>
        <r>
          <rPr>
            <sz val="10"/>
            <color indexed="81"/>
            <rFont val="Aptos Narrow"/>
            <family val="2"/>
          </rPr>
          <t>- Preventive
- corrective
- spareparts usage</t>
        </r>
      </text>
    </comment>
    <comment ref="F607" authorId="0" shapeId="0" xr:uid="{F68F5353-84C9-427B-91EA-8FA443FC9FFF}">
      <text>
        <r>
          <rPr>
            <sz val="10"/>
            <color indexed="81"/>
            <rFont val="Aptos Narrow"/>
            <family val="2"/>
          </rPr>
          <t>- Monthly
- quarterly
-yearly
- etc</t>
        </r>
      </text>
    </comment>
    <comment ref="H607" authorId="0" shapeId="0" xr:uid="{12CAACBF-9816-4619-8864-A8FA1B3FBBD6}">
      <text>
        <r>
          <rPr>
            <sz val="10"/>
            <color indexed="81"/>
            <rFont val="Aptos Narrow"/>
            <family val="2"/>
          </rPr>
          <t>Insert with planned period for maintenance</t>
        </r>
      </text>
    </comment>
    <comment ref="D615" authorId="0" shapeId="0" xr:uid="{05FDD97C-D699-437A-90C7-B407D514665B}">
      <text>
        <r>
          <rPr>
            <sz val="10"/>
            <color indexed="81"/>
            <rFont val="Aptos Narrow"/>
            <family val="2"/>
          </rPr>
          <t>Asset type that required maintenance (Dropdown option)</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<sst xmlns="http://schemas.openxmlformats.org/spreadsheetml/2006/main" count="75091" uniqueCount="5759">
  <si>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</si>
  <si>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</si>
  <si>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</si>
  <si>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</si>
  <si>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</si>
  <si>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</si>
  <si>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</si>
  <si>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</si>
  <si>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</si>
  <si>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</si>
  <si>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</si>
  <si>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</si>
  <si>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</si>
  <si>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</si>
  <si>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</si>
  <si>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</si>
  <si>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</si>
  <si>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</si>
  <si>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</si>
  <si>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</si>
  <si>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</si>
  <si>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</si>
  <si>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</si>
  <si>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</si>
  <si>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</si>
  <si>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</si>
  <si>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</si>
  <si>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</si>
  <si>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</si>
  <si>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</si>
  <si>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</si>
  <si>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</si>
  <si>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</si>
  <si>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</si>
  <si>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</si>
  <si>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</si>
  <si>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</si>
  <si>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</si>
  <si>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</si>
  <si>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</si>
  <si>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</si>
  <si>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</si>
  <si>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</si>
  <si>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</si>
  <si>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</si>
  <si>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</si>
  <si>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</si>
  <si>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</si>
  <si>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</si>
  <si>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</si>
  <si>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</si>
  <si>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</si>
  <si>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</si>
  <si>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</si>
  <si>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</si>
  <si>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</si>
  <si>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</si>
  <si>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</si>
  <si>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</si>
  <si>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</si>
  <si>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</si>
  <si>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</si>
  <si>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</si>
  <si>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</si>
  <si>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</si>
  <si>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</si>
  <si>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</si>
  <si>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</si>
  <si>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</si>
  <si>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</si>
  <si>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</si>
  <si>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</si>
  <si>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</si>
  <si>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</si>
  <si>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</si>
  <si>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</si>
  <si>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</si>
  <si>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</si>
  <si>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</si>
  <si>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</si>
  <si>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</si>
  <si>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</si>
  <si>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</si>
  <si>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</si>
  <si>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</si>
  <si>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</si>
  <si>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</si>
  <si>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</si>
  <si>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</si>
  <si>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</si>
  <si>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</si>
  <si>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</si>
  <si>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</si>
  <si>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</si>
  <si>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</si>
  <si>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</si>
  <si>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</si>
  <si>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</si>
  <si>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</si>
  <si>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</si>
  <si>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</si>
  <si>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</si>
  <si>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</si>
  <si>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</si>
  <si>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</si>
  <si>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</si>
  <si>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</si>
  <si>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</si>
  <si>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</si>
  <si>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</si>
  <si>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</si>
  <si>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</si>
  <si>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</si>
  <si>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</si>
  <si>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</si>
  <si>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</si>
  <si>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</si>
  <si>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</si>
  <si>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</si>
  <si>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GRP Medan</t>
  </si>
  <si>
    <t>Finance &amp; Accounting</t>
  </si>
  <si>
    <t>SCM</t>
  </si>
  <si>
    <t>Health &amp; Safety</t>
  </si>
  <si>
    <t>HR</t>
  </si>
  <si>
    <t>GA</t>
  </si>
  <si>
    <t>BOD</t>
  </si>
  <si>
    <t>Accounting</t>
  </si>
  <si>
    <t>Procurement</t>
  </si>
  <si>
    <t>TO</t>
  </si>
  <si>
    <t>KSO</t>
  </si>
  <si>
    <t>CC_HR</t>
  </si>
  <si>
    <t>10301HR001</t>
  </si>
  <si>
    <t>10301GA001</t>
  </si>
  <si>
    <t>10301SM001</t>
  </si>
  <si>
    <t>10301BD001</t>
  </si>
  <si>
    <t>10301CL001</t>
  </si>
  <si>
    <t>10301FA002</t>
  </si>
  <si>
    <t>10301SC001</t>
  </si>
  <si>
    <t>10301IT001</t>
  </si>
  <si>
    <t>10302KS001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</si>
  <si>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</si>
  <si>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</si>
  <si>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</si>
  <si>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</si>
  <si>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</si>
  <si>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</si>
  <si>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</si>
  <si>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</si>
  <si>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</si>
  <si>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</si>
  <si>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</si>
  <si>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</si>
  <si>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</si>
  <si>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</si>
  <si>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</si>
  <si>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</si>
  <si>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</si>
  <si>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</si>
  <si>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</si>
  <si>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</si>
  <si>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</si>
  <si>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</si>
  <si>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10301MS009</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</si>
  <si>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</si>
  <si>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</si>
  <si>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</si>
  <si>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</si>
  <si>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</si>
  <si>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</si>
  <si>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</si>
  <si>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</si>
  <si>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</si>
  <si>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</si>
  <si>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</si>
  <si>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</si>
  <si>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</si>
  <si>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</si>
  <si>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</si>
  <si>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</si>
  <si>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</si>
  <si>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</si>
  <si>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</si>
  <si>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</si>
  <si>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</si>
  <si>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</si>
  <si>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</si>
  <si>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</si>
  <si>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</si>
  <si>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</si>
  <si>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</si>
  <si>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</si>
  <si>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</si>
  <si>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</si>
  <si>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</si>
  <si>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</si>
  <si>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</si>
  <si>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</si>
  <si>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</si>
  <si>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</si>
  <si>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</si>
  <si>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</si>
  <si>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</si>
  <si>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</si>
  <si>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</si>
  <si>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</si>
  <si>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</si>
  <si>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</si>
  <si>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</si>
  <si>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</si>
  <si>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</si>
  <si>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</si>
  <si>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</si>
  <si>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Department</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</si>
  <si>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</si>
  <si>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</si>
  <si>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</si>
  <si>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</si>
  <si>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</si>
  <si>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</si>
  <si>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</si>
  <si>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</si>
  <si>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</si>
  <si>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</si>
  <si>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</si>
  <si>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</si>
  <si>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</si>
  <si>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</si>
  <si>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</si>
  <si>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</si>
  <si>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</si>
  <si>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</si>
  <si>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</si>
  <si>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</si>
  <si>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</si>
  <si>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</si>
  <si>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</si>
  <si>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</si>
  <si>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</si>
  <si>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</si>
  <si>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</si>
  <si>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</si>
  <si>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</si>
  <si>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</si>
  <si>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</si>
  <si>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</si>
  <si>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</si>
  <si>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</si>
  <si>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</si>
  <si>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</si>
  <si>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</si>
  <si>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</si>
  <si>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</si>
  <si>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</si>
  <si>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</si>
  <si>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</si>
  <si>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</si>
  <si>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</si>
  <si>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</si>
  <si>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</si>
  <si>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</si>
  <si>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</si>
  <si>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</si>
  <si>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</si>
  <si>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</si>
  <si>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</si>
  <si>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</si>
  <si>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</si>
  <si>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</si>
  <si>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</si>
  <si>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</si>
  <si>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</si>
  <si>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</si>
  <si>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</si>
  <si>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</si>
  <si>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</si>
  <si>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</si>
  <si>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</si>
  <si>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</si>
  <si>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</si>
  <si>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</si>
  <si>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</si>
  <si>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</si>
  <si>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</si>
  <si>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</si>
  <si>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</si>
  <si>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</si>
  <si>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</si>
  <si>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</si>
  <si>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</si>
  <si>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</si>
  <si>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</si>
  <si>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</si>
  <si>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</si>
  <si>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</si>
  <si>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</si>
  <si>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</si>
  <si>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</si>
  <si>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</si>
  <si>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</si>
  <si>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</si>
  <si>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</si>
  <si>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</si>
  <si>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</si>
  <si>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</si>
  <si>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</si>
  <si>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</si>
  <si>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</si>
  <si>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</si>
  <si>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</si>
  <si>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</si>
  <si>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</si>
  <si>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</si>
  <si>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</si>
  <si>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</si>
  <si>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</si>
  <si>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</si>
  <si>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</si>
  <si>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</si>
  <si>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</si>
  <si>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</si>
  <si>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</si>
  <si>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</si>
  <si>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</si>
  <si>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</si>
  <si>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</si>
  <si>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</si>
  <si>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</si>
  <si>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</si>
  <si>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</si>
  <si>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</si>
  <si>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</si>
  <si>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</si>
  <si>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</si>
  <si>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</si>
  <si>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</si>
  <si>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</si>
  <si>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</si>
  <si>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</si>
  <si>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</si>
  <si>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</si>
  <si>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</si>
  <si>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</si>
  <si>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</si>
  <si>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</si>
  <si>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</si>
  <si>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</si>
  <si>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</si>
  <si>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</si>
  <si>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</si>
  <si>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</si>
  <si>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</si>
  <si>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</si>
  <si>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</si>
  <si>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</si>
  <si>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</si>
  <si>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</si>
  <si>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</si>
  <si>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</si>
  <si>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</si>
  <si>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</si>
  <si>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</si>
  <si>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</si>
  <si>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</si>
  <si>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</si>
  <si>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</si>
  <si>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</si>
  <si>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</si>
  <si>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</si>
  <si>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</si>
  <si>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</si>
  <si>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</si>
  <si>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</si>
  <si>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</si>
  <si>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</si>
  <si>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</si>
  <si>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</si>
  <si>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</si>
  <si>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</si>
  <si>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</si>
  <si>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</si>
  <si>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</si>
  <si>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</si>
  <si>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</si>
  <si>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</si>
  <si>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</si>
  <si>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</si>
  <si>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</si>
  <si>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</si>
  <si>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</si>
  <si>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</si>
  <si>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</si>
  <si>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</si>
  <si>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</si>
  <si>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</si>
  <si>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</si>
  <si>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</si>
  <si>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</si>
  <si>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</si>
  <si>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</si>
  <si>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</si>
  <si>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</si>
  <si>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</si>
  <si>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</si>
  <si>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</si>
  <si>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</si>
  <si>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</si>
  <si>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</si>
  <si>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</si>
  <si>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</si>
  <si>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</si>
  <si>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</si>
  <si>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</si>
  <si>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</si>
  <si>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</si>
  <si>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</si>
  <si>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</si>
  <si>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</si>
  <si>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</si>
  <si>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</si>
  <si>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</si>
  <si>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</si>
  <si>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</si>
  <si>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</si>
  <si>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</si>
  <si>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</si>
  <si>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</si>
  <si>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</si>
  <si>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</si>
  <si>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</si>
  <si>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</si>
  <si>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</si>
  <si>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</si>
  <si>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</si>
  <si>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</si>
  <si>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</si>
  <si>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</si>
  <si>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</si>
  <si>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</si>
  <si>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</si>
  <si>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</si>
  <si>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</si>
  <si>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</si>
  <si>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</si>
  <si>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</si>
  <si>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</si>
  <si>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</si>
  <si>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</si>
  <si>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</si>
  <si>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</si>
  <si>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</si>
  <si>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</si>
  <si>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</si>
  <si>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</si>
  <si>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</si>
  <si>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</si>
  <si>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</si>
  <si>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</si>
  <si>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</si>
  <si>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</si>
  <si>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</si>
  <si>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</si>
  <si>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</si>
  <si>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</si>
  <si>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</si>
  <si>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</si>
  <si>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</si>
  <si>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</si>
  <si>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</si>
  <si>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</si>
  <si>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</si>
  <si>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</si>
  <si>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</si>
  <si>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</si>
  <si>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</si>
  <si>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</si>
  <si>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</si>
  <si>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</si>
  <si>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</si>
  <si>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</si>
  <si>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</si>
  <si>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</si>
  <si>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</si>
  <si>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</si>
  <si>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</si>
  <si>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</si>
  <si>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</si>
  <si>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</si>
  <si>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</si>
  <si>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</si>
  <si>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</si>
  <si>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</si>
  <si>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</si>
  <si>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</si>
  <si>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</si>
  <si>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</si>
  <si>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</si>
  <si>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</si>
  <si>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</si>
  <si>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</si>
  <si>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</si>
  <si>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</si>
  <si>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</si>
  <si>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</si>
  <si>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</si>
  <si>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</si>
  <si>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</si>
  <si>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</si>
  <si>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</si>
  <si>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</si>
  <si>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</si>
  <si>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</si>
  <si>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</si>
  <si>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</si>
  <si>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</si>
  <si>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</si>
  <si>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</si>
  <si>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</si>
  <si>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</si>
  <si>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</si>
  <si>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</si>
  <si>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</si>
  <si>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</si>
  <si>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</si>
  <si>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</si>
  <si>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</si>
  <si>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</si>
  <si>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</si>
  <si>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</si>
  <si>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</si>
  <si>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</si>
  <si>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</si>
  <si>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</si>
  <si>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</si>
  <si>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</si>
  <si>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</si>
  <si>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</si>
  <si>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</si>
  <si>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</si>
  <si>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</si>
  <si>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</si>
  <si>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</si>
  <si>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</si>
  <si>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</si>
  <si>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</si>
  <si>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</si>
  <si>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</si>
  <si>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</si>
  <si>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</si>
  <si>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</si>
  <si>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</si>
  <si>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</si>
  <si>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</si>
  <si>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</si>
  <si>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</si>
  <si>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</si>
  <si>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</si>
  <si>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</si>
  <si>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</si>
  <si>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</si>
  <si>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</si>
  <si>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</si>
  <si>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</si>
  <si>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</si>
  <si>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</si>
  <si>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</si>
  <si>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</si>
  <si>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</si>
  <si>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</si>
  <si>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</si>
  <si>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</si>
  <si>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</si>
  <si>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</si>
  <si>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</si>
  <si>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</si>
  <si>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</si>
  <si>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</si>
  <si>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</si>
  <si>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</si>
  <si>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</si>
  <si>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</si>
  <si>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</si>
  <si>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</si>
  <si>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</si>
  <si>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</si>
  <si>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</si>
  <si>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</si>
  <si>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</si>
  <si>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</si>
  <si>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</si>
  <si>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</si>
  <si>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</si>
  <si>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</si>
  <si>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</si>
  <si>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</si>
  <si>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</si>
  <si>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</si>
  <si>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</si>
  <si>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</si>
  <si>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</si>
  <si>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</si>
  <si>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</si>
  <si>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</si>
  <si>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</si>
  <si>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</si>
  <si>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</si>
  <si>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</si>
  <si>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</si>
  <si>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</si>
  <si>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</si>
  <si>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</si>
  <si>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</si>
  <si>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</si>
  <si>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</si>
  <si>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</si>
  <si>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</si>
  <si>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</si>
  <si>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</si>
  <si>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</si>
  <si>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</si>
  <si>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</si>
  <si>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</si>
  <si>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</si>
  <si>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</si>
  <si>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</si>
  <si>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</si>
  <si>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</si>
  <si>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</si>
  <si>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</si>
  <si>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</si>
  <si>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</si>
  <si>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</si>
  <si>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</si>
  <si>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</si>
  <si>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</si>
  <si>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</si>
  <si>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</si>
  <si>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</si>
  <si>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</si>
  <si>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</si>
  <si>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</si>
  <si>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</si>
  <si>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63100020</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</si>
  <si>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</si>
  <si>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</si>
  <si>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</si>
  <si>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</si>
  <si>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</si>
  <si>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</si>
  <si>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</si>
  <si>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</si>
  <si>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</si>
  <si>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</si>
  <si>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</si>
  <si>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</si>
  <si>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</si>
  <si>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</si>
  <si>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</si>
  <si>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</si>
  <si>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</si>
  <si>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</si>
  <si>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</si>
  <si>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</si>
  <si>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</si>
  <si>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</si>
  <si>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</si>
  <si>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</si>
  <si>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</si>
  <si>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</si>
  <si>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</si>
  <si>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</si>
  <si>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</si>
  <si>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</si>
  <si>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</si>
  <si>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</si>
  <si>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</si>
  <si>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</si>
  <si>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</si>
  <si>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</si>
  <si>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</si>
  <si>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</si>
  <si>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</si>
  <si>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</si>
  <si>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</si>
  <si>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</si>
  <si>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</si>
  <si>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</si>
  <si>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</si>
  <si>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</si>
  <si>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</si>
  <si>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</si>
  <si>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</si>
  <si>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</si>
  <si>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</si>
  <si>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</si>
  <si>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</si>
  <si>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</si>
  <si>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</si>
  <si>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</si>
  <si>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</si>
  <si>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</si>
  <si>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</si>
  <si>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</si>
  <si>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</si>
  <si>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</si>
  <si>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</si>
  <si>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</si>
  <si>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</si>
  <si>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</si>
  <si>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</si>
  <si>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</si>
  <si>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</si>
  <si>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</si>
  <si>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</si>
  <si>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</si>
  <si>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</si>
  <si>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</si>
  <si>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</si>
  <si>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</si>
  <si>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</si>
  <si>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</si>
  <si>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</si>
  <si>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</si>
  <si>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</si>
  <si>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</si>
  <si>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</si>
  <si>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</si>
  <si>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</si>
  <si>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</si>
  <si>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</si>
  <si>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</si>
  <si>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</si>
  <si>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</si>
  <si>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</si>
  <si>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</si>
  <si>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</si>
  <si>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</si>
  <si>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</si>
  <si>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</si>
  <si>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</si>
  <si>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</si>
  <si>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</si>
  <si>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</si>
  <si>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</si>
  <si>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</si>
  <si>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</si>
  <si>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</si>
  <si>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</si>
  <si>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</si>
  <si>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</si>
  <si>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</si>
  <si>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</si>
  <si>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</si>
  <si>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</si>
  <si>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</si>
  <si>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</si>
  <si>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</si>
  <si>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</si>
  <si>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</si>
  <si>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</si>
  <si>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</si>
  <si>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</si>
  <si>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</si>
  <si>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</si>
  <si>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</si>
  <si>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</si>
  <si>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</si>
  <si>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</si>
  <si>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</si>
  <si>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</si>
  <si>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</si>
  <si>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</si>
  <si>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</si>
  <si>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</si>
  <si>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</si>
  <si>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</si>
  <si>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</si>
  <si>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</si>
  <si>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</si>
  <si>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</si>
  <si>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</si>
  <si>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</si>
  <si>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</si>
  <si>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</si>
  <si>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</si>
  <si>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</si>
  <si>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</si>
  <si>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</si>
  <si>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</si>
  <si>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</si>
  <si>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</si>
  <si>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</si>
  <si>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</si>
  <si>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</si>
  <si>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</si>
  <si>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</si>
  <si>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</si>
  <si>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</si>
  <si>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</si>
  <si>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</si>
  <si>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</si>
  <si>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</si>
  <si>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</si>
  <si>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</si>
  <si>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</si>
  <si>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</si>
  <si>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</si>
  <si>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</si>
  <si>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</si>
  <si>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</si>
  <si>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</si>
  <si>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</si>
  <si>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</si>
  <si>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</si>
  <si>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</si>
  <si>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</si>
  <si>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</si>
  <si>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</si>
  <si>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</si>
  <si>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</si>
  <si>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</si>
  <si>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</si>
  <si>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</si>
  <si>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</si>
  <si>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</si>
  <si>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</si>
  <si>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</si>
  <si>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</si>
  <si>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</si>
  <si>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</si>
  <si>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</si>
  <si>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</si>
  <si>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</si>
  <si>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</si>
  <si>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</si>
  <si>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</si>
  <si>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</si>
  <si>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</si>
  <si>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</si>
  <si>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</si>
  <si>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</si>
  <si>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</si>
  <si>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</si>
  <si>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</si>
  <si>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</si>
  <si>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</si>
  <si>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</si>
  <si>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</si>
  <si>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</si>
  <si>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</si>
  <si>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</si>
  <si>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</si>
  <si>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</si>
  <si>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</si>
  <si>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</si>
  <si>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</si>
  <si>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</si>
  <si>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</si>
  <si>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</si>
  <si>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</si>
  <si>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</si>
  <si>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</si>
  <si>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</si>
  <si>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</si>
  <si>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</si>
  <si>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</si>
  <si>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</si>
  <si>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</si>
  <si>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</si>
  <si>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</si>
  <si>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</si>
  <si>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</si>
  <si>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</si>
  <si>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</si>
  <si>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</si>
  <si>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</si>
  <si>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</si>
  <si>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</si>
  <si>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</si>
  <si>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</si>
  <si>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</si>
  <si>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</si>
  <si>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</si>
  <si>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</si>
  <si>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</si>
  <si>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</si>
  <si>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</si>
  <si>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</si>
  <si>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</si>
  <si>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</si>
  <si>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</si>
  <si>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</si>
  <si>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</si>
  <si>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</si>
  <si>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</si>
  <si>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</si>
  <si>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</si>
  <si>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</si>
  <si>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</si>
  <si>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</si>
  <si>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</si>
  <si>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</si>
  <si>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</si>
  <si>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</si>
  <si>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</si>
  <si>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</si>
  <si>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</si>
  <si>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</si>
  <si>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</si>
  <si>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</si>
  <si>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</si>
  <si>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</si>
  <si>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</si>
  <si>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</si>
  <si>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</si>
  <si>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</si>
  <si>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</si>
  <si>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</si>
  <si>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</si>
  <si>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</si>
  <si>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</si>
  <si>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</si>
  <si>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</si>
  <si>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</si>
  <si>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</si>
  <si>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</si>
  <si>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</si>
  <si>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</si>
  <si>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</si>
  <si>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</si>
  <si>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</si>
  <si>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</si>
  <si>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</si>
  <si>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</si>
  <si>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</si>
  <si>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</si>
  <si>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</si>
  <si>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</si>
  <si>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</si>
  <si>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</si>
  <si>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</si>
  <si>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</si>
  <si>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</si>
  <si>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</si>
  <si>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</si>
  <si>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</si>
  <si>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</si>
  <si>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</si>
  <si>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</si>
  <si>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</si>
  <si>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</si>
  <si>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</si>
  <si>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</si>
  <si>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</si>
  <si>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</si>
  <si>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</si>
  <si>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</si>
  <si>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</si>
  <si>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</si>
  <si>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</si>
  <si>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</si>
  <si>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</si>
  <si>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</si>
  <si>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</si>
  <si>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</si>
  <si>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</si>
  <si>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</si>
  <si>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</si>
  <si>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</si>
  <si>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</si>
  <si>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</si>
  <si>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</si>
  <si>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</si>
  <si>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</si>
  <si>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</si>
  <si>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</si>
  <si>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</si>
  <si>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</si>
  <si>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</si>
  <si>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</si>
  <si>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</si>
  <si>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</si>
  <si>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</si>
  <si>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</si>
  <si>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</si>
  <si>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</si>
  <si>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</si>
  <si>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</si>
  <si>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</si>
  <si>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</si>
  <si>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</si>
  <si>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</si>
  <si>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</si>
  <si>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</si>
  <si>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</si>
  <si>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</si>
  <si>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</si>
  <si>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</si>
  <si>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</si>
  <si>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</si>
  <si>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</si>
  <si>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</si>
  <si>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</si>
  <si>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</si>
  <si>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</si>
  <si>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</si>
  <si>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</si>
  <si>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</si>
  <si>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</si>
  <si>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</si>
  <si>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</si>
  <si>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</si>
  <si>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</si>
  <si>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</si>
  <si>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</si>
  <si>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</si>
  <si>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</si>
  <si>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</si>
  <si>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</si>
  <si>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</si>
  <si>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</si>
  <si>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</si>
  <si>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</si>
  <si>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</si>
  <si>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</si>
  <si>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</si>
  <si>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</si>
  <si>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</si>
  <si>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</si>
  <si>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</si>
  <si>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</si>
  <si>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</si>
  <si>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</si>
  <si>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</si>
  <si>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</si>
  <si>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</si>
  <si>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</si>
  <si>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</si>
  <si>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</si>
  <si>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</si>
  <si>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</si>
  <si>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</si>
  <si>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</si>
  <si>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</si>
  <si>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</si>
  <si>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</si>
  <si>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</si>
  <si>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</si>
  <si>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</si>
  <si>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</si>
  <si>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</si>
  <si>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</si>
  <si>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</si>
  <si>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</si>
  <si>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</si>
  <si>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</si>
  <si>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</si>
  <si>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</si>
  <si>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</si>
  <si>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</si>
  <si>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</si>
  <si>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</si>
  <si>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</si>
  <si>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</si>
  <si>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</si>
  <si>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</si>
  <si>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</si>
  <si>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</si>
  <si>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</si>
  <si>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</si>
  <si>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</si>
  <si>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</si>
  <si>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</si>
  <si>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</si>
  <si>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</si>
  <si>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</si>
  <si>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</si>
  <si>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</si>
  <si>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</si>
  <si>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</si>
  <si>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</si>
  <si>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</si>
  <si>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</si>
  <si>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</si>
  <si>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</si>
  <si>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</si>
  <si>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</si>
  <si>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</si>
  <si>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</si>
  <si>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</si>
  <si>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</si>
  <si>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</si>
  <si>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</si>
  <si>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</si>
  <si>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</si>
  <si>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</si>
  <si>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</si>
  <si>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</si>
  <si>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</si>
  <si>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</si>
  <si>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</si>
  <si>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</si>
  <si>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</si>
  <si>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</si>
  <si>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</si>
  <si>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</si>
  <si>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</si>
  <si>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</si>
  <si>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</si>
  <si>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</si>
  <si>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</si>
  <si>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</si>
  <si>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</si>
  <si>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</si>
  <si>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</si>
  <si>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</si>
  <si>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</si>
  <si>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</si>
  <si>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</si>
  <si>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</si>
  <si>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</si>
  <si>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</si>
  <si>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</si>
  <si>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</si>
  <si>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</si>
  <si>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</si>
  <si>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</si>
  <si>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</si>
  <si>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</si>
  <si>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</si>
  <si>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</si>
  <si>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</si>
  <si>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</si>
  <si>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</si>
  <si>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</si>
  <si>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</si>
  <si>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</si>
  <si>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</si>
  <si>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</si>
  <si>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</si>
  <si>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</si>
  <si>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</si>
  <si>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</si>
  <si>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</si>
  <si>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</si>
  <si>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</si>
  <si>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</si>
  <si>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</si>
  <si>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</si>
  <si>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</si>
  <si>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</si>
  <si>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</si>
  <si>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</si>
  <si>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</si>
  <si>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</si>
  <si>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</si>
  <si>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</si>
  <si>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</si>
  <si>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</si>
  <si>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</si>
  <si>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</si>
  <si>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</si>
  <si>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</si>
  <si>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</si>
  <si>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</si>
  <si>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</si>
  <si>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</si>
  <si>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</si>
  <si>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</si>
  <si>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</si>
  <si>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</si>
  <si>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</si>
  <si>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</si>
  <si>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</si>
  <si>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</si>
  <si>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</si>
  <si>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</si>
  <si>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</si>
  <si>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</si>
  <si>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</si>
  <si>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</si>
  <si>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</si>
  <si>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</si>
  <si>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</si>
  <si>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</si>
  <si>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</si>
  <si>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</si>
  <si>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</si>
  <si>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</si>
  <si>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</si>
  <si>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</si>
  <si>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</si>
  <si>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</si>
  <si>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</si>
  <si>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</si>
  <si>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</si>
  <si>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</si>
  <si>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</si>
  <si>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</si>
  <si>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</si>
  <si>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</si>
  <si>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</si>
  <si>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</si>
  <si>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</si>
  <si>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</si>
  <si>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</si>
  <si>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</si>
  <si>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</si>
  <si>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</si>
  <si>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</si>
  <si>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</si>
  <si>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</si>
  <si>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</si>
  <si>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</si>
  <si>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</si>
  <si>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</si>
  <si>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</si>
  <si>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</si>
  <si>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</si>
  <si>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</si>
  <si>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</si>
  <si>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</si>
  <si>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</si>
  <si>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</si>
  <si>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</si>
  <si>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</si>
  <si>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</si>
  <si>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</si>
  <si>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</si>
  <si>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</si>
  <si>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</si>
  <si>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</si>
  <si>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</si>
  <si>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</si>
  <si>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</si>
  <si>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</si>
  <si>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</si>
  <si>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</si>
  <si>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</si>
  <si>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</si>
  <si>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</si>
  <si>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</si>
  <si>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</si>
  <si>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</si>
  <si>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</si>
  <si>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</si>
  <si>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</si>
  <si>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</si>
  <si>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</si>
  <si>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</si>
  <si>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</si>
  <si>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</si>
  <si>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</si>
  <si>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</si>
  <si>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</si>
  <si>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</si>
  <si>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</si>
  <si>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</si>
  <si>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</si>
  <si>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</si>
  <si>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</si>
  <si>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</si>
  <si>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</si>
  <si>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</si>
  <si>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</si>
  <si>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</si>
  <si>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</si>
  <si>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</si>
  <si>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</si>
  <si>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</si>
  <si>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</si>
  <si>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</si>
  <si>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</si>
  <si>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</si>
  <si>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</si>
  <si>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</si>
  <si>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</si>
  <si>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</si>
  <si>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</si>
  <si>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</si>
  <si>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</si>
  <si>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</si>
  <si>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</si>
  <si>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</si>
  <si>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</si>
  <si>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</si>
  <si>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</si>
  <si>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</si>
  <si>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</si>
  <si>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</si>
  <si>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</si>
  <si>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</si>
  <si>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</si>
  <si>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</si>
  <si>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</si>
  <si>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</si>
  <si>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</si>
  <si>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</si>
  <si>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</si>
  <si>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</si>
  <si>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</si>
  <si>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</si>
  <si>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</si>
  <si>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</si>
  <si>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</si>
  <si>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</si>
  <si>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</si>
  <si>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</si>
  <si>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</si>
  <si>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</si>
  <si>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</si>
  <si>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</si>
  <si>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</si>
  <si>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</si>
  <si>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</si>
  <si>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</si>
  <si>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</si>
  <si>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</si>
  <si>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</si>
  <si>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</si>
  <si>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</si>
  <si>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</si>
  <si>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</si>
  <si>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</si>
  <si>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</si>
  <si>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</si>
  <si>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</si>
  <si>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</si>
  <si>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</si>
  <si>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</si>
  <si>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</si>
  <si>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</si>
  <si>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</si>
  <si>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</si>
  <si>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</si>
  <si>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</si>
  <si>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</si>
  <si>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</si>
  <si>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</si>
  <si>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</si>
  <si>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</si>
  <si>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</si>
  <si>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</si>
  <si>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</si>
  <si>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</si>
  <si>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</si>
  <si>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</si>
  <si>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</si>
  <si>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</si>
  <si>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</si>
  <si>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</si>
  <si>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</si>
  <si>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</si>
  <si>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</si>
  <si>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</si>
  <si>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</si>
  <si>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</si>
  <si>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</si>
  <si>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</si>
  <si>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</si>
  <si>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</si>
  <si>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</si>
  <si>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</si>
  <si>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</si>
  <si>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</si>
  <si>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</si>
  <si>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</si>
  <si>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</si>
  <si>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</si>
  <si>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</si>
  <si>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</si>
  <si>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</si>
  <si>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</si>
  <si>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</si>
  <si>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</si>
  <si>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</si>
  <si>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</si>
  <si>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</si>
  <si>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</si>
  <si>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</si>
  <si>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</si>
  <si>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</si>
  <si>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</si>
  <si>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</si>
  <si>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</si>
  <si>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</si>
  <si>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</si>
  <si>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</si>
  <si>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</si>
  <si>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</si>
  <si>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</si>
  <si>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</si>
  <si>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</si>
  <si>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</si>
  <si>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</si>
  <si>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</si>
  <si>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</si>
  <si>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</si>
  <si>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</si>
  <si>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</si>
  <si>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</si>
  <si>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</si>
  <si>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</si>
  <si>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</si>
  <si>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</si>
  <si>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</si>
  <si>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</si>
  <si>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</si>
  <si>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</si>
  <si>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</si>
  <si>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</si>
  <si>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</si>
  <si>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</si>
  <si>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</si>
  <si>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</si>
  <si>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</si>
  <si>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</si>
  <si>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</si>
  <si>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</si>
  <si>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</si>
  <si>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</si>
  <si>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</si>
  <si>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</si>
  <si>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</si>
  <si>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</si>
  <si>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</si>
  <si>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</si>
  <si>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</si>
  <si>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</si>
  <si>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</si>
  <si>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</si>
  <si>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</si>
  <si>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</si>
  <si>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</si>
  <si>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</si>
  <si>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</si>
  <si>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</si>
  <si>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</si>
  <si>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</si>
  <si>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</si>
  <si>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</si>
  <si>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</si>
  <si>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</si>
  <si>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</si>
  <si>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</si>
  <si>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</si>
  <si>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</si>
  <si>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</si>
  <si>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</si>
  <si>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</si>
  <si>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</si>
  <si>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</si>
  <si>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</si>
  <si>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</si>
  <si>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</si>
  <si>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</si>
  <si>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</si>
  <si>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</si>
  <si>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</si>
  <si>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</si>
  <si>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</si>
  <si>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</si>
  <si>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</si>
  <si>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</si>
  <si>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</si>
  <si>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</si>
  <si>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</si>
  <si>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</si>
  <si>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</si>
  <si>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</si>
  <si>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</si>
  <si>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</si>
  <si>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</si>
  <si>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</si>
  <si>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</si>
  <si>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</si>
  <si>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</si>
  <si>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</si>
  <si>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</si>
  <si>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</si>
  <si>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</si>
  <si>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</si>
  <si>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</si>
  <si>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</si>
  <si>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</si>
  <si>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</si>
  <si>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</si>
  <si>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</si>
  <si>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</si>
  <si>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</si>
  <si>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</si>
  <si>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</si>
  <si>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</si>
  <si>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</si>
  <si>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</si>
  <si>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</si>
  <si>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</si>
  <si>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</si>
  <si>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</si>
  <si>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</si>
  <si>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</si>
  <si>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</si>
  <si>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</si>
  <si>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</si>
  <si>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</si>
  <si>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</si>
  <si>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</si>
  <si>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</si>
  <si>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</si>
  <si>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</si>
  <si>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</si>
  <si>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</si>
  <si>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</si>
  <si>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</si>
  <si>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</si>
  <si>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</si>
  <si>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</si>
  <si>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</si>
  <si>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</si>
  <si>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</si>
  <si>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</si>
  <si>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</si>
  <si>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</si>
  <si>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</si>
  <si>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</si>
  <si>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</si>
  <si>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</si>
  <si>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</si>
  <si>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</si>
  <si>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</si>
  <si>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</si>
  <si>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</si>
  <si>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</si>
  <si>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</si>
  <si>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</si>
  <si>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</si>
  <si>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Electrical &amp; Maintenance Senior Manager</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</si>
  <si>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</si>
  <si>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</si>
  <si>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</si>
  <si>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</si>
  <si>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</si>
  <si>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</si>
  <si>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</si>
  <si>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</si>
  <si>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</si>
  <si>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</si>
  <si>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</si>
  <si>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</si>
  <si>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</si>
  <si>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</si>
  <si>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</si>
  <si>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</si>
  <si>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</si>
  <si>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</si>
  <si>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</si>
  <si>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</si>
  <si>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</si>
  <si>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</si>
  <si>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</si>
  <si>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</si>
  <si>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</si>
  <si>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</si>
  <si>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</si>
  <si>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</si>
  <si>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</si>
  <si>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</si>
  <si>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</si>
  <si>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</si>
  <si>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</si>
  <si>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</si>
  <si>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</si>
  <si>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</si>
  <si>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</si>
  <si>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</si>
  <si>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</si>
  <si>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</si>
  <si>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</si>
  <si>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50300010</t>
  </si>
  <si>
    <t>50300020</t>
  </si>
  <si>
    <t>50300030</t>
  </si>
  <si>
    <t>50300040</t>
  </si>
  <si>
    <t>50300050</t>
  </si>
  <si>
    <t>50300070</t>
  </si>
  <si>
    <t>50300080</t>
  </si>
  <si>
    <t>DL Employee Income Tax</t>
  </si>
  <si>
    <t>50300090</t>
  </si>
  <si>
    <t>50300100</t>
  </si>
  <si>
    <t>50300990</t>
  </si>
  <si>
    <t>50400010</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</si>
  <si>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</si>
  <si>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</si>
  <si>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</si>
  <si>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</si>
  <si>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</si>
  <si>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</si>
  <si>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</si>
  <si>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</si>
  <si>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</si>
  <si>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</si>
  <si>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</si>
  <si>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</si>
  <si>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</si>
  <si>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</si>
  <si>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</si>
  <si>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</si>
  <si>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</si>
  <si>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</si>
  <si>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</si>
  <si>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</si>
  <si>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</si>
  <si>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</si>
  <si>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</si>
  <si>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</si>
  <si>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</si>
  <si>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</si>
  <si>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</si>
  <si>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</si>
  <si>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</si>
  <si>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</si>
  <si>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</si>
  <si>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</si>
  <si>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</si>
  <si>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</si>
  <si>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</si>
  <si>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</si>
  <si>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</si>
  <si>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</si>
  <si>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</si>
  <si>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Ledger Expense Group / Type</t>
  </si>
  <si>
    <t>Selling / GA</t>
  </si>
  <si>
    <t>RE -  Machinery</t>
  </si>
  <si>
    <t>RM Exp - Heavy Eq</t>
  </si>
  <si>
    <t>GL Account Description</t>
  </si>
  <si>
    <t/>
  </si>
  <si>
    <t>Consumables</t>
  </si>
  <si>
    <t>Consumable Material Used</t>
  </si>
  <si>
    <t>Direct Labor - Fixed</t>
  </si>
  <si>
    <t>DL Contract Employee</t>
  </si>
  <si>
    <t>Provision for Employee Benefits &amp; Severence Pay</t>
  </si>
  <si>
    <t>DL Emp Insurance</t>
  </si>
  <si>
    <t>Direct Labor - Variable</t>
  </si>
  <si>
    <t>Repair &amp; Maintenance</t>
  </si>
  <si>
    <t>RM Exp - Buildings Services</t>
  </si>
  <si>
    <t>Entertaiment</t>
  </si>
  <si>
    <t>Equipment expenses</t>
  </si>
  <si>
    <t>Third party services</t>
  </si>
  <si>
    <t>General Transportation</t>
  </si>
  <si>
    <t>Sub Contractor Expenses</t>
  </si>
  <si>
    <t>Other Third Parties Services</t>
  </si>
  <si>
    <t>Utilities - Gas</t>
  </si>
  <si>
    <t>Utilities - Oxigent</t>
  </si>
  <si>
    <t>Misc</t>
  </si>
  <si>
    <t>Postage &amp; Telecommunication</t>
  </si>
  <si>
    <t>Professional Fee</t>
  </si>
  <si>
    <t>Stationery &amp; Printing</t>
  </si>
  <si>
    <t>Jan 2025
(USD)</t>
  </si>
  <si>
    <t>Feb 2025
(USD)</t>
  </si>
  <si>
    <t>Mar 2025
(USD)</t>
  </si>
  <si>
    <t>Apr 2025
(USD)</t>
  </si>
  <si>
    <t>May 2025
(USD)</t>
  </si>
  <si>
    <t>Jun 2025
(USD)</t>
  </si>
  <si>
    <t>Jul 2025
(USD)</t>
  </si>
  <si>
    <t>(Singh Sunil Kumar Samandra Prasad)</t>
  </si>
  <si>
    <t>Financial Planning &amp; Analysis Manager</t>
  </si>
  <si>
    <t>Finance &amp; Accounting General Manager</t>
  </si>
  <si>
    <t>HRGA</t>
  </si>
  <si>
    <t>PD Office</t>
  </si>
  <si>
    <t>Legal &amp; Compliance</t>
  </si>
  <si>
    <t>Regulatory &amp; External Affairs</t>
  </si>
  <si>
    <t>Sustainability</t>
  </si>
  <si>
    <t>Board of Directors</t>
  </si>
  <si>
    <t>IT ANALYTICS</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</si>
  <si>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</si>
  <si>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</si>
  <si>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</si>
  <si>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</si>
  <si>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</si>
  <si>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</si>
  <si>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</si>
  <si>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</si>
  <si>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</si>
  <si>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</si>
  <si>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</si>
  <si>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</si>
  <si>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</si>
  <si>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</si>
  <si>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</si>
  <si>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</si>
  <si>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</si>
  <si>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</si>
  <si>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</si>
  <si>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</si>
  <si>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</si>
  <si>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</si>
  <si>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</si>
  <si>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</si>
  <si>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</si>
  <si>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</si>
  <si>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</si>
  <si>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</si>
  <si>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 xml:space="preserve">Year </t>
  </si>
  <si>
    <t>1)</t>
  </si>
  <si>
    <t>Service Unit (SU) and Business unit (BU)</t>
  </si>
  <si>
    <t>List BU/SU &amp; HO</t>
  </si>
  <si>
    <t>Code</t>
  </si>
  <si>
    <t>MSN</t>
  </si>
  <si>
    <t>HO</t>
  </si>
  <si>
    <t>QHSE</t>
  </si>
  <si>
    <t>SL</t>
  </si>
  <si>
    <t>PC</t>
  </si>
  <si>
    <t>Corporate Planning</t>
  </si>
  <si>
    <t>CP</t>
  </si>
  <si>
    <t>RE</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</si>
  <si>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</si>
  <si>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</si>
  <si>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</si>
  <si>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</si>
  <si>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</si>
  <si>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</si>
  <si>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</si>
  <si>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</si>
  <si>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</si>
  <si>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</si>
  <si>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</si>
  <si>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</si>
  <si>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</si>
  <si>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</si>
  <si>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</si>
  <si>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</si>
  <si>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</si>
  <si>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</si>
  <si>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</si>
  <si>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</si>
  <si>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</si>
  <si>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</si>
  <si>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</si>
  <si>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</si>
  <si>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</si>
  <si>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</si>
  <si>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</si>
  <si>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</si>
  <si>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</si>
  <si>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</si>
  <si>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</si>
  <si>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</si>
  <si>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</si>
  <si>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</si>
  <si>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</si>
  <si>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</si>
  <si>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</si>
  <si>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</si>
  <si>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</si>
  <si>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</si>
  <si>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</si>
  <si>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</si>
  <si>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</si>
  <si>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</si>
  <si>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</si>
  <si>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</si>
  <si>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</si>
  <si>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</si>
  <si>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</si>
  <si>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</si>
  <si>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</si>
  <si>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</si>
  <si>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</si>
  <si>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</si>
  <si>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</si>
  <si>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</si>
  <si>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</si>
  <si>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Plant Manager</t>
  </si>
  <si>
    <t>Kategori</t>
  </si>
  <si>
    <t>Posting Date</t>
  </si>
  <si>
    <t>Month</t>
  </si>
  <si>
    <t>Document Number</t>
  </si>
  <si>
    <t>Document type</t>
  </si>
  <si>
    <t>Company Code Currency Key</t>
  </si>
  <si>
    <t>G/L Account: Long Text</t>
  </si>
  <si>
    <t>Document Currency Key</t>
  </si>
  <si>
    <t>Document Currency Value</t>
  </si>
  <si>
    <t>Company Code Currency Value</t>
  </si>
  <si>
    <t>Text</t>
  </si>
  <si>
    <t>Sales document</t>
  </si>
  <si>
    <t>Invoice Reference</t>
  </si>
  <si>
    <t>Document Date</t>
  </si>
  <si>
    <t>Reference</t>
  </si>
  <si>
    <t>Cost Center: Short Text</t>
  </si>
  <si>
    <t>WBS Element</t>
  </si>
  <si>
    <t>Network</t>
  </si>
  <si>
    <t>Order</t>
  </si>
  <si>
    <t>Asset</t>
  </si>
  <si>
    <t>Sub-number</t>
  </si>
  <si>
    <t>Purchasing Document</t>
  </si>
  <si>
    <t>Clearing Date</t>
  </si>
  <si>
    <t>Clearing Document</t>
  </si>
  <si>
    <t>Reverse Posting Date</t>
  </si>
  <si>
    <t>Reversed With</t>
  </si>
  <si>
    <t>Hard Currency Value</t>
  </si>
  <si>
    <t>Hard Currency Key</t>
  </si>
  <si>
    <t>Tax Code</t>
  </si>
  <si>
    <t>Quantity</t>
  </si>
  <si>
    <t>Unit of Measure</t>
  </si>
  <si>
    <t>Vendor</t>
  </si>
  <si>
    <t>Vendor Account: Name 1</t>
  </si>
  <si>
    <t>Customer</t>
  </si>
  <si>
    <t>Customer Account: Name 1</t>
  </si>
  <si>
    <t>Material</t>
  </si>
  <si>
    <t>Material: Description</t>
  </si>
  <si>
    <t>User Name</t>
  </si>
  <si>
    <t>Reversal document</t>
  </si>
  <si>
    <t>1</t>
  </si>
  <si>
    <t>5700000000</t>
  </si>
  <si>
    <t>AF</t>
  </si>
  <si>
    <t>AFB/01/2025/001/01</t>
  </si>
  <si>
    <t>130300000355</t>
  </si>
  <si>
    <t>0</t>
  </si>
  <si>
    <t>241121001</t>
  </si>
  <si>
    <t>ELECTRICAL</t>
  </si>
  <si>
    <t>130300000346</t>
  </si>
  <si>
    <t>5700000002</t>
  </si>
  <si>
    <t>120600000092</t>
  </si>
  <si>
    <t>5700000012</t>
  </si>
  <si>
    <t>170500000047</t>
  </si>
  <si>
    <t>2</t>
  </si>
  <si>
    <t>5700000014</t>
  </si>
  <si>
    <t>AFB/01/2025/002/01</t>
  </si>
  <si>
    <t>5700000015</t>
  </si>
  <si>
    <t>5700000027</t>
  </si>
  <si>
    <t>3</t>
  </si>
  <si>
    <t>5700000029</t>
  </si>
  <si>
    <t>AFB/01/2025/003/01</t>
  </si>
  <si>
    <t>5700000036</t>
  </si>
  <si>
    <t>5700000041</t>
  </si>
  <si>
    <t>4</t>
  </si>
  <si>
    <t>5700000043</t>
  </si>
  <si>
    <t>AFB/01/2025/004/01</t>
  </si>
  <si>
    <t>5700000051</t>
  </si>
  <si>
    <t>5700000055</t>
  </si>
  <si>
    <t>5</t>
  </si>
  <si>
    <t>5700000059</t>
  </si>
  <si>
    <t>AFB/01/2025/005/01</t>
  </si>
  <si>
    <t>5700000061</t>
  </si>
  <si>
    <t>5700000071</t>
  </si>
  <si>
    <t>6</t>
  </si>
  <si>
    <t>5700000072</t>
  </si>
  <si>
    <t>AFB/01/2025/006/01</t>
  </si>
  <si>
    <t>5700000073</t>
  </si>
  <si>
    <t>5700000087</t>
  </si>
  <si>
    <t>Fiscal Year</t>
  </si>
  <si>
    <t>Posting period</t>
  </si>
  <si>
    <t>Company Code</t>
  </si>
  <si>
    <t>Document Header Text</t>
  </si>
  <si>
    <t>Assignment</t>
  </si>
  <si>
    <t>Cost Center: Long Text</t>
  </si>
  <si>
    <t>Reference Key 1</t>
  </si>
  <si>
    <t>Ref.Key2/Pay. Rate</t>
  </si>
  <si>
    <t>Reference key 3</t>
  </si>
  <si>
    <t>Account type</t>
  </si>
  <si>
    <t>Document Status</t>
  </si>
  <si>
    <t>Entry Date</t>
  </si>
  <si>
    <t>Cost Object</t>
  </si>
  <si>
    <t>Profit Center: Long Text</t>
  </si>
  <si>
    <t>Profit Center: Short Text</t>
  </si>
  <si>
    <t>Quantity +/- Sign</t>
  </si>
  <si>
    <t>Category</t>
  </si>
  <si>
    <t>PO SEISMIC</t>
  </si>
  <si>
    <t>SEISMIC 
(Y/N)</t>
  </si>
  <si>
    <t>2025</t>
  </si>
  <si>
    <t>GGRP</t>
  </si>
  <si>
    <t>WA</t>
  </si>
  <si>
    <t>UNTUK GANTI PADA PHASE R 1 PCS DAN PHASE S 2 PCS</t>
  </si>
  <si>
    <t>1100001095</t>
  </si>
  <si>
    <t>20250124</t>
  </si>
  <si>
    <t>101010</t>
  </si>
  <si>
    <t>S</t>
  </si>
  <si>
    <t>SMS1 Production Division</t>
  </si>
  <si>
    <t>SMS1 Production Div</t>
  </si>
  <si>
    <t>+</t>
  </si>
  <si>
    <t>PGSP15000000026271</t>
  </si>
  <si>
    <t>KABEL-HIGH CURRENT WATER COOLED CABLES</t>
  </si>
  <si>
    <t>Repair</t>
  </si>
  <si>
    <t>N</t>
  </si>
  <si>
    <t>KR</t>
  </si>
  <si>
    <t>GAJI PERIODE JANUARI 2025</t>
  </si>
  <si>
    <t>NP</t>
  </si>
  <si>
    <t>2200000072</t>
  </si>
  <si>
    <t>NON PO</t>
  </si>
  <si>
    <t>007/HR-PY/GYS/FA</t>
  </si>
  <si>
    <t>WE</t>
  </si>
  <si>
    <t>1200001118</t>
  </si>
  <si>
    <t>20250117</t>
  </si>
  <si>
    <t>5100120462</t>
  </si>
  <si>
    <t>4100015534</t>
  </si>
  <si>
    <t>SA</t>
  </si>
  <si>
    <t>ACR - Annual Bonus FY 2025</t>
  </si>
  <si>
    <t>ACT - ACCRUE BONUS 2025</t>
  </si>
  <si>
    <t>6100003321</t>
  </si>
  <si>
    <t>Data From HR</t>
  </si>
  <si>
    <t>ACT - ACCRUE</t>
  </si>
  <si>
    <t>UNTUK SENSOR LADLE CAR LF1 DAN LF 2</t>
  </si>
  <si>
    <t>1100000261</t>
  </si>
  <si>
    <t>20250110</t>
  </si>
  <si>
    <t>PGSP25000000027311</t>
  </si>
  <si>
    <t>LASER - P/N: 7593630 MAKE DELTA</t>
  </si>
  <si>
    <t>15/241231</t>
  </si>
  <si>
    <t>1200000136</t>
  </si>
  <si>
    <t>20250106</t>
  </si>
  <si>
    <t>241227/5175/9514</t>
  </si>
  <si>
    <t>SGD</t>
  </si>
  <si>
    <t>4100015069</t>
  </si>
  <si>
    <t>/01/21</t>
  </si>
  <si>
    <t>1200001486</t>
  </si>
  <si>
    <t>20250123</t>
  </si>
  <si>
    <t>BC 2.8/000847/25</t>
  </si>
  <si>
    <t>CNY</t>
  </si>
  <si>
    <t>4100009095</t>
  </si>
  <si>
    <t>SET</t>
  </si>
  <si>
    <t>JV</t>
  </si>
  <si>
    <t>ACT - ACCRUE EBO 2025</t>
  </si>
  <si>
    <t>6200000033</t>
  </si>
  <si>
    <t>20250131</t>
  </si>
  <si>
    <t>1200000042</t>
  </si>
  <si>
    <t>20250103</t>
  </si>
  <si>
    <t>DN-VP101-250005</t>
  </si>
  <si>
    <t>4100019736</t>
  </si>
  <si>
    <t>BPJS KETENAGAKERJAAN BULAN JAN 2025</t>
  </si>
  <si>
    <t>2200000069</t>
  </si>
  <si>
    <t>005/HR-PY/GYS/FA</t>
  </si>
  <si>
    <t>ACCRUED THR PERIODE MAR 2024 - FEB 2025</t>
  </si>
  <si>
    <t>ACCRUED THR PERIODE 2025</t>
  </si>
  <si>
    <t>6100000928</t>
  </si>
  <si>
    <t>-</t>
  </si>
  <si>
    <t>UNTUK CABLE KERETA SCRAP SMS</t>
  </si>
  <si>
    <t>1100000676</t>
  </si>
  <si>
    <t>20250116</t>
  </si>
  <si>
    <t>M</t>
  </si>
  <si>
    <t>PCLP25000000009274</t>
  </si>
  <si>
    <t>CABLE - NYYHY 3 X 10MM</t>
  </si>
  <si>
    <t>INSENTIF PRODUKSI BULAN DES 2024-BNI</t>
  </si>
  <si>
    <t>2200000038</t>
  </si>
  <si>
    <t>003/HR-PY/GYS/FA</t>
  </si>
  <si>
    <t>UNTUK BRAKE WSU BBL CASTER</t>
  </si>
  <si>
    <t>PGSP15000000019670</t>
  </si>
  <si>
    <t>BRAKE - TYPE : BFK 458 - 16E POWER 180VD</t>
  </si>
  <si>
    <t>1100000720</t>
  </si>
  <si>
    <t>025</t>
  </si>
  <si>
    <t>BPJS KESEHATAN BULAN JANUARI 2025</t>
  </si>
  <si>
    <t>2200000001</t>
  </si>
  <si>
    <t>001/HR-PY/GYS/FA</t>
  </si>
  <si>
    <t>1200001561</t>
  </si>
  <si>
    <t>DO/25/010007</t>
  </si>
  <si>
    <t>4100018235</t>
  </si>
  <si>
    <t>ORDER BARU  INV I KETUT SAPTA ADI (150302001)</t>
  </si>
  <si>
    <t>1100001018</t>
  </si>
  <si>
    <t>PGSP15000000017874</t>
  </si>
  <si>
    <t>WELDING CABLE - 70MM (80%) ORANGE</t>
  </si>
  <si>
    <t>666 ORG (CBEM -SMS)</t>
  </si>
  <si>
    <t>1200001500</t>
  </si>
  <si>
    <t>25-DRX000003</t>
  </si>
  <si>
    <t>4200002669</t>
  </si>
  <si>
    <t>UNT</t>
  </si>
  <si>
    <t>UNTUK ENCODER CAR DAN HORIZONTAL TCM BBL CASTER</t>
  </si>
  <si>
    <t>1100000444</t>
  </si>
  <si>
    <t>20250113</t>
  </si>
  <si>
    <t>PGSP15000000010689</t>
  </si>
  <si>
    <t>ENCODER - TYPE : C50-H-1024ZCU410L3</t>
  </si>
  <si>
    <t>1200000976</t>
  </si>
  <si>
    <t>006</t>
  </si>
  <si>
    <t>4100020228</t>
  </si>
  <si>
    <t>1200000244</t>
  </si>
  <si>
    <t>20250107</t>
  </si>
  <si>
    <t>2025.01.00021</t>
  </si>
  <si>
    <t>4100019947</t>
  </si>
  <si>
    <t>HR - Accrued WHT 21 - Jan 2025</t>
  </si>
  <si>
    <t>HR -  Accrue WHT 21</t>
  </si>
  <si>
    <t>6200000023</t>
  </si>
  <si>
    <t>HR - ACCRUE</t>
  </si>
  <si>
    <t>1200000043</t>
  </si>
  <si>
    <t>41228/MJ/25</t>
  </si>
  <si>
    <t>4100019583</t>
  </si>
  <si>
    <t>KG</t>
  </si>
  <si>
    <t>UNTUK HOIS CRANE NH</t>
  </si>
  <si>
    <t>1100000219</t>
  </si>
  <si>
    <t>20250109</t>
  </si>
  <si>
    <t>PCTP25000000021537</t>
  </si>
  <si>
    <t>MAGNETIC CONTACTOR - SC-N5 110V FUJI</t>
  </si>
  <si>
    <t>1200001435</t>
  </si>
  <si>
    <t>20250122</t>
  </si>
  <si>
    <t>1512167970</t>
  </si>
  <si>
    <t>4100020512</t>
  </si>
  <si>
    <t>UNTUK HOIS CRANE NH MEKANIK</t>
  </si>
  <si>
    <t>PCTP25000000000461</t>
  </si>
  <si>
    <t>MAGNETIC CONTACTOR - SC-N4 110V</t>
  </si>
  <si>
    <t>1200001481</t>
  </si>
  <si>
    <t>2025.01.00237</t>
  </si>
  <si>
    <t>4100020615</t>
  </si>
  <si>
    <t>IURAN SPMI BULAN JANUARI 2025</t>
  </si>
  <si>
    <t>2200000073</t>
  </si>
  <si>
    <t>009/HR-PY/GYS/FA</t>
  </si>
  <si>
    <t>PFHP15000000007503</t>
  </si>
  <si>
    <t>AIR HOSE - DOUBLE 1/4#X3/8#</t>
  </si>
  <si>
    <t>UNTUK RELAY STEP PADA CRANE SMS</t>
  </si>
  <si>
    <t>PRYP25000000021920</t>
  </si>
  <si>
    <t>RELAY (RUMC32P7) RUM 3 C/O 230VAC 110A</t>
  </si>
  <si>
    <t>UNTUK PELINDUNG CABLE DI AREA PANAS DI BBL CASTER</t>
  </si>
  <si>
    <t>1100001265</t>
  </si>
  <si>
    <t>20250130</t>
  </si>
  <si>
    <t>ROL</t>
  </si>
  <si>
    <t>CSMC32000000000785</t>
  </si>
  <si>
    <t>ASBESTOS KAIN 3MM @50KG</t>
  </si>
  <si>
    <t>UNTUK RELAY LONG TRAVEL CRANE SCRAP SMS</t>
  </si>
  <si>
    <t>PRYP25000000001204</t>
  </si>
  <si>
    <t>RELAY - CAD32M7 220V</t>
  </si>
  <si>
    <t>1200000815</t>
  </si>
  <si>
    <t>20250114</t>
  </si>
  <si>
    <t>025/I/10/0001</t>
  </si>
  <si>
    <t>4100019952</t>
  </si>
  <si>
    <t>UNTUK PIPA AC DI PLC ROOM EAF</t>
  </si>
  <si>
    <t>PVVP15000000006373</t>
  </si>
  <si>
    <t>BALL VALVE 1.1/2" KITZ</t>
  </si>
  <si>
    <t>UNTUK CRANE ABUS GUDANG</t>
  </si>
  <si>
    <t>PCTP25000000018514</t>
  </si>
  <si>
    <t>MAGNETIC CONTACTOR - SC-5-1 110V FUJI</t>
  </si>
  <si>
    <t>UNTUK SOLAR OPERATIONAL FORKLIP SMS</t>
  </si>
  <si>
    <t>1100000127</t>
  </si>
  <si>
    <t>L</t>
  </si>
  <si>
    <t>CCHC12000000000052</t>
  </si>
  <si>
    <t>DIESEL OIL - SOLAR</t>
  </si>
  <si>
    <t>UNTUK ISOLASI KABEL LISTRIK DI SMS</t>
  </si>
  <si>
    <t>1100000029</t>
  </si>
  <si>
    <t>CSMC32000000001857</t>
  </si>
  <si>
    <t>ELECTRIC TAPE BLACK 3/4" X 30M NITTO</t>
  </si>
  <si>
    <t>UNTUK ISOLASI CABLE LISTRIK</t>
  </si>
  <si>
    <t>UNTUK BALLAST LAMPU AREA EAF DAN LF</t>
  </si>
  <si>
    <t>CSMC32000000001667</t>
  </si>
  <si>
    <t>LAMP BALLAST - TL 36W 220V PHILIPS</t>
  </si>
  <si>
    <t>UNTUK SERVICE MAGNET</t>
  </si>
  <si>
    <t>1100001112</t>
  </si>
  <si>
    <t>20250125</t>
  </si>
  <si>
    <t>CAN</t>
  </si>
  <si>
    <t>CCHC12000000000113</t>
  </si>
  <si>
    <t>OIL TAP MATIC 0.473 LTR</t>
  </si>
  <si>
    <t>MANAGEMENT FEE 666 ORG (CBEM -SMS)</t>
  </si>
  <si>
    <t>1200001502</t>
  </si>
  <si>
    <t>UNTUK PANEL KONTROL CRANE SCRAF</t>
  </si>
  <si>
    <t>1100000106</t>
  </si>
  <si>
    <t>PGSP15000000015789</t>
  </si>
  <si>
    <t>SELECTOR SWITCH XB5-AD21 2POSISI</t>
  </si>
  <si>
    <t>UNTUK APD DEPT.LISTRIK</t>
  </si>
  <si>
    <t>PAA</t>
  </si>
  <si>
    <t>CSMC32000000000324</t>
  </si>
  <si>
    <t>GLOVE - KOMBINASI LOKAL</t>
  </si>
  <si>
    <t>UNTUK SERVIS INVERTER SMS</t>
  </si>
  <si>
    <t>1100000484</t>
  </si>
  <si>
    <t>CCHC12000000000144</t>
  </si>
  <si>
    <t>CONTACT CLEANER &amp; LUB MR MCKENIC SPRAY</t>
  </si>
  <si>
    <t>UNTUK IKAT CABLE TROLY CRANE SMS</t>
  </si>
  <si>
    <t>CSMC32000000001177</t>
  </si>
  <si>
    <t>FIBER ROPES 3.0MM UNITED</t>
  </si>
  <si>
    <t>CCHC12000000000050</t>
  </si>
  <si>
    <t>CONTACT CLEANER SPRAY 475ML CRC</t>
  </si>
  <si>
    <t>UNTUK AREA DI RUANGAN OFFICE SMS</t>
  </si>
  <si>
    <t>1100000084</t>
  </si>
  <si>
    <t>CSMC32000000001689</t>
  </si>
  <si>
    <t>LAMP BULB 36W TL 220V PHILIPS</t>
  </si>
  <si>
    <t>CSMC32000000002796</t>
  </si>
  <si>
    <t>DUST MASK -KN 95</t>
  </si>
  <si>
    <t>UNTUK PEMASANGAN INVERTER DAN PANEL TIMABNGAN SCRA</t>
  </si>
  <si>
    <t>PBNP15000000027117</t>
  </si>
  <si>
    <t>FASTENER/ROOFING-M.5 X 25MM (12X25) (L)</t>
  </si>
  <si>
    <t>UNTUK CONTROL DESK LF 1 DAN LF 2</t>
  </si>
  <si>
    <t>PGSP15000000015705</t>
  </si>
  <si>
    <t>SELECTOR SWITCH LB2-ED33 AS0848-LARKI</t>
  </si>
  <si>
    <t>IURAN LOMENIK BULAN JANUARI 2025</t>
  </si>
  <si>
    <t>2200000074</t>
  </si>
  <si>
    <t>010/HR-PY/GYS/FA</t>
  </si>
  <si>
    <t>UNTUK CLEANING PART INVERTER</t>
  </si>
  <si>
    <t>1100000838</t>
  </si>
  <si>
    <t>20250120</t>
  </si>
  <si>
    <t>1200000320</t>
  </si>
  <si>
    <t>251100104</t>
  </si>
  <si>
    <t>4100019437</t>
  </si>
  <si>
    <t>UNTUK SKUN CABLE GROUNDING DI TIMBANGAN SCRAP SMS</t>
  </si>
  <si>
    <t>1100000203</t>
  </si>
  <si>
    <t>20250108</t>
  </si>
  <si>
    <t>PCLP25000000009356</t>
  </si>
  <si>
    <t>CABLE SKUN 6.0MM</t>
  </si>
  <si>
    <t>UNTUK KERETA LADLE CAR LF2</t>
  </si>
  <si>
    <t>PGSP15000000015704</t>
  </si>
  <si>
    <t>SELECTOR SWITCH LB2-ED53 AS0851-LARKI</t>
  </si>
  <si>
    <t>UNTUK KERETA LADLE CAR LF1</t>
  </si>
  <si>
    <t>UNTUK POTONG SIKU WALA</t>
  </si>
  <si>
    <t>CSMC32000000000369</t>
  </si>
  <si>
    <t>GRINDING WHEEL CUTTING 14"(355X3X25.4MM)</t>
  </si>
  <si>
    <t>UNTUK POWER KOMPUTER BBL</t>
  </si>
  <si>
    <t>PPOP25000000016740</t>
  </si>
  <si>
    <t>STECKER ARDE ART-28 UTICON</t>
  </si>
  <si>
    <t>UNTUK PEBUATAN SUPPORT WALA</t>
  </si>
  <si>
    <t>CSMC32000000000365</t>
  </si>
  <si>
    <t>GRINDING WHEEL 4"(100X2.5X15.88MM) WA60</t>
  </si>
  <si>
    <t>UNTUK WELDING TIANG TROLI CRANE</t>
  </si>
  <si>
    <t>CSMC32000000000706</t>
  </si>
  <si>
    <t>WELDING GLASS WHITE 3MM LOCAL</t>
  </si>
  <si>
    <t>AB</t>
  </si>
  <si>
    <t>Food &amp; Beverage Dec 2024 ( management Fee)</t>
  </si>
  <si>
    <t>Food &amp; Beverage Dec 2024</t>
  </si>
  <si>
    <t>6900000022</t>
  </si>
  <si>
    <t>6200000661</t>
  </si>
  <si>
    <t>UNTUK LAS WALA CRANE SCRAF</t>
  </si>
  <si>
    <t>1100001373</t>
  </si>
  <si>
    <t>20250203</t>
  </si>
  <si>
    <t>CSMC32000000002364</t>
  </si>
  <si>
    <t>WELDING ELECTRODE - AWS E6013 4,0MM</t>
  </si>
  <si>
    <t>SS400</t>
  </si>
  <si>
    <t>UNTUK FORKLIP SMS</t>
  </si>
  <si>
    <t>UNTUK BEARING MOTOR WTP</t>
  </si>
  <si>
    <t>1100001381</t>
  </si>
  <si>
    <t>PBGP15000000002208</t>
  </si>
  <si>
    <t>BEARING - 6318</t>
  </si>
  <si>
    <t>UNTUK SERVIS MOTORAN SMS DI BENGKEL DINAMO</t>
  </si>
  <si>
    <t>CSMC32000000000193</t>
  </si>
  <si>
    <t>ABRASIVE RADIAL - 4" NO.180 BUNGA 3R SAN</t>
  </si>
  <si>
    <t>CSMC32000000000872</t>
  </si>
  <si>
    <t>BRUSH - 4" ETERNA</t>
  </si>
  <si>
    <t>CSMC32000000000870</t>
  </si>
  <si>
    <t>BRUSH 2" ETERNA</t>
  </si>
  <si>
    <t>CSMC32000000002214</t>
  </si>
  <si>
    <t>WIRE BRUSH BAJA GAGANG KAYU RRT</t>
  </si>
  <si>
    <t>CSMC32000000000621</t>
  </si>
  <si>
    <t>RAG LOCAL</t>
  </si>
  <si>
    <t>1200001956</t>
  </si>
  <si>
    <t>20250204</t>
  </si>
  <si>
    <t>DN02022</t>
  </si>
  <si>
    <t>4100020791</t>
  </si>
  <si>
    <t>1200001957</t>
  </si>
  <si>
    <t>DN02021</t>
  </si>
  <si>
    <t>4100020893</t>
  </si>
  <si>
    <t>UNTUK CAT RUANGAN TRAVO AUXILIARY EAF</t>
  </si>
  <si>
    <t>1100001408</t>
  </si>
  <si>
    <t>CSMC32000000002589</t>
  </si>
  <si>
    <t>PAINT SYNTHETIC - AGE GREEN @4KG</t>
  </si>
  <si>
    <t>UNTUK CAT TANDA GROUNDING</t>
  </si>
  <si>
    <t>CSMC32000000002596</t>
  </si>
  <si>
    <t>PAINT SYNTHETIC - YELLOW PU @4KG</t>
  </si>
  <si>
    <t>CSMC32000000000876</t>
  </si>
  <si>
    <t>BRUSH ROLL 4" TANPA GAGANG</t>
  </si>
  <si>
    <t>JASA SERVICE LAPTOP</t>
  </si>
  <si>
    <t>1200002011</t>
  </si>
  <si>
    <t>17/01/2025</t>
  </si>
  <si>
    <t>4200002676</t>
  </si>
  <si>
    <t>BPJS KESEHATAN BULAN FEBRUARI 2025</t>
  </si>
  <si>
    <t>2200000093</t>
  </si>
  <si>
    <t>1900000016</t>
  </si>
  <si>
    <t>TN</t>
  </si>
  <si>
    <t>2200000094</t>
  </si>
  <si>
    <t>UNTUK CARBON MOTOR  BOOSTER FAN</t>
  </si>
  <si>
    <t>1100001496</t>
  </si>
  <si>
    <t>20250206</t>
  </si>
  <si>
    <t>PCRP25000000000026</t>
  </si>
  <si>
    <t>CARBON BRUSH EG 351A 2X(9X40X50MM)</t>
  </si>
  <si>
    <t>UNTUK CLEANING MOTOR BOOSTER FAN DC</t>
  </si>
  <si>
    <t>CSMC32000000000188</t>
  </si>
  <si>
    <t>ABRASIVE PAPER - NO. 600 EAGLE</t>
  </si>
  <si>
    <t>CSMC32000000000187</t>
  </si>
  <si>
    <t>ABRASIVE PAPER NO. 500 EAGLE</t>
  </si>
  <si>
    <t>CSMC32000000000189</t>
  </si>
  <si>
    <t>ABRASIVE PAPER NO. 100 EAGLE</t>
  </si>
  <si>
    <t>UNTUK CLEANING PANEL ELECTRIC</t>
  </si>
  <si>
    <t>UNTUK IKAT KABEL DI TROLI CRANE</t>
  </si>
  <si>
    <t>1200002115</t>
  </si>
  <si>
    <t>41556/MJ/25</t>
  </si>
  <si>
    <t>4100020786</t>
  </si>
  <si>
    <t>1200002243</t>
  </si>
  <si>
    <t>20250210</t>
  </si>
  <si>
    <t>20250286</t>
  </si>
  <si>
    <t>4100021053</t>
  </si>
  <si>
    <t>UNTUK INVERTER TECO CRANE SCRAF</t>
  </si>
  <si>
    <t>1100001594</t>
  </si>
  <si>
    <t>PGSP15000000009164</t>
  </si>
  <si>
    <t>BREAKING UNIT TYPE: DBU-4045 TECO</t>
  </si>
  <si>
    <t>CSMC32000000000705</t>
  </si>
  <si>
    <t>WELDING GLASS BLACK GERMANY OULEXTRO</t>
  </si>
  <si>
    <t>UNTUK STEP LONG TRAVEL CRANE CHARGING 2</t>
  </si>
  <si>
    <t>PCTP25000000000462</t>
  </si>
  <si>
    <t>MAGNETIC CONTACTOR SC-N4 220V</t>
  </si>
  <si>
    <t>1200002311</t>
  </si>
  <si>
    <t>20250211</t>
  </si>
  <si>
    <t>025/II/08/0027</t>
  </si>
  <si>
    <t>4100020037</t>
  </si>
  <si>
    <t>UNTUK GANTI CABLE MAGNET PADA GANG 4 NOMOR 4  SMS</t>
  </si>
  <si>
    <t>1100001689</t>
  </si>
  <si>
    <t>20250212</t>
  </si>
  <si>
    <t>PCLP25000000024734</t>
  </si>
  <si>
    <t>CABLE NSHTOU BLACK 4G16 MM2 P/N.26023</t>
  </si>
  <si>
    <t>1200002443</t>
  </si>
  <si>
    <t>20250213</t>
  </si>
  <si>
    <t>DN02124</t>
  </si>
  <si>
    <t>4100021091</t>
  </si>
  <si>
    <t>1200002452</t>
  </si>
  <si>
    <t>41640</t>
  </si>
  <si>
    <t>4100021098</t>
  </si>
  <si>
    <t>1200002454</t>
  </si>
  <si>
    <t>010844</t>
  </si>
  <si>
    <t>4100021099</t>
  </si>
  <si>
    <t>1200002470</t>
  </si>
  <si>
    <t>120225-05</t>
  </si>
  <si>
    <t>4100021100</t>
  </si>
  <si>
    <t>1200002473</t>
  </si>
  <si>
    <t>025/II/12/0012</t>
  </si>
  <si>
    <t>4100020994</t>
  </si>
  <si>
    <t>UNTUK LAS PADA WALLA  CRANE SCRAP GANG 7</t>
  </si>
  <si>
    <t>1100001889</t>
  </si>
  <si>
    <t>20250215</t>
  </si>
  <si>
    <t>CSMC32000000002363</t>
  </si>
  <si>
    <t>WELDING ELECTRODE - AWS E6013 3,2MM</t>
  </si>
  <si>
    <t>CSMC32000000000663</t>
  </si>
  <si>
    <t>WELDING ELECTRODE AWS E7018 4,0MM</t>
  </si>
  <si>
    <t>UNTUK CLEANING PANEL DANMAINTENANCE ELECTRICAL SMS</t>
  </si>
  <si>
    <t>UNTUK MAINTENANCE ELECTRICAL SMS</t>
  </si>
  <si>
    <t>UNTUK CRANE MAGNET SCRAP GANG 7 NO 1</t>
  </si>
  <si>
    <t>PGSP25000000010343</t>
  </si>
  <si>
    <t>DIODE - SKKT 210/16E SEMIKRON</t>
  </si>
  <si>
    <t>INSENTIF PRODUKSI BULAN JAN 2025-BNI</t>
  </si>
  <si>
    <t>2200000120</t>
  </si>
  <si>
    <t>1200002736</t>
  </si>
  <si>
    <t>20250217</t>
  </si>
  <si>
    <t>SJF12502-0064</t>
  </si>
  <si>
    <t>4100020610</t>
  </si>
  <si>
    <t>UNTUK ALAT KERJA INVENTARIS PAK KETUT SAPTA ADI</t>
  </si>
  <si>
    <t>1100002002</t>
  </si>
  <si>
    <t>20250219</t>
  </si>
  <si>
    <t>PGSP15000000012887</t>
  </si>
  <si>
    <t>MEASURE TAPE - 7.5 MTR</t>
  </si>
  <si>
    <t>1200002881</t>
  </si>
  <si>
    <t>20250220</t>
  </si>
  <si>
    <t>ABS250217627</t>
  </si>
  <si>
    <t>4100017137</t>
  </si>
  <si>
    <t>1200002882</t>
  </si>
  <si>
    <t>DN-VPI02-250205</t>
  </si>
  <si>
    <t>4100021356</t>
  </si>
  <si>
    <t>1200002884</t>
  </si>
  <si>
    <t>DN-VPI02-250212</t>
  </si>
  <si>
    <t>4100016603</t>
  </si>
  <si>
    <t>UNTUK LAMPU INDIKATOR KERETA SCRAF SMS</t>
  </si>
  <si>
    <t>1100002049</t>
  </si>
  <si>
    <t>PGSP15000000012379</t>
  </si>
  <si>
    <t>LAMP PILOT XB4-BVM3 220VAC GREEN</t>
  </si>
  <si>
    <t>PGSP15000000012380</t>
  </si>
  <si>
    <t>LAMP PILOT - XB4-BVM4 220VAC RED</t>
  </si>
  <si>
    <t>PGSP15000000012377</t>
  </si>
  <si>
    <t>LAMP PILOT - REFL XB5 AV M3 GREEN</t>
  </si>
  <si>
    <t>PGSP15000000012378</t>
  </si>
  <si>
    <t>LAMP PILOT - REFL XB5 AV M4 RED</t>
  </si>
  <si>
    <t>UNTUK POWER HOIST CRANE ABUS SMS</t>
  </si>
  <si>
    <t>PMCP25000000000752</t>
  </si>
  <si>
    <t>MCB C60N 3P 32A</t>
  </si>
  <si>
    <t>UNTUK POWER HOIST NH BBL CASTER</t>
  </si>
  <si>
    <t>PMCP25000000021563</t>
  </si>
  <si>
    <t>MCB NS2-32X MOTOR STATER (24-32A)  CHINT</t>
  </si>
  <si>
    <t>UNTUK PERBAIKAN PANEL PADA CRANE SERVIS NO 1</t>
  </si>
  <si>
    <t>1100002112</t>
  </si>
  <si>
    <t>20250221</t>
  </si>
  <si>
    <t>PCLP25000000009355</t>
  </si>
  <si>
    <t>CABLE SKUN 50MM</t>
  </si>
  <si>
    <t>UNTUK PROTEKSI CABLE CRANE CHARGING 2</t>
  </si>
  <si>
    <t>PGSP15000000027506</t>
  </si>
  <si>
    <t>SAFETY FIRE SLEEVE ID.130MM</t>
  </si>
  <si>
    <t>UNTUK PROTEKSI CABLE BURNER TUNDISH BBL CASTER</t>
  </si>
  <si>
    <t>PGSP15000000027138</t>
  </si>
  <si>
    <t>SAFETY FIRE SLEEVE ID.25MM</t>
  </si>
  <si>
    <t>UNTUK MERAPIHKAN CABLE PADA CRANE SERVIS NO 1</t>
  </si>
  <si>
    <t>PCLP25000000009387</t>
  </si>
  <si>
    <t>CABLE TIES - CV-100 KSS</t>
  </si>
  <si>
    <t>PCLP25000000009353</t>
  </si>
  <si>
    <t>CABLE SKUN 35MM</t>
  </si>
  <si>
    <t>PCLP25000000009352</t>
  </si>
  <si>
    <t>CABLE SKUN 25MM</t>
  </si>
  <si>
    <t>UNTUK MOTOR DRT BBL CASTER</t>
  </si>
  <si>
    <t>1100002157</t>
  </si>
  <si>
    <t>20250222</t>
  </si>
  <si>
    <t>PBGP15000000002067</t>
  </si>
  <si>
    <t>BEARING 6307 ZZ</t>
  </si>
  <si>
    <t>PBGP15000000002047</t>
  </si>
  <si>
    <t>BEARING 6206 ZZ</t>
  </si>
  <si>
    <t>UNTUK CRANE SERVIS NO 1</t>
  </si>
  <si>
    <t>PCTP25000000000454</t>
  </si>
  <si>
    <t>MAGNETIC CONTACTOR - SC-N1 220V FUJI</t>
  </si>
  <si>
    <t>PCTP25000000000457</t>
  </si>
  <si>
    <t>MAGNETIC CONTACTOR - SC-N2 220V FUJI</t>
  </si>
  <si>
    <t>PCTP25000000000460</t>
  </si>
  <si>
    <t>MAGNETIC CONTACTOR - SC-N3 220V FUJI</t>
  </si>
  <si>
    <t>1100002161</t>
  </si>
  <si>
    <t>PGSP25000000017071</t>
  </si>
  <si>
    <t>TERMINAL UNIT - TR 10 20A</t>
  </si>
  <si>
    <t>PGSP25000000017072</t>
  </si>
  <si>
    <t>TERMINAL UNIT - TR 20 30A</t>
  </si>
  <si>
    <t>1200003087</t>
  </si>
  <si>
    <t>20250224</t>
  </si>
  <si>
    <t>DN-VP02-250268</t>
  </si>
  <si>
    <t>UNTUK MERAPIHKAN KABEL DI PANEL LISTRIK</t>
  </si>
  <si>
    <t>1100002268</t>
  </si>
  <si>
    <t>20250225</t>
  </si>
  <si>
    <t>PCLP25000000009388</t>
  </si>
  <si>
    <t>CABLE TIES - LENGTH 250MM (KSS NYLON)</t>
  </si>
  <si>
    <t>UNTUK POWER UPS DI PLC LF2</t>
  </si>
  <si>
    <t>PGSP25000000016746</t>
  </si>
  <si>
    <t>STOP CONTACT 2 LUBANG  UTICON</t>
  </si>
  <si>
    <t>UNTUK TIMER PADA CRANE CASTING</t>
  </si>
  <si>
    <t>PGSP15000000017270</t>
  </si>
  <si>
    <t>TIMER H3CR-G8EL 200/220/240VAC 50/60HZ</t>
  </si>
  <si>
    <t>UNTUK PADA CRANE CHARGING</t>
  </si>
  <si>
    <t>PGSP15000000026673</t>
  </si>
  <si>
    <t>TIMER - H3CR-A8 100-240VAC OMRON</t>
  </si>
  <si>
    <t>UNTUK REMOT PADA CRANE ABUS SMS</t>
  </si>
  <si>
    <t>PPOP25000000009848</t>
  </si>
  <si>
    <t>CONTACT BLOCK - XEN G1191 SPRING RETURN</t>
  </si>
  <si>
    <t>1200003145</t>
  </si>
  <si>
    <t>41794/MJ/25</t>
  </si>
  <si>
    <t>4100021500</t>
  </si>
  <si>
    <t>1200003146</t>
  </si>
  <si>
    <t>009989</t>
  </si>
  <si>
    <t>4100021501</t>
  </si>
  <si>
    <t>1200003154</t>
  </si>
  <si>
    <t>24/02/2025</t>
  </si>
  <si>
    <t>BPJS KETENAGAKERJAAN BULAN FEB 2025</t>
  </si>
  <si>
    <t>2200000134</t>
  </si>
  <si>
    <t>004/HR-PY/GYS/FA</t>
  </si>
  <si>
    <t>UNTUK TERMINAL KERETA SCRAF EAF</t>
  </si>
  <si>
    <t>1100002300</t>
  </si>
  <si>
    <t>20250226</t>
  </si>
  <si>
    <t>PGSP15000000021038</t>
  </si>
  <si>
    <t>TERMINAL UNIT - IN 60 BK</t>
  </si>
  <si>
    <t>PGSP25000000017042</t>
  </si>
  <si>
    <t>TERMINAL BLOCK - IN 60 BK</t>
  </si>
  <si>
    <t>UNTUK KONEKSI KABEL SCRAF CAR EAF</t>
  </si>
  <si>
    <t>PCLP25000000009349</t>
  </si>
  <si>
    <t>CABLE SKUN 16MM</t>
  </si>
  <si>
    <t>UNTUK KONEKSI KABEL SCRAF CAR EAF DAN CRANE SERVIS</t>
  </si>
  <si>
    <t>UNTUK KONEKSI KABEL POWER CRANE SERVIS</t>
  </si>
  <si>
    <t>UNTUK BAUT MOTOR DRT BBL CASTER</t>
  </si>
  <si>
    <t>PBNP15000000002386</t>
  </si>
  <si>
    <t>BOLT L M.6 X 50MM</t>
  </si>
  <si>
    <t>JASA PEMINJAMAN ALAT BERAT  CRANE KATO</t>
  </si>
  <si>
    <t>1200003234</t>
  </si>
  <si>
    <t>BAPP:14/02/2025</t>
  </si>
  <si>
    <t>4200002820</t>
  </si>
  <si>
    <t>JASA OPERATOR  CRANE KATO</t>
  </si>
  <si>
    <t>1200003235</t>
  </si>
  <si>
    <t>CONSUMABLE SOLAR</t>
  </si>
  <si>
    <t>1200003236</t>
  </si>
  <si>
    <t>6100004448</t>
  </si>
  <si>
    <t>GAJI PERIODE FEBRUARI 2025</t>
  </si>
  <si>
    <t>2200000136</t>
  </si>
  <si>
    <t>1200003243</t>
  </si>
  <si>
    <t>SJ/A/2502001088</t>
  </si>
  <si>
    <t>4100021547</t>
  </si>
  <si>
    <t>6100004464</t>
  </si>
  <si>
    <t>ACR - Monthly provision EBO 2025</t>
  </si>
  <si>
    <t>6100004465</t>
  </si>
  <si>
    <t>20250228</t>
  </si>
  <si>
    <t>UNTUK GANTI CABLE MAGNET SCRAP GANG 7 NOMOR 1</t>
  </si>
  <si>
    <t>1100002343</t>
  </si>
  <si>
    <t>UNTUK PEMASANGAN LOADCELL TIMBANGAN BARU CHARGING</t>
  </si>
  <si>
    <t>1100002351</t>
  </si>
  <si>
    <t>20250227</t>
  </si>
  <si>
    <t>EA</t>
  </si>
  <si>
    <t>PBNP15000000007080</t>
  </si>
  <si>
    <t>BOLT AND NUT - M.20 X 60MM</t>
  </si>
  <si>
    <t>PRGP15000000019505</t>
  </si>
  <si>
    <t>RING - PER M.20</t>
  </si>
  <si>
    <t>PRGP15000000005154</t>
  </si>
  <si>
    <t>RING - PLATE M.20</t>
  </si>
  <si>
    <t>UNTUK POWER UPS LF2</t>
  </si>
  <si>
    <t>1100002450</t>
  </si>
  <si>
    <t>PMCP25000000000800</t>
  </si>
  <si>
    <t>MCB - GV3-P40 3P 25 -40 A</t>
  </si>
  <si>
    <t>UNTUK POWER AC PLC EAF</t>
  </si>
  <si>
    <t>PMCP25000000000818</t>
  </si>
  <si>
    <t>MCB - GV2-ME22 20-25A 3P</t>
  </si>
  <si>
    <t>UNTUK HOIST CRANE SERVICE 1</t>
  </si>
  <si>
    <t>PGSP15000000026594</t>
  </si>
  <si>
    <t>MCB - GV3P73 62-73A SCHENEIDER ELECTRIC</t>
  </si>
  <si>
    <t>UNTUK POWER KONTROL CRANE SCRAF</t>
  </si>
  <si>
    <t>PMCP25000000027100</t>
  </si>
  <si>
    <t>MCB - NXB-63 2P/10A-(6 KA) BRAND :CHINT</t>
  </si>
  <si>
    <t>UNTUK LONG TTAVEL CRANE SERVICE NO.1</t>
  </si>
  <si>
    <t>UNTUK CROSS TRAVEL CRANE SERVICE</t>
  </si>
  <si>
    <t>PCTP25000000000464</t>
  </si>
  <si>
    <t>MAGNETIC CONTACTOR - SC-N5 220V FUJI</t>
  </si>
  <si>
    <t>UNTUK SAFETY KERETA SCRAF EAF</t>
  </si>
  <si>
    <t>PGSP15000000017112</t>
  </si>
  <si>
    <t>THERMAL OVERLOAD RELAY - TR-N5 53-80A</t>
  </si>
  <si>
    <t>PGSP15000000017114</t>
  </si>
  <si>
    <t>THERMAL OVERLOAD RELAY - TR-N5/3 53-80A</t>
  </si>
  <si>
    <t>487 ORG (CBEM-SMS)</t>
  </si>
  <si>
    <t>1200003466</t>
  </si>
  <si>
    <t>25-DRX000011</t>
  </si>
  <si>
    <t>4200002876</t>
  </si>
  <si>
    <t>LOT</t>
  </si>
  <si>
    <t>MANAGEMENT FEE CBEM-SMS (487 ORG)</t>
  </si>
  <si>
    <t>1200003468</t>
  </si>
  <si>
    <t>UNTUK PENERANGAN AREA DISPLAY TIMBANGAN DAN KERTA</t>
  </si>
  <si>
    <t>1100002569</t>
  </si>
  <si>
    <t>1200003474</t>
  </si>
  <si>
    <t>009988</t>
  </si>
  <si>
    <t>4100021555</t>
  </si>
  <si>
    <t>1200003480</t>
  </si>
  <si>
    <t>41822/MJ/25</t>
  </si>
  <si>
    <t>4100021554</t>
  </si>
  <si>
    <t>1200003500</t>
  </si>
  <si>
    <t>00102</t>
  </si>
  <si>
    <t>4100021335</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</si>
  <si>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</si>
  <si>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</si>
  <si>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</si>
  <si>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</si>
  <si>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</si>
  <si>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</si>
  <si>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</si>
  <si>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</si>
  <si>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</si>
  <si>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</si>
  <si>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</si>
  <si>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1200003478</t>
  </si>
  <si>
    <t>20250303</t>
  </si>
  <si>
    <t>1200003479</t>
  </si>
  <si>
    <t>1200003498</t>
  </si>
  <si>
    <t>1200003499</t>
  </si>
  <si>
    <t>1200003618</t>
  </si>
  <si>
    <t>20250304</t>
  </si>
  <si>
    <t>CT8624</t>
  </si>
  <si>
    <t>4100021617</t>
  </si>
  <si>
    <t>BT</t>
  </si>
  <si>
    <t>UNTUK SABLON NAMA RUANGAN LISTRIK SMS</t>
  </si>
  <si>
    <t>1100002713</t>
  </si>
  <si>
    <t>CSMC32000000002938</t>
  </si>
  <si>
    <t>PAINT SPRAY - YELLOW NO.108 300CC PYLOX</t>
  </si>
  <si>
    <t>CSMC32000000002937</t>
  </si>
  <si>
    <t>PAINT SPRAY - RED NO.101 300CC PYLOX</t>
  </si>
  <si>
    <t>UNTUK PASANG VALVE AC CHILER</t>
  </si>
  <si>
    <t>CSMC32000000001936</t>
  </si>
  <si>
    <t>SEAL TAPE PTFE 12MMX0,075MMx10MTR</t>
  </si>
  <si>
    <t>1200003647</t>
  </si>
  <si>
    <t>DN03021</t>
  </si>
  <si>
    <t>4100020609</t>
  </si>
  <si>
    <t>7</t>
  </si>
  <si>
    <t>1200003672</t>
  </si>
  <si>
    <t>20250305</t>
  </si>
  <si>
    <t>SO/HSC202503/393</t>
  </si>
  <si>
    <t>4100021662</t>
  </si>
  <si>
    <t>IURAN SPMI BULAN FEBRUARI 2025</t>
  </si>
  <si>
    <t>2200000162</t>
  </si>
  <si>
    <t>IURAN LOMENIK BULAN FEBRUARI 2025</t>
  </si>
  <si>
    <t>2200000163</t>
  </si>
  <si>
    <t>UNTUK CLEANING PART ELEKTRONIK</t>
  </si>
  <si>
    <t>1100002729</t>
  </si>
  <si>
    <t>UNTUK ENCODER LENGT BBL DAN SBQ CASTER</t>
  </si>
  <si>
    <t>PGSP15000000010820</t>
  </si>
  <si>
    <t>ENCODER TYPE:CK58-L1-01024-ZCZ-14-SK-A</t>
  </si>
  <si>
    <t>UNTUK ENCODER TCM BBL CASTER</t>
  </si>
  <si>
    <t>PGSP15000000010673</t>
  </si>
  <si>
    <t>ENCODER - INCREMENTAL ENCODER TYPE DFS60</t>
  </si>
  <si>
    <t>UNTUK KABEL GROUNDING EAF1</t>
  </si>
  <si>
    <t>1100002736</t>
  </si>
  <si>
    <t>PCLP25000000000153</t>
  </si>
  <si>
    <t>CABLE NYY 1 X 95MM</t>
  </si>
  <si>
    <t>UNTUK BURNER BBL CASTER SMS</t>
  </si>
  <si>
    <t>1100002774</t>
  </si>
  <si>
    <t>20250306</t>
  </si>
  <si>
    <t>PPOP25000000027315</t>
  </si>
  <si>
    <t>CONTACTOR -3RT2015-1BB44-3MA0 COIL 24VDC</t>
  </si>
  <si>
    <t>BPJS KESEHATAN BULAN MARET 2025</t>
  </si>
  <si>
    <t>2200000166</t>
  </si>
  <si>
    <t>002/HR-PY/GYS/FA</t>
  </si>
  <si>
    <t>UNTUK PEMBUATAN COVER MOTOR WSU BBL CASTER</t>
  </si>
  <si>
    <t>1100002827</t>
  </si>
  <si>
    <t>20250307</t>
  </si>
  <si>
    <t>CSMC32000000000368</t>
  </si>
  <si>
    <t>GRINDING WHEEL 6"(150X6X22.23MM)</t>
  </si>
  <si>
    <t>CSMC32000000000875</t>
  </si>
  <si>
    <t>BRUSH - ROLL 4" PAKAI GAGANG</t>
  </si>
  <si>
    <t>UNTUK AC CHILER BBL DAN SBQ CASTER</t>
  </si>
  <si>
    <t>1100002974</t>
  </si>
  <si>
    <t>20250310</t>
  </si>
  <si>
    <t>PSEP15000000017709</t>
  </si>
  <si>
    <t>VAN BELT - A28</t>
  </si>
  <si>
    <t>UNTUK MESIN GERINDA TANGAN DEPT.LISTRIK</t>
  </si>
  <si>
    <t>PCRP25000000000108</t>
  </si>
  <si>
    <t>CARBON BRUSH CB-100A MAKITA</t>
  </si>
  <si>
    <t>PCRP25000000000110</t>
  </si>
  <si>
    <t>CARBON BRUSH - CB-203A MAKITA</t>
  </si>
  <si>
    <t>PCRP25000000000111</t>
  </si>
  <si>
    <t>CARBON BRUSH CB-303A MAKITA</t>
  </si>
  <si>
    <t>UNTUK CLEANING BAUT JOYSTIK</t>
  </si>
  <si>
    <t>UNTUK SERVIS PART ELEKTRIK</t>
  </si>
  <si>
    <t>CCHC12000000000007</t>
  </si>
  <si>
    <t>ADHESIVE - 2 GR ARON ALPHA</t>
  </si>
  <si>
    <t>UNTUK SENSOR LIMIT ROOF EAF</t>
  </si>
  <si>
    <t>1100003013</t>
  </si>
  <si>
    <t>20250311</t>
  </si>
  <si>
    <t>PGSP25000000014934</t>
  </si>
  <si>
    <t>PROXIMITY SWITCH - TYPE:ICE 3040-FPKG</t>
  </si>
  <si>
    <t>UNTUK CARD PANEL BERTHOLD BBL CASTER</t>
  </si>
  <si>
    <t>PGSP15000000026277</t>
  </si>
  <si>
    <t>CARD-BERTHOLD NO.50498-01,LB 452 CASTXPE</t>
  </si>
  <si>
    <t>UNTUK POMPA KODOK WTP SMS</t>
  </si>
  <si>
    <t>PGSP15000000026531</t>
  </si>
  <si>
    <t>CAPACITOR 30 uF , +/- 10% 300VAC ,50 HZ</t>
  </si>
  <si>
    <t>UNTUK CRANE SCRAF SMS</t>
  </si>
  <si>
    <t>1200003942</t>
  </si>
  <si>
    <t>T 01666</t>
  </si>
  <si>
    <t>4100021765</t>
  </si>
  <si>
    <t>1200003943</t>
  </si>
  <si>
    <t>41910/MJ/25</t>
  </si>
  <si>
    <t>4100021713</t>
  </si>
  <si>
    <t>1200003944</t>
  </si>
  <si>
    <t>011657</t>
  </si>
  <si>
    <t>4100021714</t>
  </si>
  <si>
    <t>1200003975</t>
  </si>
  <si>
    <t>025/III/10/0008</t>
  </si>
  <si>
    <t>4100021715</t>
  </si>
  <si>
    <t>04002500060366408/030325</t>
  </si>
  <si>
    <t>2100001749</t>
  </si>
  <si>
    <t>HSC/25/03/03/C39</t>
  </si>
  <si>
    <t>202550000414480001</t>
  </si>
  <si>
    <t>1200004108</t>
  </si>
  <si>
    <t>20250313</t>
  </si>
  <si>
    <t>DOCKG25-40300109</t>
  </si>
  <si>
    <t>4100019976</t>
  </si>
  <si>
    <t>1200004131</t>
  </si>
  <si>
    <t>DN031211</t>
  </si>
  <si>
    <t>4100021553</t>
  </si>
  <si>
    <t>1200004154</t>
  </si>
  <si>
    <t>20250314</t>
  </si>
  <si>
    <t>25030035</t>
  </si>
  <si>
    <t>4100021745</t>
  </si>
  <si>
    <t>UNTUK WELDING SUPPORT DAN DUDUKAN BUAT WALLA</t>
  </si>
  <si>
    <t>1100003265</t>
  </si>
  <si>
    <t>20250315</t>
  </si>
  <si>
    <t>INSENTIF PRODUKSI BULAN FEB 2025-BNI</t>
  </si>
  <si>
    <t>2200000187</t>
  </si>
  <si>
    <t>UNTUK PANEL EMERGENCY LADLE CAR</t>
  </si>
  <si>
    <t>1100003313</t>
  </si>
  <si>
    <t>20250317</t>
  </si>
  <si>
    <t>PPBP25000000000916</t>
  </si>
  <si>
    <t>PUSH BUTTON - XB5 AW33M5 GREEN</t>
  </si>
  <si>
    <t>PPBP25000000015030</t>
  </si>
  <si>
    <t>PUSH BUTTON XB5 AW34M5 RED</t>
  </si>
  <si>
    <t>UNTUK PEMASANGAN WIRE FEEDER LF2</t>
  </si>
  <si>
    <t>PCLP25000000000170</t>
  </si>
  <si>
    <t>CABLE - LIY-CY 4 x1.5MM</t>
  </si>
  <si>
    <t>PCLP25000000000177</t>
  </si>
  <si>
    <t>CABLE - SY-JZ 25 x 1.5MM</t>
  </si>
  <si>
    <t>1200004321</t>
  </si>
  <si>
    <t>20250318</t>
  </si>
  <si>
    <t>025/III/11/0026</t>
  </si>
  <si>
    <t>1200004327</t>
  </si>
  <si>
    <t>14/03/2025</t>
  </si>
  <si>
    <t>4100021730</t>
  </si>
  <si>
    <t>THR KARYAWAN PT. GYS TAHUN 2025 BNI</t>
  </si>
  <si>
    <t>2200000192</t>
  </si>
  <si>
    <t>6900000234</t>
  </si>
  <si>
    <t>20250319</t>
  </si>
  <si>
    <t>UNTUK PEMASANGAN MESIN WIRE FEEDER BARU DI LF2</t>
  </si>
  <si>
    <t>1100003473</t>
  </si>
  <si>
    <t>20250320</t>
  </si>
  <si>
    <t>PCLP25000000000138</t>
  </si>
  <si>
    <t>CABLE NYYHY 4 X 16MM</t>
  </si>
  <si>
    <t>UNTUK PEMASANGAN BARU UPS DI EAF1</t>
  </si>
  <si>
    <t>PCLP25000000009346</t>
  </si>
  <si>
    <t>CABLE SKUN 10MM</t>
  </si>
  <si>
    <t>UNTUK PEMASANGAN GROUNDING PANEL TIMBANGAN</t>
  </si>
  <si>
    <t>PCLP25000000009354</t>
  </si>
  <si>
    <t>CABLE SKUN 4.0MM</t>
  </si>
  <si>
    <t>UNTUK MARKING GROUNDING AREA SMS</t>
  </si>
  <si>
    <t>UNTUK CLEANING PANEL</t>
  </si>
  <si>
    <t>UNTUK CLEANING PART ELEKTRIK</t>
  </si>
  <si>
    <t>UNTUK MERAPIHKAN KABEL TROLI CRANE</t>
  </si>
  <si>
    <t>UNTUK PEMASANG MESIN WIRE FEEDER BARU DI LF2</t>
  </si>
  <si>
    <t>1100003474</t>
  </si>
  <si>
    <t>1200004502</t>
  </si>
  <si>
    <t>PS00250304334</t>
  </si>
  <si>
    <t>4100021776</t>
  </si>
  <si>
    <t>1200004556</t>
  </si>
  <si>
    <t>20250321</t>
  </si>
  <si>
    <t>ABS250319628</t>
  </si>
  <si>
    <t>4100021848</t>
  </si>
  <si>
    <t>BPJS KETENAGAKERJAAN BULAN MARET 2025</t>
  </si>
  <si>
    <t>2200000199</t>
  </si>
  <si>
    <t>6100007591</t>
  </si>
  <si>
    <t>6100007592</t>
  </si>
  <si>
    <t>20250331</t>
  </si>
  <si>
    <t>GAJI PERIODE MARET 2025</t>
  </si>
  <si>
    <t>2200000215</t>
  </si>
  <si>
    <t>011/HR-PY/GYS/FA</t>
  </si>
  <si>
    <t>1200004704</t>
  </si>
  <si>
    <t>20250325</t>
  </si>
  <si>
    <t>DN03241</t>
  </si>
  <si>
    <t>4100021357</t>
  </si>
  <si>
    <t>UNTUK PENERANGAN DI AREA LF1 LF2</t>
  </si>
  <si>
    <t>1100003710</t>
  </si>
  <si>
    <t>CSMC32000000001748</t>
  </si>
  <si>
    <t>LAMP STARTER S10 220V PHILIPS</t>
  </si>
  <si>
    <t>UNTUK CLEANING PART TROLY CRANE</t>
  </si>
  <si>
    <t>1200004715</t>
  </si>
  <si>
    <t>210325-13</t>
  </si>
  <si>
    <t>4100021861</t>
  </si>
  <si>
    <t>UNTUK POTONG ACRYLIC FOR SAFETY ELECTRIC</t>
  </si>
  <si>
    <t>1100003744</t>
  </si>
  <si>
    <t>UNTUK IKAT ACRYLIC SAFETY TRAVO</t>
  </si>
  <si>
    <t>CSMC32000000000192</t>
  </si>
  <si>
    <t>ABRASIVE RADIAL 4# NO.180 BUNGA</t>
  </si>
  <si>
    <t>1200004786</t>
  </si>
  <si>
    <t>BAPP 17/03/2025</t>
  </si>
  <si>
    <t>4200002988</t>
  </si>
  <si>
    <t>1200004787</t>
  </si>
  <si>
    <t>1200004788</t>
  </si>
  <si>
    <t>1200004831</t>
  </si>
  <si>
    <t>20250326</t>
  </si>
  <si>
    <t>ABS250323080</t>
  </si>
  <si>
    <t>1200004890</t>
  </si>
  <si>
    <t>1200004891</t>
  </si>
  <si>
    <t>1200004892</t>
  </si>
  <si>
    <t>1200004893</t>
  </si>
  <si>
    <t>IURAN SPMI BULAN MARET 2025</t>
  </si>
  <si>
    <t>2200000226</t>
  </si>
  <si>
    <t>IURAN LOMENIK BULAN MARET 2025</t>
  </si>
  <si>
    <t>2200000227</t>
  </si>
  <si>
    <t>ACR - Realisasi Accrue THR tahun 2025</t>
  </si>
  <si>
    <t>ACT - Realisasi THR 2025</t>
  </si>
  <si>
    <t>6200000157</t>
  </si>
  <si>
    <t>HR - ACCRUE IURAN SPMI MAR 2025</t>
  </si>
  <si>
    <t>HR - Accrue SPMI &amp; Lomeni</t>
  </si>
  <si>
    <t>6200000156</t>
  </si>
  <si>
    <t>HR - ACCRUE IURAN LOMENIK MAR 2025</t>
  </si>
  <si>
    <t>HR - Accrued WHT 21 - Mar 2025</t>
  </si>
  <si>
    <t>6200000165</t>
  </si>
  <si>
    <t>6200000159</t>
  </si>
  <si>
    <t>FPA - Accrue Factory Sudries - Mar 25</t>
  </si>
  <si>
    <t>FPA - Accrue Utilities</t>
  </si>
  <si>
    <t>6200000176</t>
  </si>
  <si>
    <t>FPA - ACCRUE</t>
  </si>
  <si>
    <t>UNTUK LIMIT ROOF DI LF2</t>
  </si>
  <si>
    <t>1100003887</t>
  </si>
  <si>
    <t>20250409</t>
  </si>
  <si>
    <t>PGSP15000000012462</t>
  </si>
  <si>
    <t>LIMIT SWITCH - XC1AC 116</t>
  </si>
  <si>
    <t>UNTUK POWER UPS WTP</t>
  </si>
  <si>
    <t>1100003986</t>
  </si>
  <si>
    <t>20250414</t>
  </si>
  <si>
    <t>UNTUK BEARING MOTOR AUX.HOIST CRANE SCRAF SMS</t>
  </si>
  <si>
    <t>1100004110</t>
  </si>
  <si>
    <t>20250417</t>
  </si>
  <si>
    <t>PBGP15000000002193</t>
  </si>
  <si>
    <t>BEARING 6313</t>
  </si>
  <si>
    <t>UNTUK PANEL MAGNET SCRAP SMS</t>
  </si>
  <si>
    <t>1100004344</t>
  </si>
  <si>
    <t>20250423</t>
  </si>
  <si>
    <t>PPOP25000000009882</t>
  </si>
  <si>
    <t>CONTACTOR - DC TYPE:CZ39-150S/20 DC 220V</t>
  </si>
  <si>
    <t>PGSP15000000026834</t>
  </si>
  <si>
    <t>CONTACTOR-DC TYPE:CZ39-25S/01-DC220 MAKE</t>
  </si>
  <si>
    <t>PGSP15000000026772</t>
  </si>
  <si>
    <t>CONTACTOR-DC TYPE:CZ39-63S/20-DC220 MAKE</t>
  </si>
  <si>
    <t>UNTUK STEP MAIN HOIST CHARGING 2</t>
  </si>
  <si>
    <t>PCTP25000000019165</t>
  </si>
  <si>
    <t>MAGNETIC CONTACTOR - SC-N12 220V FUJI</t>
  </si>
  <si>
    <t>1100003812</t>
  </si>
  <si>
    <t>20250407</t>
  </si>
  <si>
    <t>PMCP25000000000766</t>
  </si>
  <si>
    <t>MCB C60N 2P 16A REF:A9F74216</t>
  </si>
  <si>
    <t>UNTUK STOP CONTACT KERJA DI GANG 6 N0 3</t>
  </si>
  <si>
    <t>1100003943</t>
  </si>
  <si>
    <t>20250412</t>
  </si>
  <si>
    <t>UNTUK POWER UPS EAF</t>
  </si>
  <si>
    <t>PMCP25000000020938</t>
  </si>
  <si>
    <t>MCB - GV3-P50 37-50A</t>
  </si>
  <si>
    <t>UNTUK CLEANING BEARING FAN MOTOR EXHAUST</t>
  </si>
  <si>
    <t>UNTUK BEARING MOTOR HEAT EXCHANGER WTP</t>
  </si>
  <si>
    <t>1100003863</t>
  </si>
  <si>
    <t>PBGP15000000008938</t>
  </si>
  <si>
    <t>BEARING 6319ZN</t>
  </si>
  <si>
    <t>PBGP15000000002230</t>
  </si>
  <si>
    <t>BEARING - 6322</t>
  </si>
  <si>
    <t>UNTUK SAFETY MOTOR HOIST CRANE SCRAF</t>
  </si>
  <si>
    <t>PGSP15000000017119</t>
  </si>
  <si>
    <t>THERMAL OVERLOAD RELAY - TR-N8/3 110-160</t>
  </si>
  <si>
    <t>UNTUK ROTOR MOTOR 48 KW</t>
  </si>
  <si>
    <t>1100003927</t>
  </si>
  <si>
    <t>20250411</t>
  </si>
  <si>
    <t>PGSP15000000014410</t>
  </si>
  <si>
    <t>BANDING TAPE SIZE:0.30MM X 25MM X 100MTR</t>
  </si>
  <si>
    <t>UNTUK PANEL SERVIS LADLE OPERASIONAL</t>
  </si>
  <si>
    <t>PPBP25000000000898</t>
  </si>
  <si>
    <t>PUSH BUTTON - XB4BP42 RED</t>
  </si>
  <si>
    <t>UNTUK MOTOR HEATEXCHANGER BBL</t>
  </si>
  <si>
    <t>UNTUK POWER GROUNDING LABTES SMS</t>
  </si>
  <si>
    <t>1100004462</t>
  </si>
  <si>
    <t>20250425</t>
  </si>
  <si>
    <t>UNTUK POWER HOIST ABUS</t>
  </si>
  <si>
    <t>UNTUK KONEKSI PANEL WIRE FEEDER LF2</t>
  </si>
  <si>
    <t>UNTUK BAUT GROUNDING FURNACE EAF1</t>
  </si>
  <si>
    <t>1100003911</t>
  </si>
  <si>
    <t>20250410</t>
  </si>
  <si>
    <t>PRGP15000000021461</t>
  </si>
  <si>
    <t>RING - PLATE M.16 HITAM 8.8</t>
  </si>
  <si>
    <t>UNTUK GROUNDING DI EAF</t>
  </si>
  <si>
    <t>PRGP15000000005078</t>
  </si>
  <si>
    <t>RING PLATE M.16 PUTIH</t>
  </si>
  <si>
    <t>UNTUK RELAY CRANE CHARGING DAN CASTING</t>
  </si>
  <si>
    <t>PSCP25000000001241</t>
  </si>
  <si>
    <t>SOCKET - RELAY RUZC3M</t>
  </si>
  <si>
    <t>PBNP15000000003090</t>
  </si>
  <si>
    <t>BOLT - M.16 X 70MM PUTIH</t>
  </si>
  <si>
    <t>PBNP15000000003076</t>
  </si>
  <si>
    <t>NUT - M.16 PUTIH</t>
  </si>
  <si>
    <t>PRGP15000000005156</t>
  </si>
  <si>
    <t>RING PER M.16</t>
  </si>
  <si>
    <t>UNTUK PENAMBAHAN SYSTEM SLIDE GATE ARM LADLE TURET</t>
  </si>
  <si>
    <t>PGSP15000000014375</t>
  </si>
  <si>
    <t>PLUG IN CONNECTOR 24VDC R901017026</t>
  </si>
  <si>
    <t>PBNP15000000002614</t>
  </si>
  <si>
    <t>BOLT - M.16 X 80MM HITAM</t>
  </si>
  <si>
    <t>PRGP15000000018845</t>
  </si>
  <si>
    <t>RING - PER M.16</t>
  </si>
  <si>
    <t>UNTUK MOTOR BOSTERFAN GCP SMS</t>
  </si>
  <si>
    <t>1100004391</t>
  </si>
  <si>
    <t>20250424</t>
  </si>
  <si>
    <t>UNTUK CARBON COLLECTOR CRANE SMS</t>
  </si>
  <si>
    <t>PCRP25000000000004</t>
  </si>
  <si>
    <t>CARBON BRUSH GSV 4/8MI 400A P/N.0104190</t>
  </si>
  <si>
    <t>UNTUK KONEKSI MOTORAN CRANE</t>
  </si>
  <si>
    <t>PGSP15000000012269</t>
  </si>
  <si>
    <t>JOINT SKUN 35MM</t>
  </si>
  <si>
    <t>UNTUK PANEL BLOWER KUALI DAN LADLE CAR LF</t>
  </si>
  <si>
    <t>PPOP25000000009883</t>
  </si>
  <si>
    <t>CONTACTOR - DC TYPE:CZ39-200S/20 DC 220V</t>
  </si>
  <si>
    <t>UNTUK ALAT CEK TEMPERATURE</t>
  </si>
  <si>
    <t>PPOP25000000009828</t>
  </si>
  <si>
    <t>CONTACT BLOCK - 2 WIRE P/N.LC33016045</t>
  </si>
  <si>
    <t>UNTUK TERMINA CABEL PADA TILTING EAF</t>
  </si>
  <si>
    <t>1100004013</t>
  </si>
  <si>
    <t>20250415</t>
  </si>
  <si>
    <t>PGSP15000000021839</t>
  </si>
  <si>
    <t>TERMINAL UNIT - IN 13 BK</t>
  </si>
  <si>
    <t>UNTUK ISOLASI CABLE LISTRIK DI SMS</t>
  </si>
  <si>
    <t>UNTUK KONEKSI KABEL MAGNET SCRAF</t>
  </si>
  <si>
    <t>PGSP15000000012267</t>
  </si>
  <si>
    <t>JOINT SKUN 25MM</t>
  </si>
  <si>
    <t>UNTUK CABLE MAGNET SCRAP GANG 2 NO 4</t>
  </si>
  <si>
    <t>UNTUK MERAPIHKAN KABEL PANEL MAGNET SCRAF</t>
  </si>
  <si>
    <t>PCLP25000000009373</t>
  </si>
  <si>
    <t>CABLE SKUN - YF 2.5MM TAIWAN</t>
  </si>
  <si>
    <t>UNTUK APD DEPT LISTRIK SMS</t>
  </si>
  <si>
    <t>UNTUK SAMBUNG KABEL LISTRIK</t>
  </si>
  <si>
    <t>UNTUK KONEKSI CABLE MAGNET  SCRAP</t>
  </si>
  <si>
    <t>GAJI PERIODE APRIL 2025</t>
  </si>
  <si>
    <t>2200000290</t>
  </si>
  <si>
    <t>016/HR-PY/GYS/FA</t>
  </si>
  <si>
    <t>6900000304</t>
  </si>
  <si>
    <t>BPJS KESEHATAN BULAN APRIL 2025</t>
  </si>
  <si>
    <t>2200000228</t>
  </si>
  <si>
    <t>006/HR-PY/GYS/FA</t>
  </si>
  <si>
    <t>BPJS KETENAGAKERJAAN BULAN APR 2025</t>
  </si>
  <si>
    <t>2200000291</t>
  </si>
  <si>
    <t>018/HR-PY/GYS/FA</t>
  </si>
  <si>
    <t>BONUS PKB TAHUN 2025-BNI</t>
  </si>
  <si>
    <t>2200000297</t>
  </si>
  <si>
    <t>019/HR-PY/GYS/FA</t>
  </si>
  <si>
    <t>INSENTIF PRODUKSI BULAN MARET 2025-BNI</t>
  </si>
  <si>
    <t>2200000266</t>
  </si>
  <si>
    <t>812 ORG (CBEM-SMS)</t>
  </si>
  <si>
    <t>1200005054</t>
  </si>
  <si>
    <t>25-DRX000016</t>
  </si>
  <si>
    <t>4200003086</t>
  </si>
  <si>
    <t>MANAGEMENT FEE 472 ORG ( CBEM-BP)</t>
  </si>
  <si>
    <t>1200005056</t>
  </si>
  <si>
    <t>MANAGEMENT FEE 812 ORG (CBEM-SMS)</t>
  </si>
  <si>
    <t>1200005413</t>
  </si>
  <si>
    <t>DN041611</t>
  </si>
  <si>
    <t>4100019949</t>
  </si>
  <si>
    <t>1200005514</t>
  </si>
  <si>
    <t>20250421</t>
  </si>
  <si>
    <t>PS00250402831</t>
  </si>
  <si>
    <t>4100022168</t>
  </si>
  <si>
    <t>1200006041</t>
  </si>
  <si>
    <t>20250428</t>
  </si>
  <si>
    <t>42281</t>
  </si>
  <si>
    <t>4100022300</t>
  </si>
  <si>
    <t>49/250422</t>
  </si>
  <si>
    <t>1200005984</t>
  </si>
  <si>
    <t>250418/0707/2276</t>
  </si>
  <si>
    <t>EUR</t>
  </si>
  <si>
    <t>4100017632</t>
  </si>
  <si>
    <t>13/250417</t>
  </si>
  <si>
    <t>1200005912</t>
  </si>
  <si>
    <t>250415/0695/2176</t>
  </si>
  <si>
    <t>4100019668</t>
  </si>
  <si>
    <t>1200005717</t>
  </si>
  <si>
    <t>20250422</t>
  </si>
  <si>
    <t>BAPP 16/04/2025</t>
  </si>
  <si>
    <t>4200003080</t>
  </si>
  <si>
    <t>1200005718</t>
  </si>
  <si>
    <t>1200005719</t>
  </si>
  <si>
    <t>1200005557</t>
  </si>
  <si>
    <t>041/USA-PP/IV/25</t>
  </si>
  <si>
    <t>4100021802</t>
  </si>
  <si>
    <t>1200005927</t>
  </si>
  <si>
    <t>4200003134</t>
  </si>
  <si>
    <t>1200005928</t>
  </si>
  <si>
    <t>1200005408</t>
  </si>
  <si>
    <t>16/04/2025</t>
  </si>
  <si>
    <t>4100022041</t>
  </si>
  <si>
    <t>1200005929</t>
  </si>
  <si>
    <t>1200005556</t>
  </si>
  <si>
    <t>DN04201</t>
  </si>
  <si>
    <t>4100021596</t>
  </si>
  <si>
    <t>ANNUAL BONUS TAHUN 2024</t>
  </si>
  <si>
    <t>2200000301</t>
  </si>
  <si>
    <t>020/HR-PY/GYS/FA</t>
  </si>
  <si>
    <t>1200006188</t>
  </si>
  <si>
    <t>20250429</t>
  </si>
  <si>
    <t>DN-VPI04-250199</t>
  </si>
  <si>
    <t>4100018682</t>
  </si>
  <si>
    <t>IURAN SPMI BULAN APRIL 2025</t>
  </si>
  <si>
    <t>2200000303</t>
  </si>
  <si>
    <t>21/HR-PY/GYS/FA/</t>
  </si>
  <si>
    <t>IURAN LOMENIK BULAN APRIL 2025</t>
  </si>
  <si>
    <t>2200000304</t>
  </si>
  <si>
    <t>1200006247</t>
  </si>
  <si>
    <t>20250430</t>
  </si>
  <si>
    <t>DO008540</t>
  </si>
  <si>
    <t>4100021720</t>
  </si>
  <si>
    <t>MANAGEMENT FEE 245 ORG (CBEM - SMS)</t>
  </si>
  <si>
    <t>1200006273</t>
  </si>
  <si>
    <t>25-DRX000028</t>
  </si>
  <si>
    <t>4200003185</t>
  </si>
  <si>
    <t>UNTUK POTONG SIKU</t>
  </si>
  <si>
    <t>1100004665</t>
  </si>
  <si>
    <t>CSMC32000000000370</t>
  </si>
  <si>
    <t>GRINDING WHEEL CUTTING 16"(405X3X25.4MM)</t>
  </si>
  <si>
    <t>UNTUK PENERANGAN DI AREA SMS</t>
  </si>
  <si>
    <t>1100004668</t>
  </si>
  <si>
    <t>6100010362</t>
  </si>
  <si>
    <t>6100010363</t>
  </si>
  <si>
    <t>HR - Accrued WHT 21 - Apr 2025</t>
  </si>
  <si>
    <t>6200000205</t>
  </si>
  <si>
    <t>JV. Reversal Accrual Bonus FY 2024</t>
  </si>
  <si>
    <t>Amor. Realisasi Bonus</t>
  </si>
  <si>
    <t>6100011977</t>
  </si>
  <si>
    <t>019&amp;020/HR-PY/GYS/FA</t>
  </si>
  <si>
    <t>6200000220</t>
  </si>
  <si>
    <t>FPA -Reclass missclass sparepart</t>
  </si>
  <si>
    <t>FPA - Reclass Material</t>
  </si>
  <si>
    <t>6200000231</t>
  </si>
  <si>
    <t>ACR - THR April 2025 - March 2026</t>
  </si>
  <si>
    <t>ACT - ACCRUE THR 2026</t>
  </si>
  <si>
    <t>6100012011</t>
  </si>
  <si>
    <t>UNTUK WIRING PANEL CRANE SCRAP GANG NO 3</t>
  </si>
  <si>
    <t>1100004763</t>
  </si>
  <si>
    <t>20250503</t>
  </si>
  <si>
    <t>Consumable</t>
  </si>
  <si>
    <t>UNTUK LAS WALLA GANG 6 NO 3</t>
  </si>
  <si>
    <t>UNTUK POWER KONTROL SAFETY DI LF</t>
  </si>
  <si>
    <t>1100004778</t>
  </si>
  <si>
    <t>20250505</t>
  </si>
  <si>
    <t>PMCP25000000000787</t>
  </si>
  <si>
    <t>MCB C60N 1P 2A</t>
  </si>
  <si>
    <t>UNTUK POWER DI CRANE ABUS MEKANIK</t>
  </si>
  <si>
    <t>UNTUK POWER UPS LABTES</t>
  </si>
  <si>
    <t>UNTUK CABLE SKUN GROUNDING TIMBANGAN DI BBL CASTER</t>
  </si>
  <si>
    <t>1100004797</t>
  </si>
  <si>
    <t>UNTUK SOLAR PADA EMERGENCY GENSET SMS</t>
  </si>
  <si>
    <t>1100004814</t>
  </si>
  <si>
    <t>20250506</t>
  </si>
  <si>
    <t>UNTUK CABLE POWER BREAK CRANE SCRAP GANG 4 NO 1</t>
  </si>
  <si>
    <t>1100004815</t>
  </si>
  <si>
    <t>1200006581</t>
  </si>
  <si>
    <t>DLV/025/V/02/069</t>
  </si>
  <si>
    <t>4100022096</t>
  </si>
  <si>
    <t>BPJS KESEHATAN BULAN MEI 2025</t>
  </si>
  <si>
    <t>2200000313</t>
  </si>
  <si>
    <t>1100004906</t>
  </si>
  <si>
    <t>20250507</t>
  </si>
  <si>
    <t>UNTUK WIRING PANEL CRANE GANG 6.3</t>
  </si>
  <si>
    <t>UNTUK PANEL CRANE GANG 6.3</t>
  </si>
  <si>
    <t>PPOP25000000009778</t>
  </si>
  <si>
    <t>CONNECTING SOCKET - P2CF-08 OMRON</t>
  </si>
  <si>
    <t>UNTUK KABEL KERETA SCRAF EAF SMS</t>
  </si>
  <si>
    <t>1100004912</t>
  </si>
  <si>
    <t>UNTUK CABLE MOTORAN PADA CRANE GANG 6 N0 3</t>
  </si>
  <si>
    <t>1100004935</t>
  </si>
  <si>
    <t>20250508</t>
  </si>
  <si>
    <t>PCLP25000000019136</t>
  </si>
  <si>
    <t>KABEL - FLAT H07VVH6-F. 4 x 16MM</t>
  </si>
  <si>
    <t>PCLP25000000000164</t>
  </si>
  <si>
    <t>CABLE - FLAT 4 x 35MM</t>
  </si>
  <si>
    <t>PCLP25000000000151</t>
  </si>
  <si>
    <t>CABLE - FLAT # H07VVH6-F 4 X 50MM</t>
  </si>
  <si>
    <t>UNTUK CABLE LIMIT DAN BRAKE PADA CRANE GANG 6 NO 3</t>
  </si>
  <si>
    <t>1200006809</t>
  </si>
  <si>
    <t>025/V/07/0023</t>
  </si>
  <si>
    <t>4100022126</t>
  </si>
  <si>
    <t>1200006819</t>
  </si>
  <si>
    <t>047/USA-PP/V/25</t>
  </si>
  <si>
    <t>4100020477</t>
  </si>
  <si>
    <t>1200006914</t>
  </si>
  <si>
    <t>20250509</t>
  </si>
  <si>
    <t>25SJ04677</t>
  </si>
  <si>
    <t>4100022246</t>
  </si>
  <si>
    <t>1200006983</t>
  </si>
  <si>
    <t>2503600066</t>
  </si>
  <si>
    <t>4100021837</t>
  </si>
  <si>
    <t>UNTUK PB EMERGENCY WIRE FEEDER LF 1</t>
  </si>
  <si>
    <t>1100005086</t>
  </si>
  <si>
    <t>20250510</t>
  </si>
  <si>
    <t>PGSP15000000010639</t>
  </si>
  <si>
    <t>EMERGENCY STOP - 3SB3203-1HR20 SIEMENS</t>
  </si>
  <si>
    <t>PGSP15000000010645</t>
  </si>
  <si>
    <t>EMERGENCY STOP - XB5AT842</t>
  </si>
  <si>
    <t>UNTUK SERVICE MOTORAN 220 KW DI BENGKEL DINAMO</t>
  </si>
  <si>
    <t>1100005141</t>
  </si>
  <si>
    <t>20250513</t>
  </si>
  <si>
    <t>PGSP15000000012274</t>
  </si>
  <si>
    <t>JOINT SKUN 95MM</t>
  </si>
  <si>
    <t>PGSP15000000012261</t>
  </si>
  <si>
    <t>JOINT SKUN 120MM</t>
  </si>
  <si>
    <t>UNTUK KABEL MAGNET CRANE SCRAF</t>
  </si>
  <si>
    <t>PGSP15000000012263</t>
  </si>
  <si>
    <t>JOINT SKUN 16MM</t>
  </si>
  <si>
    <t>UNTUK SERVICE MOTOR HOIST SCRAF DI BENGKEL DINAMO</t>
  </si>
  <si>
    <t>1100005142</t>
  </si>
  <si>
    <t>CSMC32000000000693</t>
  </si>
  <si>
    <t>WELDING ELECTRODE - SILVER HARRIS</t>
  </si>
  <si>
    <t>UNTUK PENERANGAN DI AREA EAF1</t>
  </si>
  <si>
    <t>CRANE PH</t>
  </si>
  <si>
    <t>1200007034</t>
  </si>
  <si>
    <t>BAPP 07/05/2025</t>
  </si>
  <si>
    <t>4200003206</t>
  </si>
  <si>
    <t>OPERATOR PH</t>
  </si>
  <si>
    <t>SOLAR</t>
  </si>
  <si>
    <t>UNTUK ISOLATOR PADA PEMASANGAN WALLA GANG 6 SCRAP</t>
  </si>
  <si>
    <t>1100005294</t>
  </si>
  <si>
    <t>20250515</t>
  </si>
  <si>
    <t>PPOP25000000012250</t>
  </si>
  <si>
    <t>ISOLATOR SIZE: 60 X 60MM LUBANG BAUT12MM</t>
  </si>
  <si>
    <t>UNTUK RESISTOR PADA PANEL MAGNET BLOOM</t>
  </si>
  <si>
    <t>PGSP25000000015268</t>
  </si>
  <si>
    <t>RESISTOR - 6OHM 1KW</t>
  </si>
  <si>
    <t>PGSP25000000015307</t>
  </si>
  <si>
    <t>RESISTOR - TYPE:RWH 1KW 10 OHMJ</t>
  </si>
  <si>
    <t>UNTUK PASANG PANEL INVERTER</t>
  </si>
  <si>
    <t>UNTUK PEMASANGAN ISOLATOR WALLA GANG 6 SCRAP</t>
  </si>
  <si>
    <t>1100005296</t>
  </si>
  <si>
    <t>PBNP15000000002461</t>
  </si>
  <si>
    <t>BOLT M.12 X 20MM PUTIH</t>
  </si>
  <si>
    <t>PRGP15000000005139</t>
  </si>
  <si>
    <t>RING - PLATE M.12 STAINLESS STEEL</t>
  </si>
  <si>
    <t>PRGP15000000019578</t>
  </si>
  <si>
    <t>RING - PER M.12</t>
  </si>
  <si>
    <t>PRGP15000000005120</t>
  </si>
  <si>
    <t>RING PER M.12</t>
  </si>
  <si>
    <t>UNTUK REPAIR ROTOR 48 KW</t>
  </si>
  <si>
    <t>1100005513</t>
  </si>
  <si>
    <t>20250520</t>
  </si>
  <si>
    <t>UNTUK VANBELT PADA AC CHILLER DI SMS</t>
  </si>
  <si>
    <t>BPJS KETENAGAKERJAAN BULAN MEI 2025</t>
  </si>
  <si>
    <t>2200000341</t>
  </si>
  <si>
    <t>1200007781</t>
  </si>
  <si>
    <t>20250522</t>
  </si>
  <si>
    <t>42591/MJ/25</t>
  </si>
  <si>
    <t>4100023160</t>
  </si>
  <si>
    <t>1200007794</t>
  </si>
  <si>
    <t>011804</t>
  </si>
  <si>
    <t>4100023164</t>
  </si>
  <si>
    <t>UNTUK HOIST CRANE SCRAF GANG 6.3</t>
  </si>
  <si>
    <t>1100005722</t>
  </si>
  <si>
    <t>20250526</t>
  </si>
  <si>
    <t>PCTP25000000000467</t>
  </si>
  <si>
    <t>MAGNETIC CONTACTOR - SC-N7 220V FUJI</t>
  </si>
  <si>
    <t>PCTP25000000000466</t>
  </si>
  <si>
    <t>MAGNETIC CONTACTOR - SC-N6 220V FUJI</t>
  </si>
  <si>
    <t>PCTP25000000012690</t>
  </si>
  <si>
    <t>MAGNETIC CONTACTOR - SC-N8 220V FUJI</t>
  </si>
  <si>
    <t>UNTUK STEP LONG TRAVEL CRANE CASTING</t>
  </si>
  <si>
    <t>UNTUK POWER KERETA LANGSIR MEKANIK</t>
  </si>
  <si>
    <t>PMCP25000000000855</t>
  </si>
  <si>
    <t>MCB -NS2-25X (13-18A)</t>
  </si>
  <si>
    <t>UNTUK POWER POMPA KODOK WTP</t>
  </si>
  <si>
    <t>PMCP25000000000846</t>
  </si>
  <si>
    <t>MCB GV2-ME08 2.5-4A</t>
  </si>
  <si>
    <t>UNTUK BEARING MOTOR HOIST BLOOM 48 KW</t>
  </si>
  <si>
    <t>1100005789</t>
  </si>
  <si>
    <t>UNTUK SENSOR COOLING BED UP DOWN SBQ CASTER</t>
  </si>
  <si>
    <t>PGSP25000000014894</t>
  </si>
  <si>
    <t>PROXIMITY SENSOR INDUCTIVE XS630 BIPAL2</t>
  </si>
  <si>
    <t>UNTUK SENSOR TCM HORIZONTAL BBL CASTER</t>
  </si>
  <si>
    <t>PGSP25000000014904</t>
  </si>
  <si>
    <t>PROXIMITY SENSOR TYPE -II5800 DESIGN</t>
  </si>
  <si>
    <t>UNTUK MERAPIHKAN CABLE PADA CRANE GANG 6 NO 3</t>
  </si>
  <si>
    <t>GAJI PERIODE MEI 2025</t>
  </si>
  <si>
    <t>2200000351</t>
  </si>
  <si>
    <t>INSENTIF PRODUKSI BULAN APRIL 2025-BNI</t>
  </si>
  <si>
    <t>2200000357</t>
  </si>
  <si>
    <t>IURAN SPMI BULAN MEI 2025</t>
  </si>
  <si>
    <t>2200000374</t>
  </si>
  <si>
    <t>013/HR-PY/GYS/FA</t>
  </si>
  <si>
    <t>IURAN LOMENIK BULAN MEI 2025</t>
  </si>
  <si>
    <t>2200000375</t>
  </si>
  <si>
    <t>014/HR-PY/GYS/FA</t>
  </si>
  <si>
    <t>626 ORG (CBEM-SMS)</t>
  </si>
  <si>
    <t>1200008300</t>
  </si>
  <si>
    <t>20250528</t>
  </si>
  <si>
    <t>25-DRX000033</t>
  </si>
  <si>
    <t>4200003355</t>
  </si>
  <si>
    <t>MANAGEMENT FEE 626 ORG (CBEM-SMS)</t>
  </si>
  <si>
    <t>1200008302</t>
  </si>
  <si>
    <t>1200008354</t>
  </si>
  <si>
    <t>20250530</t>
  </si>
  <si>
    <t>42682/MJ/26</t>
  </si>
  <si>
    <t>4100023455</t>
  </si>
  <si>
    <t>UNTUK PEMASANGAN RTD DI LF2</t>
  </si>
  <si>
    <t>1100005979</t>
  </si>
  <si>
    <t>UNTUK ISOLASI CABEL ELECTRICAL DI SMS</t>
  </si>
  <si>
    <t>UNTUK ISOLASI KABEL LISTRIK</t>
  </si>
  <si>
    <t>CSMC32000000001858</t>
  </si>
  <si>
    <t>ELECTRIC TAPE PVC SIZE:50MM X 20M BLACK</t>
  </si>
  <si>
    <t>1200008430</t>
  </si>
  <si>
    <t>BAPP 23/05/2025</t>
  </si>
  <si>
    <t>4200003334</t>
  </si>
  <si>
    <t>1200008431</t>
  </si>
  <si>
    <t>1200008432</t>
  </si>
  <si>
    <t>6100013022</t>
  </si>
  <si>
    <t>6100013023</t>
  </si>
  <si>
    <t>20250531</t>
  </si>
  <si>
    <t>6100013031</t>
  </si>
  <si>
    <t>6100013032</t>
  </si>
  <si>
    <t>HR - Accrued WHT 21 - May 2025</t>
  </si>
  <si>
    <t>6200000248</t>
  </si>
  <si>
    <t>1200008703</t>
  </si>
  <si>
    <t>20250603</t>
  </si>
  <si>
    <t>250728</t>
  </si>
  <si>
    <t>4100023391</t>
  </si>
  <si>
    <t>1200008705</t>
  </si>
  <si>
    <t>42687/MJ/25</t>
  </si>
  <si>
    <t>4100023613</t>
  </si>
  <si>
    <t>1200008708</t>
  </si>
  <si>
    <t>025/V/27/0021</t>
  </si>
  <si>
    <t>4100023318</t>
  </si>
  <si>
    <t>1200008711</t>
  </si>
  <si>
    <t>020625-03</t>
  </si>
  <si>
    <t>4100023606</t>
  </si>
  <si>
    <t>UNTUK KABEL MAGNET CRANE SCRAF GANG 6.3</t>
  </si>
  <si>
    <t>1100006267</t>
  </si>
  <si>
    <t>UNTUK HOIST CRANE BLOOM 2.1</t>
  </si>
  <si>
    <t>UNTUK LONG TRAVEL CRANE CHARGING 3</t>
  </si>
  <si>
    <t>PGSP25000000012857</t>
  </si>
  <si>
    <t>MCCB - BW160 RAG 150A 3P</t>
  </si>
  <si>
    <t>UNTUK HOIST CRANE SCRAF</t>
  </si>
  <si>
    <t>PGSP15000000021495</t>
  </si>
  <si>
    <t>MCCB - BW 125 JAG 3P 75A</t>
  </si>
  <si>
    <t>UJNTUK POWER AUX.HOIST CRANE CASTING</t>
  </si>
  <si>
    <t>PGSP15000000025793</t>
  </si>
  <si>
    <t>MCCB - BW 250 RAG 3P 250A</t>
  </si>
  <si>
    <t>UNTUK KONEKSI POWER CRANE SCRAF GANG 6.3</t>
  </si>
  <si>
    <t>UNTUK KONEKSI POWER CRANE SCRAF DAN MOTOR WTP</t>
  </si>
  <si>
    <t>1200008813</t>
  </si>
  <si>
    <t>20250604</t>
  </si>
  <si>
    <t>DOD25-23098</t>
  </si>
  <si>
    <t>4100022044</t>
  </si>
  <si>
    <t>BPJS KESEHATAN BULAN JUNI 2025</t>
  </si>
  <si>
    <t>2200000390</t>
  </si>
  <si>
    <t>1200008901</t>
  </si>
  <si>
    <t>20250605</t>
  </si>
  <si>
    <t>040625-03</t>
  </si>
  <si>
    <t>4100023616</t>
  </si>
  <si>
    <t>1200008957</t>
  </si>
  <si>
    <t>DO/25/060093</t>
  </si>
  <si>
    <t>4100022095</t>
  </si>
  <si>
    <t>UNTUK BAUT STUD PRESS SKUN</t>
  </si>
  <si>
    <t>1100006361</t>
  </si>
  <si>
    <t>20250609</t>
  </si>
  <si>
    <t>PBNP15000000002551</t>
  </si>
  <si>
    <t>*BOLT - L STUD M.12 X 50MM</t>
  </si>
  <si>
    <t>PBNP15000000002543</t>
  </si>
  <si>
    <t>*BOLT - L STUD M.12 X 30MM</t>
  </si>
  <si>
    <t>UNTUK CLEANING PANEL DAN VCB LF</t>
  </si>
  <si>
    <t>UNTUK POWER CONTROL PANEL ARGON LF</t>
  </si>
  <si>
    <t>PMCP25000000000839</t>
  </si>
  <si>
    <t>MCB - C60N 2P 6A REF.25815</t>
  </si>
  <si>
    <t>PMCP25000000000820</t>
  </si>
  <si>
    <t>MCB - C60N C1 1P 1A</t>
  </si>
  <si>
    <t>PMCP25000000000821</t>
  </si>
  <si>
    <t>*MCB - C60N 1P C10A</t>
  </si>
  <si>
    <t>UNTUK BAUT LOADCELL TIMBANGAN COSS EAF</t>
  </si>
  <si>
    <t>1100006404</t>
  </si>
  <si>
    <t>PBNP15000000002439</t>
  </si>
  <si>
    <t>BOLT - L M.20 X 70MM</t>
  </si>
  <si>
    <t>UNTUK PANEL MOP BBL CASTER</t>
  </si>
  <si>
    <t>1100006405</t>
  </si>
  <si>
    <t>PPOP25000000010128</t>
  </si>
  <si>
    <t>*CURRENT TRANSDUCER MACX MCR-SL-CAC-5-1</t>
  </si>
  <si>
    <t>BOOKING HOTEL MR ENGINEER MINEX</t>
  </si>
  <si>
    <t>1200009173</t>
  </si>
  <si>
    <t>20250610</t>
  </si>
  <si>
    <t>77884</t>
  </si>
  <si>
    <t>4200003379</t>
  </si>
  <si>
    <t>BOOKING HOTEL ENGINEER MINEX</t>
  </si>
  <si>
    <t>1200009174</t>
  </si>
  <si>
    <t>1100006465</t>
  </si>
  <si>
    <t>PGSP15000000025997</t>
  </si>
  <si>
    <t>MAGNETIC CONTACTOR LCIG330KUEN</t>
  </si>
  <si>
    <t>PCTP25000000018730</t>
  </si>
  <si>
    <t>MAGNETIC CONTACTOR LC1G185KUEN</t>
  </si>
  <si>
    <t>1200009401</t>
  </si>
  <si>
    <t>20250612</t>
  </si>
  <si>
    <t>025/VI/11/0014</t>
  </si>
  <si>
    <t>4100024030</t>
  </si>
  <si>
    <t>UNTUK GANTI CABLE MAGNET GANG 2 NO 2 CRANE SCRAP</t>
  </si>
  <si>
    <t>1100006649</t>
  </si>
  <si>
    <t>20250614</t>
  </si>
  <si>
    <t>UNTUK WELDING SUPPORT TRAVO MAGNET CRANE SCRAF</t>
  </si>
  <si>
    <t>1100006650</t>
  </si>
  <si>
    <t>UNTUK BILLET PUSHER SBQ CASTER</t>
  </si>
  <si>
    <t>PPOP25000000014812</t>
  </si>
  <si>
    <t>*PRESSURE TRANSDUCER HM20-2X/250-C-K35</t>
  </si>
  <si>
    <t>UNTUK FAN WSU BBL CASTER</t>
  </si>
  <si>
    <t>PGSP15000000009005</t>
  </si>
  <si>
    <t>BLOWER - TYPE:WISTRO NO 17.1X.0002 FLAI</t>
  </si>
  <si>
    <t>UNTUK ASBES CABLE DI AREA PANAS</t>
  </si>
  <si>
    <t>1100006690</t>
  </si>
  <si>
    <t>UNTUK CABLE KERETA LADLE CAR EAF SMS</t>
  </si>
  <si>
    <t>1100006693</t>
  </si>
  <si>
    <t>UNTUK CABLE BREAK KERETA LF1</t>
  </si>
  <si>
    <t>1100006698</t>
  </si>
  <si>
    <t>PCLP25000000009283</t>
  </si>
  <si>
    <t>CABLE - SIHF 4 x 1.5MM</t>
  </si>
  <si>
    <t>INSENTIF PRODUKSI BULAN MEI 2025-BNI</t>
  </si>
  <si>
    <t>2200000419</t>
  </si>
  <si>
    <t>1200009804</t>
  </si>
  <si>
    <t>20250617</t>
  </si>
  <si>
    <t>250110</t>
  </si>
  <si>
    <t>4100023649</t>
  </si>
  <si>
    <t>1200009824</t>
  </si>
  <si>
    <t>130625-05</t>
  </si>
  <si>
    <t>4100023967</t>
  </si>
  <si>
    <t>UNTUK WIRING PANEL CRANE BLOOM GANG 2 NO 1</t>
  </si>
  <si>
    <t>1100006858</t>
  </si>
  <si>
    <t>20250618</t>
  </si>
  <si>
    <t>1200009989</t>
  </si>
  <si>
    <t>20250619</t>
  </si>
  <si>
    <t>190625-02</t>
  </si>
  <si>
    <t>4100023618</t>
  </si>
  <si>
    <t>BPJS KETENAGAKERJAAN BULAN JUNI 2025</t>
  </si>
  <si>
    <t>2200000431</t>
  </si>
  <si>
    <t>789 ORG (CBEM-SMS)</t>
  </si>
  <si>
    <t>1200010043</t>
  </si>
  <si>
    <t>20250620</t>
  </si>
  <si>
    <t>25-DRX000042</t>
  </si>
  <si>
    <t>4200003491</t>
  </si>
  <si>
    <t>UNTUK KABEL BRAKE LADLE CAR LF ( PASANG BARU)</t>
  </si>
  <si>
    <t>1100007035</t>
  </si>
  <si>
    <t>20250621</t>
  </si>
  <si>
    <t>UNTUK APD DEPT.ELEKTRIK</t>
  </si>
  <si>
    <t>UNTUK RUANGAN BURNER,PANEL KERETA SCRAF DAN RUANGA</t>
  </si>
  <si>
    <t>1100007117</t>
  </si>
  <si>
    <t>20250623</t>
  </si>
  <si>
    <t>UNTUK PANEL ARGON LF2</t>
  </si>
  <si>
    <t>PMCP25000000000761</t>
  </si>
  <si>
    <t>MCB C60N 2P 4A</t>
  </si>
  <si>
    <t>UNTUK POWER KONTROL CRANE SCRAF SMS</t>
  </si>
  <si>
    <t>PMCP25000000000832</t>
  </si>
  <si>
    <t>MCB C60N 2P 2A</t>
  </si>
  <si>
    <t>UNTUK POWER PLC CONTROL DESK SBQ CASTER</t>
  </si>
  <si>
    <t>PMCP25000000018738</t>
  </si>
  <si>
    <t>MCB - C60N 2P 6A</t>
  </si>
  <si>
    <t>1200010157</t>
  </si>
  <si>
    <t>012916</t>
  </si>
  <si>
    <t>4100024568</t>
  </si>
  <si>
    <t>UNTUK CLEANING INVERTER</t>
  </si>
  <si>
    <t>1100007119</t>
  </si>
  <si>
    <t>UNTUK SERVIS MOTORAN DEPT.ELECTRICAL SMS DIBENGKEL</t>
  </si>
  <si>
    <t>1200010160</t>
  </si>
  <si>
    <t>42893/MJ/25</t>
  </si>
  <si>
    <t>4100024567</t>
  </si>
  <si>
    <t>1200010161</t>
  </si>
  <si>
    <t>A202250005</t>
  </si>
  <si>
    <t>4100024363</t>
  </si>
  <si>
    <t>1200010165</t>
  </si>
  <si>
    <t>00375</t>
  </si>
  <si>
    <t>4100024409</t>
  </si>
  <si>
    <t>1200010182</t>
  </si>
  <si>
    <t>SJ.25.02589</t>
  </si>
  <si>
    <t>4100023140</t>
  </si>
  <si>
    <t>1200010290</t>
  </si>
  <si>
    <t>20250624</t>
  </si>
  <si>
    <t>2025.06.00180</t>
  </si>
  <si>
    <t>4100023981</t>
  </si>
  <si>
    <t>1200010298</t>
  </si>
  <si>
    <t>200625-07</t>
  </si>
  <si>
    <t>4100024350</t>
  </si>
  <si>
    <t>1200010317</t>
  </si>
  <si>
    <t>230625-04</t>
  </si>
  <si>
    <t>4100024408</t>
  </si>
  <si>
    <t>1200010330</t>
  </si>
  <si>
    <t>9509188082</t>
  </si>
  <si>
    <t>4100024587</t>
  </si>
  <si>
    <t>1200010413</t>
  </si>
  <si>
    <t>20250625</t>
  </si>
  <si>
    <t>BAPP 18/06/2025</t>
  </si>
  <si>
    <t>4200003430</t>
  </si>
  <si>
    <t>1200010414</t>
  </si>
  <si>
    <t>1200010415</t>
  </si>
  <si>
    <t>GAJI PERIODE JUNI 2025</t>
  </si>
  <si>
    <t>2200000435</t>
  </si>
  <si>
    <t>1200010523</t>
  </si>
  <si>
    <t>20250626</t>
  </si>
  <si>
    <t>42916/MJ/25</t>
  </si>
  <si>
    <t>4100024619</t>
  </si>
  <si>
    <t>IURAN SPMI BULAN JUNI 2025</t>
  </si>
  <si>
    <t>2200000455</t>
  </si>
  <si>
    <t>012/HR-PY/GYS/FA</t>
  </si>
  <si>
    <t>6100016606</t>
  </si>
  <si>
    <t>6100016607</t>
  </si>
  <si>
    <t>20250630</t>
  </si>
  <si>
    <t>6100016616</t>
  </si>
  <si>
    <t>6100016617</t>
  </si>
  <si>
    <t>JASA KALIBRASI MULTIMETER</t>
  </si>
  <si>
    <t>1200010720</t>
  </si>
  <si>
    <t>202/SJA/TOK</t>
  </si>
  <si>
    <t>4200003375</t>
  </si>
  <si>
    <t>1200010887</t>
  </si>
  <si>
    <t>IURAN LOMENIK BULAN JUNI 2025</t>
  </si>
  <si>
    <t>2200000467</t>
  </si>
  <si>
    <t>HR - Accrued WHT 21 - June 2025</t>
  </si>
  <si>
    <t>6200000310</t>
  </si>
  <si>
    <t>101131</t>
  </si>
  <si>
    <t>LSM ELECTRICAL DEPARTMENT</t>
  </si>
  <si>
    <t>LSM Production Division</t>
  </si>
  <si>
    <t>LSM Production Div</t>
  </si>
  <si>
    <t>50800020</t>
  </si>
  <si>
    <t>1200001696</t>
  </si>
  <si>
    <t>20250128</t>
  </si>
  <si>
    <t>JP24122955</t>
  </si>
  <si>
    <t>4100011006</t>
  </si>
  <si>
    <t>1200000041</t>
  </si>
  <si>
    <t>41231/MJ/25</t>
  </si>
  <si>
    <t>4100019872</t>
  </si>
  <si>
    <t>1200000845</t>
  </si>
  <si>
    <t>2025000713</t>
  </si>
  <si>
    <t>4100020214</t>
  </si>
  <si>
    <t>1216</t>
  </si>
  <si>
    <t>1200001558</t>
  </si>
  <si>
    <t>CN806166TVCFQ/24</t>
  </si>
  <si>
    <t>4100017631</t>
  </si>
  <si>
    <t>1200000428</t>
  </si>
  <si>
    <t>080125-06</t>
  </si>
  <si>
    <t>4100020049</t>
  </si>
  <si>
    <t>398 ORG ( CBEM- LSM)</t>
  </si>
  <si>
    <t>50600050</t>
  </si>
  <si>
    <t>1200000473</t>
  </si>
  <si>
    <t>014</t>
  </si>
  <si>
    <t>4100019446</t>
  </si>
  <si>
    <t>1200001001</t>
  </si>
  <si>
    <t>SY2501-0522</t>
  </si>
  <si>
    <t>4100020213</t>
  </si>
  <si>
    <t>1200000817</t>
  </si>
  <si>
    <t>130125-04</t>
  </si>
  <si>
    <t>4100020036</t>
  </si>
  <si>
    <t>1200001646</t>
  </si>
  <si>
    <t>240125-09</t>
  </si>
  <si>
    <t>4100019950</t>
  </si>
  <si>
    <t>1200000045</t>
  </si>
  <si>
    <t>020125-07</t>
  </si>
  <si>
    <t>4100019737</t>
  </si>
  <si>
    <t>50800060</t>
  </si>
  <si>
    <t>1200000433</t>
  </si>
  <si>
    <t>080125-05</t>
  </si>
  <si>
    <t>4100019783</t>
  </si>
  <si>
    <t>U/ Sludge pump WTP</t>
  </si>
  <si>
    <t>53100010</t>
  </si>
  <si>
    <t>1100000009</t>
  </si>
  <si>
    <t>20250102</t>
  </si>
  <si>
    <t>1200000145</t>
  </si>
  <si>
    <t>1200000314</t>
  </si>
  <si>
    <t>012958</t>
  </si>
  <si>
    <t>4100019873</t>
  </si>
  <si>
    <t>1200001647</t>
  </si>
  <si>
    <t>200125-08</t>
  </si>
  <si>
    <t>1200001872</t>
  </si>
  <si>
    <t>0075</t>
  </si>
  <si>
    <t>4100020793</t>
  </si>
  <si>
    <t>1100000007</t>
  </si>
  <si>
    <t>MANAGEMENT FEE 398 ORG ( CBEM- LSM)</t>
  </si>
  <si>
    <t>U/ Listrik LSM</t>
  </si>
  <si>
    <t>50200010</t>
  </si>
  <si>
    <t>1100000216</t>
  </si>
  <si>
    <t>1200000814</t>
  </si>
  <si>
    <t>025/I/10/0021</t>
  </si>
  <si>
    <t>4100019951</t>
  </si>
  <si>
    <t>1200000154</t>
  </si>
  <si>
    <t>030125-06</t>
  </si>
  <si>
    <t>U/ APD Inventaris Mr. Sunil ( Bekas hilang )</t>
  </si>
  <si>
    <t>1100000093</t>
  </si>
  <si>
    <t>PGSP15000000027433</t>
  </si>
  <si>
    <t>SAFETY HELMET - PROYEK WHITE KW1000441</t>
  </si>
  <si>
    <t>1100000405</t>
  </si>
  <si>
    <t>1200001663</t>
  </si>
  <si>
    <t>25/01/123</t>
  </si>
  <si>
    <t>4100020551</t>
  </si>
  <si>
    <t>PAC</t>
  </si>
  <si>
    <t>CPKC22000000001873</t>
  </si>
  <si>
    <t>RT-PLASTIK SAMPAH - BESAR 120LTR</t>
  </si>
  <si>
    <t>1200001814</t>
  </si>
  <si>
    <t>CSMC32000000000325</t>
  </si>
  <si>
    <t>GLOVE - KATUN 5 BENANG "KUDA"</t>
  </si>
  <si>
    <t>CSMC32000000000366</t>
  </si>
  <si>
    <t>GRINDING WHEEL 4"(100X6X15.88MM)</t>
  </si>
  <si>
    <t>U/ APD inventaris Mr. Sunil (Bekas hiang)</t>
  </si>
  <si>
    <t>PGSP15000000027434</t>
  </si>
  <si>
    <t>CHINSTRAP 4 POINT FOR HELMET KW10129217</t>
  </si>
  <si>
    <t>Power monitor ECR1</t>
  </si>
  <si>
    <t>1200000670</t>
  </si>
  <si>
    <t>100125-01</t>
  </si>
  <si>
    <t>1100000008</t>
  </si>
  <si>
    <t>1200002095</t>
  </si>
  <si>
    <t>050225-01</t>
  </si>
  <si>
    <t>4100020984</t>
  </si>
  <si>
    <t>U/ Safety welding listrik LSM</t>
  </si>
  <si>
    <t>1100001557</t>
  </si>
  <si>
    <t>20250207</t>
  </si>
  <si>
    <t>U/ ganti starter lampu TL ECR1</t>
  </si>
  <si>
    <t>1100001564</t>
  </si>
  <si>
    <t>20250208</t>
  </si>
  <si>
    <t>U/ Power stop kontak</t>
  </si>
  <si>
    <t>U/ Power 220VAC</t>
  </si>
  <si>
    <t>1200002233</t>
  </si>
  <si>
    <t>070225-09</t>
  </si>
  <si>
    <t>1200002244</t>
  </si>
  <si>
    <t>U/ crane 40 ton gang Mill- bekas masih terpasang</t>
  </si>
  <si>
    <t>1100001768</t>
  </si>
  <si>
    <t>PCRP25000000024587</t>
  </si>
  <si>
    <t>CARBON BRUSH FOR  PB39-DC-I-400A-D</t>
  </si>
  <si>
    <t>1200002471</t>
  </si>
  <si>
    <t>24/250211</t>
  </si>
  <si>
    <t>1200002633</t>
  </si>
  <si>
    <t>20250214</t>
  </si>
  <si>
    <t>250124/0600/0900</t>
  </si>
  <si>
    <t>4100012356</t>
  </si>
  <si>
    <t>U/ cleaning connector operating side and drive sid</t>
  </si>
  <si>
    <t>1100001928</t>
  </si>
  <si>
    <t>U/ service slipring stacker</t>
  </si>
  <si>
    <t>CSMC32000000000186</t>
  </si>
  <si>
    <t>ABRASIVE PAPER NO. 360 EAGLE</t>
  </si>
  <si>
    <t>U/ service sliprng stacker</t>
  </si>
  <si>
    <t>1200002687</t>
  </si>
  <si>
    <t>250040</t>
  </si>
  <si>
    <t>4100021097</t>
  </si>
  <si>
    <t>1200002691</t>
  </si>
  <si>
    <t>41671</t>
  </si>
  <si>
    <t>4100021242</t>
  </si>
  <si>
    <t>1200002697</t>
  </si>
  <si>
    <t>DO/25/02/073</t>
  </si>
  <si>
    <t>4100020996</t>
  </si>
  <si>
    <t>U/ Panel STR BP2</t>
  </si>
  <si>
    <t>1100001987</t>
  </si>
  <si>
    <t>20250218</t>
  </si>
  <si>
    <t>1200002969</t>
  </si>
  <si>
    <t>250043</t>
  </si>
  <si>
    <t>4100021404</t>
  </si>
  <si>
    <t>U/ Penerangan panel drive ECR1</t>
  </si>
  <si>
    <t>1100002271</t>
  </si>
  <si>
    <t>U/ Wiring kabel kontrol</t>
  </si>
  <si>
    <t>1100002331</t>
  </si>
  <si>
    <t>1200003305</t>
  </si>
  <si>
    <t>250225-10</t>
  </si>
  <si>
    <t>4100020995</t>
  </si>
  <si>
    <t>475 ORG (CBEM - LSM)</t>
  </si>
  <si>
    <t>MANAGEMENT FEE CBEM -LSM (475 ORG)</t>
  </si>
  <si>
    <t>U/ Pemasangan motoran hoist crane</t>
  </si>
  <si>
    <t>1100002741</t>
  </si>
  <si>
    <t>PBNP15000000002403</t>
  </si>
  <si>
    <t>BOLT - L M.12 X 40MM</t>
  </si>
  <si>
    <t>u/ Pemasangan motor hoist crane</t>
  </si>
  <si>
    <t>1200003706</t>
  </si>
  <si>
    <t>03/03/2025</t>
  </si>
  <si>
    <t>4100021451</t>
  </si>
  <si>
    <t>1100002749</t>
  </si>
  <si>
    <t>U/ Crane 10T Gang A no. A3</t>
  </si>
  <si>
    <t>1100002769</t>
  </si>
  <si>
    <t>PGSP15000000026300</t>
  </si>
  <si>
    <t>CURRENT COLLECTOR-PB39 - XDC-II-100A</t>
  </si>
  <si>
    <t>U/ Terminasi kabel kontrol</t>
  </si>
  <si>
    <t>1100002912</t>
  </si>
  <si>
    <t>PCLP25000000009360</t>
  </si>
  <si>
    <t>CABLE SKUN - FERULLES 0.75MM</t>
  </si>
  <si>
    <t>PCLP25000000009361</t>
  </si>
  <si>
    <t>CABLE SKUN FERULLES 1 MM</t>
  </si>
  <si>
    <t>PCLP25000000009362</t>
  </si>
  <si>
    <t>CABLE SKUN - FERULLES 1.5MM</t>
  </si>
  <si>
    <t>U/ ECR1</t>
  </si>
  <si>
    <t>1100003275</t>
  </si>
  <si>
    <t>CSMC32000000002592</t>
  </si>
  <si>
    <t>PAINT SYNTHETIC - LEMON YELLOW @4KG</t>
  </si>
  <si>
    <t>1200004309</t>
  </si>
  <si>
    <t>036/SJ/ETI/03-25</t>
  </si>
  <si>
    <t>4100021788</t>
  </si>
  <si>
    <t>U/ Perbaikan sambungna kabel</t>
  </si>
  <si>
    <t>1100003408</t>
  </si>
  <si>
    <t>U/ Sambungan power kabel</t>
  </si>
  <si>
    <t>PGSP15000000012271</t>
  </si>
  <si>
    <t>JOINT SKUN 50MM</t>
  </si>
  <si>
    <t>U/ Perbaikan kabel roll tabel  cooling bed</t>
  </si>
  <si>
    <t>PGSP15000000012273</t>
  </si>
  <si>
    <t>JOINT SKUN 70MM</t>
  </si>
  <si>
    <t>U/ Perbaikan kabel roll table cooling bed</t>
  </si>
  <si>
    <t>PCLP25000000009357</t>
  </si>
  <si>
    <t>CABLE SKUN 70MM</t>
  </si>
  <si>
    <t>1200004340</t>
  </si>
  <si>
    <t>BI/DO25.C0/046</t>
  </si>
  <si>
    <t>4100020884</t>
  </si>
  <si>
    <t>U/ Pemasangan OS/DS mill stand</t>
  </si>
  <si>
    <t>1100003598</t>
  </si>
  <si>
    <t>PCNP25000000027140</t>
  </si>
  <si>
    <t>CONNECTOR - MALE 4 PIN M12</t>
  </si>
  <si>
    <t>PCNP25000000027141</t>
  </si>
  <si>
    <t>CONNECTOR - FEMALE 4 PIN M12</t>
  </si>
  <si>
    <t>1200004727</t>
  </si>
  <si>
    <t>240325-02</t>
  </si>
  <si>
    <t>1200004732</t>
  </si>
  <si>
    <t>2025.03.00284</t>
  </si>
  <si>
    <t>4100021834</t>
  </si>
  <si>
    <t>1200004735</t>
  </si>
  <si>
    <t>DO0488/25</t>
  </si>
  <si>
    <t>4100021787</t>
  </si>
  <si>
    <t>1200008702</t>
  </si>
  <si>
    <t>25050078</t>
  </si>
  <si>
    <t>4100023620</t>
  </si>
  <si>
    <t>U/ Perbaikan tray kabel crane</t>
  </si>
  <si>
    <t>1100006249</t>
  </si>
  <si>
    <t>1200008831</t>
  </si>
  <si>
    <t>6000580210</t>
  </si>
  <si>
    <t>4100021794</t>
  </si>
  <si>
    <t>1200008844</t>
  </si>
  <si>
    <t>DO/25/060092</t>
  </si>
  <si>
    <t>4100021721</t>
  </si>
  <si>
    <t>1200008902</t>
  </si>
  <si>
    <t>025/VI/04/003</t>
  </si>
  <si>
    <t>4100023690</t>
  </si>
  <si>
    <t>1200008926</t>
  </si>
  <si>
    <t>04/06/25</t>
  </si>
  <si>
    <t>4100023698</t>
  </si>
  <si>
    <t>1200008958</t>
  </si>
  <si>
    <t>05/06/2025</t>
  </si>
  <si>
    <t>4100023767</t>
  </si>
  <si>
    <t>U/ Power kabel mesin CNC</t>
  </si>
  <si>
    <t>1100006441</t>
  </si>
  <si>
    <t>U/ Power 220V</t>
  </si>
  <si>
    <t>1200009164</t>
  </si>
  <si>
    <t>DOD25-23986</t>
  </si>
  <si>
    <t>4100023697</t>
  </si>
  <si>
    <t>1200009550</t>
  </si>
  <si>
    <t>20250613</t>
  </si>
  <si>
    <t>DO009015</t>
  </si>
  <si>
    <t>4100016760</t>
  </si>
  <si>
    <t>U/ Safety JB area stacker</t>
  </si>
  <si>
    <t>1100006796</t>
  </si>
  <si>
    <t>CCHC12000000000013</t>
  </si>
  <si>
    <t>ADHESIVE SEALANT SILICONE CLEAR 300ML</t>
  </si>
  <si>
    <t>U/ 5R</t>
  </si>
  <si>
    <t>U/ Cleaning part elektronika</t>
  </si>
  <si>
    <t>U/ Connector vertical gap OS/DS</t>
  </si>
  <si>
    <t>1100006977</t>
  </si>
  <si>
    <t>U/ Connector vertigal gap OS/DS</t>
  </si>
  <si>
    <t>U/ inventaris subagiyo ada bekas</t>
  </si>
  <si>
    <t>PGSP25000000010603</t>
  </si>
  <si>
    <t>ELECTRODE HOLDER - WEH 800 800A WELDCRAF</t>
  </si>
  <si>
    <t>351 ORG (CBEM-LSM)</t>
  </si>
  <si>
    <t>MANAGEMENT FEE 351 ORG (CBEM - LSM)</t>
  </si>
  <si>
    <t>1200010047</t>
  </si>
  <si>
    <t>MANAGEMENT FEE 789 ORG (CBEM-SMS)</t>
  </si>
  <si>
    <t>1200010067</t>
  </si>
  <si>
    <t>1200010174</t>
  </si>
  <si>
    <t>25060047</t>
  </si>
  <si>
    <t>4100024569</t>
  </si>
  <si>
    <t>1200010288</t>
  </si>
  <si>
    <t>2025.06.00218</t>
  </si>
  <si>
    <t>4100024444</t>
  </si>
  <si>
    <t>1200010297</t>
  </si>
  <si>
    <t>200625-05</t>
  </si>
  <si>
    <t>4100024428</t>
  </si>
  <si>
    <t>1200010542</t>
  </si>
  <si>
    <t>2025.06.06281</t>
  </si>
  <si>
    <t>4100024626</t>
  </si>
  <si>
    <t>U/ PREASURE SWITCH FURNACE</t>
  </si>
  <si>
    <t>1100007309</t>
  </si>
  <si>
    <t>U/ Sevice bar holder carbon brush stc</t>
  </si>
  <si>
    <t>1100003897</t>
  </si>
  <si>
    <t>U/ penerangan service electronika</t>
  </si>
  <si>
    <t>CSMC32000000001673</t>
  </si>
  <si>
    <t>LAMP BULB - 14W ESSENTIAL COOL DAYLIGHT</t>
  </si>
  <si>
    <t>U/ Penerangan hyraulic room MCH</t>
  </si>
  <si>
    <t>1100004193</t>
  </si>
  <si>
    <t>CSMC32000000002578</t>
  </si>
  <si>
    <t>LAMP BULB COMPLETE - 36W TL 220V PHILIPS</t>
  </si>
  <si>
    <t>U/ Pengunci ruangan ECR BP2</t>
  </si>
  <si>
    <t>1100004365</t>
  </si>
  <si>
    <t>PGSP15000000027344</t>
  </si>
  <si>
    <t>PAD LOCK - 60MM ATS</t>
  </si>
  <si>
    <t>U/ Sampah ECR</t>
  </si>
  <si>
    <t>U/ Bar holder slipring magnet stacker</t>
  </si>
  <si>
    <t>1100003923</t>
  </si>
  <si>
    <t>PGSP15000000016266</t>
  </si>
  <si>
    <t>BAR HOLDER SLIPRING</t>
  </si>
  <si>
    <t>U/ Pemasangan Compressor AC ECR! &amp; ECR2</t>
  </si>
  <si>
    <t>1100004038</t>
  </si>
  <si>
    <t>20250416</t>
  </si>
  <si>
    <t>U/ Pemasangan Compressor AC ECR1 &amp; ECR2</t>
  </si>
  <si>
    <t>U/</t>
  </si>
  <si>
    <t>PCRP25000000026914</t>
  </si>
  <si>
    <t>CARBON BRUSH SIZE.T.8 X L.14 X P.20MM</t>
  </si>
  <si>
    <t>425 ORG (CBEM-LSM)</t>
  </si>
  <si>
    <t>MANAGEMENT FEE 425 ORG (CBEM-LSM)</t>
  </si>
  <si>
    <t>1200005064</t>
  </si>
  <si>
    <t>250081</t>
  </si>
  <si>
    <t>4100021882</t>
  </si>
  <si>
    <t>1200005192</t>
  </si>
  <si>
    <t>26/03/2025</t>
  </si>
  <si>
    <t>4100021881</t>
  </si>
  <si>
    <t>1200005677</t>
  </si>
  <si>
    <t>2504/00155</t>
  </si>
  <si>
    <t>4100021868</t>
  </si>
  <si>
    <t>1200005668</t>
  </si>
  <si>
    <t>2504/00152</t>
  </si>
  <si>
    <t>4100022042</t>
  </si>
  <si>
    <t>1200006194</t>
  </si>
  <si>
    <t>025/IV/25/0020</t>
  </si>
  <si>
    <t>4100022380</t>
  </si>
  <si>
    <t>50800010</t>
  </si>
  <si>
    <t>1200006243</t>
  </si>
  <si>
    <t>0283</t>
  </si>
  <si>
    <t>4100022256</t>
  </si>
  <si>
    <t>231 ORG (CBEM-LSM)</t>
  </si>
  <si>
    <t>1200006271</t>
  </si>
  <si>
    <t>MANAGEMENT FEE 231 ORG (CBEM LSM)</t>
  </si>
  <si>
    <t>1200006352</t>
  </si>
  <si>
    <t>4613266</t>
  </si>
  <si>
    <t>4100021749</t>
  </si>
  <si>
    <t>1200006468</t>
  </si>
  <si>
    <t>20250502</t>
  </si>
  <si>
    <t>300425-08</t>
  </si>
  <si>
    <t>4100022519</t>
  </si>
  <si>
    <t>1200006478</t>
  </si>
  <si>
    <t>0446</t>
  </si>
  <si>
    <t>4100021857</t>
  </si>
  <si>
    <t>1200006494</t>
  </si>
  <si>
    <t>25050001</t>
  </si>
  <si>
    <t>4100022676</t>
  </si>
  <si>
    <t>U/ Motoran cross travel Crane 8A</t>
  </si>
  <si>
    <t>1100004817</t>
  </si>
  <si>
    <t>PBGP15000000002072</t>
  </si>
  <si>
    <t>BEARING - 6311 ZZ</t>
  </si>
  <si>
    <t>U/ Motoran cross travel crane 8A</t>
  </si>
  <si>
    <t>PBGP15000000002071</t>
  </si>
  <si>
    <t>BEARING 6310 ZZ</t>
  </si>
  <si>
    <t>U/ Magnet rotation stacker</t>
  </si>
  <si>
    <t>U/ Magnet rotaion stacker A-B</t>
  </si>
  <si>
    <t>1100004818</t>
  </si>
  <si>
    <t>U/ Service card inverter</t>
  </si>
  <si>
    <t>1200007017</t>
  </si>
  <si>
    <t>090525-05</t>
  </si>
  <si>
    <t>4100022790</t>
  </si>
  <si>
    <t>U/ Hoisting crane 40t no. 8</t>
  </si>
  <si>
    <t>1100005190</t>
  </si>
  <si>
    <t>PCRP25000000000130</t>
  </si>
  <si>
    <t>CARBON BRUSH 40x20x50MM</t>
  </si>
  <si>
    <t>U/ Power crane 40T no.8</t>
  </si>
  <si>
    <t>U/ Penerangan ruangan panel drive</t>
  </si>
  <si>
    <t>U/ Power Mesin CNC LAB</t>
  </si>
  <si>
    <t>1100005268</t>
  </si>
  <si>
    <t>20250514</t>
  </si>
  <si>
    <t>PGSP25000000012858</t>
  </si>
  <si>
    <t>MCCB - BW32 AAG 30A 3P FUJI</t>
  </si>
  <si>
    <t>1200007210</t>
  </si>
  <si>
    <t>14/05/2025</t>
  </si>
  <si>
    <t>4100022379</t>
  </si>
  <si>
    <t>1100005723</t>
  </si>
  <si>
    <t>U/ Safety</t>
  </si>
  <si>
    <t>U/ safety</t>
  </si>
  <si>
    <t>301 ORG (CBEM-LSM)</t>
  </si>
  <si>
    <t>MANAGEMENT FEE 301 ORG (CBEM-LSM)</t>
  </si>
  <si>
    <t>1200008355</t>
  </si>
  <si>
    <t>42676/MJ/25</t>
  </si>
  <si>
    <t>4100023347</t>
  </si>
  <si>
    <t>1200008356</t>
  </si>
  <si>
    <t>011809</t>
  </si>
  <si>
    <t>4100023348</t>
  </si>
  <si>
    <t>50900060</t>
  </si>
  <si>
    <t>170500000050</t>
  </si>
  <si>
    <t>50900010</t>
  </si>
  <si>
    <t>120600000164</t>
  </si>
  <si>
    <t>50900020</t>
  </si>
  <si>
    <t>130300000322</t>
  </si>
  <si>
    <t>5700000007</t>
  </si>
  <si>
    <t>170100000068</t>
  </si>
  <si>
    <t>5700000009</t>
  </si>
  <si>
    <t>110400000009</t>
  </si>
  <si>
    <t>5700000010</t>
  </si>
  <si>
    <t>51000040</t>
  </si>
  <si>
    <t>Amortz Intangible Asset</t>
  </si>
  <si>
    <t>200100000003</t>
  </si>
  <si>
    <t>170700000029</t>
  </si>
  <si>
    <t>170700000027</t>
  </si>
  <si>
    <t>170500000037</t>
  </si>
  <si>
    <t>170300000025</t>
  </si>
  <si>
    <t>170700000028</t>
  </si>
  <si>
    <t>170700000021</t>
  </si>
  <si>
    <t>5700000019</t>
  </si>
  <si>
    <t>5700000023</t>
  </si>
  <si>
    <t>170100000098</t>
  </si>
  <si>
    <t>5700000024</t>
  </si>
  <si>
    <t>5700000030</t>
  </si>
  <si>
    <t>5700000034</t>
  </si>
  <si>
    <t>5700000038</t>
  </si>
  <si>
    <t>5700000045</t>
  </si>
  <si>
    <t>5700000049</t>
  </si>
  <si>
    <t>5700000050</t>
  </si>
  <si>
    <t>5700000052</t>
  </si>
  <si>
    <t>5700000053</t>
  </si>
  <si>
    <t>5700000056</t>
  </si>
  <si>
    <t>5700000064</t>
  </si>
  <si>
    <t>5700000066</t>
  </si>
  <si>
    <t>5700000067</t>
  </si>
  <si>
    <t>5700000069</t>
  </si>
  <si>
    <t>5700000070</t>
  </si>
  <si>
    <t>120600000172</t>
  </si>
  <si>
    <t>5700000078</t>
  </si>
  <si>
    <t>5700000080</t>
  </si>
  <si>
    <t>5700000082</t>
  </si>
  <si>
    <t>5700000086</t>
  </si>
  <si>
    <t>170100000111</t>
  </si>
  <si>
    <t>101030</t>
  </si>
  <si>
    <t>BP1 Production Division</t>
  </si>
  <si>
    <t>BP1 Production Div</t>
  </si>
  <si>
    <t>1200001272</t>
  </si>
  <si>
    <t>SJ-MCM/2501033</t>
  </si>
  <si>
    <t>4100019647</t>
  </si>
  <si>
    <t>1200001187</t>
  </si>
  <si>
    <t>025/I/17/0019</t>
  </si>
  <si>
    <t>4100019953</t>
  </si>
  <si>
    <t>1200000527</t>
  </si>
  <si>
    <t>DO.25.0029</t>
  </si>
  <si>
    <t>4100018870</t>
  </si>
  <si>
    <t>1200001095</t>
  </si>
  <si>
    <t>DO/25/010004</t>
  </si>
  <si>
    <t>4100014819</t>
  </si>
  <si>
    <t>3 Employee (10103PS001)</t>
  </si>
  <si>
    <t>50500030</t>
  </si>
  <si>
    <t>1200001717</t>
  </si>
  <si>
    <t>003INV-NSP/I/25</t>
  </si>
  <si>
    <t>4200002683</t>
  </si>
  <si>
    <t>AU</t>
  </si>
  <si>
    <t>UNTUK SPARE ENCODER UF</t>
  </si>
  <si>
    <t>1100000558</t>
  </si>
  <si>
    <t>PGSP15000000010690</t>
  </si>
  <si>
    <t>ENCODER - TYPE 30-4000-10 HOHNER</t>
  </si>
  <si>
    <t>1200001463</t>
  </si>
  <si>
    <t>ABS250117602</t>
  </si>
  <si>
    <t>4100020450</t>
  </si>
  <si>
    <t>UNTUK GANTI CARBON BRUSH MILL UR</t>
  </si>
  <si>
    <t>1100000952</t>
  </si>
  <si>
    <t>PCRP25000000007100</t>
  </si>
  <si>
    <t>CARBON BRUSH G300 2X12.5X32-0.2X59.48/77</t>
  </si>
  <si>
    <t>1200000047</t>
  </si>
  <si>
    <t>012956</t>
  </si>
  <si>
    <t>DRG</t>
  </si>
  <si>
    <t>1200000434</t>
  </si>
  <si>
    <t>1200001721</t>
  </si>
  <si>
    <t>ABS250122631</t>
  </si>
  <si>
    <t>1200000146</t>
  </si>
  <si>
    <t>DO-WCTI-1224111</t>
  </si>
  <si>
    <t>4100019438</t>
  </si>
  <si>
    <t>1200000430</t>
  </si>
  <si>
    <t>DO/0125/GYS/001</t>
  </si>
  <si>
    <t>4100019784</t>
  </si>
  <si>
    <t>1200000149</t>
  </si>
  <si>
    <t>025/I/03/0026</t>
  </si>
  <si>
    <t>4100019782</t>
  </si>
  <si>
    <t>1200000996</t>
  </si>
  <si>
    <t>150125-05</t>
  </si>
  <si>
    <t>U/ GANTI RUSAK KOLEKTOR CRANE PACKING 2</t>
  </si>
  <si>
    <t>1100001109</t>
  </si>
  <si>
    <t>UNTUK GANTI RUSAK PROTEKSI MOTOR ROT ENTRY UF</t>
  </si>
  <si>
    <t>1100000086</t>
  </si>
  <si>
    <t>300 ORG (CBEM - BP)</t>
  </si>
  <si>
    <t>U/ GANTI KABEL JOYSTICK KANAN UR (BEKAS TERPASANG)</t>
  </si>
  <si>
    <t>1100000114</t>
  </si>
  <si>
    <t>PCLP25000000000174</t>
  </si>
  <si>
    <t>CABLE - SY-JZ 7 x 1.5MM</t>
  </si>
  <si>
    <t>1200000479</t>
  </si>
  <si>
    <t>1200000044</t>
  </si>
  <si>
    <t>41229/MJ/25</t>
  </si>
  <si>
    <t>4100019659</t>
  </si>
  <si>
    <t>UNTUK ROLL TABLE ENTRY UF</t>
  </si>
  <si>
    <t>1200000440</t>
  </si>
  <si>
    <t>2025.01.00061</t>
  </si>
  <si>
    <t>4100020079</t>
  </si>
  <si>
    <t>MEDICAL CLAIM DESEMBER 2024 BNI</t>
  </si>
  <si>
    <t>51600050</t>
  </si>
  <si>
    <t>2200000063</t>
  </si>
  <si>
    <t>1200000142</t>
  </si>
  <si>
    <t>PS00250100651</t>
  </si>
  <si>
    <t>4100019653</t>
  </si>
  <si>
    <t>UNTUK ISI ULANG GAS LPG REWINDING MOTOR</t>
  </si>
  <si>
    <t>1100000937</t>
  </si>
  <si>
    <t>CCHC12000000000066</t>
  </si>
  <si>
    <t>GAS LPG ISI 50KG</t>
  </si>
  <si>
    <t>UNTUK ISI ULANG GAS LPG TIM ELECTRIC BP</t>
  </si>
  <si>
    <t>1100000938</t>
  </si>
  <si>
    <t>1200001718</t>
  </si>
  <si>
    <t>UNTUK GANTI MC PANEL MILL EDGER</t>
  </si>
  <si>
    <t>1100001222</t>
  </si>
  <si>
    <t>PCTP25000000000409</t>
  </si>
  <si>
    <t>MAGNETIC CONTACTOR LC1-D40A M7 220V</t>
  </si>
  <si>
    <t>1200001906</t>
  </si>
  <si>
    <t>010831</t>
  </si>
  <si>
    <t>4100020787</t>
  </si>
  <si>
    <t>UNTUK PANEL CRANE PACKING 2</t>
  </si>
  <si>
    <t>1200000671</t>
  </si>
  <si>
    <t>100125-11</t>
  </si>
  <si>
    <t>4100019910</t>
  </si>
  <si>
    <t>UNTUK MOTOR HOIST CRANE 5 TON</t>
  </si>
  <si>
    <t>UNTUK MAINTENANCE SKUN KABEL RUSAK</t>
  </si>
  <si>
    <t>1100001216</t>
  </si>
  <si>
    <t>PCLP25000000009358</t>
  </si>
  <si>
    <t>CABLE SKUN 95MM</t>
  </si>
  <si>
    <t>1200000889</t>
  </si>
  <si>
    <t>20250115</t>
  </si>
  <si>
    <t>25SJ00397</t>
  </si>
  <si>
    <t>4100019658</t>
  </si>
  <si>
    <t>1200001177</t>
  </si>
  <si>
    <t>170125-04</t>
  </si>
  <si>
    <t>4100020145</t>
  </si>
  <si>
    <t>UNTUK MAINTENANCE PART -PART KELISTRIKAN BP</t>
  </si>
  <si>
    <t>UNTUK SARUNG TANGAN KERJA</t>
  </si>
  <si>
    <t>UNTUK GANTI BEARING MOTOR BONENG</t>
  </si>
  <si>
    <t>PBGP15000000002049</t>
  </si>
  <si>
    <t>BEARING 6209 ZZ</t>
  </si>
  <si>
    <t>U/ MOTOR BUCKET SUMUR BD</t>
  </si>
  <si>
    <t>1100000630</t>
  </si>
  <si>
    <t>CCHC12000000000010</t>
  </si>
  <si>
    <t>ADHESIVE GASKET PERMATEK 2C @311gr</t>
  </si>
  <si>
    <t>UNTUK GANTI BEARING MOTOR POMPA HISAP</t>
  </si>
  <si>
    <t>MANAGEMENT FEE 300 ORG (CBEM - BP)</t>
  </si>
  <si>
    <t>1200000425</t>
  </si>
  <si>
    <t>2025.01.00060</t>
  </si>
  <si>
    <t>4100019948</t>
  </si>
  <si>
    <t>UNTUK MAINTENANCE PART - PART KELISTRIKAN BP</t>
  </si>
  <si>
    <t>PBGP15000000002045</t>
  </si>
  <si>
    <t>BEARING 6204 ZZ</t>
  </si>
  <si>
    <t>UNTUK PASANG BARU AC OFFICE LISTRIK</t>
  </si>
  <si>
    <t>PGSP25000000016748</t>
  </si>
  <si>
    <t>STOP CONTACT 4 LUBANG  UTICON</t>
  </si>
  <si>
    <t>CSMC32000000000871</t>
  </si>
  <si>
    <t>BRUSH 3" ETERNA</t>
  </si>
  <si>
    <t>UNTUK GANTI STATER LAMPU PENERANGAN OFFICE BP</t>
  </si>
  <si>
    <t>CSMC32000000000190</t>
  </si>
  <si>
    <t>ABRASIVE PAPER - NO. 150 EAGLE</t>
  </si>
  <si>
    <t>1200000477</t>
  </si>
  <si>
    <t>1100001378</t>
  </si>
  <si>
    <t>UNTUK PANEL STEP RESISTANCE CRANE</t>
  </si>
  <si>
    <t>1100001422</t>
  </si>
  <si>
    <t>PCTP25000000000465</t>
  </si>
  <si>
    <t>MAGNETIC CONTACTOR SC-N6 110V FUJI</t>
  </si>
  <si>
    <t>UNTUK PANEL TRANSFER MONKEY CB</t>
  </si>
  <si>
    <t>UNTUK PANEL DELTA ROLL TABLE ENTRY STR</t>
  </si>
  <si>
    <t>UNTUK PANEL KONTROL PANEL MILL</t>
  </si>
  <si>
    <t>1100001429</t>
  </si>
  <si>
    <t>PRYP25000000001221</t>
  </si>
  <si>
    <t>RELAY - REFF :CAD32F7 (Coil 110VAC)</t>
  </si>
  <si>
    <t>UNTUK PERBAIKAN PIPA AC OPERATOR DAN KABINET</t>
  </si>
  <si>
    <t>1100001431</t>
  </si>
  <si>
    <t>1200002041</t>
  </si>
  <si>
    <t>20250205</t>
  </si>
  <si>
    <t>25/020012</t>
  </si>
  <si>
    <t>4100016117</t>
  </si>
  <si>
    <t>1200002091</t>
  </si>
  <si>
    <t>0012</t>
  </si>
  <si>
    <t>4100020788</t>
  </si>
  <si>
    <t>1200002108</t>
  </si>
  <si>
    <t>009986</t>
  </si>
  <si>
    <t>4100020983</t>
  </si>
  <si>
    <t>1200002117</t>
  </si>
  <si>
    <t>Flight Ticket Frank Robin S CGK-BKK</t>
  </si>
  <si>
    <t>52400030</t>
  </si>
  <si>
    <t>1200002177</t>
  </si>
  <si>
    <t>STI01-25010005</t>
  </si>
  <si>
    <t>4200002727</t>
  </si>
  <si>
    <t>Flight Ticket Frank Robin S BKK-CGK</t>
  </si>
  <si>
    <t>Hotel in Bangkok Frank Robin Situmorang</t>
  </si>
  <si>
    <t>1200002178</t>
  </si>
  <si>
    <t>SHI01-25010002</t>
  </si>
  <si>
    <t>Hotel in Rayong Frank Robin S.</t>
  </si>
  <si>
    <t>1200002179</t>
  </si>
  <si>
    <t>SHI01-25010001</t>
  </si>
  <si>
    <t>1200002234</t>
  </si>
  <si>
    <t>070225-05</t>
  </si>
  <si>
    <t>4100020992</t>
  </si>
  <si>
    <t>UNTUK RAKIT MOTOR HOIST 5 TON DEPAN&amp;BELAKANG</t>
  </si>
  <si>
    <t>1100001607</t>
  </si>
  <si>
    <t>UNTUK AS TENSIONER TACHO GENERATOR</t>
  </si>
  <si>
    <t>PBGP15000000002016</t>
  </si>
  <si>
    <t>BEARING 6002 ZZ</t>
  </si>
  <si>
    <t>UNTUK MOTOR POMPA ISAP</t>
  </si>
  <si>
    <t>PBGP15000000002064</t>
  </si>
  <si>
    <t>BEARING - 6304 ZZ</t>
  </si>
  <si>
    <t>UNTUK MOTOR BONENG DEPAN &amp; BELAKANG</t>
  </si>
  <si>
    <t>PBGP15000000002051</t>
  </si>
  <si>
    <t>BEARING 6211 ZZ</t>
  </si>
  <si>
    <t>1200002257</t>
  </si>
  <si>
    <t>018/USA-PP/II/25</t>
  </si>
  <si>
    <t>4100020724</t>
  </si>
  <si>
    <t>UNTUK PERBAIKAN SKUN PANEL KELISTRIKAN BP</t>
  </si>
  <si>
    <t>1100001614</t>
  </si>
  <si>
    <t>1200002303</t>
  </si>
  <si>
    <t>250032</t>
  </si>
  <si>
    <t>4100020789</t>
  </si>
  <si>
    <t>1200002310</t>
  </si>
  <si>
    <t>00037</t>
  </si>
  <si>
    <t>4100020650</t>
  </si>
  <si>
    <t>1200002312</t>
  </si>
  <si>
    <t>025/II/07/0050</t>
  </si>
  <si>
    <t>4100020991</t>
  </si>
  <si>
    <t>1100001707</t>
  </si>
  <si>
    <t>1200002456</t>
  </si>
  <si>
    <t>DB-V[I02-250136</t>
  </si>
  <si>
    <t>4100016325</t>
  </si>
  <si>
    <t>1200002457</t>
  </si>
  <si>
    <t>021/USA-PP/II/25</t>
  </si>
  <si>
    <t>4100020839</t>
  </si>
  <si>
    <t>1200002459</t>
  </si>
  <si>
    <t>0486/0451-25</t>
  </si>
  <si>
    <t>4100020611</t>
  </si>
  <si>
    <t>UNTUK GANTI RUSAK KOPLING ENCODER ROT RHF</t>
  </si>
  <si>
    <t>1100001853</t>
  </si>
  <si>
    <t>PCGP15000000003299</t>
  </si>
  <si>
    <t>COUPLING - LM-14.BORE 12x12mm MIKI PULLE</t>
  </si>
  <si>
    <t>UNTUK PELINDUNG MATA SAAT PENGELASAN</t>
  </si>
  <si>
    <t>UNTUK POTONG PLAT, PIPA, DLL</t>
  </si>
  <si>
    <t>BUSINESS TRIP TO RAYONG 17-23 FEBRUARY 2025</t>
  </si>
  <si>
    <t>2200000118</t>
  </si>
  <si>
    <t>007/GYS/BTCF/I/2</t>
  </si>
  <si>
    <t>1200002593</t>
  </si>
  <si>
    <t>SJ2502873</t>
  </si>
  <si>
    <t>4100021248</t>
  </si>
  <si>
    <t>1200002636</t>
  </si>
  <si>
    <t>4100015601</t>
  </si>
  <si>
    <t>UNTUK REVIMPING PANEL FEEDER LAMPU GG PRODUKSI</t>
  </si>
  <si>
    <t>1100001930</t>
  </si>
  <si>
    <t>PCTP25000000021057</t>
  </si>
  <si>
    <t>MAGNETIC CONTACTOR - SC-N4 220V</t>
  </si>
  <si>
    <t>1200002699</t>
  </si>
  <si>
    <t>DO0229/25</t>
  </si>
  <si>
    <t>4100021303</t>
  </si>
  <si>
    <t>1200002734</t>
  </si>
  <si>
    <t>332504970</t>
  </si>
  <si>
    <t>4100016594</t>
  </si>
  <si>
    <t>1200002792</t>
  </si>
  <si>
    <t>009/INV-NSP/II/</t>
  </si>
  <si>
    <t>4200001704</t>
  </si>
  <si>
    <t>RENOVASI OFFICE ELECTRICAL BEAM PLANT</t>
  </si>
  <si>
    <t>1200002803</t>
  </si>
  <si>
    <t>4200002080</t>
  </si>
  <si>
    <t>UNTUK MOTOR GAPRES STRAIGHTENING</t>
  </si>
  <si>
    <t>1100001999</t>
  </si>
  <si>
    <t>PCRP25000000000072</t>
  </si>
  <si>
    <t>CARBON BRUSH - RC75 32X20X55MM METALIC</t>
  </si>
  <si>
    <t>PCRP25000000000027</t>
  </si>
  <si>
    <t>CARBON BRUSH - RE 59  SIZE:20X32X50MM</t>
  </si>
  <si>
    <t>UNTUK TACHO UR</t>
  </si>
  <si>
    <t>PGSP15000000016896</t>
  </si>
  <si>
    <t>TAPER BUSH NO:029A0014 SIZE:1008-014</t>
  </si>
  <si>
    <t>UNTUK CRANE REPAIR PACKING 1</t>
  </si>
  <si>
    <t>PGSP15000000014411</t>
  </si>
  <si>
    <t>PENDANT CONTROL TYPE : FORT XAC-A6913</t>
  </si>
  <si>
    <t>UNTUK HOIST CRANE PACKING 2</t>
  </si>
  <si>
    <t>UNTUK PERBAIKAN DINDING SENG</t>
  </si>
  <si>
    <t>1200002883</t>
  </si>
  <si>
    <t>1200002914</t>
  </si>
  <si>
    <t>41718</t>
  </si>
  <si>
    <t>4100021402</t>
  </si>
  <si>
    <t>1200002915</t>
  </si>
  <si>
    <t>2025.02.00189</t>
  </si>
  <si>
    <t>4100021330</t>
  </si>
  <si>
    <t>1200002917</t>
  </si>
  <si>
    <t>25023115</t>
  </si>
  <si>
    <t>4100015137</t>
  </si>
  <si>
    <t>1200003012</t>
  </si>
  <si>
    <t>70974</t>
  </si>
  <si>
    <t>4100021482</t>
  </si>
  <si>
    <t>1200003067</t>
  </si>
  <si>
    <t>LNME/2502/0948</t>
  </si>
  <si>
    <t>4100021411</t>
  </si>
  <si>
    <t>UNTUK GANTI RUSAK LAMPU RUANGAN PANEL</t>
  </si>
  <si>
    <t>1100002199</t>
  </si>
  <si>
    <t>UNTUK REVIMPING PANEL LAMPU PENERANGAN GG PRODUKSI</t>
  </si>
  <si>
    <t>1200003144</t>
  </si>
  <si>
    <t>240225-06</t>
  </si>
  <si>
    <t>PIL</t>
  </si>
  <si>
    <t>UNTUK GANTI RUSAK KOLEKTOR CRANE PACKING BP2 (SA)</t>
  </si>
  <si>
    <t>1100002364</t>
  </si>
  <si>
    <t>1100002383</t>
  </si>
  <si>
    <t>UNTUK GERINDAAN REPAIR BEAM</t>
  </si>
  <si>
    <t>PCRP25000000000117</t>
  </si>
  <si>
    <t>CARBON BRUSH E-64 BOSCH</t>
  </si>
  <si>
    <t>UNTUK GANTI RUSAK FUSE ROLL TABLE R1</t>
  </si>
  <si>
    <t>PFSP25000000000519</t>
  </si>
  <si>
    <t>FUSE - PROTISTOR 10 X 38MM 10A FERRAZ</t>
  </si>
  <si>
    <t>UNTUK PERBAIKAN TAP LISTRIK AREA DESCALING</t>
  </si>
  <si>
    <t>56/250125</t>
  </si>
  <si>
    <t>1200003302</t>
  </si>
  <si>
    <t>241221/6695/0271</t>
  </si>
  <si>
    <t>4100007575</t>
  </si>
  <si>
    <t>UNTUK CRANE NO. 14 PACKING 1 BP</t>
  </si>
  <si>
    <t>1100002430</t>
  </si>
  <si>
    <t>1200003358</t>
  </si>
  <si>
    <t>010/INV-NSP/II</t>
  </si>
  <si>
    <t>4200002882</t>
  </si>
  <si>
    <t>1200003359</t>
  </si>
  <si>
    <t>1200003405</t>
  </si>
  <si>
    <t>2587486521</t>
  </si>
  <si>
    <t>4100019136</t>
  </si>
  <si>
    <t>389 ORG (CBEM - BP)</t>
  </si>
  <si>
    <t>MANAGEMENT FEE CBEM - BP (389 ORG)</t>
  </si>
  <si>
    <t>1200003477</t>
  </si>
  <si>
    <t>1200003507</t>
  </si>
  <si>
    <t>27/02/2025</t>
  </si>
  <si>
    <t>4100020895</t>
  </si>
  <si>
    <t>1200003584</t>
  </si>
  <si>
    <t>030325-06</t>
  </si>
  <si>
    <t>4100021483</t>
  </si>
  <si>
    <t>1200003705</t>
  </si>
  <si>
    <t>25/S02362</t>
  </si>
  <si>
    <t>4100021556</t>
  </si>
  <si>
    <t>1200003711</t>
  </si>
  <si>
    <t>T01491</t>
  </si>
  <si>
    <t>4100021685</t>
  </si>
  <si>
    <t>1200003722</t>
  </si>
  <si>
    <t>250057</t>
  </si>
  <si>
    <t>4100021302</t>
  </si>
  <si>
    <t>UNTUK TOMBOL RESET MAINDESK OPERATOR UF</t>
  </si>
  <si>
    <t>1100002808</t>
  </si>
  <si>
    <t>PPBP25000000000894</t>
  </si>
  <si>
    <t>PUSH BUTTON - XB4BP21 BLACK</t>
  </si>
  <si>
    <t>UNTUK TOMBOL ON MAINDESK OPERATOR UF</t>
  </si>
  <si>
    <t>1100002852</t>
  </si>
  <si>
    <t>PCRP25000000000075</t>
  </si>
  <si>
    <t>CARBON BRUSH EG5309 D/T, 2x16x32x46MM</t>
  </si>
  <si>
    <t>PCRP25000000000045</t>
  </si>
  <si>
    <t>CARBON BRUSH G3370 (2X12.5)X32X45MM</t>
  </si>
  <si>
    <t>1200003834</t>
  </si>
  <si>
    <t>1100002937</t>
  </si>
  <si>
    <t>UNTUK PASANG BARU TOUTER OFFICE LISTRIK</t>
  </si>
  <si>
    <t>UNTUK PENERANGAN KABINET LISTRIK</t>
  </si>
  <si>
    <t>UNTUK PEMBUATAN SEKSI HMD</t>
  </si>
  <si>
    <t>1200003934</t>
  </si>
  <si>
    <t>SJ.25.00975</t>
  </si>
  <si>
    <t>4100021599</t>
  </si>
  <si>
    <t>012/INV-NSP/III/2025</t>
  </si>
  <si>
    <t>1200004014</t>
  </si>
  <si>
    <t>20250312</t>
  </si>
  <si>
    <t>012/INV-NSP/III/</t>
  </si>
  <si>
    <t>4200001905</t>
  </si>
  <si>
    <t>1200004099</t>
  </si>
  <si>
    <t>DO.2025.03.00077</t>
  </si>
  <si>
    <t>4100021358</t>
  </si>
  <si>
    <t>1200004130</t>
  </si>
  <si>
    <t>DN031212</t>
  </si>
  <si>
    <t>4100019589</t>
  </si>
  <si>
    <t>1200004146</t>
  </si>
  <si>
    <t>OUT/2503/00313</t>
  </si>
  <si>
    <t>4100021725</t>
  </si>
  <si>
    <t>1200004238</t>
  </si>
  <si>
    <t>013/INV-NSP/III/</t>
  </si>
  <si>
    <t>4200002984</t>
  </si>
  <si>
    <t>1200004243</t>
  </si>
  <si>
    <t>U/KEBERSIHAN OFFICE ELECTRIC&amp;SUBSTATION/ORDER BARU</t>
  </si>
  <si>
    <t>1100003316</t>
  </si>
  <si>
    <t>CPKC22000000001884</t>
  </si>
  <si>
    <t>RT-SAPU PLASTIK</t>
  </si>
  <si>
    <t>1100003321</t>
  </si>
  <si>
    <t>PCLP25000000009363</t>
  </si>
  <si>
    <t>CABLE SKUN - PIN 1.5MM TAIWAN</t>
  </si>
  <si>
    <t>UNTUK REVIMPING PANEL KONTROL VCB SUB STATION</t>
  </si>
  <si>
    <t>PCLP25000000009372</t>
  </si>
  <si>
    <t>CABLE SKUN - YF 1.5MM TAIWAN</t>
  </si>
  <si>
    <t>UNTUK CAT TANGGA OFFICE BARU LISTRIK</t>
  </si>
  <si>
    <t>UNTUK PASANG BARU MONITOR TAMBAHAN OPERATOR</t>
  </si>
  <si>
    <t>UNTUK PERBAIKAN ATAP GG. LISTRIK</t>
  </si>
  <si>
    <t>UNTUK CAT ULANG PANEL ROT CB</t>
  </si>
  <si>
    <t>CSMC32000000002591</t>
  </si>
  <si>
    <t>PAINT SYNTHETIC - GREY @4KG</t>
  </si>
  <si>
    <t>UNTUK CAT ULANG TEMBOK KABINET</t>
  </si>
  <si>
    <t>CSMC32000000002590</t>
  </si>
  <si>
    <t>PAINT SYNTHETIC - BLUE GT @4KG</t>
  </si>
  <si>
    <t>CSMC32000000002594</t>
  </si>
  <si>
    <t>PAINT SYNTHETIC - SUPER BLACK @4KG</t>
  </si>
  <si>
    <t>UNTUK GUDANG BARU PENERANGAN OFFICE LISTRIK</t>
  </si>
  <si>
    <t>UNTUK GANTI RUSAK PANEL KONTROL CUT2A&amp;2B</t>
  </si>
  <si>
    <t>1200004334</t>
  </si>
  <si>
    <t>25030046</t>
  </si>
  <si>
    <t>4100021742</t>
  </si>
  <si>
    <t>1200004397</t>
  </si>
  <si>
    <t>2025004692</t>
  </si>
  <si>
    <t>4100021615</t>
  </si>
  <si>
    <t>1200004711</t>
  </si>
  <si>
    <t>190325-10</t>
  </si>
  <si>
    <t>4100021775</t>
  </si>
  <si>
    <t>1200004738</t>
  </si>
  <si>
    <t>017/INV-NSP/III/</t>
  </si>
  <si>
    <t>4200003047</t>
  </si>
  <si>
    <t>1200004739</t>
  </si>
  <si>
    <t>UNTUK CAT RUANGAN ROT CUT1 &amp; R1/R2</t>
  </si>
  <si>
    <t>1100003722</t>
  </si>
  <si>
    <t>CSMC32000000002597</t>
  </si>
  <si>
    <t>PAINT THINNER - SYNTHETIC @20LTR</t>
  </si>
  <si>
    <t>1200004810</t>
  </si>
  <si>
    <t>019/INV-NSP/III</t>
  </si>
  <si>
    <t>4200002154</t>
  </si>
  <si>
    <t>UNTUK GANTI RUSAK STOP KONTAK GERINDAAN REPAIR</t>
  </si>
  <si>
    <t>1100004255</t>
  </si>
  <si>
    <t>1100004268</t>
  </si>
  <si>
    <t>1100004269</t>
  </si>
  <si>
    <t>UNTUK MERAPIKAN BEKAS LAS</t>
  </si>
  <si>
    <t>1100004116</t>
  </si>
  <si>
    <t>UNTUK ISI ULANG TABUNG LPG LISTRIK BP</t>
  </si>
  <si>
    <t>1100003978</t>
  </si>
  <si>
    <t>UNTUK GANTI RUSAK KOLEKTOR CRANE NO. 24</t>
  </si>
  <si>
    <t>1100003856</t>
  </si>
  <si>
    <t>U/CRANE PACKING 2</t>
  </si>
  <si>
    <t>1100004144</t>
  </si>
  <si>
    <t>PCTP25000000000453</t>
  </si>
  <si>
    <t>MAGNETIC CONTACTOR - SC-N1 110V FUJI</t>
  </si>
  <si>
    <t>U/MOTOR BUBUTAN &amp; STROMAG KOPLING UR</t>
  </si>
  <si>
    <t>1100003941</t>
  </si>
  <si>
    <t>PCRP25000000026912</t>
  </si>
  <si>
    <t>CARBON BRUSH TYPE : CM2, 12x25x50MM</t>
  </si>
  <si>
    <t>UNTUK CAT ULANG DINDING RUANGAN DAN PANEL</t>
  </si>
  <si>
    <t>1100003905</t>
  </si>
  <si>
    <t>UNTUK GANTI RUSAK LAMPU TL BAWAH DAPUR &amp; BUBUTAN</t>
  </si>
  <si>
    <t>UNTUK CAT ULANG RUANGAN KABINET UF</t>
  </si>
  <si>
    <t>UNTUK CAT ULANG PANEL ROLL TABLE</t>
  </si>
  <si>
    <t>UNTUK SARUNG TANGAN KERJA TIM LISTRIK</t>
  </si>
  <si>
    <t>1100004007</t>
  </si>
  <si>
    <t>1100003834</t>
  </si>
  <si>
    <t>20250408</t>
  </si>
  <si>
    <t>1100004275</t>
  </si>
  <si>
    <t>1100004278</t>
  </si>
  <si>
    <t>UNTUK MODIFIKASI OTOMATIS DESCHARGING</t>
  </si>
  <si>
    <t>1100003853</t>
  </si>
  <si>
    <t>1100003854</t>
  </si>
  <si>
    <t>UNTUK PASANG BARU MODIFIKASI OTOMATIS DESCHARGING</t>
  </si>
  <si>
    <t>1100003855</t>
  </si>
  <si>
    <t>1200005195</t>
  </si>
  <si>
    <t>DO.2025.06073</t>
  </si>
  <si>
    <t>4100022122</t>
  </si>
  <si>
    <t>1200005198</t>
  </si>
  <si>
    <t>42219/MJ/25</t>
  </si>
  <si>
    <t>4100022141</t>
  </si>
  <si>
    <t>1200005203</t>
  </si>
  <si>
    <t>SJ 25.01356</t>
  </si>
  <si>
    <t>1200005212</t>
  </si>
  <si>
    <t>LNME/2504/0298</t>
  </si>
  <si>
    <t>4100022120</t>
  </si>
  <si>
    <t>1200004949</t>
  </si>
  <si>
    <t>25SJ03437</t>
  </si>
  <si>
    <t>4100021836</t>
  </si>
  <si>
    <t>472 ORG (CBEM - BP)</t>
  </si>
  <si>
    <t>1200005061</t>
  </si>
  <si>
    <t>DO.025.04728</t>
  </si>
  <si>
    <t>4100021557</t>
  </si>
  <si>
    <t>1200005392</t>
  </si>
  <si>
    <t>011693</t>
  </si>
  <si>
    <t>4100022142</t>
  </si>
  <si>
    <t>1200005822</t>
  </si>
  <si>
    <t>DO/25/04/092</t>
  </si>
  <si>
    <t>4100022117</t>
  </si>
  <si>
    <t>1200006086</t>
  </si>
  <si>
    <t>022/INV-NSP/IV/2</t>
  </si>
  <si>
    <t>4200003181</t>
  </si>
  <si>
    <t>1200006087</t>
  </si>
  <si>
    <t>JASA RENOVASI RUANG SUBSTATION BP</t>
  </si>
  <si>
    <t>1200006123</t>
  </si>
  <si>
    <t>4200002732</t>
  </si>
  <si>
    <t>JASA REVIMPING PINTU &amp; JENDELA</t>
  </si>
  <si>
    <t>1200005460</t>
  </si>
  <si>
    <t>4200002955</t>
  </si>
  <si>
    <t>45/250415</t>
  </si>
  <si>
    <t>1200005827</t>
  </si>
  <si>
    <t>250319/8371/1179</t>
  </si>
  <si>
    <t>4100015332</t>
  </si>
  <si>
    <t>1200005967</t>
  </si>
  <si>
    <t>LNME/2504/0769</t>
  </si>
  <si>
    <t>4100022326</t>
  </si>
  <si>
    <t>1200005397</t>
  </si>
  <si>
    <t>160425/08</t>
  </si>
  <si>
    <t>4100022086</t>
  </si>
  <si>
    <t>1200005419</t>
  </si>
  <si>
    <t>DO0584/25</t>
  </si>
  <si>
    <t>4100021976</t>
  </si>
  <si>
    <t>03/250416</t>
  </si>
  <si>
    <t>1200005841</t>
  </si>
  <si>
    <t>250414/1497/1211</t>
  </si>
  <si>
    <t>4100017319</t>
  </si>
  <si>
    <t>1200005115</t>
  </si>
  <si>
    <t>110425-03</t>
  </si>
  <si>
    <t>4100021816</t>
  </si>
  <si>
    <t>1200005966</t>
  </si>
  <si>
    <t>LNME/2504/0661</t>
  </si>
  <si>
    <t>4100022324</t>
  </si>
  <si>
    <t>1200006120</t>
  </si>
  <si>
    <t>2587490679</t>
  </si>
  <si>
    <t>4100022528</t>
  </si>
  <si>
    <t>1200005837</t>
  </si>
  <si>
    <t>4100018016</t>
  </si>
  <si>
    <t>1200005818</t>
  </si>
  <si>
    <t>230425-05</t>
  </si>
  <si>
    <t>4100022250</t>
  </si>
  <si>
    <t>1200006160</t>
  </si>
  <si>
    <t>024/INV-NSP/IV/</t>
  </si>
  <si>
    <t>4200002338</t>
  </si>
  <si>
    <t>1200006196</t>
  </si>
  <si>
    <t>025/IV/25/0018</t>
  </si>
  <si>
    <t>4100022520</t>
  </si>
  <si>
    <t>1200006202</t>
  </si>
  <si>
    <t>DN04291</t>
  </si>
  <si>
    <t>4100021241</t>
  </si>
  <si>
    <t>208 ORG (CBEM-BP)</t>
  </si>
  <si>
    <t>MANAGEMENT FEE 208 ORG (CBEM-BP)</t>
  </si>
  <si>
    <t>1200006282</t>
  </si>
  <si>
    <t>DO/25/040069</t>
  </si>
  <si>
    <t>4100021535</t>
  </si>
  <si>
    <t>1100004712</t>
  </si>
  <si>
    <t>1100004709</t>
  </si>
  <si>
    <t>1100004710</t>
  </si>
  <si>
    <t>1200006479</t>
  </si>
  <si>
    <t>9508405773</t>
  </si>
  <si>
    <t>4100022087</t>
  </si>
  <si>
    <t>1200006815</t>
  </si>
  <si>
    <t>2025.05.06006</t>
  </si>
  <si>
    <t>4100022127</t>
  </si>
  <si>
    <t>1200006817</t>
  </si>
  <si>
    <t>046/USA-PP/V/25</t>
  </si>
  <si>
    <t>4100022258</t>
  </si>
  <si>
    <t>U/LUBANG PART STAINLESS HOUSING CAMERA DAPUR</t>
  </si>
  <si>
    <t>1100005006</t>
  </si>
  <si>
    <t>CSMC32000000001752</t>
  </si>
  <si>
    <t>MOUNTED STONE A1 19X65X6MM 38A60PV</t>
  </si>
  <si>
    <t>1100005044</t>
  </si>
  <si>
    <t>UNTUK MOTOR ROLL TABLE HOT CHARGE</t>
  </si>
  <si>
    <t>PBGP15000000002066</t>
  </si>
  <si>
    <t>BEARING 6306 ZZ</t>
  </si>
  <si>
    <t>1200006960</t>
  </si>
  <si>
    <t>DO0713/25</t>
  </si>
  <si>
    <t>4100022819</t>
  </si>
  <si>
    <t>1200006961</t>
  </si>
  <si>
    <t>DO0712/25</t>
  </si>
  <si>
    <t>4100022756</t>
  </si>
  <si>
    <t>1100005246</t>
  </si>
  <si>
    <t>UNTUK GANTI MC LONG TRAVEL CRANE, URGENT</t>
  </si>
  <si>
    <t>1100005248</t>
  </si>
  <si>
    <t>PCTP25000000000479</t>
  </si>
  <si>
    <t>MAGNETIC CONTACTOR SC-5-1 220V</t>
  </si>
  <si>
    <t>UNTUK PERBAIKAN VAHLE CRANE &amp; SEKSI KABEL</t>
  </si>
  <si>
    <t>1100005259</t>
  </si>
  <si>
    <t>UNTUK GANTI RUSAK 1 SET KONTAK PB CRANE DAPUR 1</t>
  </si>
  <si>
    <t>1100005436</t>
  </si>
  <si>
    <t>20250517</t>
  </si>
  <si>
    <t>UNTUK GANTI RUSAK STOP KONTAK GERINDAAN REPAIR BP2</t>
  </si>
  <si>
    <t>1100005530</t>
  </si>
  <si>
    <t>UNTUK GANTI RUSAK LAMPU PENERANGAN PANEL</t>
  </si>
  <si>
    <t>UNTUK PASANG BARU KABEL FEEDER 500V</t>
  </si>
  <si>
    <t>1100005591</t>
  </si>
  <si>
    <t>20250521</t>
  </si>
  <si>
    <t>1200007685</t>
  </si>
  <si>
    <t>190525-01</t>
  </si>
  <si>
    <t>4100023190</t>
  </si>
  <si>
    <t>1100005721</t>
  </si>
  <si>
    <t>UNTUK SARUNG TANGAN KERJA TIM LISTRIK DILAPANGAN</t>
  </si>
  <si>
    <t>UNTUK CAT ULANG GERBANG MASUK LISTRIK BP</t>
  </si>
  <si>
    <t>1100005788</t>
  </si>
  <si>
    <t>UNTUK GANTI BEARING MOTOR POMPA MINYAK CUTTING 2</t>
  </si>
  <si>
    <t>1100005833</t>
  </si>
  <si>
    <t>20250527</t>
  </si>
  <si>
    <t>PBGP15000000002068</t>
  </si>
  <si>
    <t>BEARING 6308 ZZ</t>
  </si>
  <si>
    <t>1 Emp (10103PS001)</t>
  </si>
  <si>
    <t>1200008116</t>
  </si>
  <si>
    <t>027/INV-NSP/V/25</t>
  </si>
  <si>
    <t>4200003344</t>
  </si>
  <si>
    <t>1200008117</t>
  </si>
  <si>
    <t>1200008121</t>
  </si>
  <si>
    <t>029/INV-NSP/V/25</t>
  </si>
  <si>
    <t>4200003345</t>
  </si>
  <si>
    <t>04002500133417847/130525</t>
  </si>
  <si>
    <t>2100003421</t>
  </si>
  <si>
    <t>027/INV-NSP/V/20</t>
  </si>
  <si>
    <t>20251000006710</t>
  </si>
  <si>
    <t>20251000006711</t>
  </si>
  <si>
    <t>UNTUK GANTI RUSAK KOLEKTOR CRANE 10T GG LISTRIK</t>
  </si>
  <si>
    <t>1100005931</t>
  </si>
  <si>
    <t>432 ORG (CBEM-BP)</t>
  </si>
  <si>
    <t>MANAGEMENT FEE 432 ORG (CBEM-BP)</t>
  </si>
  <si>
    <t>1200008345</t>
  </si>
  <si>
    <t>031/INV-NSP/V/25</t>
  </si>
  <si>
    <t>4200002523</t>
  </si>
  <si>
    <t>1200008353</t>
  </si>
  <si>
    <t>1200008357</t>
  </si>
  <si>
    <t>011810</t>
  </si>
  <si>
    <t>4100023456</t>
  </si>
  <si>
    <t>52200020</t>
  </si>
  <si>
    <t>1200008368</t>
  </si>
  <si>
    <t>21/05/25</t>
  </si>
  <si>
    <t>4100022978</t>
  </si>
  <si>
    <t>RIM</t>
  </si>
  <si>
    <t>UNTUK PASANG JOYSTICK MILL UF (SUDAH DIKIRIM)</t>
  </si>
  <si>
    <t>1100006001</t>
  </si>
  <si>
    <t>1200008715</t>
  </si>
  <si>
    <t>025/V/02/0013</t>
  </si>
  <si>
    <t>4100023607</t>
  </si>
  <si>
    <t>1200008719</t>
  </si>
  <si>
    <t>SJ/ETI/05-026</t>
  </si>
  <si>
    <t>4100023437</t>
  </si>
  <si>
    <t>1200008720</t>
  </si>
  <si>
    <t>DN-VPI06-250003</t>
  </si>
  <si>
    <t>4100022577</t>
  </si>
  <si>
    <t>1200008721</t>
  </si>
  <si>
    <t>2587493754</t>
  </si>
  <si>
    <t>4100023611</t>
  </si>
  <si>
    <t>1200008897</t>
  </si>
  <si>
    <t>SJ.25.02265</t>
  </si>
  <si>
    <t>4100018113</t>
  </si>
  <si>
    <t>1200009051</t>
  </si>
  <si>
    <t>2587494304</t>
  </si>
  <si>
    <t>4100023716</t>
  </si>
  <si>
    <t>1200009125</t>
  </si>
  <si>
    <t>2025.06.0075</t>
  </si>
  <si>
    <t>4100021803</t>
  </si>
  <si>
    <t>UNTUK GANTI RUSAK MC CRANE SCRAP BP</t>
  </si>
  <si>
    <t>1100006464</t>
  </si>
  <si>
    <t>PCTP25000000000452</t>
  </si>
  <si>
    <t>MAGNETIC CONTACTOR SC-5-1 110V FUJI</t>
  </si>
  <si>
    <t>1200009288</t>
  </si>
  <si>
    <t>20250611</t>
  </si>
  <si>
    <t>DO0905/25</t>
  </si>
  <si>
    <t>4100023647</t>
  </si>
  <si>
    <t>UNTUK GANTI RUSAK MC CRANE LONG NH PK2</t>
  </si>
  <si>
    <t>1100006524</t>
  </si>
  <si>
    <t>20250602</t>
  </si>
  <si>
    <t>1200009396</t>
  </si>
  <si>
    <t>110625-09</t>
  </si>
  <si>
    <t>4100023610</t>
  </si>
  <si>
    <t>1100006688</t>
  </si>
  <si>
    <t>UNTUK PASANG BARU STOK KONTAK GUDANG LISTRIK</t>
  </si>
  <si>
    <t>UNTUK TANDA COR SEKSI MILL EDGER</t>
  </si>
  <si>
    <t>1100006689</t>
  </si>
  <si>
    <t>CSMC32000000002951</t>
  </si>
  <si>
    <t>PAINT SPRAY - WHITE NO.940 300CC OXYGEN</t>
  </si>
  <si>
    <t>1100006705</t>
  </si>
  <si>
    <t>PPBP25000000015026</t>
  </si>
  <si>
    <t>*PUSH BUTTON - TYPE B08K3212000</t>
  </si>
  <si>
    <t>16/250521</t>
  </si>
  <si>
    <t>1200009802</t>
  </si>
  <si>
    <t>250516/6684/1638</t>
  </si>
  <si>
    <t>4100021236</t>
  </si>
  <si>
    <t>1200009815</t>
  </si>
  <si>
    <t>42838</t>
  </si>
  <si>
    <t>4100024278</t>
  </si>
  <si>
    <t>1100006794</t>
  </si>
  <si>
    <t>PGSP15000000012717</t>
  </si>
  <si>
    <t>MAIN CONTACT - SC-N12</t>
  </si>
  <si>
    <t>1200009821</t>
  </si>
  <si>
    <t>025/VI/16/0013</t>
  </si>
  <si>
    <t>4100024343</t>
  </si>
  <si>
    <t>1200009876</t>
  </si>
  <si>
    <t>0433/CSMJ/SJ/VI</t>
  </si>
  <si>
    <t>4100023712</t>
  </si>
  <si>
    <t>1200009931</t>
  </si>
  <si>
    <t>25SJ06240</t>
  </si>
  <si>
    <t>4100024032</t>
  </si>
  <si>
    <t>1200009987</t>
  </si>
  <si>
    <t>DO0980/25</t>
  </si>
  <si>
    <t>4100024335</t>
  </si>
  <si>
    <t>1200010011</t>
  </si>
  <si>
    <t>ETI/06-045</t>
  </si>
  <si>
    <t>4100024173</t>
  </si>
  <si>
    <t>535 ORG (CBEM-BP)</t>
  </si>
  <si>
    <t>MANAGEMENT FEE 535 ORG (CBEM-BP)</t>
  </si>
  <si>
    <t>1200010057</t>
  </si>
  <si>
    <t>DO-WCTI-0625030</t>
  </si>
  <si>
    <t>4100024406</t>
  </si>
  <si>
    <t>MEDICAL CLAIM MEI 2025 BNI</t>
  </si>
  <si>
    <t>2200000433</t>
  </si>
  <si>
    <t>008/HR-PY/GYS/FA</t>
  </si>
  <si>
    <t>1200010158</t>
  </si>
  <si>
    <t>012913</t>
  </si>
  <si>
    <t>4100024279</t>
  </si>
  <si>
    <t>UNTUK LONG TRAVEL CRANE NH PACKING 2 GG. B</t>
  </si>
  <si>
    <t>1100007123</t>
  </si>
  <si>
    <t>1200010181</t>
  </si>
  <si>
    <t>2025.06.00217</t>
  </si>
  <si>
    <t>4100024345</t>
  </si>
  <si>
    <t>1200010289</t>
  </si>
  <si>
    <t>2025.06.00195</t>
  </si>
  <si>
    <t>4100024410</t>
  </si>
  <si>
    <t>1200010293</t>
  </si>
  <si>
    <t>200625-01</t>
  </si>
  <si>
    <t>4100024349</t>
  </si>
  <si>
    <t>1200010295</t>
  </si>
  <si>
    <t>200625-04</t>
  </si>
  <si>
    <t>1200010324</t>
  </si>
  <si>
    <t>230625-01</t>
  </si>
  <si>
    <t>4100024625</t>
  </si>
  <si>
    <t>UNTUK GANTI MOTOR POMPA LUBRIKASI OIL</t>
  </si>
  <si>
    <t>1100007201</t>
  </si>
  <si>
    <t>PBGP15000000002008</t>
  </si>
  <si>
    <t>BEARING 6208 ZZ</t>
  </si>
  <si>
    <t>UNTUK GANTI MOTOR ROLL TABLE DONLY</t>
  </si>
  <si>
    <t>PBGP15000000001598</t>
  </si>
  <si>
    <t>BEARING - 6316 ZZ</t>
  </si>
  <si>
    <t>UNTUK GANTI MOTOR PUMP HIDROLIK UR</t>
  </si>
  <si>
    <t>PBGP15000000002048</t>
  </si>
  <si>
    <t>BEARING 6207 ZZ</t>
  </si>
  <si>
    <t>UNTUK GANTI MOTOR PUMP MINYAK CUTTING 2</t>
  </si>
  <si>
    <t>UNTUK GANTI MOTOR ROT HOT CHARGE</t>
  </si>
  <si>
    <t>UNTUK GANTI MOTOR POMPA AC DAPUR</t>
  </si>
  <si>
    <t>PBGP15000000002053</t>
  </si>
  <si>
    <t>BEARING - 6213 ZZ</t>
  </si>
  <si>
    <t>UNTUK GANTI RUSAK CURRENT COLLECTOR CRANE 13 BP2</t>
  </si>
  <si>
    <t>1100007202</t>
  </si>
  <si>
    <t>UNTUK CRANE BP2 BBT (GANTI KE LSM)</t>
  </si>
  <si>
    <t>UNTUK CRANE PACKING 1 BP</t>
  </si>
  <si>
    <t>PCRP25000000024585</t>
  </si>
  <si>
    <t>CARBON BRUSH FOR PB39 - XDC-II-100A</t>
  </si>
  <si>
    <t>UNTUK TIM LISTRIK BEAM PLANT</t>
  </si>
  <si>
    <t>UNTUK GANTI RUSAK CRANE NO. 11 PACKING 1</t>
  </si>
  <si>
    <t>1100007203</t>
  </si>
  <si>
    <t>PGSP15000000012276</t>
  </si>
  <si>
    <t>JOINT TRACK TYPE:KY-BC 3300</t>
  </si>
  <si>
    <t>PGSP15000000017408</t>
  </si>
  <si>
    <t>TROLEY FLAT CABLE TYPE:KY-BC 3525B</t>
  </si>
  <si>
    <t>UNTUK CRANE 11 PACKING 1</t>
  </si>
  <si>
    <t>1100007210</t>
  </si>
  <si>
    <t>PGSP15000000009255</t>
  </si>
  <si>
    <t>C TRACK KY-BC 3040, 30X32X1.6X4000MM</t>
  </si>
  <si>
    <t>UNTUK HELM KERJA (a.n Sunendi)</t>
  </si>
  <si>
    <t>1100007275</t>
  </si>
  <si>
    <t>PGSP15000000027432</t>
  </si>
  <si>
    <t>SAFETY HELMET - PROYEK YELLOW KW1000441</t>
  </si>
  <si>
    <t>1200010522</t>
  </si>
  <si>
    <t>1200010539</t>
  </si>
  <si>
    <t>SJ2511081</t>
  </si>
  <si>
    <t>4100024578</t>
  </si>
  <si>
    <t>6 Employee (10103PS001)</t>
  </si>
  <si>
    <t>1200010621</t>
  </si>
  <si>
    <t>035/INV-NSP/VI</t>
  </si>
  <si>
    <t>4200003523</t>
  </si>
  <si>
    <t>1200010622</t>
  </si>
  <si>
    <t>Sustainability (ESG)</t>
  </si>
  <si>
    <t>Business Unit (BU)</t>
  </si>
  <si>
    <t>Service Unit (SU)</t>
  </si>
  <si>
    <t>General Counsel</t>
  </si>
  <si>
    <t>Government Relation &amp; EA</t>
  </si>
  <si>
    <t>Compliance &amp; Governance</t>
  </si>
  <si>
    <t>MECHANICAL</t>
  </si>
  <si>
    <t>Permit &amp; Licensing</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</si>
  <si>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</si>
  <si>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</si>
  <si>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</si>
  <si>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</si>
  <si>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</si>
  <si>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</si>
  <si>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</si>
  <si>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</si>
  <si>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</si>
  <si>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</si>
  <si>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</si>
  <si>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</si>
  <si>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</si>
  <si>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</si>
  <si>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</si>
  <si>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</si>
  <si>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</si>
  <si>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</si>
  <si>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Column1</t>
  </si>
  <si>
    <t>PD OFFICE</t>
  </si>
  <si>
    <t>CORPORATE LEGAL &amp; COMPLIANCE</t>
  </si>
  <si>
    <t>LEGAL &amp; COMPLIANCE</t>
  </si>
  <si>
    <t>IT BUSINESS SOLUTION</t>
  </si>
  <si>
    <t>REGULATORY &amp; EXT AFFAIRS</t>
  </si>
  <si>
    <t>SALES &amp; PROCUREMENT</t>
  </si>
  <si>
    <t>BP PRODUCTION DEPT</t>
  </si>
  <si>
    <t>BP REPAIR</t>
  </si>
  <si>
    <t>BP ROLL SHOP DEPT</t>
  </si>
  <si>
    <t>BP CRANE DEPARTMENT</t>
  </si>
  <si>
    <t>BP OFFICE DEPARTMENT</t>
  </si>
  <si>
    <t>BP STRUCTURE MANUFACTURING</t>
  </si>
  <si>
    <t>10200</t>
  </si>
  <si>
    <t>10202SU001</t>
  </si>
  <si>
    <t>SSC - Production Division</t>
  </si>
  <si>
    <t>proposed to PD Office</t>
  </si>
  <si>
    <t>CG</t>
  </si>
  <si>
    <t>PL</t>
  </si>
  <si>
    <t>GR</t>
  </si>
  <si>
    <t>motorcross travel ABUS untuk crane D4</t>
  </si>
  <si>
    <t>1100000642</t>
  </si>
  <si>
    <t>102010</t>
  </si>
  <si>
    <t>SSC - Production Div</t>
  </si>
  <si>
    <t>PGSP15000000011509</t>
  </si>
  <si>
    <t>GEAR MOTOR - ABUS No.308956,Travel drive</t>
  </si>
  <si>
    <t>U/ CRANE ABUS 10T NO. C6</t>
  </si>
  <si>
    <t>1100002308</t>
  </si>
  <si>
    <t>PPOP25000000010108</t>
  </si>
  <si>
    <t>CURRENT COLLECTOR-KDSTL 80PH P/N.0152980</t>
  </si>
  <si>
    <t>75 ORG (CBEM-SSC)</t>
  </si>
  <si>
    <t>MANAGEMENT FEE CBEM - SSC (75 ORG)</t>
  </si>
  <si>
    <t>52600020</t>
  </si>
  <si>
    <t>1200003494</t>
  </si>
  <si>
    <t>28//02/2025</t>
  </si>
  <si>
    <t>4100020824</t>
  </si>
  <si>
    <t>1200003492</t>
  </si>
  <si>
    <t>1200003493</t>
  </si>
  <si>
    <t>u/ JOINT WALLA area crane line B</t>
  </si>
  <si>
    <t>1100003036</t>
  </si>
  <si>
    <t>PGSP15000000027040</t>
  </si>
  <si>
    <t>JOINT MATERIAL SVN 3/63-100</t>
  </si>
  <si>
    <t>U/ Crane 10T ABUS C5</t>
  </si>
  <si>
    <t>1100003043</t>
  </si>
  <si>
    <t>P/ PESANGON BLN MARET 2025-BNI</t>
  </si>
  <si>
    <t>2200000182</t>
  </si>
  <si>
    <t>1200004716</t>
  </si>
  <si>
    <t>U/ Tombol PB Up/Down Crane ABUS 5T NO.D3</t>
  </si>
  <si>
    <t>1100003864</t>
  </si>
  <si>
    <t>62 ORG (CBEM-SSC)</t>
  </si>
  <si>
    <t>MANAGEMENT FEE 62 ORG (CBEM-SSC)</t>
  </si>
  <si>
    <t>17 ORG (CBEM-SSC)</t>
  </si>
  <si>
    <t>MANAGEMENT FEE 17 ORG (CBEM-SSC)</t>
  </si>
  <si>
    <t>U/ Sambung kabel lampu TL</t>
  </si>
  <si>
    <t>1100004707</t>
  </si>
  <si>
    <t>U/ Penerangan Area Toilet Dept. SSC</t>
  </si>
  <si>
    <t>1200007692</t>
  </si>
  <si>
    <t>25050046</t>
  </si>
  <si>
    <t>4100023169</t>
  </si>
  <si>
    <t>1200007780</t>
  </si>
  <si>
    <t>1200007793</t>
  </si>
  <si>
    <t>37 ORG (CBEM-SSC)</t>
  </si>
  <si>
    <t>MANAGEMENT FEE 37 ORG (CBEM- SSC)</t>
  </si>
  <si>
    <t>1900000074</t>
  </si>
  <si>
    <t>2200000382</t>
  </si>
  <si>
    <t>U/ motoran Long Travel Crane ABUS No C6</t>
  </si>
  <si>
    <t>1100006978</t>
  </si>
  <si>
    <t>PGSP15000000011550</t>
  </si>
  <si>
    <t>GEAR MOTOR ABUS 87060 TRAVELDRIVE AZP28</t>
  </si>
  <si>
    <t>47 ORG (CBEM - SSC)</t>
  </si>
  <si>
    <t>MANAGEMENT FEE 47 ORG (CBEM-SSC)</t>
  </si>
  <si>
    <t>1200010305</t>
  </si>
  <si>
    <t>102020</t>
  </si>
  <si>
    <t>ELECT MAINTENANCE &amp; PROJECT</t>
  </si>
  <si>
    <t>Other Service Unit</t>
  </si>
  <si>
    <t>1200001274</t>
  </si>
  <si>
    <t>SJ-MCM/2501019</t>
  </si>
  <si>
    <t>4100020336</t>
  </si>
  <si>
    <t>1200001786</t>
  </si>
  <si>
    <t>BBK/2501/16499</t>
  </si>
  <si>
    <t>4100020836</t>
  </si>
  <si>
    <t>1200000427</t>
  </si>
  <si>
    <t>25/01/033</t>
  </si>
  <si>
    <t>4100019657</t>
  </si>
  <si>
    <t>227 ORG (CEM)</t>
  </si>
  <si>
    <t>2100000638</t>
  </si>
  <si>
    <t>4100019656</t>
  </si>
  <si>
    <t>25-00081</t>
  </si>
  <si>
    <t>202550000393580001</t>
  </si>
  <si>
    <t>1200001298</t>
  </si>
  <si>
    <t>20250121</t>
  </si>
  <si>
    <t>4100019830</t>
  </si>
  <si>
    <t>U/ Cat pagar harmonic SVC</t>
  </si>
  <si>
    <t>1100000085</t>
  </si>
  <si>
    <t>U/ Pemasangan atap seng</t>
  </si>
  <si>
    <t>1100001044</t>
  </si>
  <si>
    <t>PBNP15000000027118</t>
  </si>
  <si>
    <t>FASTENER/ROOFING-M.5 X 75MM (12X75) (L)</t>
  </si>
  <si>
    <t>1200000432</t>
  </si>
  <si>
    <t>080125-02</t>
  </si>
  <si>
    <t>1200001649</t>
  </si>
  <si>
    <t>240125-13</t>
  </si>
  <si>
    <t>U/ CEM RTC</t>
  </si>
  <si>
    <t>1100001113</t>
  </si>
  <si>
    <t>1200001815</t>
  </si>
  <si>
    <t>0077</t>
  </si>
  <si>
    <t>4100020719</t>
  </si>
  <si>
    <t>u/ Cat pagar harmonic SVC</t>
  </si>
  <si>
    <t>CSMC32000000002593</t>
  </si>
  <si>
    <t>PAINT SYNTHETIC - SILVER @4KG</t>
  </si>
  <si>
    <t>U/ CEM Rotary</t>
  </si>
  <si>
    <t>U/ Material pemasanagan atap</t>
  </si>
  <si>
    <t>MANAGEMENT FEE 227 ORG (CEM)</t>
  </si>
  <si>
    <t>U/ Perbaikan atap yang bocor</t>
  </si>
  <si>
    <t>CSMC32000000002898</t>
  </si>
  <si>
    <t>PAINT FLINKOTE</t>
  </si>
  <si>
    <t>U/ Perbaikan kabel</t>
  </si>
  <si>
    <t>U/ Pengecatan pagar trafo</t>
  </si>
  <si>
    <t>1100001012</t>
  </si>
  <si>
    <t>U/ Cleaning area RTC</t>
  </si>
  <si>
    <t>1100000406</t>
  </si>
  <si>
    <t>CPKC22000000001883</t>
  </si>
  <si>
    <t>RT-SAPU LIDI PAKAI GAGANG</t>
  </si>
  <si>
    <t>1200000488</t>
  </si>
  <si>
    <t>130300000336</t>
  </si>
  <si>
    <t>120600000104</t>
  </si>
  <si>
    <t>120600000105</t>
  </si>
  <si>
    <t>5700000004</t>
  </si>
  <si>
    <t>120600000049</t>
  </si>
  <si>
    <t>120600000019</t>
  </si>
  <si>
    <t>120600000008</t>
  </si>
  <si>
    <t>120600000018</t>
  </si>
  <si>
    <t>170100000071</t>
  </si>
  <si>
    <t>170100000079</t>
  </si>
  <si>
    <t>110100000005</t>
  </si>
  <si>
    <t>110100000002</t>
  </si>
  <si>
    <t>5700000017</t>
  </si>
  <si>
    <t>5700000031</t>
  </si>
  <si>
    <t>5700000048</t>
  </si>
  <si>
    <t>5700000062</t>
  </si>
  <si>
    <t>5700000074</t>
  </si>
  <si>
    <t>1200002715</t>
  </si>
  <si>
    <t>140225-14</t>
  </si>
  <si>
    <t>1200002908</t>
  </si>
  <si>
    <t>00071</t>
  </si>
  <si>
    <t>4100018455</t>
  </si>
  <si>
    <t>1200002910</t>
  </si>
  <si>
    <t>00073</t>
  </si>
  <si>
    <t>4100021003</t>
  </si>
  <si>
    <t>Untuk ganti yang mati di ruangan CEM</t>
  </si>
  <si>
    <t>1100002293</t>
  </si>
  <si>
    <t>188 ORG (CEM)</t>
  </si>
  <si>
    <t>MANAGEMENT FEE CEM (188 ORG)</t>
  </si>
  <si>
    <t>A</t>
  </si>
  <si>
    <t>1200003740</t>
  </si>
  <si>
    <t>4200002677</t>
  </si>
  <si>
    <t>1200004325</t>
  </si>
  <si>
    <t>1200004326</t>
  </si>
  <si>
    <t>U/ Pekerjaan blender area svc</t>
  </si>
  <si>
    <t>1100004078</t>
  </si>
  <si>
    <t>U/ Pengecatan di area svc</t>
  </si>
  <si>
    <t>U/ Cat pagar area trafo svc</t>
  </si>
  <si>
    <t>U/ Ganti yang mati di ruangan svc</t>
  </si>
  <si>
    <t>U/ cat pagar trafo</t>
  </si>
  <si>
    <t>1100004076</t>
  </si>
  <si>
    <t>1200006052</t>
  </si>
  <si>
    <t>2025.04.00158</t>
  </si>
  <si>
    <t>4100022058</t>
  </si>
  <si>
    <t>168 ORG (CEM)</t>
  </si>
  <si>
    <t>MANAGEMENT FEE 168 ORG (CEM)</t>
  </si>
  <si>
    <t>UNTUK BENGKEL DINAMO / CEM</t>
  </si>
  <si>
    <t>1100004551</t>
  </si>
  <si>
    <t>1200006190</t>
  </si>
  <si>
    <t>280425-02</t>
  </si>
  <si>
    <t>4100022332</t>
  </si>
  <si>
    <t>1200006191</t>
  </si>
  <si>
    <t>1200006192</t>
  </si>
  <si>
    <t>87 ORG (CEM)</t>
  </si>
  <si>
    <t>MANAGEMENT FEE 87 ORG (CEM)</t>
  </si>
  <si>
    <t>Untuk pengecatan di svc</t>
  </si>
  <si>
    <t>1100004673</t>
  </si>
  <si>
    <t>1200006493</t>
  </si>
  <si>
    <t>300425-09</t>
  </si>
  <si>
    <t>1200006572</t>
  </si>
  <si>
    <t>050525-09</t>
  </si>
  <si>
    <t>Untuk cat pipa water cooling svc</t>
  </si>
  <si>
    <t>1100005002</t>
  </si>
  <si>
    <t>Untuk cat dinding svc3</t>
  </si>
  <si>
    <t>Untuk kerja team svc</t>
  </si>
  <si>
    <t>1100005411</t>
  </si>
  <si>
    <t>1200007840</t>
  </si>
  <si>
    <t>250168</t>
  </si>
  <si>
    <t>4100023404</t>
  </si>
  <si>
    <t>157 ORG (CEM)</t>
  </si>
  <si>
    <t>MANAGEMENT FEE 157 ORG (CEM)</t>
  </si>
  <si>
    <t>1200008905</t>
  </si>
  <si>
    <t>DO/25/06/003</t>
  </si>
  <si>
    <t>4100023609</t>
  </si>
  <si>
    <t>1200008920</t>
  </si>
  <si>
    <t>250180</t>
  </si>
  <si>
    <t>4100023816</t>
  </si>
  <si>
    <t>1200009124</t>
  </si>
  <si>
    <t>2025.06.0074</t>
  </si>
  <si>
    <t>4100023687</t>
  </si>
  <si>
    <t>Untuk, Cat gerbang SVC</t>
  </si>
  <si>
    <t>1100006997</t>
  </si>
  <si>
    <t>Untuk alat cat dept cem</t>
  </si>
  <si>
    <t>180 ORG (CEM)</t>
  </si>
  <si>
    <t>MANAGEMENT FEE 180 ORG (CEM)</t>
  </si>
  <si>
    <t>Untuk Gembok lemari alat svc</t>
  </si>
  <si>
    <t>1100007199</t>
  </si>
  <si>
    <t>PGSP15000000027343</t>
  </si>
  <si>
    <t>PAD LOCK - 50MM ATS</t>
  </si>
  <si>
    <t>1200010424</t>
  </si>
  <si>
    <t>9509157542</t>
  </si>
  <si>
    <t>4100023774</t>
  </si>
  <si>
    <t>6200000311</t>
  </si>
  <si>
    <t>Exchange Rate</t>
  </si>
  <si>
    <t>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</si>
  <si>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</si>
  <si>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</si>
  <si>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</si>
  <si>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</si>
  <si>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</si>
  <si>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</si>
  <si>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</si>
  <si>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</si>
  <si>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</si>
  <si>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</si>
  <si>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</si>
  <si>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</si>
  <si>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</si>
  <si>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</si>
  <si>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</si>
  <si>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</si>
  <si>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</si>
  <si>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</si>
  <si>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</si>
  <si>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</si>
  <si>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</si>
  <si>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</si>
  <si>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</si>
  <si>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</si>
  <si>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</si>
  <si>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</si>
  <si>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</si>
  <si>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</si>
  <si>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</si>
  <si>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</si>
  <si>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</si>
  <si>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</si>
  <si>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</si>
  <si>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</si>
  <si>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</si>
  <si>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</si>
  <si>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</si>
  <si>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</si>
  <si>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</si>
  <si>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</si>
  <si>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</si>
  <si>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</si>
  <si>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</si>
  <si>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</si>
  <si>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</si>
  <si>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</si>
  <si>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</si>
  <si>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</si>
  <si>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</si>
  <si>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</si>
  <si>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</si>
  <si>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</si>
  <si>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</si>
  <si>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</si>
  <si>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</si>
  <si>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</si>
  <si>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</si>
  <si>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</si>
  <si>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</si>
  <si>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</si>
  <si>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</si>
  <si>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</si>
  <si>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</si>
  <si>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</si>
  <si>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</si>
  <si>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</si>
  <si>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</si>
  <si>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</si>
  <si>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</si>
  <si>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</si>
  <si>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</si>
  <si>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</si>
  <si>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</si>
  <si>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</si>
  <si>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</si>
  <si>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</si>
  <si>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</si>
  <si>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</si>
  <si>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</si>
  <si>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</si>
  <si>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</si>
  <si>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</si>
  <si>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</si>
  <si>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</si>
  <si>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</si>
  <si>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</si>
  <si>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</si>
  <si>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</si>
  <si>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</si>
  <si>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</si>
  <si>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</si>
  <si>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</si>
  <si>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</si>
  <si>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</si>
  <si>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</si>
  <si>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</si>
  <si>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</si>
  <si>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</si>
  <si>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</si>
  <si>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</si>
  <si>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</si>
  <si>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</si>
  <si>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</si>
  <si>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</si>
  <si>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</si>
  <si>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</si>
  <si>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</si>
  <si>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</si>
  <si>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</si>
  <si>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</si>
  <si>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</si>
  <si>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</si>
  <si>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</si>
  <si>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</si>
  <si>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</si>
  <si>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</si>
  <si>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</si>
  <si>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</si>
  <si>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</si>
  <si>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</si>
  <si>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</si>
  <si>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</si>
  <si>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</si>
  <si>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</si>
  <si>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</si>
  <si>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</si>
  <si>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</si>
  <si>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</si>
  <si>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</si>
  <si>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</si>
  <si>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</si>
  <si>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</si>
  <si>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</si>
  <si>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</si>
  <si>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</si>
  <si>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</si>
  <si>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</si>
  <si>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</si>
  <si>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</si>
  <si>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</si>
  <si>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</si>
  <si>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</si>
  <si>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</si>
  <si>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</si>
  <si>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</si>
  <si>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</si>
  <si>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</si>
  <si>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</si>
  <si>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</si>
  <si>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</si>
  <si>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</si>
  <si>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</si>
  <si>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</si>
  <si>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</si>
  <si>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</si>
  <si>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</si>
  <si>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</si>
  <si>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</si>
  <si>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</si>
  <si>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</si>
  <si>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</si>
  <si>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</si>
  <si>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</si>
  <si>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</si>
  <si>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</si>
  <si>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</si>
  <si>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</si>
  <si>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</si>
  <si>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</si>
  <si>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</si>
  <si>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</si>
  <si>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</si>
  <si>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</si>
  <si>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</si>
  <si>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</si>
  <si>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</si>
  <si>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</si>
  <si>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</si>
  <si>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</si>
  <si>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</si>
  <si>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</si>
  <si>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</si>
  <si>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</si>
  <si>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</si>
  <si>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</si>
  <si>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</si>
  <si>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</si>
  <si>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</si>
  <si>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</si>
  <si>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</si>
  <si>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</si>
  <si>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</si>
  <si>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</si>
  <si>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</si>
  <si>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</si>
  <si>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</si>
  <si>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</si>
  <si>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</si>
  <si>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</si>
  <si>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</si>
  <si>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</si>
  <si>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</si>
  <si>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</si>
  <si>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</si>
  <si>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</si>
  <si>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</si>
  <si>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</si>
  <si>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</si>
  <si>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</si>
  <si>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</si>
  <si>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</si>
  <si>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</si>
  <si>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</si>
  <si>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</si>
  <si>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</si>
  <si>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</si>
  <si>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</si>
  <si>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</si>
  <si>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</si>
  <si>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</si>
  <si>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</si>
  <si>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</si>
  <si>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</si>
  <si>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</si>
  <si>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</si>
  <si>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</si>
  <si>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</si>
  <si>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</si>
  <si>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</si>
  <si>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</si>
  <si>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</si>
  <si>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</si>
  <si>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</si>
  <si>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</si>
  <si>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</si>
  <si>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</si>
  <si>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</si>
  <si>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</si>
  <si>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</si>
  <si>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</si>
  <si>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</si>
  <si>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</si>
  <si>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</si>
  <si>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</si>
  <si>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</si>
  <si>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</si>
  <si>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</si>
  <si>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</si>
  <si>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</si>
  <si>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</si>
  <si>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</si>
  <si>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</si>
  <si>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</si>
  <si>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</si>
  <si>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</si>
  <si>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</si>
  <si>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</si>
  <si>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</si>
  <si>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</si>
  <si>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</si>
  <si>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</si>
  <si>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</si>
  <si>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</si>
  <si>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</si>
  <si>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</si>
  <si>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</si>
  <si>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</si>
  <si>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</si>
  <si>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</si>
  <si>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</si>
  <si>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</si>
  <si>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</si>
  <si>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</si>
  <si>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</si>
  <si>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</si>
  <si>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</si>
  <si>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</si>
  <si>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</si>
  <si>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</si>
  <si>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</si>
  <si>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</si>
  <si>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</si>
  <si>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</si>
  <si>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</si>
  <si>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</si>
  <si>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</si>
  <si>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</si>
  <si>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</si>
  <si>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</si>
  <si>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</si>
  <si>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</si>
  <si>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</si>
  <si>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</si>
  <si>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</si>
  <si>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</si>
  <si>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</si>
  <si>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</si>
  <si>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</si>
  <si>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</si>
  <si>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</si>
  <si>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</si>
  <si>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</si>
  <si>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</si>
  <si>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</si>
  <si>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</si>
  <si>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</si>
  <si>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</si>
  <si>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</si>
  <si>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</si>
  <si>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</si>
  <si>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</si>
  <si>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</si>
  <si>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</si>
  <si>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</si>
  <si>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</si>
  <si>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</si>
  <si>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</si>
  <si>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</si>
  <si>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</si>
  <si>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</si>
  <si>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</si>
  <si>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</si>
  <si>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</si>
  <si>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</si>
  <si>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</si>
  <si>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</si>
  <si>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</si>
  <si>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</si>
  <si>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</si>
  <si>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</si>
  <si>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</si>
  <si>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</si>
  <si>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</si>
  <si>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</si>
  <si>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</si>
  <si>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</si>
  <si>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</si>
  <si>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</si>
  <si>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</si>
  <si>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</si>
  <si>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</si>
  <si>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</si>
  <si>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</si>
  <si>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</si>
  <si>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</si>
  <si>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</si>
  <si>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</si>
  <si>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</si>
  <si>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</si>
  <si>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</si>
  <si>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</si>
  <si>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</si>
  <si>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</si>
  <si>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</si>
  <si>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</si>
  <si>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</si>
  <si>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</si>
  <si>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</si>
  <si>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</si>
  <si>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</si>
  <si>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</si>
  <si>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</si>
  <si>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</si>
  <si>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</si>
  <si>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</si>
  <si>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</si>
  <si>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</si>
  <si>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</si>
  <si>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</si>
  <si>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</si>
  <si>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</si>
  <si>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</si>
  <si>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</si>
  <si>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</si>
  <si>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</si>
  <si>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</si>
  <si>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</si>
  <si>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</si>
  <si>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</si>
  <si>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</si>
  <si>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</si>
  <si>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</si>
  <si>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</si>
  <si>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</si>
  <si>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</si>
  <si>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</si>
  <si>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</si>
  <si>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</si>
  <si>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</si>
  <si>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</si>
  <si>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</si>
  <si>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</si>
  <si>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</si>
  <si>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</si>
  <si>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</si>
  <si>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</si>
  <si>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</si>
  <si>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</si>
  <si>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</si>
  <si>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</si>
  <si>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</si>
  <si>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</si>
  <si>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</si>
  <si>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</si>
  <si>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</si>
  <si>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</si>
  <si>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</si>
  <si>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</si>
  <si>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</si>
  <si>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</si>
  <si>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</si>
  <si>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</si>
  <si>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</si>
  <si>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</si>
  <si>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</si>
  <si>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</si>
  <si>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</si>
  <si>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</si>
  <si>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</si>
  <si>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</si>
  <si>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</si>
  <si>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</si>
  <si>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</si>
  <si>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</si>
  <si>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</si>
  <si>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</si>
  <si>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</si>
  <si>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</si>
  <si>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</si>
  <si>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</si>
  <si>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</si>
  <si>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</si>
  <si>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</si>
  <si>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</si>
  <si>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</si>
  <si>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</si>
  <si>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</si>
  <si>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</si>
  <si>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</si>
  <si>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</si>
  <si>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</si>
  <si>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</si>
  <si>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</si>
  <si>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</si>
  <si>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</si>
  <si>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</si>
  <si>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</si>
  <si>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</si>
  <si>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</si>
  <si>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</si>
  <si>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</si>
  <si>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</si>
  <si>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</si>
  <si>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</si>
  <si>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</si>
  <si>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</si>
  <si>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</si>
  <si>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</si>
  <si>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</si>
  <si>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</si>
  <si>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</si>
  <si>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</si>
  <si>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</si>
  <si>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</si>
  <si>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</si>
  <si>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</si>
  <si>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</si>
  <si>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</si>
  <si>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</si>
  <si>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</si>
  <si>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</si>
  <si>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93 ORG  (CBEM - SSC)</t>
  </si>
  <si>
    <t>U/ BEARING ROTOR HOIST CRANE ABUS 5T &amp; 10T (ATAS)</t>
  </si>
  <si>
    <t>1100000043</t>
  </si>
  <si>
    <t>20250104</t>
  </si>
  <si>
    <t>Untuk sambung kabel motoran roll table &amp; kabel TC</t>
  </si>
  <si>
    <t>1200000147</t>
  </si>
  <si>
    <t>9507282317</t>
  </si>
  <si>
    <t>4100015925</t>
  </si>
  <si>
    <t>u/ BEARING ROTOR HOIST CRANE ABUS 5T &amp; 10T (BAWAH)</t>
  </si>
  <si>
    <t>1100000611</t>
  </si>
  <si>
    <t>u/ Joint walla crane line B</t>
  </si>
  <si>
    <t>1100000224</t>
  </si>
  <si>
    <t>MANAGEMENT FEE 93 ORG  (CBEM - SSC)</t>
  </si>
  <si>
    <t>Aug 2025
(USD)</t>
  </si>
  <si>
    <t>Sep 2025
(USD)</t>
  </si>
  <si>
    <t>Oct 2025
(USD)</t>
  </si>
  <si>
    <t>Nov 2025
(USD)</t>
  </si>
  <si>
    <t>Dec 2025
(USD)</t>
  </si>
  <si>
    <t>Amount (IDR)</t>
  </si>
  <si>
    <t xml:space="preserve">note: </t>
  </si>
  <si>
    <t>filter DL dan blank</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</si>
  <si>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</si>
  <si>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</si>
  <si>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</si>
  <si>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</si>
  <si>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</si>
  <si>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</si>
  <si>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</si>
  <si>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</si>
  <si>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</si>
  <si>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</si>
  <si>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</si>
  <si>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</si>
  <si>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</si>
  <si>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</si>
  <si>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</si>
  <si>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</si>
  <si>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</si>
  <si>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</si>
  <si>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</si>
  <si>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</si>
  <si>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</si>
  <si>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</si>
  <si>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</si>
  <si>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</si>
  <si>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</si>
  <si>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</si>
  <si>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</si>
  <si>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</si>
  <si>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</si>
  <si>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</si>
  <si>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</si>
  <si>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</si>
  <si>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</si>
  <si>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</si>
  <si>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</si>
  <si>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</si>
  <si>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</si>
  <si>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</si>
  <si>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</si>
  <si>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</si>
  <si>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</si>
  <si>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Permits &amp; Licensing</t>
  </si>
  <si>
    <t>Legal Commercial</t>
  </si>
  <si>
    <t>Regulatory &amp; external affair</t>
  </si>
  <si>
    <t>&gt;&gt; New CC</t>
  </si>
  <si>
    <t>Exchange rate</t>
  </si>
  <si>
    <t>Variable or fixed cost</t>
  </si>
  <si>
    <t>COGM Mapping</t>
  </si>
  <si>
    <t>Variable</t>
  </si>
  <si>
    <t>Fixed</t>
  </si>
  <si>
    <t>Variable &amp; Fixed cost classification</t>
  </si>
  <si>
    <r>
      <t>Classification Cost (</t>
    </r>
    <r>
      <rPr>
        <b/>
        <i/>
        <sz val="11"/>
        <color theme="0"/>
        <rFont val="Aptos Narrow"/>
        <family val="2"/>
      </rPr>
      <t>the same mapping in analytical report)</t>
    </r>
  </si>
  <si>
    <t>Budget Capex Detail</t>
  </si>
  <si>
    <r>
      <t>Please fill in the SAP cost center code according to your department.
You can refer to the "</t>
    </r>
    <r>
      <rPr>
        <b/>
        <sz val="11"/>
        <color theme="1"/>
        <rFont val="Aptos Narrow"/>
        <family val="2"/>
      </rPr>
      <t>Master Data</t>
    </r>
    <r>
      <rPr>
        <sz val="11"/>
        <color theme="1"/>
        <rFont val="Aptos Narrow"/>
        <family val="2"/>
      </rPr>
      <t>" sheet.</t>
    </r>
  </si>
  <si>
    <t>Master Data</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</si>
  <si>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</si>
  <si>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</si>
  <si>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</si>
  <si>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</si>
  <si>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</si>
  <si>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</si>
  <si>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</si>
  <si>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</si>
  <si>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</si>
  <si>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</si>
  <si>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</si>
  <si>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</si>
  <si>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</si>
  <si>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ctrl</t>
  </si>
  <si>
    <t>Estimated payment period</t>
  </si>
  <si>
    <t>SUSTAINABILITY</t>
  </si>
  <si>
    <t>Sheet 3 : Opex&amp;COGM - Budget Detail</t>
  </si>
  <si>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</si>
  <si>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</si>
  <si>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</si>
  <si>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</si>
  <si>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</si>
  <si>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</si>
  <si>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Khusus untuk team produksi (operations) ada 1 tambahan lembar kerja budget, yaitu:</t>
  </si>
  <si>
    <t>- PRODUCTION TARGET</t>
  </si>
  <si>
    <t>&gt;&gt; filled in the highlighted area</t>
  </si>
  <si>
    <t>Production QTY (MT)</t>
  </si>
  <si>
    <t>Avg 2025</t>
  </si>
  <si>
    <t>Jan 2026</t>
  </si>
  <si>
    <t>Feb 2026</t>
  </si>
  <si>
    <t>Mar 2026</t>
  </si>
  <si>
    <t>Apr 2026</t>
  </si>
  <si>
    <t>May 2026</t>
  </si>
  <si>
    <t>Jun 2026</t>
  </si>
  <si>
    <t>Jul 2026</t>
  </si>
  <si>
    <t>Aug 2026</t>
  </si>
  <si>
    <t>Sep 2026</t>
  </si>
  <si>
    <t>Oct 2026</t>
  </si>
  <si>
    <t>Nov 2026</t>
  </si>
  <si>
    <t>Dec 2026</t>
  </si>
  <si>
    <t>SS 400</t>
  </si>
  <si>
    <t>SN 400B</t>
  </si>
  <si>
    <t>SN 490B</t>
  </si>
  <si>
    <t>SS 540</t>
  </si>
  <si>
    <t>To Be Confirm…</t>
  </si>
  <si>
    <t>Improvement Plan</t>
  </si>
  <si>
    <t>Yield</t>
  </si>
  <si>
    <t>Average yield 2025</t>
  </si>
  <si>
    <t>Est. Yield 2026</t>
  </si>
  <si>
    <t>Improvement</t>
  </si>
  <si>
    <t>a.</t>
  </si>
  <si>
    <t>PLN (Electricity)</t>
  </si>
  <si>
    <t>Consumption/ton (KWH/ton)</t>
  </si>
  <si>
    <t>- EAF</t>
  </si>
  <si>
    <t>- LF</t>
  </si>
  <si>
    <t>- Others (Aux)</t>
  </si>
  <si>
    <t>Rate Listrik (Cost/Kwh)</t>
  </si>
  <si>
    <t>Amount</t>
  </si>
  <si>
    <t>&gt;&gt; link ke depan</t>
  </si>
  <si>
    <t>b.</t>
  </si>
  <si>
    <t>1MMBTU</t>
  </si>
  <si>
    <t>SM3</t>
  </si>
  <si>
    <t>PGN (NG)</t>
  </si>
  <si>
    <t>Consumption/ton (SM3)</t>
  </si>
  <si>
    <t>MMBTU/ton</t>
  </si>
  <si>
    <t>Rate Gas</t>
  </si>
  <si>
    <t>Total Amount (USD)</t>
  </si>
  <si>
    <t>Total Amount (IDR)</t>
  </si>
  <si>
    <t>c.</t>
  </si>
  <si>
    <t>O2 Allindo</t>
  </si>
  <si>
    <t>June</t>
  </si>
  <si>
    <t>Consumption/ton</t>
  </si>
  <si>
    <t>O2 (SM3)</t>
  </si>
  <si>
    <t>SMS1 consumption</t>
  </si>
  <si>
    <t>MTOP/Monthly fee</t>
  </si>
  <si>
    <t>Electricity (KWH)</t>
  </si>
  <si>
    <t>Total O2 consumption</t>
  </si>
  <si>
    <t>Rate liquid (cost/sm3)</t>
  </si>
  <si>
    <t>Listrik</t>
  </si>
  <si>
    <t>Total amount</t>
  </si>
  <si>
    <t>Average monthly consumption 2025</t>
  </si>
  <si>
    <t>Planned monthly consumption 2026</t>
  </si>
  <si>
    <t>Average monthly consumption 2025 SS 400</t>
  </si>
  <si>
    <t>Planned monthly consumption 2026 SS 400</t>
  </si>
  <si>
    <t>Average monthly consumption 2025 SN 400B</t>
  </si>
  <si>
    <t>Planned monthly consumption 2026 SN 400B</t>
  </si>
  <si>
    <t>Average monthly consumption 2025 SN 490B</t>
  </si>
  <si>
    <t>Planned monthly consumption 2026 SN 490B</t>
  </si>
  <si>
    <t>Average monthly consumption 2025 SS 540</t>
  </si>
  <si>
    <t>Planned monthly consumption 2026 SS 540</t>
  </si>
  <si>
    <t>Material name</t>
  </si>
  <si>
    <t>UOM</t>
  </si>
  <si>
    <t>Consumption/Ton</t>
  </si>
  <si>
    <t>USD/ton</t>
  </si>
  <si>
    <t>IDR/ton</t>
  </si>
  <si>
    <t>FLUXES</t>
  </si>
  <si>
    <t>CALCINED LIME</t>
  </si>
  <si>
    <t>FERRO ALLOY</t>
  </si>
  <si>
    <t>ALUMINIUM INGOT</t>
  </si>
  <si>
    <t>CALCIUM SILICIED LUMPS</t>
  </si>
  <si>
    <t>CARBON</t>
  </si>
  <si>
    <t>CALCINED PETROLEUM COKE</t>
  </si>
  <si>
    <t>CALSIUM CARBIDE 4/30</t>
  </si>
  <si>
    <t>DR</t>
  </si>
  <si>
    <t>EAF CHARGE CARBON</t>
  </si>
  <si>
    <t>DOLOLIME</t>
  </si>
  <si>
    <t>REFRACTORY</t>
  </si>
  <si>
    <t>DOLOMITE MORTAR DHL</t>
  </si>
  <si>
    <t>ELECTRICAL SUPPLIES</t>
  </si>
  <si>
    <t>LAMP BULB 18W TL 220V PHILIPS</t>
  </si>
  <si>
    <t xml:space="preserve"> </t>
  </si>
  <si>
    <t>LAMP BULB 12V,25W KAKI SATU</t>
  </si>
  <si>
    <t>FERRO SILICON</t>
  </si>
  <si>
    <t>FERRO SILICON GRADE 75%</t>
  </si>
  <si>
    <t>GRAPHITE ELECTRODE</t>
  </si>
  <si>
    <t>EAF GRAPHITE ELECTRODE</t>
  </si>
  <si>
    <t>LHF GRAPHITE ELECTRODE</t>
  </si>
  <si>
    <t>EAF CARBON RAISER</t>
  </si>
  <si>
    <t>CASTABLE PERMANENT LINING</t>
  </si>
  <si>
    <t>LADLE SAFETY BRICK</t>
  </si>
  <si>
    <t>CPT</t>
  </si>
  <si>
    <t>SANIT E124 AC6302/42</t>
  </si>
  <si>
    <t>BACK FILLING MASS</t>
  </si>
  <si>
    <t>SANIT 185 MAW 0-3V AC6404C42</t>
  </si>
  <si>
    <t>OTHER EXPENSES</t>
  </si>
  <si>
    <t>SAW BLADE - 2100x15MM, 440TEETH</t>
  </si>
  <si>
    <t>GREASE WRNL @178KG PERTAMINA</t>
  </si>
  <si>
    <t>GREASE - HDX-2 @178KG PERTAMINA</t>
  </si>
  <si>
    <t>OTHER OPERATION</t>
  </si>
  <si>
    <t>FLYING TUNDISH NOZZLE 15</t>
  </si>
  <si>
    <t>GREASE SGX-NL @178KG PERTAMINA</t>
  </si>
  <si>
    <t>CASTABLE VESUVIUS A1700</t>
  </si>
  <si>
    <t>LADLE LIP CASTABLE</t>
  </si>
  <si>
    <t>FIXED TUNDISH NOZZLE 17.5</t>
  </si>
  <si>
    <t>ANKO FORM A96MAS 0-15-IN LRC53</t>
  </si>
  <si>
    <t>SUB ENTRY SHROUD BBL SMS1</t>
  </si>
  <si>
    <t>ANKERPERM SEG-96M VKZ2027T</t>
  </si>
  <si>
    <t>CASTABLE VISUVIUS A60</t>
  </si>
  <si>
    <t>SAW BLADE - CIRCULAR SAW BLADE SIZE:1800</t>
  </si>
  <si>
    <t>MgO Ball</t>
  </si>
  <si>
    <t>FIXED TUNDISH NOZZLE 21</t>
  </si>
  <si>
    <t>LADLE SHROUD</t>
  </si>
  <si>
    <t>FILTER ELEMENT SECONDARY P/N : 5929-0101</t>
  </si>
  <si>
    <t>BLANK NOZZLE TUNDISH</t>
  </si>
  <si>
    <t>SAW BLADE - 1900X350X12MM</t>
  </si>
  <si>
    <t>ANKO FORM A97S 0-15-IN AC6084</t>
  </si>
  <si>
    <t>ANKERMIX-NP 13 TR</t>
  </si>
  <si>
    <t>SUB ENTRY NOZZLE OPEN CASTING</t>
  </si>
  <si>
    <t>FLYING TUNDISH NOZZLE 18</t>
  </si>
  <si>
    <t>CASTABLE RAMMING MIX TUNDISH</t>
  </si>
  <si>
    <t>ANKERPERM SEG-96M VKZ1927</t>
  </si>
  <si>
    <t>PAC LIQUID - POLY ALUMINIUM CHLORIDE</t>
  </si>
  <si>
    <t>CASTABLE CRITERION A60</t>
  </si>
  <si>
    <t>FLYING TUNDISH NOZZLE 17</t>
  </si>
  <si>
    <t>SANIT 180MAW 0-6 V AC6106C42</t>
  </si>
  <si>
    <t>INSULATING BOARD 1200X1000X10MM</t>
  </si>
  <si>
    <t>FILTER ELEMENT - FINAL FILTER ELEMENT P/</t>
  </si>
  <si>
    <t>RAMMING MIX</t>
  </si>
  <si>
    <t>BOTTOM RAMMING - LADLE SMS1</t>
  </si>
  <si>
    <t>FILTER ELEMENT - OD.163XTHX 1.5X920MM</t>
  </si>
  <si>
    <t>BAG JUMBO BAG 1 TON</t>
  </si>
  <si>
    <t>CIRCULAR COLD SAW BLADE, 1700X380X10MM</t>
  </si>
  <si>
    <t>GREASE HIGH TEMP FUCHS RENOLIT HV-TAC2</t>
  </si>
  <si>
    <t>LADLE SHROUD GASKET </t>
  </si>
  <si>
    <t>GRINDING STONE - 200X50X25MM TYPE:37C24T</t>
  </si>
  <si>
    <t>GRAM PAKU GRAM PAKU</t>
  </si>
  <si>
    <t>FLOUR SPAR</t>
  </si>
  <si>
    <t>KULIT PADI SEKAM</t>
  </si>
  <si>
    <t>FILTER ELEMENT PRIMARY P/N: 5929-0101-10</t>
  </si>
  <si>
    <t>EBT TAPHOLE FILLER</t>
  </si>
  <si>
    <t>EBT HOT REPAIR</t>
  </si>
  <si>
    <t>FILTER ELEMENT - OD.163 X THX 2 X 920MM</t>
  </si>
  <si>
    <t>KNIFE - HB20 RM 19x19x70 BOHLERIT</t>
  </si>
  <si>
    <t>GUNNING MATERIAL YK 100B</t>
  </si>
  <si>
    <t>GRINDING WHEEL 7"(180X6X22.23MM)</t>
  </si>
  <si>
    <t>MORTAR SK-36</t>
  </si>
  <si>
    <t>FILTER ELEMENT - PRIMARY FILTER ELEMENT,</t>
  </si>
  <si>
    <t>NOZFIL 140</t>
  </si>
  <si>
    <t>ATK-RESIN PRINTER RIBBON WAX 110X300MTR</t>
  </si>
  <si>
    <t>FILTER ELEMENT P.N : 17.90.PWR10-H0Z-0-V</t>
  </si>
  <si>
    <t>FILTER ELEMENT - FLUID P/N. 02250139-996</t>
  </si>
  <si>
    <t>RESITECT A 94-03</t>
  </si>
  <si>
    <t>LF SAMP-O-LINE</t>
  </si>
  <si>
    <t>RESITECT A 83VC-07</t>
  </si>
  <si>
    <t>BAND IT PLATE - 3/4"</t>
  </si>
  <si>
    <t>GRINDING WHEEL 8"X1"X1.1/4" GC100 HIJAU</t>
  </si>
  <si>
    <t>BANDSAW BLADE 7600x54x1.6x2/3TPI M42</t>
  </si>
  <si>
    <t>BAND IT PLATE 1/2"</t>
  </si>
  <si>
    <t>END BLOCK PN-LIS-E-MT-10A</t>
  </si>
  <si>
    <t>PACKING REMES - 16X16MM</t>
  </si>
  <si>
    <t>SPIDOL SNOWMAN WHITE MARKER</t>
  </si>
  <si>
    <t>RUBBER - ID.17xOD.60x30MM</t>
  </si>
  <si>
    <t>KNIFE - 3/4" x 6"</t>
  </si>
  <si>
    <t>KNIFE - 5/8" x 6"</t>
  </si>
  <si>
    <t>KNIFE - 3/4" X 1/4" X 6"</t>
  </si>
  <si>
    <t>DUST MASK - MONCONG HITAM</t>
  </si>
  <si>
    <t>KNIFE - 1/2" x 6"</t>
  </si>
  <si>
    <t>FILTER ELEMENT - OD.104X1,5X179MM</t>
  </si>
  <si>
    <t>PACKING REMES 14X14MM</t>
  </si>
  <si>
    <t>PACKING REMES 12X12MM WHITE</t>
  </si>
  <si>
    <t>FILTER REFRIGERANT FILTER, 88320001-063</t>
  </si>
  <si>
    <t>ASBESTOS - TALI 1/2" @5KG</t>
  </si>
  <si>
    <t>GLOVE - KULIT PANJANG</t>
  </si>
  <si>
    <t>BAND IT TERMINAL 1/2" (C-254 BUCKLE)</t>
  </si>
  <si>
    <t>LAP TISSUE SABER 70</t>
  </si>
  <si>
    <t>GRINDING WHEEL 8"X1"X1.1/4" A46 ABU ABU</t>
  </si>
  <si>
    <t>RUBBER FOR DIAPHRAGM VALVE 1/2"-20BAR</t>
  </si>
  <si>
    <t>SAW BLADE 16" DIAMOND</t>
  </si>
  <si>
    <t>PACKING REMES 10X10MM WHITE</t>
  </si>
  <si>
    <t>RT-KARUNG PLASTIK BEKAS 25 KG</t>
  </si>
  <si>
    <t>PACKING REMES 8X8MM</t>
  </si>
  <si>
    <t>MOUNTED STONE A3 25X70X6X38MM KINIK</t>
  </si>
  <si>
    <t>PACKING KLINGRIT 0,5MMX1,2MTRX1,2MTR</t>
  </si>
  <si>
    <t>MOUNTED STONE 25X25X6MM</t>
  </si>
  <si>
    <t>ELECTRIC TAPE BLACK 0.18 MMX5/8" 5 YDS</t>
  </si>
  <si>
    <t>BRUSH - ROLL 9" PAKAI GAGANG</t>
  </si>
  <si>
    <t>STEEL CHALK 125X12X5MM FERRARI</t>
  </si>
  <si>
    <t>CAR</t>
  </si>
  <si>
    <t>HAND TAP M12X1.75MM SKC</t>
  </si>
  <si>
    <t>ROPE - RAPIA ROL BESAR</t>
  </si>
  <si>
    <t>NYLON ROPES WHITE LOCAL</t>
  </si>
  <si>
    <t>OTHER MATERIAL &amp; SUPPLIES</t>
  </si>
  <si>
    <t>GREASE LITHIUM EP NLGI 2</t>
  </si>
  <si>
    <t>ALPHAGAZ 200 BAR @ 50LTR</t>
  </si>
  <si>
    <t>ABRASIVE ROLL P80 (6"X48") VAN BELT</t>
  </si>
  <si>
    <t>ADHESIVE EHA BOND 0.95L KLEBSTOFF</t>
  </si>
  <si>
    <t>ADHESIVE - BLUE GASKET SILICON</t>
  </si>
  <si>
    <t>CONTACT TIP - CO2 1.2MM P/N:W000010836</t>
  </si>
  <si>
    <t>WELDING CAP - BLACK</t>
  </si>
  <si>
    <t>CONTACT TIP - CO2 1.6MM</t>
  </si>
  <si>
    <t>WELDING SPRAY - SILANT SILICONE RELEASE</t>
  </si>
  <si>
    <t>ADHESIVE PLASTIC STEEL EPOXY 5 MENIT</t>
  </si>
  <si>
    <t>Oxygen (SAMATOR)</t>
  </si>
  <si>
    <t>GAS OXYGEN LIQUID (O2)</t>
  </si>
  <si>
    <t>EAF COLD FETLING MATERIAL</t>
  </si>
  <si>
    <t>EAF BRICK SLAG ZONE 45/10</t>
  </si>
  <si>
    <t>EAF BRICK SIDEWALL 45/10</t>
  </si>
  <si>
    <t>EAF BRICK SLAG ZONE 35/0</t>
  </si>
  <si>
    <t>TUNDISH WORKING LINING SPRAY MASS</t>
  </si>
  <si>
    <t>EAF BRICK HOT SPOT 35/8</t>
  </si>
  <si>
    <t>EAF BRICK SLAG ZONE 45/0</t>
  </si>
  <si>
    <t>EAF BRICK SIDEWALL 35/8</t>
  </si>
  <si>
    <t>LADLE BRICK YC-MCA-607 SLAG ZONE MK8/16</t>
  </si>
  <si>
    <t>EAF BRICK SIDEWALL 45/60</t>
  </si>
  <si>
    <t>LADLE BRICK SLAG LINE R52 MK8/16</t>
  </si>
  <si>
    <t>EAF HOT FETLING MATERIAL</t>
  </si>
  <si>
    <t>EAF BRICK HOT SPOT 45/10</t>
  </si>
  <si>
    <t>EAF BRICK SLAG ZONE 45/60</t>
  </si>
  <si>
    <t>LADLE BRICK-YC-MCA-607 SLAG ZONE MK8/16</t>
  </si>
  <si>
    <t>EAF BRICK HOT SPOT 45/60</t>
  </si>
  <si>
    <t>LADLE BRICK TRL DOLO 5R1 25/0</t>
  </si>
  <si>
    <t>LADLE BRICK TRL DOLO 7R1-Q 8/8</t>
  </si>
  <si>
    <t>LADLE BRICK SINDOFORM R40-6 MK 8/8</t>
  </si>
  <si>
    <t>EAF BRICK SIDEWALL 45/0</t>
  </si>
  <si>
    <t>EAF BRICK SIDEWALL 35/0</t>
  </si>
  <si>
    <t>LADLE BRICK SINDOFORM R40-3 MK 6/20</t>
  </si>
  <si>
    <t>LADLE BRICK TRL DOLO 5R1 6/20</t>
  </si>
  <si>
    <t>LADLE BRICK SLAG LINE R52 MK8/30</t>
  </si>
  <si>
    <t>LADLE BRICK TRL DOLO 7R1-Q 6/20</t>
  </si>
  <si>
    <t>LADLE BRICK SINDOFORM R40-3 23/0</t>
  </si>
  <si>
    <t>LADLE BRICK-YC-MCA-304 SIDEWALL MK6/8</t>
  </si>
  <si>
    <t>LADLE BRICK TRL DOLO 7R1-Q 8/40</t>
  </si>
  <si>
    <t>LADLE BRICK YC-MCA-304 BOTTOM MK 9/0</t>
  </si>
  <si>
    <t>TUNDISH IMPACT POT</t>
  </si>
  <si>
    <t>LADLE BRICK SINDOFORM R40-6 MK 8/40</t>
  </si>
  <si>
    <t>LADLE BRICK SINDOFORM R40-3 MK 6/8</t>
  </si>
  <si>
    <t>LADLE BRICK YC-MCA-607 SLAG ZONE MK8/30</t>
  </si>
  <si>
    <t>EAF SAFETY BRICK</t>
  </si>
  <si>
    <t>LADLE BRICK TRL DOLO 5R1 6/8</t>
  </si>
  <si>
    <t>EAF BRICK HOT SPOT 45/0</t>
  </si>
  <si>
    <t>LADLE BRICK-YC-MCA-304 SIDEWALL MK6/25</t>
  </si>
  <si>
    <t>TUNDISH IMPACT PAD</t>
  </si>
  <si>
    <t>LADLE BRICK TRL DOLO 7R1-Q 6/8</t>
  </si>
  <si>
    <t>LADLE BRICK-YC-MCA-607 SLAG ZONE MK8/30</t>
  </si>
  <si>
    <t>TUNDISH COVERING POWDER</t>
  </si>
  <si>
    <t>LADLE BRICK-YC-MCA-607 BOTTOM MK30/0</t>
  </si>
  <si>
    <t>LADLE BRICK SINDOFORM R40-6 30/0</t>
  </si>
  <si>
    <t>LADLE BRICK TRL DOLO 7R1-Q 30/0</t>
  </si>
  <si>
    <t>LADLE BRICK SINDOFORM R40-3 MK 8/8</t>
  </si>
  <si>
    <t>EAF BRICK DOOR BRICK</t>
  </si>
  <si>
    <t>LADLE BRICK SINDOFORM R40-3 MK 8/40</t>
  </si>
  <si>
    <t>LADLE BRICK YC-MCA-304 SIDEWALL MK 7/8</t>
  </si>
  <si>
    <t>LADLE BRICK YC-MCA-304 SIDEWALL MK 7/30</t>
  </si>
  <si>
    <t>Ladle Brick YC-MCA-304 Bottom MK 9/0/80</t>
  </si>
  <si>
    <t>LADLE BRICK SINDOFORM R40-3 23/0/75</t>
  </si>
  <si>
    <t>EAF SAMP-O-LINE</t>
  </si>
  <si>
    <t>SILICON CARBIDE</t>
  </si>
  <si>
    <t>SILICON MANGANESE</t>
  </si>
  <si>
    <t>SPARE &amp; MAINTENANCE</t>
  </si>
  <si>
    <t>BRAKE PAD - P/N 8.251.560. SB14.31</t>
  </si>
  <si>
    <t>MNC LOWER NOZZLE R274/14.0</t>
  </si>
  <si>
    <t>MNC LOWER NOZZLE R274/14.5</t>
  </si>
  <si>
    <t>NOZZLE SAND LADLE</t>
  </si>
  <si>
    <t>INSERT KGMN 800-08-T NC6315</t>
  </si>
  <si>
    <t>MNC LOWER NOZZLE R274/15.0</t>
  </si>
  <si>
    <t>WELDING ELECTRODE - AWS E309MOL16 4,0MM</t>
  </si>
  <si>
    <t>WELDING ELECTRODE - AWS ER70S-6 1,2MM</t>
  </si>
  <si>
    <t>BRAKE LINING - 250X12T P/N : 33</t>
  </si>
  <si>
    <t>WELDING ELECTRODE - AWS E309L16 4,0MM</t>
  </si>
  <si>
    <t>TUBE BLOCK TAPE HOLE BRICK</t>
  </si>
  <si>
    <t>WELDING ELECTRODE UTP S 65-AP Ø4.0MM</t>
  </si>
  <si>
    <t>INSERT VNMG 160408 NC 6310 KORLOY</t>
  </si>
  <si>
    <t>WELDING ELECTRODE - AWS ENI-CI 4,0MM</t>
  </si>
  <si>
    <t>INSERT - CNMG 120408</t>
  </si>
  <si>
    <t>INSERT KGMN 800-08-T PC5300</t>
  </si>
  <si>
    <t>INSERT - CNMA 120412 FOR HARDNESS 59 HRC</t>
  </si>
  <si>
    <t>WELDING ELECTRODE AWS ENI-CI 3,2MM</t>
  </si>
  <si>
    <t>BRAKE LINING - TE 400 262X242X140X13MM</t>
  </si>
  <si>
    <t>BRAKE LINING 245X140X15MM DWG: KT.05</t>
  </si>
  <si>
    <t>DRILL - 22MM TAPER NACHI</t>
  </si>
  <si>
    <t>WELDING ELECTRODE AWS E309L16 3,2MM</t>
  </si>
  <si>
    <t>BRAKE LINING - TE 630 385x410x225x17MM</t>
  </si>
  <si>
    <t>WIPER SEAL OD.130XID.105XT.13MM</t>
  </si>
  <si>
    <t>BRAKE LINING TE 315 195X211X110X13MM</t>
  </si>
  <si>
    <t>WELDING ELECTRODE UTP S 65-AP Ø3.2MM</t>
  </si>
  <si>
    <t>WELDING ELECTRODE - AWS E308L16 3,25MM</t>
  </si>
  <si>
    <t>INSERT - TPKN 2204 PDSR-SM PC3535/PC3545</t>
  </si>
  <si>
    <t>WELDING ELECTRODE AWS E7018 3,2MM</t>
  </si>
  <si>
    <t>BRAKE LINING - TE 500 328X310X180X15MM</t>
  </si>
  <si>
    <t>HOSE NIPPLE - 1/2" X 3/4"</t>
  </si>
  <si>
    <t>HOSE NIPPLE - 1/2" 3000 PSI</t>
  </si>
  <si>
    <t>WELDING ELECTRODE AWS E309MOL16 3,2MM</t>
  </si>
  <si>
    <t>TELESCOPIC TUBE</t>
  </si>
  <si>
    <t>WELDING ELECTRODE AWS JIS DF2A 450R4,0MM</t>
  </si>
  <si>
    <t>WIPER SEAL - 90X80X6/14MM</t>
  </si>
  <si>
    <t>WELDING ELECTRODE - AWS E6011 3,2MM</t>
  </si>
  <si>
    <t>WELDING ELECTRODE - AWS E308L16 2,5MM</t>
  </si>
  <si>
    <t>WELDING ELECTRODE - AWS E6011 4,0MM</t>
  </si>
  <si>
    <t>CUTTING TIP - NO. 3 TYPE A YAMATO</t>
  </si>
  <si>
    <t>HOSE NIPPLE - 1" X 1.1/4"</t>
  </si>
  <si>
    <t>HOSE NIPPLE - 1.1/4" 3000 PSI</t>
  </si>
  <si>
    <t>HOSE NIPPLE - 1.1/2" 3000 PSI</t>
  </si>
  <si>
    <t>CUTTING TIP NO. 3 106 HC KOIKE</t>
  </si>
  <si>
    <t>CUTTING TIP NO. 6 106 HC KOIKE</t>
  </si>
  <si>
    <t>WELDING ELECTRODE - AWS E308L16 4,0MM</t>
  </si>
  <si>
    <t>WELDING ELECTRODE - BRONZE 4,0MM</t>
  </si>
  <si>
    <t>HOSE NIPPLE - 1" X 3/4"</t>
  </si>
  <si>
    <t>CUTTING TIP NO. 5 106 HC KOIKE</t>
  </si>
  <si>
    <t>HOSE NIPPLE - 1" 3000 PSI</t>
  </si>
  <si>
    <t>HOSE NIPPLE - 3/4" 3000 PSI</t>
  </si>
  <si>
    <t>WIPER SEAL PU6 160X175X16MM MAT.PUR</t>
  </si>
  <si>
    <t>CUTTING TIP - NO. 7 106 HC KOIKE</t>
  </si>
  <si>
    <t>CUTTING TIP - NO. 8 106 HC KOIKE</t>
  </si>
  <si>
    <t>CUTTING TIP NO. 4 106 HC KOIKE</t>
  </si>
  <si>
    <t>HOSE NIPPLE - 3/8" 3000 PSI</t>
  </si>
  <si>
    <t>HOSE NIPPLE - 1/4" 3000 PSI</t>
  </si>
  <si>
    <t>CUTTING TIP - CO2 1.6MM</t>
  </si>
  <si>
    <t>MALE BRASS HOUSE NIPPLE DRAT 3/8"X8MM</t>
  </si>
  <si>
    <t>MALE BRASS HOUSE NIPPLE DRAT 3/8"X10MM</t>
  </si>
  <si>
    <t>HOSE NIPPLE - 1/2" X 1/4"</t>
  </si>
  <si>
    <t>CASTING POWDER ST-SP/BG-41</t>
  </si>
  <si>
    <t>CASTING POWDER ST-SP/ BG-35</t>
  </si>
  <si>
    <t>STORE &amp; SUPPLIES</t>
  </si>
  <si>
    <t>GAS ARGON LIQUID</t>
  </si>
  <si>
    <t>K225 SSD Slump 12</t>
  </si>
  <si>
    <t>OIL - SULLUBE P/N 250022-669</t>
  </si>
  <si>
    <t>OIL, LUBRICANTS S/N:CM02-001018L</t>
  </si>
  <si>
    <t>OIL TURALIK 69 CURAH PERTAMINA</t>
  </si>
  <si>
    <t>OIL SULLUBE P/N 250022-669</t>
  </si>
  <si>
    <t>OIL - RORED HDA 140 CURAH PERTAMINA</t>
  </si>
  <si>
    <t>OIL WATER GLYCOL ULTRASAFE 620 @220KG</t>
  </si>
  <si>
    <t>OIL - MEDITRAN S40 CURAH PERTAMINA</t>
  </si>
  <si>
    <t>OIL - TURALIK 52 CURAH PERTAMINA</t>
  </si>
  <si>
    <t>OIL - TURALIK T68 CURAH PERTAMINA</t>
  </si>
  <si>
    <t>COMPRIT A95-6-CN</t>
  </si>
  <si>
    <t>OIL - MEDITRAN 40 CURAH PERTAMINA</t>
  </si>
  <si>
    <t>ANKERMIX NP13-CN</t>
  </si>
  <si>
    <t>K300 SSD Slump 12</t>
  </si>
  <si>
    <t>STICKER LABEL PRINTER P=6,9CM L=4,4CM</t>
  </si>
  <si>
    <t>K450 SSD Screening Slump 14</t>
  </si>
  <si>
    <t>GAS NITROGEN CAIR (N2)</t>
  </si>
  <si>
    <t>CASTING POWDER SYNTHERM IGBB 714/L-9</t>
  </si>
  <si>
    <t>CASTING POWDER ACCUTHERM ST-SP/G11</t>
  </si>
  <si>
    <t>STICKER LABEL PRINTER UK.P=7.0CM L=4.5CM</t>
  </si>
  <si>
    <t>OIL - TURALIK 41 @209LTR PERTAMINA</t>
  </si>
  <si>
    <t>OIL TURALIK 48 CURAH PERTAMINA</t>
  </si>
  <si>
    <t>OIL SK SUPER WAY 68</t>
  </si>
  <si>
    <t>OIL SOLUBE @200LTR</t>
  </si>
  <si>
    <t>GAS CARBON DIOXIDE (CO2) 25KG</t>
  </si>
  <si>
    <t>ALMIX</t>
  </si>
  <si>
    <t>STICKER TAHAN GEMPA UK.3.5 X 4.5 CM</t>
  </si>
  <si>
    <t>CERAMIC FIBER BLANKET 7200X600X25,4MM</t>
  </si>
  <si>
    <t>GAS-MIXED GAS P10</t>
  </si>
  <si>
    <t>GAS ARGON UHP 6M3</t>
  </si>
  <si>
    <t>CERAMIC FIBER BLANKET 3600X610X50MM</t>
  </si>
  <si>
    <t>GAS - OXYGEN (O2) VGL</t>
  </si>
  <si>
    <t>K400 SSD Screening Slump 14</t>
  </si>
  <si>
    <t>RUBBER PACKING T.5X1200X1200MM</t>
  </si>
  <si>
    <t>GAS OXYGEN (O2) 6M3</t>
  </si>
  <si>
    <t>GAS - NITROGEN (N2) 6M3</t>
  </si>
  <si>
    <t>EAF ELECTRODE NIPPLE</t>
  </si>
  <si>
    <t>TOOLS &amp; SUPPLIES</t>
  </si>
  <si>
    <t>FILTER ELEMENT R928006035</t>
  </si>
  <si>
    <t>FILTER E SEPARATOR PRIMARY 250034-124</t>
  </si>
  <si>
    <t>FILTER ELEMENT 1.1000 PWR10 A00-0-V</t>
  </si>
  <si>
    <t>FILTER -E SEPARATOR SECONDARY 250034-130</t>
  </si>
  <si>
    <t>INSULATING BOARD</t>
  </si>
  <si>
    <t>FILTER ELEMENT - 1.1000 H10XL-A00-0-M</t>
  </si>
  <si>
    <t>FILTER ELEMENT - 1.2000 H10XL-A00-0-M</t>
  </si>
  <si>
    <t>K300 SSD Slump 14</t>
  </si>
  <si>
    <t>FILTER - AIR PN 88298001-996 SULLAIR</t>
  </si>
  <si>
    <t>CARBON FULL RESIN UK.110X300 METER SONY</t>
  </si>
  <si>
    <t>FILTER ELEMENT TYPE:2.0400.H10XL-A00-0-M</t>
  </si>
  <si>
    <t>FILTER - ELEMENT 02250135-149</t>
  </si>
  <si>
    <t>FILTER ELEMENT-1.1000H10XL-A000V REXROTH</t>
  </si>
  <si>
    <t>FILTER ELEMENT FILLING PUMP 10 MICRON</t>
  </si>
  <si>
    <t>FILTER - ELEMENT FAX-800X10</t>
  </si>
  <si>
    <t>FILTER - ELEMENT FLUID P/N 88298003-408</t>
  </si>
  <si>
    <t>FILTER ELEMENT FLUID P/N.02250139-996</t>
  </si>
  <si>
    <t>FILTER ELEMENT MODEL: SCR-125N-1#</t>
  </si>
  <si>
    <t>FILTER ELEMENT MODEL: SCF-125N-1#</t>
  </si>
  <si>
    <t>FILTER ELEMENT MODEL: SCH-125N-1#</t>
  </si>
  <si>
    <t>PAINT HR 600ºC SILVER METHALIC</t>
  </si>
  <si>
    <t>PAINT MENY - RED @5KG</t>
  </si>
  <si>
    <t>PAINT MENY - YELLOW @5KG</t>
  </si>
  <si>
    <t>PAINT MENY - WHITE @5KG</t>
  </si>
  <si>
    <t>PAINT MENY - GREEN @5KG</t>
  </si>
  <si>
    <t>BAND IT TERMINAL - 3/4"</t>
  </si>
  <si>
    <t>CHEMICAL PAC BASED COAGULANT</t>
  </si>
  <si>
    <t>PAINT SYNTHETIC - SUPER WHITE @4KG</t>
  </si>
  <si>
    <t>FILTER ELEMENT - TYPE : P171540</t>
  </si>
  <si>
    <t>PAINT SPRAY - WHITE NO.102 300CC PYLOX</t>
  </si>
  <si>
    <t>FILTER - HX-250 X 3Q3 LEEMIN HYDRAULIC</t>
  </si>
  <si>
    <t>PACKING KLINGRIT 3,0MMX1,2MTRX1,2MTR</t>
  </si>
  <si>
    <t>SPOTCHECK JESTON 815 SPOT CHECK CLEANER</t>
  </si>
  <si>
    <t>SPOTCHECK - JESTON 817 SPOT CHECK DEVELO</t>
  </si>
  <si>
    <t>SPOTCHECK JESTON 816 SPOT CHECK PENETRAN</t>
  </si>
  <si>
    <t>PACKING KLINGRIT 2,0MMX1,2MTRX1,2MTR</t>
  </si>
  <si>
    <t>PACKING KLINGRIT 1,0MMX1,2MTRX1,2MTR</t>
  </si>
  <si>
    <t>PAINT SEIVT CHEMOLUX 567 MARIGOLD YELLOW</t>
  </si>
  <si>
    <t>CEMENT - COMBEXTRA GP @25 KG</t>
  </si>
  <si>
    <t>CPT Consumption</t>
  </si>
  <si>
    <t>OIL TURBOBLEND  AAP1405340-00294</t>
  </si>
  <si>
    <t>SANIT 185 MAW 0-3V AC6404C45</t>
  </si>
  <si>
    <t>SANIT 180 MAW 0-6V AC6106C45</t>
  </si>
  <si>
    <t>OIL - RG 1000 @209 LTR /DRUM PERTAMINA</t>
  </si>
  <si>
    <t>FILTER - ELEMENT 01.NBF 55-85.3VL.B.P (3</t>
  </si>
  <si>
    <t>ELECTRIC TAPE - SCOTCH 27 3M</t>
  </si>
  <si>
    <t>ELECTRIC TAPE - SCOTCH 23 3M</t>
  </si>
  <si>
    <t>FILTER SRC2300 PN:88320001-233</t>
  </si>
  <si>
    <t>HOSE NIPPLE - 2" X 1.1/2"</t>
  </si>
  <si>
    <t>HOSE NIPPLE - 2#  3000 PSI</t>
  </si>
  <si>
    <t>HOSE NIPPLE - 1.1/2" X 1.1/4"</t>
  </si>
  <si>
    <t>WELDING ELECTRODE GOUGING 6,0MM</t>
  </si>
  <si>
    <t>HOSE NIPPLE - 1/2" X 3/8"</t>
  </si>
  <si>
    <t>HOSE NIPPLE - NPT 1/4" x 3/8"</t>
  </si>
  <si>
    <t>LADLE BRICK SINDOFORM R40-3 MK 7/30</t>
  </si>
  <si>
    <t>LADLE BRICK SINDOFORM R40-3 MK 7/8</t>
  </si>
  <si>
    <t>FILTER ELEMENT - TYPE : P760055</t>
  </si>
  <si>
    <t>FILTER ELEMENT - TYPE : P171580</t>
  </si>
  <si>
    <t>FILTER ELEMENT HX-250X10 LEEMIN HYD</t>
  </si>
  <si>
    <t>BRAKE LINING - 150X95X4MM 2 SISI</t>
  </si>
  <si>
    <t>FILTER ELEMENT - P165138</t>
  </si>
  <si>
    <t>PACKING REMES 6X6MM</t>
  </si>
  <si>
    <t>G APOTEC LIQUID GLUE 11 GRAM</t>
  </si>
  <si>
    <t>Ca-Si Wire</t>
  </si>
  <si>
    <t>BRAKE LINING 149X96X5MM 2 SISI + DUDUKAN</t>
  </si>
  <si>
    <t>RUBBER PACKING T.3X1200X1200MM</t>
  </si>
  <si>
    <t>SANIT E124 AC6302/45</t>
  </si>
  <si>
    <t>ADHESIVE - PLYING GLUE J#31 1 LTR</t>
  </si>
  <si>
    <t>CASTABLE 90S</t>
  </si>
  <si>
    <t>FILTER ELEMENT - OD.104X1.5X175MM</t>
  </si>
  <si>
    <t>FERRO VANADIUM</t>
  </si>
  <si>
    <t>BRAKE PAD - P/N 8.251.555. SB14.21</t>
  </si>
  <si>
    <t>FERRO MANGANESE MEDIUM CARBON</t>
  </si>
  <si>
    <t>PAINT SPRAY -GREEN NO.162 300CC PYLOX</t>
  </si>
  <si>
    <t>BRAKE LINNING TE 400 UK:265X140X15MM</t>
  </si>
  <si>
    <t>RUBBER - Ø29xØ101x96MM</t>
  </si>
  <si>
    <t>RUBBER 1 1/2# # ID.41 X OD.55 X 6MM</t>
  </si>
  <si>
    <t>RUBBER 1 1/4# # ID.32 X OD.48 X 6MM</t>
  </si>
  <si>
    <t>RUBBER 1# # ID.27 X OD.40 X 6MM</t>
  </si>
  <si>
    <t>FLYING TUNDISH NOZZLE 19</t>
  </si>
  <si>
    <t>FLYING TUNDISH NOZZLE 20</t>
  </si>
  <si>
    <t>FLYING TUNDISH NOZZLE 20.5</t>
  </si>
  <si>
    <t>CASTING POWDER ACCUTHERM ST-SP/512-21-3</t>
  </si>
  <si>
    <t>CASTING POWDER ST-SP/E8</t>
  </si>
  <si>
    <t>EAF BRICK HOT SPOT 35/0</t>
  </si>
  <si>
    <t>FILTER - ELEMEN TYPE: SK4-S-200-V</t>
  </si>
  <si>
    <t>MNC LOWER NOZZLE R274/17.5</t>
  </si>
  <si>
    <t>MNC LOWER NOZZLE R274/18.0</t>
  </si>
  <si>
    <t>GAS P10 METHANE 10% ARGON BALANCE</t>
  </si>
  <si>
    <t>WELDING ELECTRODE - HV 350 Ø 4.0 x 350mm</t>
  </si>
  <si>
    <t>PAINT SPRAY - GRAY NO.104 300CC PYLOX</t>
  </si>
  <si>
    <t>LADLE BRICK SLAG ZONE-MT-14A -9/30</t>
  </si>
  <si>
    <t>LADLE BRICK WALL-SAAP-85AT- 8/8</t>
  </si>
  <si>
    <t>LADLE BRICK SLAG ZONE-MT-14A -9/16</t>
  </si>
  <si>
    <t>LADLE BOTTOM-SAAP-75A -30/0</t>
  </si>
  <si>
    <t>LADLE BRICK WALL-SAAP-85AT - 8/40</t>
  </si>
  <si>
    <t>LADLE BOTTOM IMPACT-SAAP-80A- 35/0</t>
  </si>
  <si>
    <t>FILLING MASS</t>
  </si>
  <si>
    <t>WELDING WIRE TYPE:Cusn DIA.1.2MM D-300</t>
  </si>
  <si>
    <t>RESITECT K85PCR-02-O-IN</t>
  </si>
  <si>
    <t>FILTER - ELEMENT TYPE 0025 S125 W</t>
  </si>
  <si>
    <t>NIPPLE ADAPTOR 1.1/2" BSPP 3000PSI</t>
  </si>
  <si>
    <t>HYDROCLORIDE ACID - 32-33%</t>
  </si>
  <si>
    <t>LADLE BRICK BOTTOM B01 9/0/80</t>
  </si>
  <si>
    <t>LADLE BRICK BOTTOM B01 9/0</t>
  </si>
  <si>
    <t>LADLE BRICK BOTTOM R27 30/0</t>
  </si>
  <si>
    <t>LADLE BRICK SIDE WALL (R4-19) B01 7/8</t>
  </si>
  <si>
    <t>LADLE BRICK SIDE WALL (R4-19) B01 7/30</t>
  </si>
  <si>
    <t>LADLE BRICK SIDE WALL (R1-3) B05 8/30</t>
  </si>
  <si>
    <t>LADLE BRICK SIDE WALL (R1-3)B05 8/16</t>
  </si>
  <si>
    <t>LADLE BRICK SLAG LINE (R20-30) B05 8/16</t>
  </si>
  <si>
    <t>LADLE BRICK SLAG LINE (R20-30) B05 8/30</t>
  </si>
  <si>
    <t>FLYING TUNDISH NOZZLE 16</t>
  </si>
  <si>
    <t>WELDING ELECTRODE - AWS E6013 2,5MM</t>
  </si>
  <si>
    <t>MINYAK - RENOLIN PG220 FUCHS</t>
  </si>
  <si>
    <t>ANKO FORM A96MAS-10-EM-CN</t>
  </si>
  <si>
    <t>SANIT NE 207</t>
  </si>
  <si>
    <t>SANIT 185 MAW 0-3 NE-CN</t>
  </si>
  <si>
    <t>REDUCER 1"x3/4" BSPP 3000PSI</t>
  </si>
  <si>
    <t>NIPPLE ADAPTOR 1" BSPT 3000 PSI</t>
  </si>
  <si>
    <t>REDUCER 3/4"x1/2" NPT 60°</t>
  </si>
  <si>
    <t>REDUCER 1/2"x3/8" BSPP X NPT 60° 3000PSI</t>
  </si>
  <si>
    <t>PACKING KLINGRIT - 4,0MMX1,2MTRX1,2MTR</t>
  </si>
  <si>
    <t>BOLT - M.10 X 55MM</t>
  </si>
  <si>
    <t>BEARING 22212</t>
  </si>
  <si>
    <t>NIPPLE ADAPTOR 1/2" NPT 60° X BSPP</t>
  </si>
  <si>
    <t>REDUCER 1/4" x 3/8" 3000PSI NPT 60°</t>
  </si>
  <si>
    <t>QUICK COUPLING - 2.1/2" TYPE A STAINLESS</t>
  </si>
  <si>
    <t>QUICK COUPLING - 2.1/2" TYPE D STAINLESS</t>
  </si>
  <si>
    <t>BOLT AND NUT M.16 X 70MM HITAM</t>
  </si>
  <si>
    <t>BOLT M.18 X 80MM HITAM</t>
  </si>
  <si>
    <t>SNAPRING - H-80</t>
  </si>
  <si>
    <t>BOLT AND NUT M.20 X 100MM HITAM</t>
  </si>
  <si>
    <t>BOLT M.20 X 90MM</t>
  </si>
  <si>
    <t>BEARING TIMKEN 22208 C3V33 C</t>
  </si>
  <si>
    <t>BOLT AND NUT - M.18 X 80MM HITAM</t>
  </si>
  <si>
    <t>NIPPLE ADAPTOR 2" NPT 60° 3000 PSI</t>
  </si>
  <si>
    <t>FILTER - PRIMARY ELEMENT P/N : AAP 05400</t>
  </si>
  <si>
    <t>FILTER - FINAL ELEMENT P/N : AAP 0540009</t>
  </si>
  <si>
    <t>ANKO FORM 96 MAS 0-15V LRC53</t>
  </si>
  <si>
    <t>BEARING 23228</t>
  </si>
  <si>
    <t>BOLT - M.12 X 70MM PUTIH</t>
  </si>
  <si>
    <t>NUT - M.12 PUTIH</t>
  </si>
  <si>
    <t>Sparepart - classification changed by user</t>
  </si>
  <si>
    <t>BOLT - M.16 X 90MM HITAM</t>
  </si>
  <si>
    <t>BOLT AND NUT M.16 X 80MM</t>
  </si>
  <si>
    <t>RUBBER COUPLING - 25X48X50MM BERSERAT</t>
  </si>
  <si>
    <t>RUBBER COUPLING - 30X58X40MM BERSERAT</t>
  </si>
  <si>
    <t>RUBBER COUPLING - 20X38X35MM BERSERAT</t>
  </si>
  <si>
    <t>RUBBER COUPLING - 30X58X50MM BERSERAT</t>
  </si>
  <si>
    <t>BOLT - M.12 X 75MM HITAM</t>
  </si>
  <si>
    <t>BOLT - M.10 X 60MM</t>
  </si>
  <si>
    <t>SEAL - TC 60X80X10MM</t>
  </si>
  <si>
    <t>TEE - DRAT 1/2" GALVANIS</t>
  </si>
  <si>
    <t>ELBOW - DRAT 1/2" GALVANIS</t>
  </si>
  <si>
    <t>PRESSURE GAUGE 4", 1/2"NPT 10BAR</t>
  </si>
  <si>
    <t>BALL VALVE 1/2" KITZ</t>
  </si>
  <si>
    <t>LADLE BRICK SUPERDOL SWL 19-30 6MR 8/8</t>
  </si>
  <si>
    <t>LADLE BRICK SUPERDOL SWL 19-30 6MR 8/40</t>
  </si>
  <si>
    <t>LADLE BRICK SUPERDOL SWL 4-18 MR 6/8</t>
  </si>
  <si>
    <t>LADLE BRICK SUPERDOL SWL 4-18 MR 6/20</t>
  </si>
  <si>
    <t>LADLE BRICK SUPERDOL SWL 1-3 6MR 8/8</t>
  </si>
  <si>
    <t>LADLE BRICK SUPERDOL SWL 1-3 6MR 8/40</t>
  </si>
  <si>
    <t>LADLE BRICK SUPERDOL BOTTOM MR 23/0</t>
  </si>
  <si>
    <t>LADLE BRICK SUPERDOL BOTTOM  6MR 30/0</t>
  </si>
  <si>
    <t>CUTTING TIP - NO. 2 106 HC KOIKE</t>
  </si>
  <si>
    <t>HOSE NIPPLE 3/8"x8mm</t>
  </si>
  <si>
    <t>ADHESIVE - LOCTITE 243</t>
  </si>
  <si>
    <t>REDUCER 1"x1.1/4" NPT 60°xBSPP 3000PSI</t>
  </si>
  <si>
    <t>NIPPLE ADAPTOR 3/4" 3000 PSI</t>
  </si>
  <si>
    <t>Total</t>
  </si>
  <si>
    <t>Consumables total</t>
  </si>
  <si>
    <t>[4]</t>
  </si>
  <si>
    <t>Machine/Area</t>
  </si>
  <si>
    <t>Maintenance type</t>
  </si>
  <si>
    <t>Estimated frequency</t>
  </si>
  <si>
    <t>Estimated cost per maintenance
(IDR)</t>
  </si>
  <si>
    <t>Period month</t>
  </si>
  <si>
    <t>Monthly breakdown</t>
  </si>
  <si>
    <t>tbc</t>
  </si>
  <si>
    <t>[5]</t>
  </si>
  <si>
    <t xml:space="preserve">Summary cost </t>
  </si>
  <si>
    <t>Full cost</t>
  </si>
  <si>
    <t>Classification Cost (the same mapping in analytical report)</t>
  </si>
  <si>
    <t>Variable Cost</t>
  </si>
  <si>
    <t>Fixed Cost</t>
  </si>
  <si>
    <t>Conversion cost</t>
  </si>
  <si>
    <t>d.</t>
  </si>
  <si>
    <t>e.</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</si>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</sst>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 numFmtId="171" formatCode="_(* #,##0.000_);_(* \(#,##0.000\);_(* &quot;-&quot;??_);_(@_)"/>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b/>
      <sz val="12"/>
      <name val="Aptos Narrow"/>
      <family val="2"/>
    </font>
    <font>
      <sz val="12"/>
      <name val="Aptos Narrow"/>
      <family val="2"/>
    </font>
    <font>
      <b/>
      <sz val="11"/>
      <color rgb="FFFF0000"/>
      <name val="Aptos Narrow"/>
      <family val="2"/>
    </font>
    <font>
      <b/>
      <sz val="24"/>
      <color theme="1"/>
      <name val="Aptos Narrow"/>
      <family val="2"/>
    </font>
    <font>
      <sz val="7"/>
      <color rgb="FF2A333E"/>
      <name val="Aptos Narrow"/>
      <family val="2"/>
    </font>
    <font>
      <b/>
      <sz val="11"/>
      <color rgb="FF000000"/>
      <name val="Aptos Narrow"/>
      <family val="2"/>
    </font>
    <font>
      <i/>
      <sz val="11"/>
      <color rgb="FF000000"/>
      <name val="Aptos Narrow"/>
      <family val="2"/>
    </font>
    <font>
      <sz val="9"/>
      <color rgb="FFFFFFFF"/>
      <name val="Aptos Narrow"/>
      <family val="2"/>
    </font>
    <font>
      <sz val="11"/>
      <color theme="0"/>
      <name val="Aptos Narrow"/>
      <family val="2"/>
    </font>
    <font>
      <i/>
      <sz val="11"/>
      <color rgb="FFFF0000"/>
      <name val="Aptos Narrow"/>
      <family val="2"/>
    </font>
    <font>
      <sz val="11"/>
      <color rgb="FFFF0000"/>
      <name val="Aptos Narrow"/>
      <family val="2"/>
    </font>
    <font>
      <b/>
      <i/>
      <sz val="11"/>
      <color theme="0"/>
      <name val="Aptos Narrow"/>
      <family val="2"/>
    </font>
    <font>
      <b/>
      <sz val="10"/>
      <color theme="0"/>
      <name val="Aptos Narrow"/>
      <family val="2"/>
    </font>
    <font>
      <b/>
      <i/>
      <u/>
      <sz val="11"/>
      <color rgb="FF339966"/>
      <name val="Calibri"/>
      <family val="2"/>
      <scheme val="minor"/>
    </font>
    <font>
      <sz val="10"/>
      <color indexed="81"/>
      <name val="Aptos Narrow"/>
      <family val="2"/>
    </font>
    <font>
      <sz val="10"/>
      <color indexed="81"/>
      <name val="Aptos"/>
      <family val="2"/>
    </font>
    <font>
      <sz val="9"/>
      <color indexed="81"/>
      <name val="Tahoma"/>
      <family val="2"/>
    </font>
    <font>
      <b/>
      <sz val="12"/>
      <color theme="1"/>
      <name val="Aptos Narrow"/>
      <family val="2"/>
    </font>
    <font>
      <sz val="10"/>
      <color theme="1"/>
      <name val="Aptos Narrow"/>
      <family val="2"/>
    </font>
    <font>
      <b/>
      <i/>
      <u/>
      <sz val="12"/>
      <color rgb="FF339966"/>
      <name val="Aptos Narrow"/>
      <family val="2"/>
    </font>
  </fonts>
  <fills count="34">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339966"/>
        <bgColor indexed="64"/>
      </patternFill>
    </fill>
    <fill>
      <patternFill patternType="solid">
        <fgColor rgb="FFFFC000"/>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8" tint="-0.249977111117893"/>
        <bgColor indexed="64"/>
      </patternFill>
    </fill>
    <fill>
      <patternFill patternType="solid">
        <fgColor theme="4" tint="0.39997558519241921"/>
        <bgColor indexed="64"/>
      </patternFill>
    </fill>
    <fill>
      <patternFill patternType="solid">
        <fgColor theme="2" tint="-0.499984740745262"/>
        <bgColor indexed="64"/>
      </patternFill>
    </fill>
  </fills>
  <borders count="80">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diagonal/>
    </border>
    <border>
      <left style="thin">
        <color indexed="64"/>
      </left>
      <right style="hair">
        <color auto="1"/>
      </right>
      <top/>
      <bottom style="thin">
        <color indexed="64"/>
      </bottom>
      <diagonal/>
    </border>
    <border>
      <left style="hair">
        <color indexed="64"/>
      </left>
      <right style="thin">
        <color indexed="64"/>
      </right>
      <top/>
      <bottom style="thin">
        <color indexed="64"/>
      </bottom>
      <diagonal/>
    </border>
    <border>
      <left/>
      <right style="hair">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bottom style="double">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94">
    <xf numFmtId="0" fontId="0" fillId="0" borderId="0" xfId="0"/>
    <xf numFmtId="0" fontId="0" fillId="5" borderId="0" xfId="0" applyFill="1"/>
    <xf numFmtId="0" fontId="7" fillId="6" borderId="2" xfId="6" applyFont="1" applyFill="1" applyBorder="1" applyAlignment="1">
      <alignment horizontal="center" vertical="center"/>
    </xf>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3" borderId="0" xfId="1" applyFont="1" applyFill="1" applyAlignment="1">
      <alignment horizontal="left" wrapText="1"/>
    </xf>
    <xf numFmtId="0" fontId="17" fillId="23" borderId="0" xfId="1" applyFont="1" applyFill="1" applyAlignment="1">
      <alignment horizontal="left"/>
    </xf>
    <xf numFmtId="0" fontId="11" fillId="23" borderId="0" xfId="1" applyFont="1" applyFill="1" applyAlignment="1" applyProtection="1">
      <alignment horizontal="left" wrapText="1"/>
      <protection locked="0"/>
    </xf>
    <xf numFmtId="0" fontId="11" fillId="23" borderId="0" xfId="1" applyFont="1" applyFill="1" applyAlignment="1">
      <alignment wrapText="1"/>
    </xf>
    <xf numFmtId="0" fontId="11" fillId="23" borderId="0" xfId="1" applyFont="1" applyFill="1" applyAlignment="1" applyProtection="1">
      <alignment horizontal="center" wrapText="1"/>
      <protection locked="0"/>
    </xf>
    <xf numFmtId="167" fontId="11" fillId="23" borderId="0" xfId="4" applyNumberFormat="1" applyFont="1" applyFill="1" applyAlignment="1">
      <alignment wrapText="1"/>
    </xf>
    <xf numFmtId="0" fontId="11" fillId="23"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4"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3"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4" borderId="2" xfId="1" applyFont="1" applyFill="1" applyBorder="1" applyAlignment="1">
      <alignment horizontal="left"/>
    </xf>
    <xf numFmtId="0" fontId="12" fillId="0" borderId="2" xfId="1" applyFont="1" applyBorder="1"/>
    <xf numFmtId="0" fontId="12" fillId="24" borderId="2" xfId="1" applyFont="1" applyFill="1" applyBorder="1"/>
    <xf numFmtId="0" fontId="11" fillId="24"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0" fillId="14" borderId="2" xfId="0" applyFill="1" applyBorder="1" applyAlignment="1">
      <alignment vertical="top" wrapText="1"/>
    </xf>
    <xf numFmtId="0" fontId="0" fillId="14" borderId="19" xfId="0" applyFill="1" applyBorder="1" applyAlignment="1">
      <alignment vertical="top"/>
    </xf>
    <xf numFmtId="14" fontId="0" fillId="0" borderId="0" xfId="0" applyNumberFormat="1" applyAlignment="1">
      <alignment horizontal="right" vertical="top"/>
    </xf>
    <xf numFmtId="14" fontId="0" fillId="0" borderId="0" xfId="0" quotePrefix="1" applyNumberFormat="1" applyAlignment="1">
      <alignment horizontal="right" vertical="top"/>
    </xf>
    <xf numFmtId="4" fontId="0" fillId="0" borderId="0" xfId="0" applyNumberFormat="1" applyAlignment="1">
      <alignment horizontal="right" vertical="top"/>
    </xf>
    <xf numFmtId="3" fontId="0" fillId="0" borderId="0" xfId="0" applyNumberFormat="1" applyAlignment="1">
      <alignment horizontal="right" vertical="top"/>
    </xf>
    <xf numFmtId="169" fontId="0" fillId="0" borderId="0" xfId="0" applyNumberFormat="1" applyAlignment="1">
      <alignment horizontal="right" vertical="top"/>
    </xf>
    <xf numFmtId="0" fontId="8" fillId="0" borderId="57" xfId="6" applyFont="1" applyBorder="1" applyAlignment="1">
      <alignment vertical="center"/>
    </xf>
    <xf numFmtId="0" fontId="8" fillId="0" borderId="58" xfId="6" applyFont="1" applyBorder="1" applyAlignment="1">
      <alignment vertical="center"/>
    </xf>
    <xf numFmtId="0" fontId="0" fillId="26" borderId="2" xfId="0" applyFill="1" applyBorder="1" applyAlignment="1">
      <alignment horizontal="left"/>
    </xf>
    <xf numFmtId="0" fontId="0" fillId="0" borderId="5" xfId="0" applyBorder="1" applyAlignment="1">
      <alignment horizontal="left"/>
    </xf>
    <xf numFmtId="0" fontId="0" fillId="26" borderId="0" xfId="0" applyFill="1"/>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25" borderId="2" xfId="1" applyFont="1" applyFill="1" applyBorder="1"/>
    <xf numFmtId="0" fontId="22" fillId="0" borderId="2" xfId="1" applyFont="1" applyBorder="1"/>
    <xf numFmtId="0" fontId="35" fillId="25"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5" fillId="25" borderId="2" xfId="1" applyFont="1" applyFill="1" applyBorder="1" applyAlignment="1">
      <alignment horizontal="center"/>
    </xf>
    <xf numFmtId="0" fontId="22" fillId="0" borderId="2" xfId="1" applyFont="1" applyBorder="1" applyAlignment="1">
      <alignment horizontal="left"/>
    </xf>
    <xf numFmtId="0" fontId="22" fillId="0" borderId="49" xfId="1" applyFont="1" applyBorder="1"/>
    <xf numFmtId="0" fontId="37"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49" xfId="3" applyFont="1" applyBorder="1" applyAlignment="1">
      <alignment horizontal="left" vertical="top" wrapText="1"/>
    </xf>
    <xf numFmtId="0" fontId="22" fillId="0" borderId="49" xfId="3" applyFont="1" applyBorder="1" applyAlignment="1">
      <alignment horizontal="left" wrapText="1"/>
    </xf>
    <xf numFmtId="0" fontId="30" fillId="0" borderId="21" xfId="3" applyFont="1" applyBorder="1" applyAlignment="1">
      <alignment horizontal="left" vertical="top" wrapText="1"/>
    </xf>
    <xf numFmtId="0" fontId="22" fillId="0" borderId="49"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4" borderId="2" xfId="3" quotePrefix="1" applyFont="1" applyFill="1" applyBorder="1" applyAlignment="1">
      <alignment horizontal="left" vertical="top" wrapText="1" indent="2"/>
    </xf>
    <xf numFmtId="0" fontId="22" fillId="24"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5" fillId="25" borderId="5" xfId="1" applyFont="1" applyFill="1" applyBorder="1" applyAlignment="1">
      <alignment horizontal="center"/>
    </xf>
    <xf numFmtId="0" fontId="35" fillId="25" borderId="4" xfId="1" applyFont="1" applyFill="1" applyBorder="1" applyAlignment="1">
      <alignment horizontal="center"/>
    </xf>
    <xf numFmtId="0" fontId="35" fillId="0" borderId="0" xfId="1" applyFont="1" applyAlignment="1">
      <alignment horizontal="center"/>
    </xf>
    <xf numFmtId="0" fontId="39" fillId="22" borderId="34" xfId="1" applyFont="1" applyFill="1" applyBorder="1" applyAlignment="1">
      <alignment horizontal="left" vertical="center"/>
    </xf>
    <xf numFmtId="0" fontId="31" fillId="22" borderId="35" xfId="1" applyFont="1" applyFill="1" applyBorder="1" applyAlignment="1">
      <alignment horizontal="left" vertical="center"/>
    </xf>
    <xf numFmtId="0" fontId="31" fillId="22" borderId="37"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39" fillId="22" borderId="5" xfId="1" applyFont="1" applyFill="1" applyBorder="1" applyAlignment="1">
      <alignment horizontal="left" vertical="center"/>
    </xf>
    <xf numFmtId="0" fontId="31" fillId="22" borderId="31"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1" fillId="22" borderId="0" xfId="1" applyFont="1" applyFill="1"/>
    <xf numFmtId="0" fontId="35" fillId="25"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5" fillId="27"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5" fillId="25"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40" fillId="23" borderId="0" xfId="1" applyFont="1" applyFill="1" applyAlignment="1">
      <alignment horizontal="left" vertical="center"/>
    </xf>
    <xf numFmtId="0" fontId="36" fillId="23" borderId="0" xfId="18" applyFont="1" applyFill="1" applyAlignment="1">
      <alignment horizontal="center" vertical="center"/>
    </xf>
    <xf numFmtId="0" fontId="41" fillId="23" borderId="0" xfId="1" applyFont="1" applyFill="1"/>
    <xf numFmtId="0" fontId="22" fillId="0" borderId="10" xfId="1" applyFont="1" applyBorder="1" applyAlignment="1">
      <alignment vertical="center" wrapText="1"/>
    </xf>
    <xf numFmtId="0" fontId="22" fillId="0" borderId="33" xfId="1" applyFont="1" applyBorder="1" applyAlignment="1">
      <alignment vertical="center"/>
    </xf>
    <xf numFmtId="0" fontId="22" fillId="0" borderId="50"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5" fillId="25" borderId="31" xfId="1" applyFont="1" applyFill="1" applyBorder="1" applyAlignment="1">
      <alignment horizontal="center"/>
    </xf>
    <xf numFmtId="0" fontId="35" fillId="25" borderId="23" xfId="1" applyFont="1" applyFill="1" applyBorder="1" applyAlignment="1">
      <alignment horizontal="center"/>
    </xf>
    <xf numFmtId="0" fontId="10" fillId="0" borderId="0" xfId="0" applyFont="1" applyAlignment="1">
      <alignment horizontal="center" vertical="center"/>
    </xf>
    <xf numFmtId="0" fontId="22" fillId="0" borderId="59" xfId="1" applyFont="1" applyBorder="1" applyAlignment="1">
      <alignment vertical="center"/>
    </xf>
    <xf numFmtId="0" fontId="22" fillId="0" borderId="23" xfId="1" applyFont="1" applyBorder="1" applyAlignment="1">
      <alignment vertical="center"/>
    </xf>
    <xf numFmtId="0" fontId="0" fillId="0" borderId="0" xfId="0" applyAlignment="1">
      <alignment vertical="center"/>
    </xf>
    <xf numFmtId="0" fontId="22" fillId="0" borderId="60" xfId="1" applyFont="1" applyBorder="1" applyAlignment="1">
      <alignment vertical="center" wrapText="1"/>
    </xf>
    <xf numFmtId="0" fontId="22" fillId="0" borderId="61"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5" fillId="25"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5" fillId="25" borderId="62"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3" xfId="1" applyFont="1" applyBorder="1" applyAlignment="1">
      <alignment vertical="center"/>
    </xf>
    <xf numFmtId="0" fontId="22" fillId="0" borderId="63" xfId="1" applyFont="1" applyBorder="1" applyAlignment="1">
      <alignment vertical="center" wrapText="1"/>
    </xf>
    <xf numFmtId="0" fontId="22" fillId="0" borderId="63" xfId="0" applyFont="1" applyBorder="1" applyAlignment="1">
      <alignment horizontal="center" vertical="center"/>
    </xf>
    <xf numFmtId="0" fontId="33" fillId="0" borderId="0" xfId="0" applyFont="1"/>
    <xf numFmtId="0" fontId="42" fillId="0" borderId="0" xfId="0" applyFont="1"/>
    <xf numFmtId="0" fontId="22" fillId="0" borderId="0" xfId="1" applyFont="1" applyProtection="1">
      <protection locked="0"/>
    </xf>
    <xf numFmtId="0" fontId="22" fillId="0" borderId="0" xfId="0" applyFont="1" applyProtection="1">
      <protection locked="0"/>
    </xf>
    <xf numFmtId="0" fontId="43" fillId="0" borderId="0" xfId="1" applyFont="1"/>
    <xf numFmtId="0" fontId="33" fillId="0" borderId="20" xfId="1" applyFont="1" applyBorder="1" applyAlignment="1" applyProtection="1">
      <alignment horizontal="left"/>
      <protection locked="0"/>
    </xf>
    <xf numFmtId="0" fontId="22" fillId="0" borderId="0" xfId="1" applyFont="1" applyProtection="1">
      <protection locked="0" hidden="1"/>
    </xf>
    <xf numFmtId="0" fontId="44" fillId="0" borderId="0" xfId="0" applyFont="1"/>
    <xf numFmtId="0" fontId="22" fillId="0" borderId="19" xfId="1" applyFont="1" applyBorder="1" applyProtection="1">
      <protection locked="0" hidden="1"/>
    </xf>
    <xf numFmtId="0" fontId="31" fillId="0" borderId="16" xfId="1" applyFont="1" applyBorder="1" applyAlignment="1" applyProtection="1">
      <alignment horizontal="center"/>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2" xfId="1" applyFont="1" applyBorder="1" applyAlignment="1" applyProtection="1">
      <alignment vertical="center"/>
      <protection locked="0"/>
    </xf>
    <xf numFmtId="0" fontId="22" fillId="0" borderId="25" xfId="1" applyFont="1" applyBorder="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32" fillId="0" borderId="26" xfId="1" applyFont="1" applyBorder="1" applyAlignment="1" applyProtection="1">
      <alignment vertical="center"/>
      <protection locked="0"/>
    </xf>
    <xf numFmtId="0" fontId="29" fillId="0" borderId="44" xfId="1" applyFont="1" applyBorder="1" applyAlignment="1" applyProtection="1">
      <alignment horizontal="center"/>
      <protection locked="0" hidden="1"/>
    </xf>
    <xf numFmtId="0" fontId="47" fillId="0" borderId="0" xfId="0" applyFont="1" applyAlignment="1">
      <alignment vertical="center"/>
    </xf>
    <xf numFmtId="0" fontId="22" fillId="0" borderId="22" xfId="0" applyFont="1" applyBorder="1" applyProtection="1">
      <protection locked="0"/>
    </xf>
    <xf numFmtId="0" fontId="22" fillId="0" borderId="24" xfId="0" applyFont="1" applyBorder="1" applyProtection="1">
      <protection locked="0"/>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2" fillId="0" borderId="0" xfId="1" applyFont="1" applyAlignment="1">
      <alignment vertical="center" wrapText="1"/>
    </xf>
    <xf numFmtId="167" fontId="42"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1"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8"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0" xfId="4" applyNumberFormat="1" applyFont="1" applyFill="1" applyAlignment="1">
      <alignment horizontal="left" vertical="center" wrapText="1"/>
    </xf>
    <xf numFmtId="167" fontId="22" fillId="0" borderId="29" xfId="5" quotePrefix="1" applyNumberFormat="1" applyFont="1" applyFill="1" applyBorder="1" applyAlignment="1" applyProtection="1">
      <alignment horizontal="left" vertical="center" wrapText="1"/>
      <protection locked="0"/>
    </xf>
    <xf numFmtId="167" fontId="22" fillId="0" borderId="29" xfId="5" applyNumberFormat="1" applyFont="1" applyFill="1" applyBorder="1" applyAlignment="1" applyProtection="1">
      <alignment horizontal="left" vertical="center" wrapText="1"/>
      <protection locked="0"/>
    </xf>
    <xf numFmtId="167" fontId="22" fillId="6" borderId="29" xfId="5" quotePrefix="1" applyNumberFormat="1" applyFont="1" applyFill="1" applyBorder="1" applyAlignment="1" applyProtection="1">
      <alignment horizontal="left" vertical="center" wrapText="1"/>
      <protection hidden="1"/>
    </xf>
    <xf numFmtId="168"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3" fillId="23" borderId="30" xfId="0" quotePrefix="1" applyFont="1" applyFill="1" applyBorder="1" applyAlignment="1">
      <alignment horizontal="center" vertical="center"/>
    </xf>
    <xf numFmtId="167" fontId="22" fillId="0" borderId="29" xfId="4" applyNumberFormat="1" applyFont="1" applyFill="1" applyBorder="1" applyAlignment="1" applyProtection="1">
      <alignment vertical="center" wrapText="1"/>
      <protection locked="0"/>
    </xf>
    <xf numFmtId="0" fontId="22" fillId="0" borderId="0" xfId="1" applyFont="1" applyAlignment="1" applyProtection="1">
      <alignment vertical="center" wrapText="1"/>
      <protection locked="0"/>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30" fillId="13" borderId="47" xfId="5" applyNumberFormat="1" applyFont="1" applyFill="1" applyBorder="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22" fillId="28" borderId="2" xfId="0" applyFont="1" applyFill="1" applyBorder="1"/>
    <xf numFmtId="0" fontId="22" fillId="0" borderId="0" xfId="0" applyFont="1" applyProtection="1">
      <protection hidden="1"/>
    </xf>
    <xf numFmtId="0" fontId="49"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2" fillId="0" borderId="0" xfId="1" applyFont="1" applyAlignment="1">
      <alignment wrapText="1"/>
    </xf>
    <xf numFmtId="167" fontId="42" fillId="0" borderId="0" xfId="8" applyNumberFormat="1" applyFont="1" applyAlignment="1">
      <alignment wrapText="1"/>
    </xf>
    <xf numFmtId="167" fontId="35" fillId="21" borderId="0" xfId="4" applyNumberFormat="1" applyFont="1" applyFill="1" applyBorder="1" applyAlignment="1" applyProtection="1">
      <alignment horizontal="center" vertical="center" wrapText="1"/>
    </xf>
    <xf numFmtId="0" fontId="50" fillId="0" borderId="0" xfId="1" applyFont="1" applyAlignment="1">
      <alignment horizontal="center" vertical="center" wrapText="1"/>
    </xf>
    <xf numFmtId="0" fontId="30" fillId="13" borderId="24" xfId="5" applyNumberFormat="1" applyFont="1" applyFill="1" applyBorder="1" applyAlignment="1">
      <alignment horizontal="center" vertical="center" wrapText="1"/>
    </xf>
    <xf numFmtId="0" fontId="33" fillId="0" borderId="0" xfId="1" applyFont="1" applyAlignment="1" applyProtection="1">
      <alignment horizontal="center" vertical="center" wrapText="1"/>
      <protection hidden="1"/>
    </xf>
    <xf numFmtId="0" fontId="22" fillId="4" borderId="51" xfId="3" applyFont="1" applyFill="1" applyBorder="1" applyAlignment="1" applyProtection="1">
      <alignment horizontal="left"/>
      <protection hidden="1"/>
    </xf>
    <xf numFmtId="165" fontId="22" fillId="4" borderId="29" xfId="4" applyFont="1" applyFill="1" applyBorder="1" applyAlignment="1" applyProtection="1">
      <alignment vertical="center"/>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1" xfId="14" applyFont="1" applyFill="1" applyBorder="1" applyAlignment="1" applyProtection="1">
      <protection hidden="1"/>
    </xf>
    <xf numFmtId="167" fontId="50"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0" fontId="22" fillId="0" borderId="52" xfId="3" applyFont="1" applyBorder="1" applyAlignment="1" applyProtection="1">
      <alignment horizontal="left"/>
      <protection locked="0"/>
    </xf>
    <xf numFmtId="0" fontId="22" fillId="22" borderId="51" xfId="3" applyFont="1" applyFill="1" applyBorder="1" applyAlignment="1" applyProtection="1">
      <alignment horizontal="left"/>
      <protection hidden="1"/>
    </xf>
    <xf numFmtId="0" fontId="28" fillId="0" borderId="0" xfId="1" applyFont="1" applyAlignment="1" applyProtection="1">
      <alignment vertical="center"/>
      <protection hidden="1"/>
    </xf>
    <xf numFmtId="165" fontId="22" fillId="4" borderId="29" xfId="4" applyFont="1" applyFill="1" applyBorder="1" applyAlignment="1" applyProtection="1">
      <alignment horizontal="left" vertical="center"/>
      <protection hidden="1"/>
    </xf>
    <xf numFmtId="165" fontId="22" fillId="0" borderId="0" xfId="0" applyNumberFormat="1" applyFont="1"/>
    <xf numFmtId="0" fontId="35" fillId="25" borderId="64" xfId="1" applyFont="1" applyFill="1" applyBorder="1" applyAlignment="1">
      <alignment horizontal="center"/>
    </xf>
    <xf numFmtId="0" fontId="35" fillId="25" borderId="64" xfId="1" applyFont="1" applyFill="1" applyBorder="1" applyAlignment="1">
      <alignment horizontal="center" wrapText="1"/>
    </xf>
    <xf numFmtId="0" fontId="22" fillId="0" borderId="65" xfId="1" applyFont="1" applyBorder="1" applyAlignment="1">
      <alignment vertical="center" wrapText="1"/>
    </xf>
    <xf numFmtId="0" fontId="22" fillId="0" borderId="65" xfId="1" applyFont="1" applyBorder="1" applyAlignment="1">
      <alignment vertical="center"/>
    </xf>
    <xf numFmtId="0" fontId="22" fillId="0" borderId="65" xfId="1" applyFont="1" applyBorder="1"/>
    <xf numFmtId="0" fontId="22" fillId="0" borderId="66" xfId="1" applyFont="1" applyBorder="1" applyAlignment="1">
      <alignment vertical="center" wrapText="1"/>
    </xf>
    <xf numFmtId="0" fontId="22" fillId="0" borderId="66" xfId="1" applyFont="1" applyBorder="1"/>
    <xf numFmtId="0" fontId="22" fillId="0" borderId="67" xfId="1" applyFont="1" applyBorder="1" applyAlignment="1">
      <alignment vertical="center" wrapText="1"/>
    </xf>
    <xf numFmtId="0" fontId="22" fillId="0" borderId="67" xfId="1" applyFont="1" applyBorder="1"/>
    <xf numFmtId="0" fontId="22" fillId="0" borderId="66" xfId="1" applyFont="1" applyBorder="1" applyAlignment="1">
      <alignment horizontal="center" vertical="center"/>
    </xf>
    <xf numFmtId="0" fontId="22" fillId="0" borderId="66" xfId="1" applyFont="1" applyBorder="1" applyAlignment="1">
      <alignment vertical="center"/>
    </xf>
    <xf numFmtId="0" fontId="22" fillId="0" borderId="65" xfId="1" applyFont="1" applyBorder="1" applyAlignment="1">
      <alignment horizontal="center"/>
    </xf>
    <xf numFmtId="0" fontId="22" fillId="0" borderId="66" xfId="1" applyFont="1" applyBorder="1" applyAlignment="1">
      <alignment horizontal="center"/>
    </xf>
    <xf numFmtId="0" fontId="35" fillId="18" borderId="0" xfId="0" applyFont="1" applyFill="1" applyAlignment="1">
      <alignment horizontal="center" vertical="center" wrapText="1"/>
    </xf>
    <xf numFmtId="0" fontId="35" fillId="18" borderId="16" xfId="0" applyFont="1" applyFill="1" applyBorder="1" applyAlignment="1">
      <alignment horizontal="center" vertical="center" wrapText="1"/>
    </xf>
    <xf numFmtId="0" fontId="35" fillId="18" borderId="16" xfId="0" applyFont="1" applyFill="1" applyBorder="1" applyAlignment="1" applyProtection="1">
      <alignment horizontal="center" vertical="center" wrapText="1"/>
      <protection locked="0"/>
    </xf>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52" fillId="25" borderId="19" xfId="0" applyFont="1" applyFill="1" applyBorder="1" applyAlignment="1">
      <alignment vertical="top"/>
    </xf>
    <xf numFmtId="0" fontId="52" fillId="25" borderId="19" xfId="0" applyFont="1" applyFill="1" applyBorder="1" applyAlignment="1">
      <alignment vertical="top" wrapText="1"/>
    </xf>
    <xf numFmtId="0" fontId="52" fillId="25" borderId="2" xfId="0"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applyAlignment="1">
      <alignment horizontal="right" vertical="top"/>
    </xf>
    <xf numFmtId="4" fontId="22" fillId="0" borderId="0" xfId="0" applyNumberFormat="1" applyFont="1" applyAlignment="1">
      <alignment horizontal="right" vertical="top"/>
    </xf>
    <xf numFmtId="3" fontId="22" fillId="0" borderId="0" xfId="0" applyNumberFormat="1" applyFont="1" applyAlignment="1">
      <alignment horizontal="right" vertical="top"/>
    </xf>
    <xf numFmtId="0" fontId="22" fillId="0" borderId="0" xfId="0" quotePrefix="1" applyFont="1" applyAlignment="1">
      <alignment vertical="top"/>
    </xf>
    <xf numFmtId="165" fontId="22" fillId="0" borderId="0" xfId="8" applyFont="1"/>
    <xf numFmtId="169" fontId="22" fillId="0" borderId="0" xfId="0" applyNumberFormat="1" applyFont="1" applyAlignment="1">
      <alignment horizontal="right" vertical="top"/>
    </xf>
    <xf numFmtId="170" fontId="22" fillId="0" borderId="0" xfId="0" applyNumberFormat="1" applyFont="1" applyAlignment="1">
      <alignment horizontal="right" vertical="top"/>
    </xf>
    <xf numFmtId="14" fontId="22" fillId="0" borderId="0" xfId="0" applyNumberFormat="1" applyFont="1"/>
    <xf numFmtId="14" fontId="22" fillId="0" borderId="0" xfId="0" quotePrefix="1" applyNumberFormat="1" applyFont="1" applyAlignment="1">
      <alignment horizontal="right" vertical="top"/>
    </xf>
    <xf numFmtId="0" fontId="33" fillId="0" borderId="0" xfId="0" applyFont="1" applyAlignment="1">
      <alignment horizontal="center" wrapText="1"/>
    </xf>
    <xf numFmtId="16" fontId="22" fillId="0" borderId="0" xfId="0" quotePrefix="1" applyNumberFormat="1" applyFont="1"/>
    <xf numFmtId="167" fontId="50" fillId="0" borderId="0" xfId="4" applyNumberFormat="1" applyFont="1" applyAlignment="1">
      <alignment horizontal="center" vertical="center" wrapText="1"/>
    </xf>
    <xf numFmtId="0" fontId="22" fillId="4" borderId="29" xfId="3" quotePrefix="1" applyFont="1" applyFill="1" applyBorder="1" applyAlignment="1" applyProtection="1">
      <alignment horizontal="left" vertical="center"/>
      <protection hidden="1"/>
    </xf>
    <xf numFmtId="0" fontId="33" fillId="23" borderId="29" xfId="0" quotePrefix="1" applyFont="1" applyFill="1" applyBorder="1" applyAlignment="1">
      <alignment horizontal="center" vertical="center"/>
    </xf>
    <xf numFmtId="167" fontId="22" fillId="5" borderId="32" xfId="4" applyNumberFormat="1" applyFont="1" applyFill="1" applyBorder="1" applyAlignment="1">
      <alignment horizontal="left" vertical="center" wrapText="1"/>
    </xf>
    <xf numFmtId="0" fontId="22" fillId="0" borderId="0" xfId="1" applyFont="1" applyAlignment="1">
      <alignment horizontal="center" vertical="center"/>
    </xf>
    <xf numFmtId="0" fontId="35" fillId="25" borderId="0" xfId="1" applyFont="1" applyFill="1" applyAlignment="1">
      <alignment horizontal="centerContinuous"/>
    </xf>
    <xf numFmtId="1" fontId="35" fillId="27" borderId="49" xfId="4" applyNumberFormat="1" applyFont="1" applyFill="1" applyBorder="1" applyAlignment="1" applyProtection="1">
      <alignment vertical="top" wrapText="1"/>
    </xf>
    <xf numFmtId="0" fontId="22" fillId="0" borderId="49" xfId="3" applyFont="1" applyBorder="1" applyAlignment="1" applyProtection="1">
      <alignment vertical="top" wrapText="1"/>
      <protection locked="0"/>
    </xf>
    <xf numFmtId="0" fontId="35" fillId="0" borderId="18" xfId="3" applyFont="1" applyBorder="1" applyAlignment="1">
      <alignment vertical="top" wrapText="1"/>
    </xf>
    <xf numFmtId="0" fontId="22" fillId="0" borderId="18" xfId="3" applyFont="1" applyBorder="1" applyAlignment="1" applyProtection="1">
      <alignment vertical="top" wrapText="1"/>
      <protection locked="0"/>
    </xf>
    <xf numFmtId="0" fontId="35" fillId="0" borderId="0" xfId="3" applyFont="1" applyAlignment="1">
      <alignment vertical="top" wrapText="1"/>
    </xf>
    <xf numFmtId="0" fontId="22" fillId="0" borderId="0" xfId="3" applyFont="1" applyAlignment="1" applyProtection="1">
      <alignment vertical="top" wrapText="1"/>
      <protection locked="0"/>
    </xf>
    <xf numFmtId="0" fontId="35"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35" fillId="29" borderId="2" xfId="3" applyFont="1" applyFill="1" applyBorder="1" applyAlignment="1">
      <alignment vertical="top" wrapText="1"/>
    </xf>
    <xf numFmtId="0" fontId="22" fillId="29" borderId="2" xfId="3" applyFont="1" applyFill="1" applyBorder="1" applyAlignment="1" applyProtection="1">
      <alignment vertical="top" wrapText="1"/>
      <protection locked="0"/>
    </xf>
    <xf numFmtId="1" fontId="35" fillId="30" borderId="2" xfId="4" applyNumberFormat="1" applyFont="1" applyFill="1" applyBorder="1" applyAlignment="1" applyProtection="1">
      <alignment vertical="top" wrapText="1"/>
    </xf>
    <xf numFmtId="0" fontId="22" fillId="4" borderId="51" xfId="3" applyFont="1" applyFill="1" applyBorder="1" applyAlignment="1" applyProtection="1">
      <alignment horizontal="center" vertical="center" wrapText="1"/>
      <protection hidden="1"/>
    </xf>
    <xf numFmtId="165" fontId="22" fillId="4" borderId="51" xfId="8" applyFont="1" applyFill="1" applyBorder="1" applyAlignment="1" applyProtection="1">
      <alignment horizontal="left" vertical="center" wrapText="1"/>
      <protection hidden="1"/>
    </xf>
    <xf numFmtId="0" fontId="22" fillId="0" borderId="51" xfId="3" applyFont="1" applyBorder="1" applyAlignment="1" applyProtection="1">
      <alignment horizontal="left" vertical="center" wrapText="1"/>
      <protection locked="0"/>
    </xf>
    <xf numFmtId="0" fontId="22" fillId="0" borderId="51" xfId="3" applyFont="1" applyBorder="1" applyAlignment="1" applyProtection="1">
      <alignment horizontal="center" vertical="center" wrapText="1"/>
      <protection locked="0"/>
    </xf>
    <xf numFmtId="0" fontId="22" fillId="4" borderId="51" xfId="8" applyNumberFormat="1" applyFont="1" applyFill="1" applyBorder="1" applyAlignment="1" applyProtection="1">
      <alignment horizontal="left" vertical="center" wrapText="1"/>
      <protection hidden="1"/>
    </xf>
    <xf numFmtId="0" fontId="22" fillId="0" borderId="51" xfId="3" quotePrefix="1" applyFont="1" applyBorder="1" applyAlignment="1" applyProtection="1">
      <alignment horizontal="center" vertical="center" wrapText="1"/>
      <protection locked="0"/>
    </xf>
    <xf numFmtId="0" fontId="33" fillId="23" borderId="51" xfId="0" quotePrefix="1" applyFont="1" applyFill="1" applyBorder="1" applyAlignment="1">
      <alignment horizontal="center" vertical="center"/>
    </xf>
    <xf numFmtId="167" fontId="22" fillId="0" borderId="51" xfId="4" applyNumberFormat="1" applyFont="1" applyFill="1" applyBorder="1" applyAlignment="1" applyProtection="1">
      <alignment horizontal="left" vertical="center" wrapText="1"/>
      <protection locked="0"/>
    </xf>
    <xf numFmtId="167" fontId="28" fillId="6" borderId="51" xfId="4" applyNumberFormat="1" applyFont="1" applyFill="1" applyBorder="1" applyAlignment="1" applyProtection="1">
      <alignment horizontal="left" vertical="center" wrapText="1"/>
      <protection hidden="1"/>
    </xf>
    <xf numFmtId="167" fontId="22" fillId="5" borderId="51" xfId="4" applyNumberFormat="1" applyFont="1" applyFill="1" applyBorder="1" applyAlignment="1">
      <alignment horizontal="left" vertical="center" wrapText="1"/>
    </xf>
    <xf numFmtId="167" fontId="22" fillId="0" borderId="51" xfId="4" applyNumberFormat="1" applyFont="1" applyFill="1" applyBorder="1" applyAlignment="1">
      <alignment horizontal="left" vertical="center" wrapText="1"/>
    </xf>
    <xf numFmtId="0" fontId="35" fillId="25" borderId="68" xfId="0" applyFont="1" applyFill="1" applyBorder="1" applyAlignment="1">
      <alignment horizontal="center" vertical="center" wrapText="1"/>
    </xf>
    <xf numFmtId="0" fontId="35" fillId="25" borderId="47" xfId="0" applyFont="1" applyFill="1" applyBorder="1" applyAlignment="1">
      <alignment horizontal="center" vertical="center" wrapText="1"/>
    </xf>
    <xf numFmtId="0" fontId="35" fillId="25" borderId="47" xfId="0" applyFont="1" applyFill="1" applyBorder="1" applyAlignment="1" applyProtection="1">
      <alignment horizontal="center" vertical="center" wrapText="1"/>
      <protection locked="0"/>
    </xf>
    <xf numFmtId="167" fontId="22" fillId="5" borderId="47" xfId="4" applyNumberFormat="1" applyFont="1" applyFill="1" applyBorder="1" applyAlignment="1">
      <alignment horizontal="center" vertical="center" wrapText="1"/>
    </xf>
    <xf numFmtId="0" fontId="35" fillId="25" borderId="69" xfId="0" applyFont="1" applyFill="1" applyBorder="1" applyAlignment="1">
      <alignment horizontal="center" vertical="center" wrapText="1"/>
    </xf>
    <xf numFmtId="0" fontId="22" fillId="25" borderId="5" xfId="1" applyFont="1" applyFill="1" applyBorder="1" applyAlignment="1">
      <alignment horizontal="center" wrapText="1"/>
    </xf>
    <xf numFmtId="0" fontId="22" fillId="25" borderId="31" xfId="1" applyFont="1" applyFill="1" applyBorder="1" applyAlignment="1">
      <alignment horizontal="center" wrapText="1"/>
    </xf>
    <xf numFmtId="0" fontId="22" fillId="25" borderId="31" xfId="1" applyFont="1" applyFill="1" applyBorder="1" applyAlignment="1">
      <alignment horizontal="left" wrapText="1"/>
    </xf>
    <xf numFmtId="0" fontId="22" fillId="25" borderId="31" xfId="1" applyFont="1" applyFill="1" applyBorder="1" applyAlignment="1" applyProtection="1">
      <alignment horizontal="left" wrapText="1"/>
      <protection locked="0"/>
    </xf>
    <xf numFmtId="0" fontId="22" fillId="25" borderId="31" xfId="1" applyFont="1" applyFill="1" applyBorder="1" applyAlignment="1">
      <alignment wrapText="1"/>
    </xf>
    <xf numFmtId="0" fontId="22" fillId="25" borderId="70" xfId="1" applyFont="1" applyFill="1" applyBorder="1" applyAlignment="1">
      <alignment wrapText="1"/>
    </xf>
    <xf numFmtId="167" fontId="35" fillId="25" borderId="71" xfId="4" applyNumberFormat="1" applyFont="1" applyFill="1" applyBorder="1" applyAlignment="1">
      <alignment horizontal="centerContinuous"/>
    </xf>
    <xf numFmtId="167" fontId="48" fillId="25" borderId="71" xfId="4" applyNumberFormat="1" applyFont="1" applyFill="1" applyBorder="1" applyAlignment="1">
      <alignment horizontal="centerContinuous" wrapText="1"/>
    </xf>
    <xf numFmtId="167" fontId="22" fillId="5" borderId="71" xfId="4" applyNumberFormat="1" applyFont="1" applyFill="1" applyBorder="1" applyAlignment="1">
      <alignment wrapText="1"/>
    </xf>
    <xf numFmtId="167" fontId="48" fillId="25" borderId="72" xfId="4" applyNumberFormat="1" applyFont="1" applyFill="1" applyBorder="1" applyAlignment="1">
      <alignment horizontal="centerContinuous" wrapText="1"/>
    </xf>
    <xf numFmtId="167" fontId="48" fillId="25" borderId="4" xfId="4" applyNumberFormat="1" applyFont="1" applyFill="1" applyBorder="1" applyAlignment="1">
      <alignment horizontal="centerContinuous" wrapText="1"/>
    </xf>
    <xf numFmtId="0" fontId="22" fillId="24" borderId="0" xfId="0" applyFont="1" applyFill="1"/>
    <xf numFmtId="0" fontId="30" fillId="28" borderId="0" xfId="0" applyFont="1" applyFill="1"/>
    <xf numFmtId="0" fontId="28" fillId="28" borderId="0" xfId="0" applyFont="1" applyFill="1"/>
    <xf numFmtId="0" fontId="35" fillId="0" borderId="0" xfId="0" applyFont="1"/>
    <xf numFmtId="0" fontId="33" fillId="0" borderId="0" xfId="0" applyFont="1" applyAlignment="1">
      <alignment horizontal="center"/>
    </xf>
    <xf numFmtId="0" fontId="35" fillId="25" borderId="2" xfId="0" quotePrefix="1" applyFont="1" applyFill="1" applyBorder="1" applyAlignment="1">
      <alignment horizontal="center"/>
    </xf>
    <xf numFmtId="167" fontId="22" fillId="0" borderId="2" xfId="8" applyNumberFormat="1" applyFont="1" applyBorder="1"/>
    <xf numFmtId="165" fontId="22" fillId="0" borderId="2" xfId="8" applyFont="1" applyFill="1" applyBorder="1"/>
    <xf numFmtId="165" fontId="22" fillId="24" borderId="2" xfId="8" applyFont="1" applyFill="1" applyBorder="1"/>
    <xf numFmtId="0" fontId="31" fillId="0" borderId="2" xfId="0" applyFont="1" applyBorder="1"/>
    <xf numFmtId="10" fontId="22" fillId="0" borderId="2" xfId="17" applyNumberFormat="1" applyFont="1" applyBorder="1"/>
    <xf numFmtId="0" fontId="22" fillId="24" borderId="2" xfId="0" applyFont="1" applyFill="1" applyBorder="1"/>
    <xf numFmtId="167" fontId="22" fillId="0" borderId="2" xfId="0" applyNumberFormat="1" applyFont="1" applyBorder="1"/>
    <xf numFmtId="167" fontId="22" fillId="24" borderId="2" xfId="0" applyNumberFormat="1" applyFont="1" applyFill="1" applyBorder="1"/>
    <xf numFmtId="165" fontId="22" fillId="0" borderId="2" xfId="0" applyNumberFormat="1" applyFont="1" applyBorder="1"/>
    <xf numFmtId="167" fontId="22" fillId="0" borderId="0" xfId="0" applyNumberFormat="1" applyFont="1"/>
    <xf numFmtId="0" fontId="22" fillId="0" borderId="18" xfId="0" applyFont="1" applyBorder="1"/>
    <xf numFmtId="43" fontId="22" fillId="0" borderId="2" xfId="0" applyNumberFormat="1" applyFont="1" applyBorder="1"/>
    <xf numFmtId="171" fontId="22" fillId="0" borderId="0" xfId="0" applyNumberFormat="1" applyFont="1"/>
    <xf numFmtId="0" fontId="30" fillId="0" borderId="0" xfId="0" applyFont="1"/>
    <xf numFmtId="0" fontId="28" fillId="0" borderId="0" xfId="0" applyFont="1"/>
    <xf numFmtId="0" fontId="48" fillId="25" borderId="2" xfId="0" applyFont="1" applyFill="1" applyBorder="1" applyAlignment="1">
      <alignment horizontal="center"/>
    </xf>
    <xf numFmtId="0" fontId="35" fillId="25" borderId="2" xfId="0" applyFont="1" applyFill="1" applyBorder="1" applyAlignment="1">
      <alignment horizontal="centerContinuous"/>
    </xf>
    <xf numFmtId="0" fontId="35" fillId="31" borderId="2" xfId="0" applyFont="1" applyFill="1" applyBorder="1" applyAlignment="1">
      <alignment horizontal="centerContinuous"/>
    </xf>
    <xf numFmtId="0" fontId="35" fillId="31" borderId="49" xfId="0" applyFont="1" applyFill="1" applyBorder="1" applyAlignment="1">
      <alignment horizontal="centerContinuous"/>
    </xf>
    <xf numFmtId="0" fontId="35" fillId="16" borderId="2" xfId="0" applyFont="1" applyFill="1" applyBorder="1" applyAlignment="1">
      <alignment horizontal="centerContinuous"/>
    </xf>
    <xf numFmtId="0" fontId="35" fillId="16" borderId="49" xfId="0" applyFont="1" applyFill="1" applyBorder="1" applyAlignment="1">
      <alignment horizontal="centerContinuous"/>
    </xf>
    <xf numFmtId="0" fontId="35" fillId="32" borderId="2" xfId="0" applyFont="1" applyFill="1" applyBorder="1" applyAlignment="1">
      <alignment horizontal="centerContinuous"/>
    </xf>
    <xf numFmtId="0" fontId="35" fillId="32" borderId="49" xfId="0" applyFont="1" applyFill="1" applyBorder="1" applyAlignment="1">
      <alignment horizontal="centerContinuous"/>
    </xf>
    <xf numFmtId="0" fontId="35" fillId="33" borderId="2" xfId="0" applyFont="1" applyFill="1" applyBorder="1" applyAlignment="1">
      <alignment horizontal="centerContinuous"/>
    </xf>
    <xf numFmtId="0" fontId="35" fillId="33" borderId="49" xfId="0" applyFont="1" applyFill="1" applyBorder="1" applyAlignment="1">
      <alignment horizontal="centerContinuous"/>
    </xf>
    <xf numFmtId="0" fontId="35" fillId="25" borderId="49" xfId="0" applyFont="1" applyFill="1" applyBorder="1" applyAlignment="1">
      <alignment horizontal="center"/>
    </xf>
    <xf numFmtId="0" fontId="35" fillId="31" borderId="49" xfId="0" applyFont="1" applyFill="1" applyBorder="1" applyAlignment="1">
      <alignment horizontal="center"/>
    </xf>
    <xf numFmtId="0" fontId="35" fillId="16" borderId="49" xfId="0" applyFont="1" applyFill="1" applyBorder="1" applyAlignment="1">
      <alignment horizontal="center"/>
    </xf>
    <xf numFmtId="0" fontId="35" fillId="32" borderId="49" xfId="0" applyFont="1" applyFill="1" applyBorder="1" applyAlignment="1">
      <alignment horizontal="center"/>
    </xf>
    <xf numFmtId="0" fontId="35" fillId="33" borderId="49" xfId="0" applyFont="1" applyFill="1" applyBorder="1" applyAlignment="1">
      <alignment horizontal="center"/>
    </xf>
    <xf numFmtId="165" fontId="22" fillId="0" borderId="2" xfId="8" applyFont="1" applyBorder="1"/>
    <xf numFmtId="0" fontId="0" fillId="0" borderId="2" xfId="0" applyBorder="1" applyAlignment="1">
      <alignment horizontal="center"/>
    </xf>
    <xf numFmtId="165" fontId="0" fillId="0" borderId="2" xfId="8" applyFont="1" applyFill="1" applyBorder="1"/>
    <xf numFmtId="165" fontId="0" fillId="24" borderId="2" xfId="8" applyFont="1" applyFill="1" applyBorder="1"/>
    <xf numFmtId="0" fontId="33" fillId="0" borderId="73" xfId="0" applyFont="1" applyBorder="1"/>
    <xf numFmtId="165" fontId="33" fillId="0" borderId="73" xfId="8" applyFont="1" applyBorder="1"/>
    <xf numFmtId="0" fontId="22" fillId="0" borderId="0" xfId="0" applyFont="1" applyAlignment="1">
      <alignment horizontal="center" wrapText="1"/>
    </xf>
    <xf numFmtId="0" fontId="35" fillId="25" borderId="2" xfId="0" applyFont="1" applyFill="1" applyBorder="1" applyAlignment="1">
      <alignment horizontal="center" vertical="center" wrapText="1"/>
    </xf>
    <xf numFmtId="165" fontId="35" fillId="25" borderId="2" xfId="8" applyFont="1" applyFill="1" applyBorder="1" applyAlignment="1">
      <alignment horizontal="center" vertical="center" wrapText="1"/>
    </xf>
    <xf numFmtId="165" fontId="22" fillId="0" borderId="0" xfId="8" applyFont="1" applyAlignment="1">
      <alignment horizontal="center" wrapText="1"/>
    </xf>
    <xf numFmtId="0" fontId="35" fillId="25" borderId="0" xfId="0" applyFont="1" applyFill="1" applyAlignment="1">
      <alignment horizontal="center" vertical="center" wrapText="1"/>
    </xf>
    <xf numFmtId="0" fontId="35" fillId="25" borderId="16" xfId="0" applyFont="1" applyFill="1" applyBorder="1" applyAlignment="1">
      <alignment horizontal="center" vertical="center" wrapText="1"/>
    </xf>
    <xf numFmtId="0" fontId="35" fillId="5" borderId="0" xfId="0" applyFont="1" applyFill="1" applyAlignment="1">
      <alignment horizontal="center" vertical="center" wrapText="1"/>
    </xf>
    <xf numFmtId="165" fontId="35" fillId="5" borderId="0" xfId="0" quotePrefix="1" applyNumberFormat="1" applyFont="1" applyFill="1" applyAlignment="1">
      <alignment horizontal="center"/>
    </xf>
    <xf numFmtId="0" fontId="22" fillId="0" borderId="2" xfId="4" applyNumberFormat="1" applyFont="1" applyFill="1" applyBorder="1" applyAlignment="1" applyProtection="1">
      <alignment horizontal="left" vertical="center"/>
      <protection hidden="1"/>
    </xf>
    <xf numFmtId="0" fontId="22" fillId="0" borderId="2" xfId="8" applyNumberFormat="1" applyFont="1" applyBorder="1"/>
    <xf numFmtId="0" fontId="22" fillId="0" borderId="0" xfId="4" applyNumberFormat="1" applyFont="1" applyFill="1" applyBorder="1" applyAlignment="1" applyProtection="1">
      <alignment horizontal="left" vertical="center"/>
      <protection hidden="1"/>
    </xf>
    <xf numFmtId="167" fontId="22" fillId="0" borderId="0" xfId="8" applyNumberFormat="1" applyFont="1" applyBorder="1"/>
    <xf numFmtId="0" fontId="22" fillId="28" borderId="0" xfId="0" applyFont="1" applyFill="1"/>
    <xf numFmtId="0" fontId="22" fillId="4" borderId="51" xfId="3" applyFont="1" applyFill="1" applyBorder="1" applyAlignment="1" applyProtection="1">
      <alignment horizontal="center"/>
      <protection hidden="1"/>
    </xf>
    <xf numFmtId="0" fontId="57" fillId="4" borderId="0" xfId="1" applyFont="1" applyFill="1" applyAlignment="1">
      <alignment horizontal="left" vertical="center"/>
    </xf>
    <xf numFmtId="0" fontId="53" fillId="4" borderId="0" xfId="18" applyFont="1" applyFill="1" applyAlignment="1">
      <alignment horizontal="center" vertical="center"/>
    </xf>
    <xf numFmtId="0" fontId="53" fillId="4" borderId="0" xfId="18" applyFont="1" applyFill="1" applyAlignment="1" applyProtection="1">
      <alignment horizontal="center" vertical="center"/>
    </xf>
    <xf numFmtId="0" fontId="37" fillId="0" borderId="0" xfId="18" quotePrefix="1" applyFont="1"/>
    <xf numFmtId="0" fontId="58" fillId="0" borderId="0" xfId="1" applyFont="1" applyAlignment="1">
      <alignment horizontal="center" vertical="center"/>
    </xf>
    <xf numFmtId="0" fontId="58" fillId="0" borderId="0" xfId="1" applyFont="1" applyAlignment="1">
      <alignment vertical="center"/>
    </xf>
    <xf numFmtId="0" fontId="58" fillId="0" borderId="0" xfId="1" applyFont="1" applyAlignment="1">
      <alignment vertical="center" wrapText="1"/>
    </xf>
    <xf numFmtId="0" fontId="40" fillId="22" borderId="0" xfId="1" applyFont="1" applyFill="1" applyAlignment="1">
      <alignment horizontal="left" vertical="center"/>
    </xf>
    <xf numFmtId="0" fontId="59" fillId="22" borderId="0" xfId="2" applyFont="1" applyFill="1" applyAlignment="1">
      <alignment horizontal="center" vertical="center"/>
    </xf>
    <xf numFmtId="0" fontId="22" fillId="0" borderId="16" xfId="1" applyFont="1" applyBorder="1" applyAlignment="1">
      <alignment horizontal="right" vertical="center"/>
    </xf>
    <xf numFmtId="0" fontId="53" fillId="0" borderId="0" xfId="18" applyFont="1"/>
    <xf numFmtId="0" fontId="20" fillId="0" borderId="0" xfId="18" quotePrefix="1"/>
    <xf numFmtId="0" fontId="22" fillId="0" borderId="74" xfId="1" applyFont="1" applyBorder="1" applyAlignment="1">
      <alignment vertical="center" wrapText="1"/>
    </xf>
    <xf numFmtId="0" fontId="22" fillId="0" borderId="75" xfId="1" applyFont="1" applyBorder="1" applyAlignment="1">
      <alignment vertical="center" wrapText="1"/>
    </xf>
    <xf numFmtId="0" fontId="22" fillId="0" borderId="76" xfId="1" applyFont="1" applyBorder="1" applyAlignment="1">
      <alignment vertical="center" wrapText="1"/>
    </xf>
    <xf numFmtId="0" fontId="22" fillId="0" borderId="77" xfId="0" applyFont="1" applyBorder="1"/>
    <xf numFmtId="0" fontId="22" fillId="0" borderId="78" xfId="0" applyFont="1" applyBorder="1"/>
    <xf numFmtId="0" fontId="22" fillId="0" borderId="79" xfId="0" applyFont="1" applyBorder="1"/>
    <xf numFmtId="0" fontId="46" fillId="0" borderId="44" xfId="1" applyFont="1" applyBorder="1" applyAlignment="1" applyProtection="1">
      <alignment horizontal="center"/>
      <protection locked="0" hidden="1"/>
    </xf>
    <xf numFmtId="0" fontId="46" fillId="0" borderId="45" xfId="1" applyFont="1" applyBorder="1" applyAlignment="1" applyProtection="1">
      <alignment horizontal="center"/>
      <protection locked="0" hidden="1"/>
    </xf>
    <xf numFmtId="0" fontId="46" fillId="0" borderId="20" xfId="1" applyFont="1" applyBorder="1" applyAlignment="1" applyProtection="1">
      <alignment horizontal="center"/>
      <protection locked="0" hidden="1"/>
    </xf>
    <xf numFmtId="0" fontId="46" fillId="0" borderId="46" xfId="1" applyFont="1" applyBorder="1" applyAlignment="1" applyProtection="1">
      <alignment horizontal="center"/>
      <protection locked="0" hidden="1"/>
    </xf>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31" fillId="0" borderId="43" xfId="1" applyFont="1" applyBorder="1" applyAlignment="1" applyProtection="1">
      <alignment horizontal="center"/>
      <protection locked="0" hidden="1"/>
    </xf>
    <xf numFmtId="0" fontId="31" fillId="0" borderId="20"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31" fillId="0" borderId="45" xfId="1" applyFont="1" applyBorder="1" applyAlignment="1" applyProtection="1">
      <alignment horizontal="center"/>
      <protection locked="0" hidden="1"/>
    </xf>
    <xf numFmtId="0" fontId="28" fillId="0" borderId="34" xfId="1" applyFont="1" applyBorder="1" applyAlignment="1" applyProtection="1">
      <alignment horizontal="center" vertical="center" wrapText="1"/>
      <protection locked="0" hidden="1"/>
    </xf>
    <xf numFmtId="0" fontId="28" fillId="0" borderId="37" xfId="1" applyFont="1" applyBorder="1" applyAlignment="1" applyProtection="1">
      <alignment horizontal="center" vertical="center" wrapText="1"/>
      <protection locked="0" hidden="1"/>
    </xf>
    <xf numFmtId="0" fontId="33" fillId="0" borderId="21"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3" fillId="0" borderId="5" xfId="1" applyFont="1" applyBorder="1" applyAlignment="1" applyProtection="1">
      <alignment horizontal="center"/>
      <protection locked="0" hidden="1"/>
    </xf>
    <xf numFmtId="0" fontId="33" fillId="0" borderId="31"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45" fillId="0" borderId="54" xfId="1" applyFont="1" applyBorder="1" applyAlignment="1" applyProtection="1">
      <alignment horizontal="center" vertical="center" wrapText="1"/>
      <protection locked="0" hidden="1"/>
    </xf>
    <xf numFmtId="0" fontId="45" fillId="0" borderId="55" xfId="1" applyFont="1" applyBorder="1" applyAlignment="1" applyProtection="1">
      <alignment horizontal="center" vertical="center" wrapText="1"/>
      <protection locked="0" hidden="1"/>
    </xf>
    <xf numFmtId="0" fontId="45" fillId="0" borderId="56" xfId="1" applyFont="1" applyBorder="1" applyAlignment="1" applyProtection="1">
      <alignment horizontal="center" vertical="center" wrapText="1"/>
      <protection locked="0" hidden="1"/>
    </xf>
    <xf numFmtId="0" fontId="28" fillId="0" borderId="53" xfId="1" applyFont="1" applyBorder="1" applyAlignment="1" applyProtection="1">
      <alignment horizontal="center" vertical="center" wrapText="1"/>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1" fillId="0" borderId="15" xfId="1" applyFont="1" applyBorder="1" applyAlignment="1" applyProtection="1">
      <alignment horizontal="center"/>
      <protection locked="0"/>
    </xf>
    <xf numFmtId="0" fontId="31" fillId="0" borderId="17" xfId="1" applyFont="1" applyBorder="1" applyAlignment="1" applyProtection="1">
      <alignment horizontal="center"/>
      <protection locked="0"/>
    </xf>
    <xf numFmtId="0" fontId="32" fillId="0" borderId="23" xfId="1" applyFont="1" applyBorder="1" applyAlignment="1" applyProtection="1">
      <alignment horizontal="center" vertical="center" wrapText="1"/>
      <protection locked="0"/>
    </xf>
    <xf numFmtId="0" fontId="32" fillId="0" borderId="24" xfId="1" applyFont="1" applyBorder="1" applyAlignment="1" applyProtection="1">
      <alignment horizontal="center" vertical="center" wrapText="1"/>
      <protection locked="0"/>
    </xf>
    <xf numFmtId="0" fontId="32" fillId="0" borderId="15" xfId="1" applyFont="1" applyBorder="1" applyAlignment="1" applyProtection="1">
      <alignment horizontal="center" vertical="center" wrapText="1"/>
      <protection locked="0"/>
    </xf>
    <xf numFmtId="0" fontId="32" fillId="0" borderId="17" xfId="1" applyFont="1" applyBorder="1" applyAlignment="1" applyProtection="1">
      <alignment horizontal="center" vertical="center" wrapText="1"/>
      <protection locked="0"/>
    </xf>
    <xf numFmtId="0" fontId="28" fillId="0" borderId="49" xfId="1" applyFont="1" applyBorder="1" applyAlignment="1" applyProtection="1">
      <alignment horizontal="center" vertical="center" wrapText="1"/>
      <protection locked="0" hidden="1"/>
    </xf>
    <xf numFmtId="0" fontId="28" fillId="0" borderId="16" xfId="1" applyFont="1" applyBorder="1" applyAlignment="1" applyProtection="1">
      <alignment horizontal="center" vertical="center" wrapText="1"/>
      <protection locked="0" hidden="1"/>
    </xf>
    <xf numFmtId="0" fontId="35" fillId="25" borderId="47"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75">
    <dxf>
      <font>
        <color rgb="FF9C0006"/>
      </font>
      <fill>
        <patternFill>
          <bgColor rgb="FFFFC7CE"/>
        </patternFill>
      </fill>
    </dxf>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4"/>
      <tableStyleElement type="headerRow" dxfId="73"/>
      <tableStyleElement type="totalRow" dxfId="72"/>
      <tableStyleElement type="firstRowStripe" dxfId="71"/>
      <tableStyleElement type="firstColumnStripe" dxfId="70"/>
      <tableStyleElement type="firstSubtotalColumn" dxfId="69"/>
      <tableStyleElement type="firstSubtotalRow" dxfId="68"/>
      <tableStyleElement type="secondSubtotalRow" dxfId="67"/>
      <tableStyleElement type="firstRowSubheading" dxfId="66"/>
      <tableStyleElement type="secondRowSubheading" dxfId="65"/>
      <tableStyleElement type="pageFieldLabels" dxfId="64"/>
      <tableStyleElement type="pageFieldValues" dxfId="63"/>
    </tableStyle>
    <tableStyle name="PivotStyleMedium8 2 2" table="0" count="12" xr9:uid="{00000000-0011-0000-FFFF-FFFF01000000}">
      <tableStyleElement type="wholeTable" dxfId="62"/>
      <tableStyleElement type="headerRow" dxfId="61"/>
      <tableStyleElement type="totalRow" dxfId="60"/>
      <tableStyleElement type="firstRowStripe" dxfId="59"/>
      <tableStyleElement type="firstColumnStripe" dxfId="58"/>
      <tableStyleElement type="firstSubtotalColumn" dxfId="57"/>
      <tableStyleElement type="firstSubtotalRow" dxfId="56"/>
      <tableStyleElement type="secondSubtotalRow" dxfId="55"/>
      <tableStyleElement type="firstRowSubheading" dxfId="54"/>
      <tableStyleElement type="secondRowSubheading" dxfId="53"/>
      <tableStyleElement type="pageFieldLabels" dxfId="52"/>
      <tableStyleElement type="pageFieldValues" dxfId="51"/>
    </tableStyle>
    <tableStyle name="PivotStyleMedium8 2 2 2" table="0" count="13" xr9:uid="{00000000-0011-0000-FFFF-FFFF02000000}">
      <tableStyleElement type="wholeTable" dxfId="50"/>
      <tableStyleElement type="headerRow" dxfId="49"/>
      <tableStyleElement type="totalRow" dxfId="48"/>
      <tableStyleElement type="lastColumn" dxfId="47"/>
      <tableStyleElement type="firstRowStripe" dxfId="46"/>
      <tableStyleElement type="firstColumnStripe" dxfId="45"/>
      <tableStyleElement type="firstSubtotalColumn" dxfId="44"/>
      <tableStyleElement type="firstSubtotalRow" dxfId="43"/>
      <tableStyleElement type="secondSubtotalRow" dxfId="42"/>
      <tableStyleElement type="firstRowSubheading" dxfId="41"/>
      <tableStyleElement type="secondRowSubheading" dxfId="40"/>
      <tableStyleElement type="pageFieldLabels" dxfId="39"/>
      <tableStyleElement type="pageFieldValues" dxfId="38"/>
    </tableStyle>
    <tableStyle name="PivotStyleMedium8 2 3" table="0" count="12" xr9:uid="{00000000-0011-0000-FFFF-FFFF03000000}">
      <tableStyleElement type="wholeTable" dxfId="37"/>
      <tableStyleElement type="headerRow" dxfId="36"/>
      <tableStyleElement type="totalRow" dxfId="35"/>
      <tableStyleElement type="firstRowStripe" dxfId="34"/>
      <tableStyleElement type="firstColumnStripe" dxfId="33"/>
      <tableStyleElement type="firstSubtotalColumn"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Table Style 1" pivot="0" count="2" xr9:uid="{00000000-0011-0000-FFFF-FFFF04000000}">
      <tableStyleElement type="wholeTable" dxfId="25"/>
      <tableStyleElement type="headerRow" dxfId="24"/>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7CC12BBB-9EEE-4FFF-AB1C-779F59D57C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8FB4E345-14EE-4945-B13A-23EF454086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227FB1EA-1C45-4069-B653-9617CC6CCD61}"/>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FAF85F93-6E3D-4603-B5F5-5CC2756BF6FE}"/>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E5D04BD0-9A40-4B7A-8566-D4A81D7E6049}"/>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2DB4BA36-B267-44FE-8928-B6D359528905}"/>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AF969333-5875-4190-A64C-73AA3C93BAAA}"/>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E6793766-1686-4F4A-8098-7A3F817D58A7}"/>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305F8D09-D564-4087-A65C-709AD9BD31A0}"/>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96F46C06-986E-495C-BAB5-7FDE96364564}"/>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FB368998-7DEA-4E15-A0A7-295F7E8B382D}"/>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907135E9-259F-4983-B6AB-D7AE890C3C7F}"/>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0C20C7B8-C428-4787-A701-A2FFAA9ED534}"/>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3AD9AF9B-C7B7-476F-9632-2ED2043F03EB}"/>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84EA4346-6152-4E9F-A0F7-B88DBF2B40DE}"/>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A1BC9B5A-9511-4DAF-9D1E-70459EABBB19}"/>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BEF45E7E-9F73-4929-B785-17D329E2AEDD}"/>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04DFFD1D-BB07-43D1-8415-181AF3B85C15}"/>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1DC5AAD5-6EDB-45EF-A29E-818987C5FBFC}"/>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25342CCD-A269-4BA7-92FB-8B79E7E55A71}"/>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CED3C132-73A1-4193-979E-6B310984B2D4}"/>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BF918621-7C87-48FD-BF5D-74B8C81D79CD}"/>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094D482B-8AE2-4D01-B550-2F370CB458AB}"/>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14ED4A88-6090-4EBB-9A53-1ED93C24A8D2}"/>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ABE9C48C-10BE-4AF2-9318-399A5C2ED170}"/>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F3A69844-F573-4975-9022-C3AB57D442FC}"/>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E8444166-3C5A-4A1D-A6AB-C38F30773393}"/>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73BB4F69-1E7F-462B-AD3F-4209577D19FA}"/>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3508711E-EBCF-44C7-B46C-B2C6C4CD69CA}"/>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A54C71B8-0349-430D-8378-F14598EDC9CC}"/>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9BAF9053-1901-4BA0-B90B-17605305F8A5}"/>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CCE3443E-B0AC-48B8-B5D8-C6990B74D360}"/>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5FE1C69C-75CC-44B0-88D8-E927232284E6}"/>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49EB574D-54EF-48C3-987F-8CE17558DB67}"/>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0A1B82AD-4313-4A71-B771-147BD47DA633}"/>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3E45332D-5E0A-40BA-9F80-1702900887CA}"/>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A3D98DEF-B671-421C-A781-1CF692055AB8}"/>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48CF31FB-229F-4CE4-9242-BCDC99A247EF}"/>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58EBA0E6-5A38-4B10-A0EB-94B2912E846F}"/>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932E4750-EEBC-4682-854F-75705AEB926F}"/>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1EDE95F1-E958-4CBA-B482-E5379B4BF9D7}"/>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939F078B-08A0-4B50-8C51-A002BD1E5641}"/>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224820E9-F106-4C64-B1DD-BE15DA42B591}"/>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B3405AFB-A453-4DA2-9556-3F43B79DE3D2}"/>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4B19C582-E2E3-4D05-AE35-0F9B1667CC37}"/>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F86F1545-5C34-4237-8F86-1ED459D62AE0}"/>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DC064C1E-01B0-4A21-949B-3EA521C0A225}"/>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4DBD5412-5E72-4CA4-A232-15FDDF1281A1}"/>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45C5F5EF-B06C-44FD-9651-E212A33DA407}"/>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F61903B0-78A8-466E-A817-96580C8A194E}"/>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34B11F7A-698C-4851-98A8-7AA6AF598126}"/>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48117E17-668F-42D0-A067-C1C04842CD52}"/>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DE22ACB1-C09A-415C-BD8E-36DD0C41F3DC}"/>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672BFCAE-9834-4EC8-8BE3-4D0BC594E486}"/>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CBD3DCF6-EE2E-4828-BD97-EE06D3857A94}"/>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6DE2F349-D20C-4645-B540-59E7518597F2}"/>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3720A088-9116-49C6-A31F-95322A5F84E4}"/>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656096B9-D895-4B2F-9693-AD205A99C426}"/>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900589FF-2EC2-4B06-8107-761365612504}"/>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00A413C7-5729-4444-BCA0-BF4E873797E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F8332D5C-8FCA-4852-9921-A72E4E1F7590}"/>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022EB35C-40F9-45DF-8EBA-9E4F3ECAD677}"/>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C2CAA0FB-C6D4-481C-BB73-BA1D9FF92B3B}"/>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89736E72-73BD-48D1-B439-8E4F1B7ABE54}"/>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667EB0AF-7DFA-4710-9E15-7C57E4724268}"/>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B5B60E2B-B8C1-448C-A4FE-DC1A4F198CB4}"/>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3ED099C9-04DB-4930-804D-9E3A9F4D97B1}"/>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9021F355-10A9-46DC-B2DD-8156DD182605}"/>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554A8D66-C56B-489A-9C46-F337BBA69082}"/>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8C972611-BEC1-4507-9C7A-79E5481DBCD8}"/>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48E367E7-38BC-4BAC-9B8C-8749966E2192}"/>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2CE43EEF-DD16-4B2C-BED8-B6C97AA9E36A}"/>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D1B1293C-F13B-4F68-9550-315B164CC310}"/>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128A545D-382D-450F-8F7C-7B1AAB1375E2}"/>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A434D786-A675-4D20-A6EA-6CEAFBCBE2AD}"/>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EADB606C-B41C-41C3-AB4C-76678C4A4363}"/>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4C8C542E-E7F6-465A-8F9C-28A062949FE0}"/>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58A851AE-A281-4D24-A7ED-542B4A557507}"/>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57BD1499-CD8D-4460-97E2-AC4FF4C54BDA}"/>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0F021BC7-AF38-4F91-AE1C-75D858DCE666}"/>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584CCD07-D7C1-4EA3-9C93-8CC14550E668}"/>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89254337-9102-4D0B-BA09-D93722E68E24}"/>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1FEDFFFB-880E-47DA-9004-18E0B52483DB}"/>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7B88B92F-D0FC-41FE-8C34-1B68610BF82B}"/>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025E5D45-3714-4FCE-A34D-D07A830BA827}"/>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5C4FE806-59CA-44AA-928E-C1DBFE2B9D10}"/>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10C57389-3F4A-45E3-9780-E981FD107528}"/>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92990E36-D23B-420F-BAB5-0B0BA8D009A4}"/>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DCA3DF46-634D-4EF1-98F1-C0DF7909639E}"/>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B0F069A4-A2D2-4991-87B5-1963C5D6C857}"/>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E10989BD-E805-403B-9F16-C8F32F93595E}"/>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A4A7B4F3-69E1-41F7-AFC8-7919D20C1B67}"/>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920B1225-B821-4CB0-A73B-636CDA0AB2C8}"/>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A4BFE3B6-8A3E-4048-BDE3-54657A71CFC5}"/>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58835697-8863-41A8-AD34-A9106B3A4887}"/>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5CD49898-77F8-494A-AF9C-8BB1DE8BF3E9}"/>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5BF05F24-65B9-417A-9F2B-18C4273EB44C}"/>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B3E4FFA2-72C9-44DB-8EF5-4B5E6F749806}"/>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95221C23-4329-453D-928B-D52D9A785F03}"/>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E22A69DC-F849-4E2D-B96D-EB2E0CF2A9BA}"/>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48E814F1-CC65-4223-8102-F7DAA9DC8CAE}"/>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F33CE4AA-8D35-4841-8C22-90CC5CAD4C2E}"/>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05B33AEF-0CDA-4670-B3CC-3530DB263624}"/>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8D208898-B0AA-4175-85C6-CFBC0904589C}"/>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DED83677-E52D-4D38-8095-321BA0D50AEE}"/>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BC2FCEBB-B2AA-453F-BE63-A97F08514506}"/>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91E85EE9-BFBE-4D3D-B365-586FD5940D86}"/>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BD6F3446-F5BE-49E2-BE85-D0D317E6F287}"/>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BD9D02B8-4FBA-431B-9FBE-ACBD704D3253}"/>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A8258C0C-18EF-405B-8119-4B30419D8C5E}"/>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9D7C0ECD-9E17-4EEA-A570-F877DBE98ABF}"/>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DACFEC93-1A0C-41CC-B490-606A4E8592E9}"/>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C8F5D1CD-AF4E-4DC4-9F0F-FA6AAFE8F7D9}"/>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883C997A-F24C-400E-8118-2155CC4635B1}"/>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FCA9D651-2168-46ED-9F5B-4C33C1AF90F1}"/>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8930F52F-22F9-4389-B70C-65BEF658CECE}"/>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A5496ED3-BD33-4D5C-8219-4B812C6F7C79}"/>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C8602C88-D28A-4A96-8D7F-9DAF19A1DDD5}"/>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B5038BFC-5129-4CF0-A0FE-FADB5F29FC09}"/>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2F3ACF56-993E-4816-BB27-A2D0DE6820FA}"/>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4B9B4528-6138-458E-93EC-AEEBB2102E9A}"/>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3DC5AFC3-92F8-44C7-A29C-5A7534EB6BDA}"/>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AB87AD0E-9F8A-4C8D-BF91-B64B8219A4A7}"/>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117B9ECF-23B4-442A-8B1B-CFBAADC1C6C4}"/>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0C22BE53-4FB2-42F4-9920-449A9ADCDD35}"/>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E42B646E-5A52-4FF7-993B-55E7829A125D}"/>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3F96CC30-1B77-4252-A770-4A295DEA4B85}"/>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3F4BE8A8-EFE7-47BA-8786-09AC9B66C4F6}"/>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D85C82BC-3315-4D36-AB74-0C2659B3E1D9}"/>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6AAAAD7B-6A23-490B-B298-1B52C6ACBBD5}"/>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923CBA9D-E6E3-4F51-B114-73F93F089EC4}"/>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A591E6AF-BCB4-43BB-B897-E8DA7FCD4554}"/>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8D1849F0-CEC0-4C6C-8707-0A5700F30814}"/>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4AE38C81-2E52-489E-9D0D-7090A00F5E3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85713CBF-7B13-4991-9B5C-8C8D49F0F236}"/>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0E59C21D-28CF-433D-B8FE-B437836CB8B6}"/>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B82A543B-A856-4699-9A3B-CE50E06A86F1}"/>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F2071677-17BE-4923-A50E-2EEABC018F98}"/>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2334E320-BC73-4D75-9859-4B874054A0D9}"/>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F9D16CB0-748F-428C-86F5-177017997223}"/>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D2676D59-F3B8-4CD4-A03D-6304A99DFAA9}"/>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E501408A-5D2C-49A8-93D6-E6C072030C1B}"/>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7758C88E-F849-4924-AFFA-86539F88D8E4}"/>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845A4C7F-BBD2-4971-8448-70EEFF52F7CD}"/>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2DEA90E9-43F2-4737-866E-57D05DFF8229}"/>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849AE553-469E-4D36-970F-45C0B419F0FF}"/>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311A256F-4808-40A2-8A79-F2F8ABDB5F42}"/>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9121B5F8-B3D5-4DB5-BA6A-7EF60DA53A3B}"/>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2483CAB7-70E3-4943-AAE6-0FC843F43426}"/>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E7D8C586-83A6-4003-AECC-28C93BF0CE92}"/>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A6A9DD6B-11C8-44E5-970E-44AB9A2F93A2}"/>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8E496B90-CEF6-41AB-949B-FD942EE5D9A8}"/>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28DF4E13-2E49-4D58-B1A6-92B8EBFAAD4B}"/>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0B801380-CB1A-4758-9521-81E0EADB9403}"/>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E745AAE1-A3F3-44A3-BEEC-E47E0C91D454}"/>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AD3F3C77-8B58-4459-94DA-5C2AAD8EA328}"/>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45347540-AF1B-4A26-B949-2E7CFBC96334}"/>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91242D8C-24AE-4ED3-9B03-AC3655DD4820}"/>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D469E89A-62CE-4DA4-87E2-9795269407B0}"/>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568DFBA0-D3CD-4538-82F9-04536E38DF53}"/>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0A0B2CF0-39D2-4316-A209-F2F20F4A4537}"/>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CA28131E-FBBC-4209-B7DC-A43F2D275CCF}"/>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E90F473F-E352-451D-A630-C5F37B66E2FE}"/>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D289C67C-C75A-4874-A102-BF66626847B9}"/>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54511EBD-844A-4091-AB3F-07A9FAE71615}"/>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3200F487-FFE0-4091-972E-42CBCCFBA65C}"/>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D8EFC1B2-F29C-4596-8878-DB50BE99CC18}"/>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E85ED276-6BF2-43A0-B069-A5CD2657F673}"/>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A2B50BEC-B67A-4D6F-B2A3-1269152072B8}"/>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E4F3A845-96D5-410A-848A-24F8BA8E6405}"/>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41DFBF89-0189-4432-9549-52BF7303625B}"/>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B6F31497-C7F6-44D8-9020-A000D84C63B8}"/>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51D08CB0-A235-4B0E-8FF1-A67AE9366DFC}"/>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47E64547-0342-4821-BE07-38AAFC56690F}"/>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8F9065DA-D5D7-43C8-87F9-FFB8C3D3A382}"/>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98300CA7-BEE6-4A5B-90E0-E5502EF42438}"/>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3849AC27-E23F-47A5-803C-DD5CCA51FC17}"/>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4932F4E-E95B-4E0D-9093-13EDE2E653D4}"/>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4436D363-AE6A-4941-8926-09EEC51DFFEF}"/>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EF865A7A-7904-4E90-B158-AE89B1642D3B}"/>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83EBCDCE-67FE-4560-BDBB-FCC3ED096CD1}"/>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85779EFB-F4B0-44AA-89A4-AB232B394620}"/>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6387A93C-6965-4F02-9380-A7C6242BA72F}"/>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D2D421E6-8C7B-45E8-922E-C2D4F72ED390}"/>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E2BCEDC2-B746-42C6-85A0-88FD146C441F}"/>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3E7E6399-5A5F-4FFF-8101-47144E3B193F}"/>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9BBA4896-497B-4625-A577-D1093639C83C}"/>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88BD83B6-040C-4612-8BC5-CD6502D8FECD}"/>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F900079B-2455-4E05-AE7C-CBE7E2388727}"/>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BEB969D1-2F9A-45C0-A2F8-B9E72CAEA69B}"/>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38636EAC-B537-4FC0-B689-E4D6FB6D87FA}"/>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F04BCED0-1BC2-4225-A86C-DDE0F35577E5}"/>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A10D926A-0059-4B56-A6A1-E19D9FD09B1D}"/>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49962486-1D84-4FB2-B4FF-647603921310}"/>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054ED00D-3FF5-490C-AEE7-5D88D3A02EB0}"/>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35B6328A-E804-43EB-A584-1EDA7CD40852}"/>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9B00EC15-8ADE-4847-8F17-B8702C9748C6}"/>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B243CB83-56A9-4D6A-B597-2A89BB548FCA}"/>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B37CACEE-28C2-4668-9773-FC92F382E39E}"/>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C6E5C7B3-C744-4D61-80A2-0AB6A2A1D30C}"/>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318861FA-D95D-42BD-B2FC-10B770129A0E}"/>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40810474-D09B-4C5F-BF07-96DAC2DABFCB}"/>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9FC3A02C-5B86-4603-8E21-A29EF0FFD079}"/>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B9A47E42-471E-41A0-98EE-F1C37B1BA0D3}"/>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8583E2B6-E347-4F65-ACFA-AF5FA6D78F44}"/>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81F68149-3D6C-427B-A36F-5159C42696A4}"/>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615C827A-1EF3-4185-973A-6BD9A986EBBF}"/>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EB3BC3C5-9326-4521-BC8D-6BD03259E9FF}"/>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4409D853-1A19-4864-BB73-265160F5282C}"/>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E40A47EE-1D53-49DB-9032-E620DE1F65B6}"/>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2D13A6C6-5A0A-4735-B018-1568CEACA4E0}"/>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5A06762E-6A4F-4FBA-B3B0-956D54347FB7}"/>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D6C0A913-45DD-4EA2-B347-5ACDCB2B3434}"/>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E2BE495C-42B2-4A91-82F1-DAB451C1C2D1}"/>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0BF22BB5-23A4-42C2-A399-CBC527E82452}"/>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556B7B32-598B-4DD4-9334-A47FF8ECD7B1}"/>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D8085FB2-6938-4E7E-8E55-DB94B03F55DC}"/>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EE148B32-3D69-4773-88E8-27D61BD84CCD}"/>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E137AB0B-7BD2-40D2-AC59-8CA9ECB78951}"/>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181BF51B-0A1D-489A-9D6F-18DAD8CA2EDD}"/>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57F20A2A-0C33-466F-8E24-009921A0A046}"/>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BA5A135A-8E8A-4F4F-85C3-05ACCB99A8E5}"/>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6179EAE9-70CC-407A-9D9F-CCCF15E5F84C}"/>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E0828671-B536-4861-99AA-31623F5A33FB}"/>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5E248B54-6893-46E5-9E0B-21D463E1F824}"/>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8489A7CF-F766-4BC6-990E-AD7F571509A1}"/>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B9ECDC0F-B998-4783-83DC-971526219A50}"/>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129A81E3-AADB-47B5-A994-B1EEBAD9D7E4}"/>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2B21C882-5EEE-4AC4-8C8B-115F8487CC8F}"/>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95E1476D-EECA-4A46-9126-6E9120B33434}"/>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CE82A42C-6701-49A3-B897-FCFF3AA4A4AE}"/>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2F9EEA9C-FF01-4401-A42F-D45805275EED}"/>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6042B187-7646-40A6-808E-2AB1913FA735}"/>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A4D49C9E-ED06-422F-A490-590E8B4771E4}"/>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742C54C4-FD83-4C26-8912-C36EA249CCA2}"/>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E2A0AAFA-0341-4E35-9422-7EE851090A91}"/>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255739F8-4EF8-48DB-9D6C-2CB56A795F09}"/>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2EC29EDD-26FE-4DE7-986A-958AB1905730}"/>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3E61810C-780E-4926-8F65-1B0FFA884F85}"/>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4ECEC630-8C10-4ECC-980F-924CE2E30C60}"/>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6FC52913-7E17-451D-8A79-82AA27BC5B30}"/>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4342A174-9F60-41F0-8B4E-96879E8D6038}"/>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B477549-6160-408D-890F-70C6895DEFC6}"/>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971D3DA8-F2EA-47F8-97D7-33B73FA621ED}"/>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6BD627E8-B4F3-4EE0-8483-648D3D10D70B}"/>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2E458E88-21DE-489E-9838-5659C957A55B}"/>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F73A0B00-7757-4F8A-BD83-BB4A5CA6579C}"/>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1A9336CF-8848-4AE7-B96C-E67FF343EE55}"/>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5EB9DC41-093F-47C7-BD02-7A27BE73A845}"/>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612188D4-910E-409B-BB40-9FD36669C831}"/>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225CE832-3F8C-4D97-A742-B412D5276C66}"/>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41C664AF-DCBD-467A-A882-A5466175BEE7}"/>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C97B29BF-F03F-41D1-8AEA-FBA11608058A}"/>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463D78BF-B069-4B29-BD7F-BB25972333E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2947DAE6-52F3-4302-BB01-535FA5385CDA}"/>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86D1B30C-494E-440F-A559-3761C9C438B2}"/>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63895013-DD9D-461B-A5A0-047AE8A330EC}"/>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9CBBB2AB-84B9-4761-92C9-86269D138DC9}"/>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14899A49-768A-452A-B8A2-0838A40BC604}"/>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12BDD272-C3B4-41EB-A0FE-BDA7B99F441B}"/>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97B42F9C-16A9-4558-8649-BF51281BDD92}"/>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B40906F8-11A9-4B36-87CB-E1AD2C0D9838}"/>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EF07DF59-F48C-4FB0-A410-6D5A80762900}"/>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F0CB2DE8-CB08-4469-8A16-C882F24E8375}"/>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E0B8E019-647E-4736-AB0F-A91491DEC842}"/>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320D124B-22D7-44D7-97DC-D64C28263DCC}"/>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5909F3AD-D75B-40D8-B633-D6A1E3D7CE5E}"/>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7BB05638-FB1B-44E2-A6B1-A940CFAE4CFB}"/>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CB82F46C-4880-4034-BB48-5B9947B7CC43}"/>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19C2DBB5-526C-499C-BA44-556BE893F429}"/>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45B14ADE-FEE9-4F8F-BA34-54695D4CCDEF}"/>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29AC0905-7CC5-4E88-8843-0A4B2E6938C4}"/>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95EE8B0B-8A41-4FA9-88AE-2A0227221FB8}"/>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15F2F051-EBE5-46B2-B87C-F4B109DF66B2}"/>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6FB5B9BE-12C5-46C8-8EA8-A7980D969E8D}"/>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F832F04F-2D45-424C-8781-4D9B1978D23F}"/>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19890501-C94F-4028-9B37-F90257F2C0E8}"/>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A63CB186-6314-42F5-8177-0D50D83224BE}"/>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0279919B-1431-4AA3-B305-9641DB769270}"/>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C0B19235-45CA-4269-9EE8-0379E9841B63}"/>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A0CA9B35-3AF3-4F3E-A70B-AFB3016D70F7}"/>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0B3E2CB0-3DDF-46C4-84C4-2B769BD91A8D}"/>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5601CCBB-CB68-4985-93B2-965F41E2C1AB}"/>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13E82764-4210-4075-9EEF-E791AFA62AB9}"/>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10A3A0D4-52DE-4EE4-BDD5-4D0A2C06B988}"/>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AE8AB770-3AF3-4A16-A72C-16CB1679DCBA}"/>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0F9255F8-828E-4DB2-A919-4D42810BA0A0}"/>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CBE0EE58-2BDA-499C-8DAF-FC016AD0D933}"/>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AC6085E1-9E00-4554-A3BD-61F47618A279}"/>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08BAA1E4-5BA6-4D06-A81E-09D09A13883A}"/>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5BEC02E3-26F9-4720-B620-8B9166DF6C21}"/>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313EDEDF-369B-434A-944B-4A3CDD4FBF94}"/>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54899C51-0252-4527-ABAA-DAE9D4CEC716}"/>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9B12611B-F5F8-4247-BCDC-D3A51315A1BB}"/>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575A774A-8531-486C-A104-B4DDF222CA39}"/>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49F1B11D-3D81-4921-8A70-35F36CD19859}"/>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A6B3D92A-ED4A-4FC7-87D3-E989EDC783AF}"/>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53769AE0-32F3-4EC6-A948-F991CFAE028C}"/>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ED592C4B-E502-40E3-8335-73EE5592CC0C}"/>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AF675838-0524-41C2-A178-9049E529FC09}"/>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75122534-0050-41DF-B323-43D01B11BF4A}"/>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0FBAF96D-4742-45BF-960F-909980FEC0D1}"/>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5BC39D9-395C-42DB-95E9-D0C6FEADDF21}"/>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6581B477-2F6E-46C4-B75F-4B6376EFA585}"/>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CB1FBF81-9167-4EDB-A08C-1E74A53688BE}"/>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86AA79E9-842C-452B-ABD3-097804698191}"/>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B9F29183-FB10-4E4B-AB7C-B72F2C1A93B2}"/>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8298A208-FEFA-4426-AF6A-931853349086}"/>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B0E5AA4F-297F-4655-8DD4-290DEE682BB6}"/>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ED7EEC59-627D-453A-8005-50492BBDDE89}"/>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588600EF-28AB-4197-A4EC-0AF0DEC65E6C}"/>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281DDE3F-807D-46E7-8E0F-650339A0B46A}"/>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F3033395-70A9-4082-8CB8-208318EA813D}"/>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BBEB4278-EE9E-4110-A338-A7EEC0D70259}"/>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F8812AA5-F69D-47E3-B08A-C8EC2E05DB2A}"/>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943C9C4E-661C-481B-9F1E-79262EAFA9D7}"/>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A6EE17B7-BFCA-4A8A-AE9F-5CC8707CC56D}"/>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82F1F5EB-906B-4617-B636-E78EA408C5C2}"/>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F3CE95BB-8A09-4474-BDF4-58A4AC351401}"/>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7D09B481-0D66-49E7-9EB7-D3704C1693BD}"/>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22C89538-F18D-48AA-9256-DFC649E35B98}"/>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C7FEC9A5-CEE7-4625-B5D6-EB145B5313DB}"/>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19841382-2BDB-46D8-87B2-276D7EE3F482}"/>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C0021070-7FF3-430A-9E15-C8803167BE9A}"/>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55352067-C051-4459-AFA5-1A45BA48ED71}"/>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8DA40547-F3FE-4359-9F15-B5C8413CAC1D}"/>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C2AA112A-0E69-4119-A1A8-4D1507E5DE29}"/>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363EEFAB-8662-4C87-AD95-22FFB517CFE5}"/>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C4531E4B-9724-40C4-A909-A9AD307BF396}"/>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332E2228-C9C8-429C-A7BD-1D48E2CD73D8}"/>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205F4E7E-0270-48AB-AD39-A242D55923B8}"/>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6CAFBA87-6011-45E4-8724-369479EB09CE}"/>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68B3AE0A-3DA1-46E1-93D7-511A44254ACB}"/>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8D264A79-04F5-4BE6-A278-74A61A32BAD9}"/>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26112704-6DB9-428E-A1CA-CC974B311B94}"/>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82DF4F7F-D431-43A8-9883-0409E88E49EF}"/>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F4BA7D61-B9DE-4E37-83E8-CAB8CAAE2A50}"/>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250E7AE8-024E-48A4-A176-03ADC7795F98}"/>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351E15F7-29A1-4DC2-9779-656964EF25C4}"/>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79DEBD4C-6F36-4328-829F-CA75B496F0BD}"/>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ACE116BC-E355-4E26-BFB5-871016F2809D}"/>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7B609975-0CD2-4A1C-B4FA-905E75C385E1}"/>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2DC8385B-5365-4915-AC11-E70E64559598}"/>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3C4AC3AD-5318-4B0F-9BB7-BAD5A426308C}"/>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537FAB57-80D1-42BF-AA12-52AE38F2EED7}"/>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A9A48F35-946F-4B1E-A28C-E9FF0AC5B175}"/>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536C8E8F-E29B-4B5C-8F80-303BEC6E9AA5}"/>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A75EEC2A-D404-42EC-A514-A30275AF6DCD}"/>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F1690317-192E-49D6-8ABF-B24B8D1A7686}"/>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8019A0D1-EAD3-437D-995E-85437F206B4D}"/>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02379FC3-CC81-4621-A84A-FF0CD10C13FF}"/>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9DC429DC-AF36-4939-91EC-B9DEE88AFAAA}"/>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73E73880-B74D-4B48-9B51-D7D7629E68FB}"/>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CCCA13D1-A323-4986-8785-6992FB2BAD87}"/>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37A5C23A-EE7C-4761-B6DB-255D0811ED16}"/>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999133DD-715E-4062-8826-7C3A0819B3A8}"/>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FC1B22D0-EF13-4C0B-9580-1925F7306813}"/>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5E5B0A2F-99F2-4076-AC8E-A04731DD1237}"/>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1F94A3F3-4394-45F8-82FB-34FF1B604DDF}"/>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BD04CFD8-0460-4D6B-9F8F-00304BA1A854}"/>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12E24AE8-D15F-406A-965D-9A067F46AE6E}"/>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8CEC07B4-667C-41B9-BA0B-546AABC61B0E}"/>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97A9D0D5-4D35-4655-AC1F-56C60E9FAD38}"/>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EE8C1E8E-7F33-40AC-9F74-DA7D921CD448}"/>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CB1CBCAC-D583-4EAB-8CD1-177F5353AFC3}"/>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5BAED792-A2F7-411D-B421-33F3E44D5EDE}"/>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638886A9-6DB3-4221-A273-DE38320BAE0A}"/>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5B8FF21F-AB44-4F0B-9F8C-9C6E6B9A0C91}"/>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9F14EFE2-94A1-45F8-A960-9AC1277DE7E1}"/>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EFAD5B2E-9082-44B8-B266-AFA50BBE79E6}"/>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00F10646-00F9-4A60-BE60-A56DC0D32C18}"/>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68B71C86-A098-4083-8BFA-932764EFCFE7}"/>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9BC0D1E7-027D-4F79-93F5-0263C81E164E}"/>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227BBB93-9CB7-450C-AA9A-D61B018CAF59}"/>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3F0126E3-EE7B-4F74-A380-78EC68FAB9BE}"/>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6875D4B2-F0A4-4D70-880D-05307C8AE357}"/>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C60E1806-9EB4-4486-996F-6B98A398A546}"/>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B54B29EC-4B0B-4E99-B4B3-39DDA16D695F}"/>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A0A243CB-2A3E-4306-B70A-CDD5C677F8F8}"/>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7F1DF5BF-D097-4BE6-878E-9D93AFE0D6AE}"/>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E7C2C273-5376-4528-B659-DE1E8445F955}"/>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01C04F67-21A4-4EDA-AE92-C26533B7D6AF}"/>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5CA58C0B-63B0-4C88-AFD4-595AF0417B9A}"/>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66C54C99-78BA-4022-865F-64C00417BB44}"/>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B62109E5-BF74-4A1A-9CCE-5AC56089F126}"/>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4641A2D6-FEA9-4F78-A8E8-1BDD8DE068CC}"/>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1717511</xdr:colOff>
      <xdr:row>694</xdr:row>
      <xdr:rowOff>35127</xdr:rowOff>
    </xdr:to>
    <xdr:pic>
      <xdr:nvPicPr>
        <xdr:cNvPr id="2" name="Picture 1">
          <a:extLst>
            <a:ext uri="{FF2B5EF4-FFF2-40B4-BE49-F238E27FC236}">
              <a16:creationId xmlns:a16="http://schemas.microsoft.com/office/drawing/2014/main" id="{79418667-F89F-4DD8-AB15-C827C863F606}"/>
            </a:ext>
          </a:extLst>
        </xdr:cNvPr>
        <xdr:cNvPicPr>
          <a:picLocks noChangeAspect="1"/>
        </xdr:cNvPicPr>
      </xdr:nvPicPr>
      <xdr:blipFill>
        <a:blip xmlns:r="http://schemas.openxmlformats.org/officeDocument/2006/relationships" r:embed="rId1"/>
        <a:stretch>
          <a:fillRect/>
        </a:stretch>
      </xdr:blipFill>
      <xdr:spPr>
        <a:xfrm>
          <a:off x="12001198" y="40588582"/>
          <a:ext cx="3503978" cy="85489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AC0FBC6E-96EA-4A64-971E-03BA227FCA41}"/>
            </a:ext>
          </a:extLst>
        </xdr:cNvPr>
        <xdr:cNvCxnSpPr/>
      </xdr:nvCxnSpPr>
      <xdr:spPr>
        <a:xfrm>
          <a:off x="11121673" y="409400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80610C02-94FD-48CA-86C7-06979D38D4D7}"/>
            </a:ext>
          </a:extLst>
        </xdr:cNvPr>
        <xdr:cNvCxnSpPr/>
      </xdr:nvCxnSpPr>
      <xdr:spPr>
        <a:xfrm flipH="1">
          <a:off x="12553333" y="412663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A3AEC3C3-1F2C-483C-BB94-0485E160E6C2}"/>
            </a:ext>
          </a:extLst>
        </xdr:cNvPr>
        <xdr:cNvCxnSpPr/>
      </xdr:nvCxnSpPr>
      <xdr:spPr>
        <a:xfrm>
          <a:off x="13639006" y="412121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1798814</xdr:colOff>
      <xdr:row>706</xdr:row>
      <xdr:rowOff>33686</xdr:rowOff>
    </xdr:to>
    <xdr:pic>
      <xdr:nvPicPr>
        <xdr:cNvPr id="6" name="Picture 5">
          <a:extLst>
            <a:ext uri="{FF2B5EF4-FFF2-40B4-BE49-F238E27FC236}">
              <a16:creationId xmlns:a16="http://schemas.microsoft.com/office/drawing/2014/main" id="{87160B83-1165-4D2F-8CCA-68CD9E247A63}"/>
            </a:ext>
          </a:extLst>
        </xdr:cNvPr>
        <xdr:cNvPicPr>
          <a:picLocks noChangeAspect="1"/>
        </xdr:cNvPicPr>
      </xdr:nvPicPr>
      <xdr:blipFill>
        <a:blip xmlns:r="http://schemas.openxmlformats.org/officeDocument/2006/relationships" r:embed="rId2"/>
        <a:stretch>
          <a:fillRect/>
        </a:stretch>
      </xdr:blipFill>
      <xdr:spPr>
        <a:xfrm>
          <a:off x="565305" y="42616967"/>
          <a:ext cx="12393180" cy="1085669"/>
        </a:xfrm>
        <a:prstGeom prst="rect">
          <a:avLst/>
        </a:prstGeom>
      </xdr:spPr>
    </xdr:pic>
    <xdr:clientData/>
  </xdr:twoCellAnchor>
  <xdr:twoCellAnchor editAs="oneCell">
    <xdr:from>
      <xdr:col>0</xdr:col>
      <xdr:colOff>526586</xdr:colOff>
      <xdr:row>761</xdr:row>
      <xdr:rowOff>25824</xdr:rowOff>
    </xdr:from>
    <xdr:to>
      <xdr:col>5</xdr:col>
      <xdr:colOff>709468</xdr:colOff>
      <xdr:row>769</xdr:row>
      <xdr:rowOff>29278</xdr:rowOff>
    </xdr:to>
    <xdr:pic>
      <xdr:nvPicPr>
        <xdr:cNvPr id="7" name="Picture 6">
          <a:extLst>
            <a:ext uri="{FF2B5EF4-FFF2-40B4-BE49-F238E27FC236}">
              <a16:creationId xmlns:a16="http://schemas.microsoft.com/office/drawing/2014/main" id="{CAD854DC-C14A-4A17-960F-2727D7201E81}"/>
            </a:ext>
          </a:extLst>
        </xdr:cNvPr>
        <xdr:cNvPicPr>
          <a:picLocks noChangeAspect="1"/>
        </xdr:cNvPicPr>
      </xdr:nvPicPr>
      <xdr:blipFill>
        <a:blip xmlns:r="http://schemas.openxmlformats.org/officeDocument/2006/relationships" r:embed="rId3"/>
        <a:stretch>
          <a:fillRect/>
        </a:stretch>
      </xdr:blipFill>
      <xdr:spPr>
        <a:xfrm>
          <a:off x="526586" y="53632524"/>
          <a:ext cx="11338924" cy="1476653"/>
        </a:xfrm>
        <a:prstGeom prst="rect">
          <a:avLst/>
        </a:prstGeom>
      </xdr:spPr>
    </xdr:pic>
    <xdr:clientData/>
  </xdr:twoCellAnchor>
  <xdr:twoCellAnchor editAs="oneCell">
    <xdr:from>
      <xdr:col>0</xdr:col>
      <xdr:colOff>464634</xdr:colOff>
      <xdr:row>824</xdr:row>
      <xdr:rowOff>130299</xdr:rowOff>
    </xdr:from>
    <xdr:to>
      <xdr:col>5</xdr:col>
      <xdr:colOff>349686</xdr:colOff>
      <xdr:row>832</xdr:row>
      <xdr:rowOff>147776</xdr:rowOff>
    </xdr:to>
    <xdr:pic>
      <xdr:nvPicPr>
        <xdr:cNvPr id="8" name="Picture 7">
          <a:extLst>
            <a:ext uri="{FF2B5EF4-FFF2-40B4-BE49-F238E27FC236}">
              <a16:creationId xmlns:a16="http://schemas.microsoft.com/office/drawing/2014/main" id="{9882F781-B10B-4D89-8E37-1FF035599601}"/>
            </a:ext>
          </a:extLst>
        </xdr:cNvPr>
        <xdr:cNvPicPr>
          <a:picLocks noChangeAspect="1"/>
        </xdr:cNvPicPr>
      </xdr:nvPicPr>
      <xdr:blipFill>
        <a:blip xmlns:r="http://schemas.openxmlformats.org/officeDocument/2006/relationships" r:embed="rId4"/>
        <a:stretch>
          <a:fillRect/>
        </a:stretch>
      </xdr:blipFill>
      <xdr:spPr>
        <a:xfrm>
          <a:off x="464634" y="66259199"/>
          <a:ext cx="11039280" cy="1490676"/>
        </a:xfrm>
        <a:prstGeom prst="rect">
          <a:avLst/>
        </a:prstGeom>
      </xdr:spPr>
    </xdr:pic>
    <xdr:clientData/>
  </xdr:twoCellAnchor>
  <xdr:twoCellAnchor editAs="oneCell">
    <xdr:from>
      <xdr:col>5</xdr:col>
      <xdr:colOff>2152805</xdr:colOff>
      <xdr:row>699</xdr:row>
      <xdr:rowOff>170366</xdr:rowOff>
    </xdr:from>
    <xdr:to>
      <xdr:col>12</xdr:col>
      <xdr:colOff>799512</xdr:colOff>
      <xdr:row>706</xdr:row>
      <xdr:rowOff>106239</xdr:rowOff>
    </xdr:to>
    <xdr:pic>
      <xdr:nvPicPr>
        <xdr:cNvPr id="9" name="Picture 8">
          <a:extLst>
            <a:ext uri="{FF2B5EF4-FFF2-40B4-BE49-F238E27FC236}">
              <a16:creationId xmlns:a16="http://schemas.microsoft.com/office/drawing/2014/main" id="{2A63CDDF-A4E8-41DF-AF43-9808CEC710E0}"/>
            </a:ext>
          </a:extLst>
        </xdr:cNvPr>
        <xdr:cNvPicPr>
          <a:picLocks noChangeAspect="1"/>
        </xdr:cNvPicPr>
      </xdr:nvPicPr>
      <xdr:blipFill>
        <a:blip xmlns:r="http://schemas.openxmlformats.org/officeDocument/2006/relationships" r:embed="rId5"/>
        <a:stretch>
          <a:fillRect/>
        </a:stretch>
      </xdr:blipFill>
      <xdr:spPr>
        <a:xfrm>
          <a:off x="13271655" y="42550266"/>
          <a:ext cx="13774222" cy="122492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EAD50F-CBB0-4EA3-A878-3B7089001A61}" name="HO_35" displayName="HO_35" ref="B3:B15" totalsRowShown="0" dataDxfId="8" dataCellStyle="Normal 6">
  <autoFilter ref="B3:B15" xr:uid="{55EAD50F-CBB0-4EA3-A878-3B7089001A61}"/>
  <tableColumns count="1">
    <tableColumn id="1" xr3:uid="{6645AF2C-EE61-48AB-AA3F-BDF9D44E18B1}" name="Directorate" dataDxfId="7" dataCellStyle="Normal 6"/>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DFEBB1-3808-4A92-9D36-749B35CB1ACF}" name="Division36" displayName="Division36" ref="B21:B57" totalsRowShown="0" tableBorderDxfId="6">
  <autoFilter ref="B21:B57" xr:uid="{71DFEBB1-3808-4A92-9D36-749B35CB1ACF}"/>
  <tableColumns count="1">
    <tableColumn id="1" xr3:uid="{EAFD73FF-15D8-4ED3-8128-D8C13346AC23}"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06E8341-6AF4-4718-B6CB-F361028C9269}" name="CEOOffice40" displayName="CEOOffice40" ref="J3:J12" totalsRowShown="0">
  <autoFilter ref="J3:J12" xr:uid="{206E8341-6AF4-4718-B6CB-F361028C9269}"/>
  <tableColumns count="1">
    <tableColumn id="1" xr3:uid="{33347BDF-D834-4D99-8E77-BB2F26B11F0C}" name="PD Offic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752FE8E-AA7C-4586-9903-B3E636972039}" name="CC_HR49" displayName="CC_HR49" ref="G21:G45" totalsRowShown="0">
  <autoFilter ref="G21:G45" xr:uid="{F752FE8E-AA7C-4586-9903-B3E636972039}"/>
  <tableColumns count="1">
    <tableColumn id="1" xr3:uid="{AFC8C7EE-289B-42E2-9614-BDD6B7FF40AD}" name="HR"/>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F04D33E-FB5F-4B88-8142-D4103BF40280}" name="CC_KSO64" displayName="CC_KSO64" ref="P21:P22" totalsRowShown="0">
  <autoFilter ref="P21:P22" xr:uid="{9F04D33E-FB5F-4B88-8142-D4103BF40280}"/>
  <tableColumns count="1">
    <tableColumn id="1" xr3:uid="{CBE58BF2-61E7-4284-A416-911102BB2FFF}" name="KSO"/>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2DE953-3C92-452F-ABB5-C786E614F7EE}" name="CC_GRPMedan65" displayName="CC_GRPMedan65" ref="P25:P26" totalsRowShown="0">
  <autoFilter ref="P25:P26" xr:uid="{002DE953-3C92-452F-ABB5-C786E614F7EE}"/>
  <tableColumns count="1">
    <tableColumn id="1" xr3:uid="{2DF0C8A8-C10B-420B-9F3E-F24E4DC6EA1D}" name="GRP Medan"/>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58070A6-C4F1-4B0F-A596-820B8A21D512}" name="GLLIST67" displayName="GLLIST67" ref="B166:B311" totalsRowShown="0" headerRowDxfId="5" headerRowBorderDxfId="4" tableBorderDxfId="3" totalsRowBorderDxfId="2">
  <autoFilter ref="B166:B311" xr:uid="{C58070A6-C4F1-4B0F-A596-820B8A21D512}"/>
  <tableColumns count="1">
    <tableColumn id="1" xr3:uid="{C7B165CB-6C93-4888-8FF9-D6C8AE9A6349}" name="G/L account" dataDxfId="1"/>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ED91C1A-5F1D-46E8-BD92-5914F7CD5DF1}" name="HR_3735" displayName="HR_3735" ref="G3:G4" totalsRowShown="0">
  <autoFilter ref="G3:G4" xr:uid="{DED91C1A-5F1D-46E8-BD92-5914F7CD5DF1}"/>
  <tableColumns count="1">
    <tableColumn id="1" xr3:uid="{496AD3EA-F6F2-44B5-B034-1BD76EB2EE45}" name="Human Resources"/>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A68B16D-AE49-48A3-8D51-B58BF6C3DE0F}" name="GA_3836" displayName="GA_3836" ref="H3:H4" totalsRowShown="0">
  <autoFilter ref="H3:H4" xr:uid="{2A68B16D-AE49-48A3-8D51-B58BF6C3DE0F}"/>
  <tableColumns count="1">
    <tableColumn id="1" xr3:uid="{E6C1811C-D325-4FC9-9484-FFF3E3696938}" name="General Affairs"/>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FFAA636D-92F4-44E9-86F5-A260F99D1C01}" name="Sales3937" displayName="Sales3937" ref="I3:I5" totalsRowShown="0">
  <autoFilter ref="I3:I5" xr:uid="{FFAA636D-92F4-44E9-86F5-A260F99D1C01}"/>
  <tableColumns count="1">
    <tableColumn id="1" xr3:uid="{2B0A4254-048E-48E6-97BE-938BECFA9741}" name="Sales &amp; Procurement"/>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348E274-4716-40B0-87C5-008E5D618A7C}" name="CA_4138" displayName="CA_4138" ref="K3:K7" totalsRowShown="0">
  <autoFilter ref="K3:K7" xr:uid="{0348E274-4716-40B0-87C5-008E5D618A7C}"/>
  <tableColumns count="1">
    <tableColumn id="1" xr3:uid="{6396BBE6-034C-4BD9-BD68-08F8710069A3}" name="Legal &amp; Complian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E40820F-B303-4779-86F1-817AF2FF31A4}" name="Finance4239" displayName="Finance4239" ref="L3:L8" totalsRowShown="0">
  <autoFilter ref="L3:L8" xr:uid="{2E40820F-B303-4779-86F1-817AF2FF31A4}"/>
  <tableColumns count="1">
    <tableColumn id="1" xr3:uid="{6D56899D-0143-4A1B-84FA-70539070C3CF}" name="Finance"/>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4814792-7C60-49FC-83F6-E2C46FA3185E}" name="SCM_4340" displayName="SCM_4340" ref="M3:M7" totalsRowShown="0">
  <autoFilter ref="M3:M7" xr:uid="{74814792-7C60-49FC-83F6-E2C46FA3185E}"/>
  <tableColumns count="1">
    <tableColumn id="1" xr3:uid="{026868EC-CDF6-4581-B7B8-152F971A0303}" name="Supply Chain Manag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C1E3DFC-0BDA-4444-8C84-23C987057568}" name="IT_4441" displayName="IT_4441" ref="N3:N4" totalsRowShown="0">
  <autoFilter ref="N3:N4" xr:uid="{1C1E3DFC-0BDA-4444-8C84-23C987057568}"/>
  <tableColumns count="1">
    <tableColumn id="1" xr3:uid="{D129C508-B64F-4345-B860-14495E2B93B6}" name="Information Technolog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FC9031A-8DD1-4DF7-8EC2-CE4683EE53D5}" name="TO_4542" displayName="TO_4542" ref="O3:O4" totalsRowShown="0">
  <autoFilter ref="O3:O4" xr:uid="{2FC9031A-8DD1-4DF7-8EC2-CE4683EE53D5}"/>
  <tableColumns count="1">
    <tableColumn id="1" xr3:uid="{34052B78-C81E-4A81-B580-DD3A740AEC07}" name="Regulatory &amp; External Affairs"/>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6E872A-081D-4668-927F-D208C96F2492}" name="TO_4531" displayName="TO_4531" ref="P3:R9" totalsRowShown="0">
  <autoFilter ref="P3:R9" xr:uid="{E36E872A-081D-4668-927F-D208C96F2492}"/>
  <tableColumns count="3">
    <tableColumn id="1" xr3:uid="{677E759E-A49B-431E-B7BD-94FCCAB6E3E4}" name="QHSE"/>
    <tableColumn id="2" xr3:uid="{552287CC-48E7-4E9D-9D6C-757801C0EEA5}" name="Business Unit (BU)"/>
    <tableColumn id="3" xr3:uid="{B78B0054-066D-4702-8DD7-16D3CAF786E1}" name="Service Unit (SU)"/>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6D3E52C-EA6F-44B1-B1B9-4616D7874354}" name="CC_Sales4644" displayName="CC_Sales4644" ref="I21:I24" totalsRowShown="0">
  <autoFilter ref="I21:I24" xr:uid="{46D3E52C-EA6F-44B1-B1B9-4616D7874354}"/>
  <tableColumns count="1">
    <tableColumn id="1" xr3:uid="{BC41AA6C-8EB4-457B-9921-42A0CA8F36B3}" name="Sales"/>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F7CA8E3-83E6-4451-B617-C5FD35AD1B43}" name="CC_Procurement4745" displayName="CC_Procurement4745" ref="M21:M22" totalsRowShown="0">
  <autoFilter ref="M21:M22" xr:uid="{2F7CA8E3-83E6-4451-B617-C5FD35AD1B43}"/>
  <tableColumns count="1">
    <tableColumn id="1" xr3:uid="{C279AB0D-F3EB-4A52-9BF7-D7A43D001B95}" name="Procurement"/>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AFA32E92-F51C-4883-8579-4382D763DBB6}" name="CC_Warehouse4846" displayName="CC_Warehouse4846" ref="M25:M31" totalsRowShown="0">
  <autoFilter ref="M25:M31" xr:uid="{AFA32E92-F51C-4883-8579-4382D763DBB6}"/>
  <tableColumns count="1">
    <tableColumn id="1" xr3:uid="{944824AD-38F3-4CE7-A3E3-26AB43D54235}" name="Warehouse &amp; Inventory"/>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9E8D34-887A-41CB-9FA4-10D3B11F4417}" name="CC_GA5047" displayName="CC_GA5047" ref="H21:H28" totalsRowShown="0">
  <autoFilter ref="H21:H28" xr:uid="{569E8D34-887A-41CB-9FA4-10D3B11F4417}"/>
  <tableColumns count="1">
    <tableColumn id="1" xr3:uid="{CE04B722-8A36-4A3B-9611-46FD80EE506D}" name="GA"/>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57B13BD-7F3C-407E-8717-14C886118A6A}" name="CC_BOD5148" displayName="CC_BOD5148" ref="J21:J22" totalsRowShown="0">
  <autoFilter ref="J21:J22" xr:uid="{957B13BD-7F3C-407E-8717-14C886118A6A}"/>
  <tableColumns count="1">
    <tableColumn id="1" xr3:uid="{F1883A3A-D7D6-4677-98B7-3901255C218A}" name="BOD"/>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4428BF8-1BA2-4F0F-A58D-6AA42968027B}" name="CC_Corplan5249" displayName="CC_Corplan5249" ref="J25:J26" totalsRowShown="0">
  <autoFilter ref="J25:J26" xr:uid="{C4428BF8-1BA2-4F0F-A58D-6AA42968027B}"/>
  <tableColumns count="1">
    <tableColumn id="1" xr3:uid="{34AAC332-25F2-450B-8DE4-48855CFBC026}" name="Corplan"/>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125E8E4-9898-44FB-A757-8DD1B58E1FC1}" name="CC_IA5350" displayName="CC_IA5350" ref="J29:J30" totalsRowShown="0">
  <autoFilter ref="J29:J30" xr:uid="{2125E8E4-9898-44FB-A757-8DD1B58E1FC1}"/>
  <tableColumns count="1">
    <tableColumn id="1" xr3:uid="{2D6D8EF1-6233-4C5E-8850-C15065E57C09}" name="IA"/>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E237FDA-39F0-45DA-9F93-273B66A6FD57}" name="CC_HS5451" displayName="CC_HS5451" ref="J33:J35" totalsRowShown="0">
  <autoFilter ref="J33:J35" xr:uid="{0E237FDA-39F0-45DA-9F93-273B66A6FD57}"/>
  <tableColumns count="1">
    <tableColumn id="1" xr3:uid="{CC21546A-4417-47AC-A561-AE24EC4BE195}" name="HS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1C1EE2F2-5B81-40D8-AF8A-1A313C39C940}" name="CC_Legal5552" displayName="CC_Legal5552" ref="K21:K26" totalsRowShown="0">
  <autoFilter ref="K21:K26" xr:uid="{1C1EE2F2-5B81-40D8-AF8A-1A313C39C940}"/>
  <tableColumns count="1">
    <tableColumn id="1" xr3:uid="{E29FF8EC-1605-421C-8887-9B8DE9276CD8}" name="Legal"/>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E499405-0F60-4026-9B1E-471B9AE35836}" name="CC_CorComm5653" displayName="CC_CorComm5653" ref="K28:K34" totalsRowShown="0">
  <autoFilter ref="K28:K34" xr:uid="{EE499405-0F60-4026-9B1E-471B9AE35836}"/>
  <tableColumns count="1">
    <tableColumn id="1" xr3:uid="{59201930-9F00-4552-B437-B7348501FCE8}" name="CorCom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E70C5D93-1A11-401A-AC89-28FEBC317378}" name="CC_Accounting5754" displayName="CC_Accounting5754" ref="L21:L22" totalsRowShown="0">
  <autoFilter ref="L21:L22" xr:uid="{E70C5D93-1A11-401A-AC89-28FEBC317378}"/>
  <tableColumns count="1">
    <tableColumn id="1" xr3:uid="{EEC7795A-DAFA-49D7-818B-49246A1CF75E}" name="Accounting"/>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9361E71E-32E4-4421-8CE8-3E5AD201C9E1}" name="CC_FinanceTreasury5855" displayName="CC_FinanceTreasury5855" ref="L25:L27" totalsRowShown="0">
  <autoFilter ref="L25:L27" xr:uid="{9361E71E-32E4-4421-8CE8-3E5AD201C9E1}"/>
  <tableColumns count="1">
    <tableColumn id="1" xr3:uid="{B21ECEB5-8D05-420F-A8B7-CE16983AC589}" name="Treasury Finance"/>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67FB91F-AF87-4521-99ED-21F415642DC4}" name="CC_FPA5956" displayName="CC_FPA5956" ref="L30:L32" totalsRowShown="0">
  <autoFilter ref="L30:L32" xr:uid="{167FB91F-AF87-4521-99ED-21F415642DC4}"/>
  <tableColumns count="1">
    <tableColumn id="1" xr3:uid="{3283F769-8194-4751-9567-04FBFF4F2DBF}" name="FPA"/>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8D1C776A-93FB-4809-858A-43A4D6574655}" name="CC_FAM6057" displayName="CC_FAM6057" ref="L35:L36" totalsRowShown="0">
  <autoFilter ref="L35:L36" xr:uid="{8D1C776A-93FB-4809-858A-43A4D6574655}"/>
  <tableColumns count="1">
    <tableColumn id="1" xr3:uid="{B53475DD-C0DA-4AEB-871D-B0167F3FA9C9}" name="FAM"/>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EBEB350-151C-45BC-ACBA-A27C22140DD1}" name="CC_Tax6158" displayName="CC_Tax6158" ref="L39:L40" totalsRowShown="0">
  <autoFilter ref="L39:L40" xr:uid="{FEBEB350-151C-45BC-ACBA-A27C22140DD1}"/>
  <tableColumns count="1">
    <tableColumn id="1" xr3:uid="{DB9CEF21-E648-4A17-9AAE-8E7B4E277081}" name="Tax"/>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850F1A71-FD24-4BB4-842E-241CE7D794E1}" name="CC_IT6259" displayName="CC_IT6259" ref="N21:N24" totalsRowShown="0">
  <autoFilter ref="N21:N24" xr:uid="{850F1A71-FD24-4BB4-842E-241CE7D794E1}"/>
  <tableColumns count="1">
    <tableColumn id="1" xr3:uid="{9D8C420F-0490-4572-87D3-5D9BA6F93F56}" name="I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4E11D0FD-08EF-4958-9229-E59C2BB4896E}" name="CC_TO6360" displayName="CC_TO6360" ref="O21:O26" totalsRowShown="0">
  <autoFilter ref="O21:O26" xr:uid="{4E11D0FD-08EF-4958-9229-E59C2BB4896E}"/>
  <tableColumns count="1">
    <tableColumn id="1" xr3:uid="{83DDB7A8-EAFD-401E-979A-E5852CEF488F}" name="Column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4F57C09-37DF-4FA4-89D8-4608D4F51DFB}" name="CC_Environment6661" displayName="CC_Environment6661" ref="K37:K38" totalsRowShown="0">
  <autoFilter ref="K37:K38" xr:uid="{74F57C09-37DF-4FA4-89D8-4608D4F51DFB}"/>
  <tableColumns count="1">
    <tableColumn id="1" xr3:uid="{A35FD388-4CF5-4F34-81FC-EEA7BE4E887A}" name="Environment"/>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7.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2E3F8-3B1A-41F2-85E5-4C817DE80BFB}">
  <sheetPr codeName="Sheet12">
    <tabColor rgb="FF339966"/>
  </sheetPr>
  <dimension ref="B2:P368"/>
  <sheetViews>
    <sheetView showGridLines="0" zoomScale="80" zoomScaleNormal="80" workbookViewId="0"/>
  </sheetViews>
  <sheetFormatPr defaultColWidth="10.28515625" defaultRowHeight="15" outlineLevelRow="4" x14ac:dyDescent="0.25"/>
  <cols>
    <col min="1" max="1" width="0.85546875" style="95" customWidth="1"/>
    <col min="2" max="2" width="3.42578125" style="95" bestFit="1" customWidth="1"/>
    <col min="3" max="3" width="45" style="95" bestFit="1" customWidth="1"/>
    <col min="4" max="4" width="66.85546875" style="95" customWidth="1"/>
    <col min="5" max="5" width="68.7109375" style="95" customWidth="1"/>
    <col min="6" max="6" width="58.28515625" style="95" customWidth="1"/>
    <col min="7" max="7" width="31.7109375" style="95" customWidth="1"/>
    <col min="8" max="10" width="10.28515625" style="95"/>
    <col min="11" max="11" width="10.28515625" style="95" customWidth="1"/>
    <col min="12" max="16384" width="10.28515625" style="95"/>
  </cols>
  <sheetData>
    <row r="2" spans="2:16" ht="24" x14ac:dyDescent="0.4">
      <c r="B2" s="94" t="s">
        <v>1542</v>
      </c>
    </row>
    <row r="3" spans="2:16" ht="21" x14ac:dyDescent="0.35">
      <c r="B3" s="96"/>
    </row>
    <row r="4" spans="2:16" ht="19.5" thickBot="1" x14ac:dyDescent="0.35">
      <c r="B4" s="97" t="s">
        <v>0</v>
      </c>
      <c r="C4" s="98"/>
      <c r="D4" s="99"/>
      <c r="E4" s="98"/>
      <c r="F4" s="98"/>
      <c r="G4" s="98"/>
      <c r="H4" s="98"/>
      <c r="I4" s="98"/>
      <c r="J4" s="98"/>
      <c r="K4" s="98"/>
      <c r="L4" s="98"/>
      <c r="M4" s="98"/>
      <c r="N4" s="98"/>
      <c r="O4" s="98"/>
      <c r="P4" s="98"/>
    </row>
    <row r="5" spans="2:16" x14ac:dyDescent="0.25">
      <c r="B5" s="100"/>
      <c r="D5" s="101"/>
    </row>
    <row r="6" spans="2:16" x14ac:dyDescent="0.25">
      <c r="B6" s="95">
        <v>1</v>
      </c>
      <c r="C6" s="102" t="s">
        <v>1543</v>
      </c>
    </row>
    <row r="7" spans="2:16" x14ac:dyDescent="0.25">
      <c r="B7" s="95">
        <v>2</v>
      </c>
      <c r="C7" s="102" t="s">
        <v>4613</v>
      </c>
    </row>
    <row r="8" spans="2:16" x14ac:dyDescent="0.25">
      <c r="B8" s="103" t="s">
        <v>1</v>
      </c>
      <c r="C8" s="102" t="s">
        <v>1544</v>
      </c>
    </row>
    <row r="9" spans="2:16" x14ac:dyDescent="0.25">
      <c r="B9" s="103" t="s">
        <v>1</v>
      </c>
      <c r="C9" s="102" t="s">
        <v>1545</v>
      </c>
    </row>
    <row r="10" spans="2:16" x14ac:dyDescent="0.25">
      <c r="B10" s="103" t="s">
        <v>1</v>
      </c>
      <c r="C10" s="102" t="s">
        <v>4614</v>
      </c>
    </row>
    <row r="11" spans="2:16" x14ac:dyDescent="0.25">
      <c r="B11" s="103" t="s">
        <v>1</v>
      </c>
      <c r="C11" s="102" t="s">
        <v>1546</v>
      </c>
    </row>
    <row r="12" spans="2:16" x14ac:dyDescent="0.25">
      <c r="B12" s="103" t="s">
        <v>1</v>
      </c>
      <c r="C12" s="102" t="s">
        <v>1547</v>
      </c>
    </row>
    <row r="13" spans="2:16" x14ac:dyDescent="0.25">
      <c r="B13" s="95">
        <v>3</v>
      </c>
      <c r="C13" s="102" t="s">
        <v>4615</v>
      </c>
    </row>
    <row r="14" spans="2:16" x14ac:dyDescent="0.25">
      <c r="B14" s="95">
        <v>4</v>
      </c>
      <c r="C14" s="95" t="s">
        <v>2</v>
      </c>
    </row>
    <row r="15" spans="2:16" x14ac:dyDescent="0.25">
      <c r="B15" s="95">
        <v>5</v>
      </c>
      <c r="C15" s="95" t="s">
        <v>4616</v>
      </c>
    </row>
    <row r="16" spans="2:16" x14ac:dyDescent="0.25">
      <c r="B16" s="95">
        <v>6</v>
      </c>
      <c r="C16" s="95" t="s">
        <v>5741</v>
      </c>
    </row>
    <row r="18" spans="2:16" ht="19.5" thickBot="1" x14ac:dyDescent="0.35">
      <c r="B18" s="97" t="s">
        <v>3</v>
      </c>
      <c r="C18" s="98"/>
      <c r="D18" s="99"/>
      <c r="E18" s="98"/>
      <c r="F18" s="98"/>
      <c r="G18" s="98"/>
      <c r="H18" s="98"/>
      <c r="I18" s="98"/>
      <c r="J18" s="98"/>
      <c r="K18" s="98"/>
      <c r="L18" s="98"/>
      <c r="M18" s="98"/>
      <c r="N18" s="98"/>
      <c r="O18" s="98"/>
      <c r="P18" s="98"/>
    </row>
    <row r="20" spans="2:16" x14ac:dyDescent="0.25">
      <c r="B20" s="95">
        <v>1</v>
      </c>
      <c r="C20" s="95" t="s">
        <v>5742</v>
      </c>
    </row>
    <row r="21" spans="2:16" x14ac:dyDescent="0.25">
      <c r="C21" s="104" t="s">
        <v>4</v>
      </c>
    </row>
    <row r="22" spans="2:16" x14ac:dyDescent="0.25">
      <c r="C22" s="104" t="s">
        <v>4617</v>
      </c>
    </row>
    <row r="23" spans="2:16" x14ac:dyDescent="0.25">
      <c r="C23" s="104" t="s">
        <v>4618</v>
      </c>
    </row>
    <row r="24" spans="2:16" x14ac:dyDescent="0.25">
      <c r="C24" s="104" t="s">
        <v>4619</v>
      </c>
    </row>
    <row r="25" spans="2:16" x14ac:dyDescent="0.25">
      <c r="C25" s="104" t="s">
        <v>5183</v>
      </c>
    </row>
    <row r="26" spans="2:16" x14ac:dyDescent="0.25">
      <c r="C26" s="104" t="s">
        <v>5184</v>
      </c>
    </row>
    <row r="27" spans="2:16" x14ac:dyDescent="0.25">
      <c r="B27" s="95">
        <v>2</v>
      </c>
      <c r="C27" s="95" t="s">
        <v>4620</v>
      </c>
    </row>
    <row r="28" spans="2:16" x14ac:dyDescent="0.25">
      <c r="B28" s="95">
        <v>3</v>
      </c>
      <c r="C28" s="95" t="s">
        <v>4621</v>
      </c>
    </row>
    <row r="30" spans="2:16" s="105" customFormat="1" ht="15.75" x14ac:dyDescent="0.25">
      <c r="C30" s="431" t="s">
        <v>5</v>
      </c>
      <c r="D30" s="432" t="s">
        <v>6</v>
      </c>
    </row>
    <row r="32" spans="2:16" x14ac:dyDescent="0.25">
      <c r="C32" s="95" t="s">
        <v>7</v>
      </c>
    </row>
    <row r="33" spans="3:4" outlineLevel="1" x14ac:dyDescent="0.25"/>
    <row r="34" spans="3:4" outlineLevel="1" x14ac:dyDescent="0.25">
      <c r="C34" s="106" t="s">
        <v>8</v>
      </c>
      <c r="D34" s="107" t="s">
        <v>9</v>
      </c>
    </row>
    <row r="35" spans="3:4" ht="60" outlineLevel="1" x14ac:dyDescent="0.25">
      <c r="C35" s="108" t="s">
        <v>75</v>
      </c>
      <c r="D35" s="109" t="s">
        <v>4622</v>
      </c>
    </row>
    <row r="36" spans="3:4" outlineLevel="1" x14ac:dyDescent="0.25">
      <c r="C36" s="108" t="s">
        <v>11</v>
      </c>
      <c r="D36" s="109" t="s">
        <v>12</v>
      </c>
    </row>
    <row r="37" spans="3:4" outlineLevel="1" x14ac:dyDescent="0.25">
      <c r="C37" s="108" t="s">
        <v>212</v>
      </c>
      <c r="D37" s="109" t="s">
        <v>4623</v>
      </c>
    </row>
    <row r="38" spans="3:4" outlineLevel="1" x14ac:dyDescent="0.25"/>
    <row r="39" spans="3:4" ht="30" outlineLevel="1" x14ac:dyDescent="0.25">
      <c r="C39" s="110" t="s">
        <v>4624</v>
      </c>
      <c r="D39" s="110" t="s">
        <v>4625</v>
      </c>
    </row>
    <row r="40" spans="3:4" outlineLevel="2" x14ac:dyDescent="0.25">
      <c r="C40" s="111" t="s">
        <v>4626</v>
      </c>
      <c r="D40" s="111" t="s">
        <v>212</v>
      </c>
    </row>
    <row r="41" spans="3:4" outlineLevel="2" x14ac:dyDescent="0.25">
      <c r="C41" s="112" t="s">
        <v>4369</v>
      </c>
      <c r="D41" s="112" t="s">
        <v>16</v>
      </c>
    </row>
    <row r="42" spans="3:4" outlineLevel="2" x14ac:dyDescent="0.25">
      <c r="C42" s="112" t="s">
        <v>4369</v>
      </c>
      <c r="D42" s="112" t="s">
        <v>17</v>
      </c>
    </row>
    <row r="43" spans="3:4" outlineLevel="2" x14ac:dyDescent="0.25">
      <c r="C43" s="112" t="s">
        <v>4369</v>
      </c>
      <c r="D43" s="112" t="s">
        <v>18</v>
      </c>
    </row>
    <row r="44" spans="3:4" outlineLevel="2" x14ac:dyDescent="0.25">
      <c r="C44" s="112" t="s">
        <v>4370</v>
      </c>
      <c r="D44" s="112" t="s">
        <v>4627</v>
      </c>
    </row>
    <row r="45" spans="3:4" outlineLevel="2" x14ac:dyDescent="0.25">
      <c r="C45" s="112" t="s">
        <v>4370</v>
      </c>
      <c r="D45" s="112" t="s">
        <v>4628</v>
      </c>
    </row>
    <row r="46" spans="3:4" outlineLevel="2" x14ac:dyDescent="0.25">
      <c r="C46" s="112" t="s">
        <v>4370</v>
      </c>
      <c r="D46" s="112" t="s">
        <v>21</v>
      </c>
    </row>
    <row r="47" spans="3:4" outlineLevel="2" x14ac:dyDescent="0.25">
      <c r="C47" s="112" t="s">
        <v>4370</v>
      </c>
      <c r="D47" s="112" t="s">
        <v>22</v>
      </c>
    </row>
    <row r="48" spans="3:4" outlineLevel="2" x14ac:dyDescent="0.25">
      <c r="C48" s="112" t="s">
        <v>4370</v>
      </c>
      <c r="D48" s="112" t="s">
        <v>23</v>
      </c>
    </row>
    <row r="49" spans="3:4" outlineLevel="2" x14ac:dyDescent="0.25">
      <c r="C49" s="107" t="s">
        <v>4629</v>
      </c>
      <c r="D49" s="107" t="s">
        <v>97</v>
      </c>
    </row>
    <row r="50" spans="3:4" outlineLevel="2" x14ac:dyDescent="0.25">
      <c r="C50" s="107" t="s">
        <v>4629</v>
      </c>
      <c r="D50" s="107" t="s">
        <v>98</v>
      </c>
    </row>
    <row r="51" spans="3:4" outlineLevel="2" x14ac:dyDescent="0.25">
      <c r="C51" s="107" t="s">
        <v>188</v>
      </c>
      <c r="D51" s="107" t="s">
        <v>122</v>
      </c>
    </row>
    <row r="52" spans="3:4" outlineLevel="2" x14ac:dyDescent="0.25">
      <c r="C52" s="107" t="str">
        <f>C51</f>
        <v>HSE</v>
      </c>
      <c r="D52" s="107" t="s">
        <v>114</v>
      </c>
    </row>
    <row r="53" spans="3:4" outlineLevel="2" x14ac:dyDescent="0.25">
      <c r="C53" s="107" t="s">
        <v>106</v>
      </c>
      <c r="D53" s="107" t="s">
        <v>99</v>
      </c>
    </row>
    <row r="54" spans="3:4" outlineLevel="2" x14ac:dyDescent="0.25">
      <c r="C54" s="107" t="s">
        <v>106</v>
      </c>
      <c r="D54" s="107" t="s">
        <v>105</v>
      </c>
    </row>
    <row r="55" spans="3:4" outlineLevel="2" x14ac:dyDescent="0.25">
      <c r="C55" s="107" t="s">
        <v>1666</v>
      </c>
      <c r="D55" s="107" t="s">
        <v>103</v>
      </c>
    </row>
    <row r="56" spans="3:4" outlineLevel="2" x14ac:dyDescent="0.25">
      <c r="C56" s="107" t="s">
        <v>1666</v>
      </c>
      <c r="D56" s="107" t="s">
        <v>111</v>
      </c>
    </row>
    <row r="57" spans="3:4" outlineLevel="2" x14ac:dyDescent="0.25">
      <c r="C57" s="107" t="s">
        <v>1666</v>
      </c>
      <c r="D57" s="107" t="s">
        <v>107</v>
      </c>
    </row>
    <row r="58" spans="3:4" outlineLevel="2" x14ac:dyDescent="0.25">
      <c r="C58" s="107" t="s">
        <v>1666</v>
      </c>
      <c r="D58" s="107" t="s">
        <v>110</v>
      </c>
    </row>
    <row r="59" spans="3:4" outlineLevel="2" x14ac:dyDescent="0.25">
      <c r="C59" s="107" t="s">
        <v>1666</v>
      </c>
      <c r="D59" s="107" t="s">
        <v>1669</v>
      </c>
    </row>
    <row r="60" spans="3:4" outlineLevel="2" x14ac:dyDescent="0.25">
      <c r="C60" s="107" t="s">
        <v>1666</v>
      </c>
      <c r="D60" s="107" t="s">
        <v>5743</v>
      </c>
    </row>
    <row r="61" spans="3:4" outlineLevel="2" x14ac:dyDescent="0.25">
      <c r="C61" s="107" t="s">
        <v>1667</v>
      </c>
      <c r="D61" s="107" t="s">
        <v>4373</v>
      </c>
    </row>
    <row r="62" spans="3:4" outlineLevel="2" x14ac:dyDescent="0.25">
      <c r="C62" s="107" t="s">
        <v>1667</v>
      </c>
      <c r="D62" s="107" t="s">
        <v>5146</v>
      </c>
    </row>
    <row r="63" spans="3:4" outlineLevel="2" x14ac:dyDescent="0.25">
      <c r="C63" s="107" t="s">
        <v>1667</v>
      </c>
      <c r="D63" s="107" t="s">
        <v>5147</v>
      </c>
    </row>
    <row r="64" spans="3:4" outlineLevel="2" x14ac:dyDescent="0.25">
      <c r="C64" s="107" t="s">
        <v>5148</v>
      </c>
      <c r="D64" s="107" t="s">
        <v>4829</v>
      </c>
    </row>
    <row r="65" spans="3:4" outlineLevel="2" x14ac:dyDescent="0.25">
      <c r="C65" s="107" t="s">
        <v>5148</v>
      </c>
      <c r="D65" s="107" t="s">
        <v>207</v>
      </c>
    </row>
    <row r="66" spans="3:4" outlineLevel="2" x14ac:dyDescent="0.25">
      <c r="C66" s="107" t="s">
        <v>102</v>
      </c>
      <c r="D66" s="107" t="s">
        <v>5744</v>
      </c>
    </row>
    <row r="67" spans="3:4" outlineLevel="2" x14ac:dyDescent="0.25">
      <c r="C67" s="107" t="s">
        <v>102</v>
      </c>
      <c r="D67" s="107" t="s">
        <v>4630</v>
      </c>
    </row>
    <row r="68" spans="3:4" outlineLevel="2" x14ac:dyDescent="0.25">
      <c r="C68" s="107" t="s">
        <v>102</v>
      </c>
      <c r="D68" s="107" t="s">
        <v>5745</v>
      </c>
    </row>
    <row r="69" spans="3:4" outlineLevel="2" x14ac:dyDescent="0.25">
      <c r="C69" s="107" t="s">
        <v>120</v>
      </c>
      <c r="D69" s="107" t="s">
        <v>5114</v>
      </c>
    </row>
    <row r="70" spans="3:4" outlineLevel="2" x14ac:dyDescent="0.25">
      <c r="C70" s="107" t="s">
        <v>120</v>
      </c>
      <c r="D70" s="107" t="s">
        <v>112</v>
      </c>
    </row>
    <row r="71" spans="3:4" outlineLevel="2" x14ac:dyDescent="0.25">
      <c r="C71" s="107" t="s">
        <v>120</v>
      </c>
      <c r="D71" s="107" t="s">
        <v>117</v>
      </c>
    </row>
    <row r="72" spans="3:4" outlineLevel="2" x14ac:dyDescent="0.25">
      <c r="C72" s="107" t="s">
        <v>120</v>
      </c>
      <c r="D72" s="107" t="s">
        <v>104</v>
      </c>
    </row>
    <row r="73" spans="3:4" outlineLevel="2" x14ac:dyDescent="0.25">
      <c r="C73" s="113" t="s">
        <v>101</v>
      </c>
      <c r="D73" s="107" t="s">
        <v>203</v>
      </c>
    </row>
    <row r="74" spans="3:4" outlineLevel="2" x14ac:dyDescent="0.25">
      <c r="C74" s="107" t="s">
        <v>101</v>
      </c>
      <c r="D74" s="107" t="s">
        <v>113</v>
      </c>
    </row>
    <row r="75" spans="3:4" outlineLevel="2" x14ac:dyDescent="0.25">
      <c r="C75" s="107" t="s">
        <v>101</v>
      </c>
      <c r="D75" s="107" t="s">
        <v>116</v>
      </c>
    </row>
    <row r="76" spans="3:4" outlineLevel="1" x14ac:dyDescent="0.25"/>
    <row r="77" spans="3:4" outlineLevel="1" x14ac:dyDescent="0.25">
      <c r="C77" s="95" t="s">
        <v>24</v>
      </c>
    </row>
    <row r="79" spans="3:4" s="105" customFormat="1" ht="15.75" x14ac:dyDescent="0.25">
      <c r="C79" s="431" t="s">
        <v>1550</v>
      </c>
      <c r="D79" s="433" t="s">
        <v>5157</v>
      </c>
    </row>
    <row r="81" spans="3:4" x14ac:dyDescent="0.25">
      <c r="C81" s="95" t="s">
        <v>4631</v>
      </c>
    </row>
    <row r="82" spans="3:4" x14ac:dyDescent="0.25">
      <c r="C82" s="434" t="s">
        <v>4632</v>
      </c>
      <c r="D82" s="114"/>
    </row>
    <row r="83" spans="3:4" outlineLevel="1" x14ac:dyDescent="0.25">
      <c r="C83" s="95" t="s">
        <v>25</v>
      </c>
    </row>
    <row r="84" spans="3:4" outlineLevel="1" x14ac:dyDescent="0.25">
      <c r="C84" s="95" t="s">
        <v>4633</v>
      </c>
    </row>
    <row r="85" spans="3:4" outlineLevel="1" x14ac:dyDescent="0.25"/>
    <row r="86" spans="3:4" outlineLevel="1" x14ac:dyDescent="0.25">
      <c r="C86" s="111" t="s">
        <v>4634</v>
      </c>
      <c r="D86" s="111" t="s">
        <v>4635</v>
      </c>
    </row>
    <row r="87" spans="3:4" ht="60" outlineLevel="1" x14ac:dyDescent="0.25">
      <c r="C87" s="115" t="s">
        <v>26</v>
      </c>
      <c r="D87" s="116" t="s">
        <v>4636</v>
      </c>
    </row>
    <row r="88" spans="3:4" ht="45" outlineLevel="1" x14ac:dyDescent="0.25">
      <c r="C88" s="115" t="s">
        <v>78</v>
      </c>
      <c r="D88" s="117" t="s">
        <v>4637</v>
      </c>
    </row>
    <row r="89" spans="3:4" ht="75" outlineLevel="1" x14ac:dyDescent="0.25">
      <c r="C89" s="118" t="s">
        <v>27</v>
      </c>
      <c r="D89" s="119" t="s">
        <v>1551</v>
      </c>
    </row>
    <row r="90" spans="3:4" ht="60" outlineLevel="1" x14ac:dyDescent="0.25">
      <c r="C90" s="120" t="s">
        <v>28</v>
      </c>
      <c r="D90" s="121" t="s">
        <v>4638</v>
      </c>
    </row>
    <row r="91" spans="3:4" ht="129.75" customHeight="1" outlineLevel="1" x14ac:dyDescent="0.25">
      <c r="C91" s="122"/>
      <c r="D91" s="123" t="e" vm="1">
        <v>#VALUE!</v>
      </c>
    </row>
    <row r="92" spans="3:4" ht="75" outlineLevel="1" x14ac:dyDescent="0.25">
      <c r="C92" s="124" t="s">
        <v>1552</v>
      </c>
      <c r="D92" s="125" t="s">
        <v>1553</v>
      </c>
    </row>
    <row r="93" spans="3:4" outlineLevel="1" x14ac:dyDescent="0.25">
      <c r="C93" s="126" t="s">
        <v>4639</v>
      </c>
      <c r="D93" s="127" t="s">
        <v>4640</v>
      </c>
    </row>
    <row r="94" spans="3:4" outlineLevel="1" x14ac:dyDescent="0.25">
      <c r="C94" s="126" t="s">
        <v>4641</v>
      </c>
      <c r="D94" s="127" t="s">
        <v>4642</v>
      </c>
    </row>
    <row r="95" spans="3:4" outlineLevel="1" x14ac:dyDescent="0.25">
      <c r="C95" s="126" t="s">
        <v>5758</v>
      </c>
      <c r="D95" s="127" t="s">
        <v>4643</v>
      </c>
    </row>
    <row r="96" spans="3:4" ht="90" outlineLevel="1" x14ac:dyDescent="0.25">
      <c r="C96" s="128" t="s">
        <v>29</v>
      </c>
      <c r="D96" s="117" t="s">
        <v>4644</v>
      </c>
    </row>
    <row r="97" spans="3:6" outlineLevel="1" x14ac:dyDescent="0.25">
      <c r="C97" s="128" t="s">
        <v>30</v>
      </c>
      <c r="D97" s="129" t="s">
        <v>31</v>
      </c>
    </row>
    <row r="98" spans="3:6" outlineLevel="1" x14ac:dyDescent="0.25">
      <c r="C98" s="128" t="s">
        <v>1554</v>
      </c>
      <c r="D98" s="129" t="s">
        <v>4645</v>
      </c>
    </row>
    <row r="99" spans="3:6" outlineLevel="1" x14ac:dyDescent="0.25">
      <c r="C99" s="128" t="s">
        <v>86</v>
      </c>
      <c r="D99" s="129" t="s">
        <v>1555</v>
      </c>
    </row>
    <row r="100" spans="3:6" outlineLevel="1" x14ac:dyDescent="0.25">
      <c r="C100" s="128" t="s">
        <v>87</v>
      </c>
      <c r="D100" s="129" t="s">
        <v>4646</v>
      </c>
    </row>
    <row r="101" spans="3:6" outlineLevel="1" x14ac:dyDescent="0.25">
      <c r="C101" s="128" t="s">
        <v>4647</v>
      </c>
      <c r="D101" s="129" t="s">
        <v>33</v>
      </c>
    </row>
    <row r="102" spans="3:6" outlineLevel="1" x14ac:dyDescent="0.25">
      <c r="C102" s="128" t="s">
        <v>4648</v>
      </c>
      <c r="D102" s="129" t="s">
        <v>35</v>
      </c>
    </row>
    <row r="103" spans="3:6" outlineLevel="1" x14ac:dyDescent="0.25">
      <c r="C103" s="130" t="s">
        <v>4649</v>
      </c>
      <c r="D103" s="129" t="s">
        <v>4650</v>
      </c>
    </row>
    <row r="104" spans="3:6" outlineLevel="1" x14ac:dyDescent="0.25">
      <c r="C104" s="128" t="s">
        <v>1541</v>
      </c>
      <c r="D104" s="129" t="s">
        <v>1556</v>
      </c>
    </row>
    <row r="105" spans="3:6" outlineLevel="1" x14ac:dyDescent="0.25"/>
    <row r="106" spans="3:6" outlineLevel="1" x14ac:dyDescent="0.25">
      <c r="C106" s="131" t="s">
        <v>36</v>
      </c>
    </row>
    <row r="107" spans="3:6" outlineLevel="2" x14ac:dyDescent="0.25">
      <c r="C107" s="132" t="s">
        <v>37</v>
      </c>
      <c r="D107" s="111" t="s">
        <v>38</v>
      </c>
      <c r="E107" s="133" t="s">
        <v>4651</v>
      </c>
      <c r="F107" s="134"/>
    </row>
    <row r="108" spans="3:6" outlineLevel="2" x14ac:dyDescent="0.25">
      <c r="C108" s="135" t="s">
        <v>385</v>
      </c>
      <c r="D108" s="136"/>
      <c r="E108" s="137"/>
      <c r="F108" s="138"/>
    </row>
    <row r="109" spans="3:6" ht="30" outlineLevel="2" x14ac:dyDescent="0.25">
      <c r="C109" s="139">
        <v>15000000</v>
      </c>
      <c r="D109" s="140" t="s">
        <v>39</v>
      </c>
      <c r="E109" s="141" t="s">
        <v>4652</v>
      </c>
      <c r="F109" s="142"/>
    </row>
    <row r="110" spans="3:6" ht="45" outlineLevel="2" x14ac:dyDescent="0.25">
      <c r="C110" s="143">
        <v>15000010</v>
      </c>
      <c r="D110" s="144" t="s">
        <v>40</v>
      </c>
      <c r="E110" s="145" t="s">
        <v>4653</v>
      </c>
      <c r="F110" s="146"/>
    </row>
    <row r="111" spans="3:6" ht="30" outlineLevel="2" x14ac:dyDescent="0.25">
      <c r="C111" s="143">
        <v>15000020</v>
      </c>
      <c r="D111" s="144" t="s">
        <v>41</v>
      </c>
      <c r="E111" s="145" t="s">
        <v>4654</v>
      </c>
      <c r="F111" s="146"/>
    </row>
    <row r="112" spans="3:6" ht="30" outlineLevel="2" x14ac:dyDescent="0.25">
      <c r="C112" s="143">
        <v>15000030</v>
      </c>
      <c r="D112" s="144" t="s">
        <v>42</v>
      </c>
      <c r="E112" s="145" t="s">
        <v>4655</v>
      </c>
      <c r="F112" s="146"/>
    </row>
    <row r="113" spans="3:6" ht="30" outlineLevel="2" x14ac:dyDescent="0.25">
      <c r="C113" s="143">
        <v>15000040</v>
      </c>
      <c r="D113" s="144" t="s">
        <v>43</v>
      </c>
      <c r="E113" s="145" t="s">
        <v>4656</v>
      </c>
      <c r="F113" s="146"/>
    </row>
    <row r="114" spans="3:6" ht="30" outlineLevel="2" x14ac:dyDescent="0.25">
      <c r="C114" s="143">
        <v>15000050</v>
      </c>
      <c r="D114" s="144" t="s">
        <v>44</v>
      </c>
      <c r="E114" s="145" t="s">
        <v>4657</v>
      </c>
      <c r="F114" s="146"/>
    </row>
    <row r="115" spans="3:6" ht="30" outlineLevel="2" x14ac:dyDescent="0.25">
      <c r="C115" s="143">
        <v>15000060</v>
      </c>
      <c r="D115" s="144" t="s">
        <v>45</v>
      </c>
      <c r="E115" s="145" t="s">
        <v>4658</v>
      </c>
      <c r="F115" s="146"/>
    </row>
    <row r="116" spans="3:6" ht="30" outlineLevel="2" x14ac:dyDescent="0.25">
      <c r="C116" s="147">
        <v>15000070</v>
      </c>
      <c r="D116" s="148" t="s">
        <v>46</v>
      </c>
      <c r="E116" s="149" t="s">
        <v>4659</v>
      </c>
      <c r="F116" s="146"/>
    </row>
    <row r="117" spans="3:6" ht="30" outlineLevel="2" x14ac:dyDescent="0.25">
      <c r="C117" s="147">
        <v>15000080</v>
      </c>
      <c r="D117" s="148" t="s">
        <v>47</v>
      </c>
      <c r="E117" s="149" t="s">
        <v>4660</v>
      </c>
      <c r="F117" s="146"/>
    </row>
    <row r="118" spans="3:6" ht="30" outlineLevel="2" x14ac:dyDescent="0.25">
      <c r="C118" s="147">
        <v>15200000</v>
      </c>
      <c r="D118" s="148" t="s">
        <v>49</v>
      </c>
      <c r="E118" s="149" t="s">
        <v>4661</v>
      </c>
      <c r="F118" s="142"/>
    </row>
    <row r="119" spans="3:6" outlineLevel="2" x14ac:dyDescent="0.25">
      <c r="C119" s="150" t="s">
        <v>4662</v>
      </c>
      <c r="D119" s="151"/>
      <c r="E119" s="152"/>
      <c r="F119" s="138"/>
    </row>
    <row r="120" spans="3:6" ht="45" outlineLevel="2" x14ac:dyDescent="0.25">
      <c r="C120" s="147">
        <v>15020010</v>
      </c>
      <c r="D120" s="148" t="s">
        <v>52</v>
      </c>
      <c r="E120" s="149" t="s">
        <v>4663</v>
      </c>
      <c r="F120" s="146"/>
    </row>
    <row r="121" spans="3:6" ht="45" outlineLevel="2" x14ac:dyDescent="0.25">
      <c r="C121" s="147">
        <v>15020020</v>
      </c>
      <c r="D121" s="148" t="s">
        <v>53</v>
      </c>
      <c r="E121" s="149" t="s">
        <v>4664</v>
      </c>
      <c r="F121" s="146"/>
    </row>
    <row r="122" spans="3:6" ht="30" outlineLevel="2" x14ac:dyDescent="0.25">
      <c r="C122" s="147">
        <v>15020030</v>
      </c>
      <c r="D122" s="148" t="s">
        <v>54</v>
      </c>
      <c r="E122" s="149" t="s">
        <v>4665</v>
      </c>
      <c r="F122" s="146"/>
    </row>
    <row r="123" spans="3:6" ht="30" outlineLevel="2" x14ac:dyDescent="0.25">
      <c r="C123" s="147">
        <v>15020040</v>
      </c>
      <c r="D123" s="148" t="s">
        <v>55</v>
      </c>
      <c r="E123" s="149" t="s">
        <v>4666</v>
      </c>
      <c r="F123" s="146"/>
    </row>
    <row r="124" spans="3:6" ht="30" outlineLevel="2" x14ac:dyDescent="0.25">
      <c r="C124" s="147">
        <v>15020080</v>
      </c>
      <c r="D124" s="148" t="s">
        <v>56</v>
      </c>
      <c r="E124" s="149" t="s">
        <v>4667</v>
      </c>
      <c r="F124" s="146"/>
    </row>
    <row r="125" spans="3:6" ht="45" outlineLevel="2" x14ac:dyDescent="0.25">
      <c r="C125" s="153">
        <v>15020090</v>
      </c>
      <c r="D125" s="154" t="s">
        <v>57</v>
      </c>
      <c r="E125" s="155" t="s">
        <v>4668</v>
      </c>
      <c r="F125" s="146"/>
    </row>
    <row r="126" spans="3:6" outlineLevel="2" x14ac:dyDescent="0.25">
      <c r="C126" s="435"/>
      <c r="D126" s="436"/>
      <c r="E126" s="437"/>
      <c r="F126" s="437"/>
    </row>
    <row r="127" spans="3:6" s="156" customFormat="1" ht="15.75" x14ac:dyDescent="0.25">
      <c r="C127" s="438" t="s">
        <v>5176</v>
      </c>
      <c r="D127" s="439"/>
    </row>
    <row r="129" spans="3:6" outlineLevel="1" x14ac:dyDescent="0.25">
      <c r="C129" s="95" t="s">
        <v>1557</v>
      </c>
    </row>
    <row r="130" spans="3:6" outlineLevel="1" x14ac:dyDescent="0.25">
      <c r="C130" s="95" t="s">
        <v>1558</v>
      </c>
    </row>
    <row r="131" spans="3:6" outlineLevel="1" x14ac:dyDescent="0.25">
      <c r="C131" s="95" t="s">
        <v>4633</v>
      </c>
    </row>
    <row r="132" spans="3:6" outlineLevel="1" x14ac:dyDescent="0.25"/>
    <row r="133" spans="3:6" outlineLevel="1" x14ac:dyDescent="0.25">
      <c r="C133" s="336" t="s">
        <v>5180</v>
      </c>
      <c r="D133" s="336"/>
      <c r="E133" s="336" t="s">
        <v>5181</v>
      </c>
      <c r="F133" s="336"/>
    </row>
    <row r="134" spans="3:6" ht="60" outlineLevel="1" x14ac:dyDescent="0.25">
      <c r="C134" s="157" t="s">
        <v>1559</v>
      </c>
      <c r="D134" s="158" t="s">
        <v>4669</v>
      </c>
      <c r="E134" s="157" t="s">
        <v>1508</v>
      </c>
      <c r="F134" s="158" t="s">
        <v>5182</v>
      </c>
    </row>
    <row r="135" spans="3:6" ht="45" outlineLevel="1" x14ac:dyDescent="0.25">
      <c r="C135" s="157" t="s">
        <v>1560</v>
      </c>
      <c r="D135" s="158" t="s">
        <v>4670</v>
      </c>
      <c r="E135" s="345"/>
      <c r="F135" s="346"/>
    </row>
    <row r="136" spans="3:6" ht="60" outlineLevel="1" x14ac:dyDescent="0.25">
      <c r="C136" s="159" t="s">
        <v>1561</v>
      </c>
      <c r="D136" s="160" t="s">
        <v>4671</v>
      </c>
      <c r="E136" s="347"/>
      <c r="F136" s="346"/>
    </row>
    <row r="137" spans="3:6" ht="45" outlineLevel="1" x14ac:dyDescent="0.25">
      <c r="C137" s="159" t="s">
        <v>1562</v>
      </c>
      <c r="D137" s="160" t="s">
        <v>1563</v>
      </c>
      <c r="E137" s="159" t="s">
        <v>1562</v>
      </c>
      <c r="F137" s="160" t="s">
        <v>1563</v>
      </c>
    </row>
    <row r="138" spans="3:6" ht="60" outlineLevel="1" x14ac:dyDescent="0.25">
      <c r="C138" s="157" t="s">
        <v>1552</v>
      </c>
      <c r="D138" s="158" t="s">
        <v>4672</v>
      </c>
      <c r="E138" s="157" t="s">
        <v>1552</v>
      </c>
      <c r="F138" s="158" t="s">
        <v>4672</v>
      </c>
    </row>
    <row r="139" spans="3:6" ht="30" outlineLevel="1" x14ac:dyDescent="0.25">
      <c r="C139" s="157" t="s">
        <v>1564</v>
      </c>
      <c r="D139" s="158" t="s">
        <v>4673</v>
      </c>
      <c r="E139" s="157" t="s">
        <v>1564</v>
      </c>
      <c r="F139" s="158" t="s">
        <v>4673</v>
      </c>
    </row>
    <row r="140" spans="3:6" ht="75" outlineLevel="1" x14ac:dyDescent="0.25">
      <c r="C140" s="161" t="s">
        <v>1565</v>
      </c>
      <c r="D140" s="158" t="s">
        <v>4674</v>
      </c>
      <c r="E140" s="161" t="s">
        <v>1565</v>
      </c>
      <c r="F140" s="158" t="s">
        <v>4674</v>
      </c>
    </row>
    <row r="141" spans="3:6" ht="105" outlineLevel="1" x14ac:dyDescent="0.25">
      <c r="C141" s="161" t="s">
        <v>1566</v>
      </c>
      <c r="D141" s="162" t="s">
        <v>4675</v>
      </c>
      <c r="E141" s="161" t="s">
        <v>1566</v>
      </c>
      <c r="F141" s="162" t="s">
        <v>4675</v>
      </c>
    </row>
    <row r="142" spans="3:6" outlineLevel="1" x14ac:dyDescent="0.25">
      <c r="C142" s="161" t="s">
        <v>1567</v>
      </c>
      <c r="D142" s="162" t="s">
        <v>4676</v>
      </c>
      <c r="E142" s="161" t="s">
        <v>1567</v>
      </c>
      <c r="F142" s="162" t="s">
        <v>4676</v>
      </c>
    </row>
    <row r="143" spans="3:6" ht="45" outlineLevel="1" x14ac:dyDescent="0.25">
      <c r="C143" s="161" t="s">
        <v>84</v>
      </c>
      <c r="D143" s="162" t="s">
        <v>4677</v>
      </c>
      <c r="E143" s="161" t="s">
        <v>84</v>
      </c>
      <c r="F143" s="162" t="s">
        <v>4677</v>
      </c>
    </row>
    <row r="144" spans="3:6" ht="30" outlineLevel="1" x14ac:dyDescent="0.25">
      <c r="C144" s="161" t="s">
        <v>1568</v>
      </c>
      <c r="D144" s="162" t="s">
        <v>4678</v>
      </c>
      <c r="E144" s="161" t="s">
        <v>1568</v>
      </c>
      <c r="F144" s="162" t="s">
        <v>4678</v>
      </c>
    </row>
    <row r="145" spans="3:7" ht="30" outlineLevel="1" x14ac:dyDescent="0.25">
      <c r="C145" s="161" t="s">
        <v>1569</v>
      </c>
      <c r="D145" s="162" t="s">
        <v>4679</v>
      </c>
      <c r="E145" s="161" t="s">
        <v>1569</v>
      </c>
      <c r="F145" s="162" t="s">
        <v>4679</v>
      </c>
    </row>
    <row r="146" spans="3:7" ht="45" outlineLevel="1" x14ac:dyDescent="0.25">
      <c r="C146" s="161" t="s">
        <v>4680</v>
      </c>
      <c r="D146" s="162" t="s">
        <v>4681</v>
      </c>
      <c r="E146" s="161" t="s">
        <v>4680</v>
      </c>
      <c r="F146" s="162" t="s">
        <v>4681</v>
      </c>
    </row>
    <row r="147" spans="3:7" outlineLevel="1" x14ac:dyDescent="0.25"/>
    <row r="149" spans="3:7" x14ac:dyDescent="0.25">
      <c r="C149" s="131" t="s">
        <v>4692</v>
      </c>
    </row>
    <row r="150" spans="3:7" outlineLevel="2" x14ac:dyDescent="0.25">
      <c r="C150" s="111" t="s">
        <v>4693</v>
      </c>
      <c r="D150" s="111" t="s">
        <v>4694</v>
      </c>
      <c r="E150" s="133" t="s">
        <v>4695</v>
      </c>
      <c r="F150" s="133" t="s">
        <v>4696</v>
      </c>
      <c r="G150" s="133" t="s">
        <v>4697</v>
      </c>
    </row>
    <row r="151" spans="3:7" outlineLevel="4" x14ac:dyDescent="0.25">
      <c r="C151" s="166">
        <v>50200010</v>
      </c>
      <c r="D151" s="145" t="s">
        <v>1635</v>
      </c>
      <c r="E151" s="145" t="s">
        <v>4698</v>
      </c>
      <c r="F151" s="167" t="s">
        <v>952</v>
      </c>
      <c r="G151" s="167" t="s">
        <v>4699</v>
      </c>
    </row>
    <row r="152" spans="3:7" outlineLevel="4" x14ac:dyDescent="0.25">
      <c r="C152" s="166">
        <v>50300010</v>
      </c>
      <c r="D152" s="145" t="s">
        <v>1369</v>
      </c>
      <c r="E152" s="145" t="s">
        <v>4700</v>
      </c>
      <c r="F152" s="168" t="s">
        <v>957</v>
      </c>
      <c r="G152" s="168" t="s">
        <v>123</v>
      </c>
    </row>
    <row r="153" spans="3:7" outlineLevel="4" x14ac:dyDescent="0.25">
      <c r="C153" s="166">
        <v>50300020</v>
      </c>
      <c r="D153" s="145" t="s">
        <v>1370</v>
      </c>
      <c r="E153" s="145" t="s">
        <v>4701</v>
      </c>
      <c r="F153" s="145" t="s">
        <v>957</v>
      </c>
      <c r="G153" s="168" t="s">
        <v>123</v>
      </c>
    </row>
    <row r="154" spans="3:7" outlineLevel="4" x14ac:dyDescent="0.25">
      <c r="C154" s="166">
        <v>50300030</v>
      </c>
      <c r="D154" s="145" t="s">
        <v>1371</v>
      </c>
      <c r="E154" s="145" t="s">
        <v>4702</v>
      </c>
      <c r="F154" s="145" t="s">
        <v>957</v>
      </c>
      <c r="G154" s="168" t="s">
        <v>123</v>
      </c>
    </row>
    <row r="155" spans="3:7" outlineLevel="4" x14ac:dyDescent="0.25">
      <c r="C155" s="166">
        <v>50300040</v>
      </c>
      <c r="D155" s="145" t="s">
        <v>1372</v>
      </c>
      <c r="E155" s="145" t="s">
        <v>4703</v>
      </c>
      <c r="F155" s="145" t="s">
        <v>957</v>
      </c>
      <c r="G155" s="168" t="s">
        <v>123</v>
      </c>
    </row>
    <row r="156" spans="3:7" outlineLevel="4" x14ac:dyDescent="0.25">
      <c r="C156" s="166">
        <v>50300050</v>
      </c>
      <c r="D156" s="145" t="s">
        <v>1373</v>
      </c>
      <c r="E156" s="145" t="s">
        <v>4704</v>
      </c>
      <c r="F156" s="145" t="s">
        <v>957</v>
      </c>
      <c r="G156" s="168" t="s">
        <v>123</v>
      </c>
    </row>
    <row r="157" spans="3:7" outlineLevel="4" x14ac:dyDescent="0.25">
      <c r="C157" s="166">
        <v>50300060</v>
      </c>
      <c r="D157" s="145" t="s">
        <v>1637</v>
      </c>
      <c r="E157" s="145" t="s">
        <v>4705</v>
      </c>
      <c r="F157" s="145" t="s">
        <v>957</v>
      </c>
      <c r="G157" s="168" t="s">
        <v>123</v>
      </c>
    </row>
    <row r="158" spans="3:7" outlineLevel="4" x14ac:dyDescent="0.25">
      <c r="C158" s="166">
        <v>50300070</v>
      </c>
      <c r="D158" s="145" t="s">
        <v>1374</v>
      </c>
      <c r="E158" s="145" t="s">
        <v>4706</v>
      </c>
      <c r="F158" s="149" t="s">
        <v>957</v>
      </c>
      <c r="G158" s="168" t="s">
        <v>123</v>
      </c>
    </row>
    <row r="159" spans="3:7" outlineLevel="4" x14ac:dyDescent="0.25">
      <c r="C159" s="166">
        <v>50300080</v>
      </c>
      <c r="D159" s="145" t="s">
        <v>1584</v>
      </c>
      <c r="E159" s="145" t="s">
        <v>4707</v>
      </c>
      <c r="F159" s="149" t="s">
        <v>957</v>
      </c>
      <c r="G159" s="168" t="s">
        <v>123</v>
      </c>
    </row>
    <row r="160" spans="3:7" outlineLevel="4" x14ac:dyDescent="0.25">
      <c r="C160" s="166">
        <v>50300090</v>
      </c>
      <c r="D160" s="145" t="s">
        <v>1376</v>
      </c>
      <c r="E160" s="145" t="s">
        <v>4708</v>
      </c>
      <c r="F160" s="149" t="s">
        <v>957</v>
      </c>
      <c r="G160" s="168" t="s">
        <v>123</v>
      </c>
    </row>
    <row r="161" spans="3:7" outlineLevel="4" x14ac:dyDescent="0.25">
      <c r="C161" s="166">
        <v>50300100</v>
      </c>
      <c r="D161" s="145" t="s">
        <v>1377</v>
      </c>
      <c r="E161" s="145" t="s">
        <v>4709</v>
      </c>
      <c r="F161" s="149" t="s">
        <v>957</v>
      </c>
      <c r="G161" s="168" t="s">
        <v>123</v>
      </c>
    </row>
    <row r="162" spans="3:7" outlineLevel="4" x14ac:dyDescent="0.25">
      <c r="C162" s="166">
        <v>50300110</v>
      </c>
      <c r="D162" s="145" t="s">
        <v>1639</v>
      </c>
      <c r="E162" s="145" t="s">
        <v>4710</v>
      </c>
      <c r="F162" s="149" t="s">
        <v>957</v>
      </c>
      <c r="G162" s="168" t="s">
        <v>123</v>
      </c>
    </row>
    <row r="163" spans="3:7" outlineLevel="4" x14ac:dyDescent="0.25">
      <c r="C163" s="166">
        <v>50300120</v>
      </c>
      <c r="D163" s="145" t="s">
        <v>4711</v>
      </c>
      <c r="E163" s="145" t="s">
        <v>4712</v>
      </c>
      <c r="F163" s="149" t="s">
        <v>957</v>
      </c>
      <c r="G163" s="168" t="s">
        <v>123</v>
      </c>
    </row>
    <row r="164" spans="3:7" outlineLevel="4" x14ac:dyDescent="0.25">
      <c r="C164" s="166">
        <v>50300990</v>
      </c>
      <c r="D164" s="145" t="s">
        <v>1379</v>
      </c>
      <c r="E164" s="145" t="s">
        <v>4713</v>
      </c>
      <c r="F164" s="149" t="s">
        <v>957</v>
      </c>
      <c r="G164" s="168" t="s">
        <v>123</v>
      </c>
    </row>
    <row r="165" spans="3:7" outlineLevel="4" x14ac:dyDescent="0.25">
      <c r="C165" s="166">
        <v>50400010</v>
      </c>
      <c r="D165" s="145" t="s">
        <v>1638</v>
      </c>
      <c r="E165" s="145" t="s">
        <v>4714</v>
      </c>
      <c r="F165" s="149" t="s">
        <v>962</v>
      </c>
      <c r="G165" s="168" t="s">
        <v>123</v>
      </c>
    </row>
    <row r="166" spans="3:7" outlineLevel="4" x14ac:dyDescent="0.25">
      <c r="C166" s="166">
        <v>50500010</v>
      </c>
      <c r="D166" s="145" t="s">
        <v>1647</v>
      </c>
      <c r="E166" s="145" t="s">
        <v>4715</v>
      </c>
      <c r="F166" s="149" t="s">
        <v>967</v>
      </c>
      <c r="G166" s="167" t="s">
        <v>4699</v>
      </c>
    </row>
    <row r="167" spans="3:7" outlineLevel="4" x14ac:dyDescent="0.25">
      <c r="C167" s="166">
        <v>50500020</v>
      </c>
      <c r="D167" s="145" t="s">
        <v>1382</v>
      </c>
      <c r="E167" s="145" t="s">
        <v>4716</v>
      </c>
      <c r="F167" s="149" t="s">
        <v>967</v>
      </c>
      <c r="G167" s="167" t="s">
        <v>4699</v>
      </c>
    </row>
    <row r="168" spans="3:7" outlineLevel="4" x14ac:dyDescent="0.25">
      <c r="C168" s="166">
        <v>50500030</v>
      </c>
      <c r="D168" s="145" t="s">
        <v>1648</v>
      </c>
      <c r="E168" s="145" t="s">
        <v>1590</v>
      </c>
      <c r="F168" s="149" t="s">
        <v>967</v>
      </c>
      <c r="G168" s="167" t="s">
        <v>4699</v>
      </c>
    </row>
    <row r="169" spans="3:7" outlineLevel="4" x14ac:dyDescent="0.25">
      <c r="C169" s="166">
        <v>50500040</v>
      </c>
      <c r="D169" s="145" t="s">
        <v>438</v>
      </c>
      <c r="E169" s="145" t="s">
        <v>4717</v>
      </c>
      <c r="F169" s="149" t="s">
        <v>967</v>
      </c>
      <c r="G169" s="167" t="s">
        <v>4699</v>
      </c>
    </row>
    <row r="170" spans="3:7" outlineLevel="4" x14ac:dyDescent="0.25">
      <c r="C170" s="166">
        <v>50600010</v>
      </c>
      <c r="D170" s="145" t="s">
        <v>440</v>
      </c>
      <c r="E170" s="145" t="s">
        <v>4718</v>
      </c>
      <c r="F170" s="149" t="s">
        <v>972</v>
      </c>
      <c r="G170" s="167" t="s">
        <v>4699</v>
      </c>
    </row>
    <row r="171" spans="3:7" outlineLevel="4" x14ac:dyDescent="0.25">
      <c r="C171" s="166">
        <v>50600020</v>
      </c>
      <c r="D171" s="145" t="s">
        <v>442</v>
      </c>
      <c r="E171" s="145" t="s">
        <v>4719</v>
      </c>
      <c r="F171" s="149" t="s">
        <v>972</v>
      </c>
      <c r="G171" s="167" t="s">
        <v>4699</v>
      </c>
    </row>
    <row r="172" spans="3:7" outlineLevel="4" x14ac:dyDescent="0.25">
      <c r="C172" s="166">
        <v>50600030</v>
      </c>
      <c r="D172" s="145" t="s">
        <v>4720</v>
      </c>
      <c r="E172" s="145" t="s">
        <v>4721</v>
      </c>
      <c r="F172" s="149" t="s">
        <v>972</v>
      </c>
      <c r="G172" s="167" t="s">
        <v>4699</v>
      </c>
    </row>
    <row r="173" spans="3:7" outlineLevel="4" x14ac:dyDescent="0.25">
      <c r="C173" s="166">
        <v>50600040</v>
      </c>
      <c r="D173" s="145" t="s">
        <v>446</v>
      </c>
      <c r="E173" s="145" t="s">
        <v>4722</v>
      </c>
      <c r="F173" s="149" t="s">
        <v>972</v>
      </c>
      <c r="G173" s="167" t="s">
        <v>4699</v>
      </c>
    </row>
    <row r="174" spans="3:7" outlineLevel="4" x14ac:dyDescent="0.25">
      <c r="C174" s="166">
        <v>50800010</v>
      </c>
      <c r="D174" s="145" t="s">
        <v>1642</v>
      </c>
      <c r="E174" s="145" t="s">
        <v>4723</v>
      </c>
      <c r="F174" s="149" t="s">
        <v>982</v>
      </c>
      <c r="G174" s="167" t="s">
        <v>4699</v>
      </c>
    </row>
    <row r="175" spans="3:7" outlineLevel="4" x14ac:dyDescent="0.25">
      <c r="C175" s="166">
        <v>50800020</v>
      </c>
      <c r="D175" s="145" t="s">
        <v>454</v>
      </c>
      <c r="E175" s="145" t="s">
        <v>4724</v>
      </c>
      <c r="F175" s="149" t="s">
        <v>982</v>
      </c>
      <c r="G175" s="167" t="s">
        <v>4699</v>
      </c>
    </row>
    <row r="176" spans="3:7" outlineLevel="4" x14ac:dyDescent="0.25">
      <c r="C176" s="166">
        <v>50800030</v>
      </c>
      <c r="D176" s="145" t="s">
        <v>456</v>
      </c>
      <c r="E176" s="145" t="s">
        <v>4725</v>
      </c>
      <c r="F176" s="149" t="s">
        <v>982</v>
      </c>
      <c r="G176" s="167" t="s">
        <v>4699</v>
      </c>
    </row>
    <row r="177" spans="3:7" outlineLevel="4" x14ac:dyDescent="0.25">
      <c r="C177" s="166">
        <v>50800040</v>
      </c>
      <c r="D177" s="145" t="s">
        <v>458</v>
      </c>
      <c r="E177" s="145" t="s">
        <v>4726</v>
      </c>
      <c r="F177" s="149" t="s">
        <v>982</v>
      </c>
      <c r="G177" s="167" t="s">
        <v>4699</v>
      </c>
    </row>
    <row r="178" spans="3:7" outlineLevel="4" x14ac:dyDescent="0.25">
      <c r="C178" s="166">
        <v>50800050</v>
      </c>
      <c r="D178" s="145" t="s">
        <v>460</v>
      </c>
      <c r="E178" s="145" t="s">
        <v>4727</v>
      </c>
      <c r="F178" s="149" t="s">
        <v>982</v>
      </c>
      <c r="G178" s="167" t="s">
        <v>4699</v>
      </c>
    </row>
    <row r="179" spans="3:7" outlineLevel="4" x14ac:dyDescent="0.25">
      <c r="C179" s="166">
        <v>50800060</v>
      </c>
      <c r="D179" s="145" t="s">
        <v>462</v>
      </c>
      <c r="E179" s="145" t="s">
        <v>4728</v>
      </c>
      <c r="F179" s="149" t="s">
        <v>982</v>
      </c>
      <c r="G179" s="167" t="s">
        <v>4699</v>
      </c>
    </row>
    <row r="180" spans="3:7" outlineLevel="4" x14ac:dyDescent="0.25">
      <c r="C180" s="166">
        <v>50800070</v>
      </c>
      <c r="D180" s="145" t="s">
        <v>464</v>
      </c>
      <c r="E180" s="145" t="s">
        <v>4729</v>
      </c>
      <c r="F180" s="149" t="s">
        <v>982</v>
      </c>
      <c r="G180" s="167" t="s">
        <v>4699</v>
      </c>
    </row>
    <row r="181" spans="3:7" outlineLevel="4" x14ac:dyDescent="0.25">
      <c r="C181" s="166">
        <v>51100000</v>
      </c>
      <c r="D181" s="145" t="s">
        <v>498</v>
      </c>
      <c r="E181" s="145" t="s">
        <v>4730</v>
      </c>
      <c r="F181" s="149" t="s">
        <v>997</v>
      </c>
      <c r="G181" s="167" t="s">
        <v>4699</v>
      </c>
    </row>
    <row r="182" spans="3:7" outlineLevel="4" x14ac:dyDescent="0.25">
      <c r="C182" s="166">
        <v>51300010</v>
      </c>
      <c r="D182" s="145" t="s">
        <v>518</v>
      </c>
      <c r="E182" s="145" t="s">
        <v>4731</v>
      </c>
      <c r="F182" s="149" t="s">
        <v>1007</v>
      </c>
      <c r="G182" s="149" t="s">
        <v>127</v>
      </c>
    </row>
    <row r="183" spans="3:7" outlineLevel="4" x14ac:dyDescent="0.25">
      <c r="C183" s="166">
        <v>51300040</v>
      </c>
      <c r="D183" s="145" t="s">
        <v>525</v>
      </c>
      <c r="E183" s="145" t="s">
        <v>4732</v>
      </c>
      <c r="F183" s="149" t="s">
        <v>1007</v>
      </c>
      <c r="G183" s="149" t="s">
        <v>127</v>
      </c>
    </row>
    <row r="184" spans="3:7" outlineLevel="4" x14ac:dyDescent="0.25">
      <c r="C184" s="166">
        <v>51300050</v>
      </c>
      <c r="D184" s="145" t="s">
        <v>527</v>
      </c>
      <c r="E184" s="145" t="s">
        <v>4733</v>
      </c>
      <c r="F184" s="149" t="s">
        <v>1007</v>
      </c>
      <c r="G184" s="149" t="s">
        <v>127</v>
      </c>
    </row>
    <row r="185" spans="3:7" outlineLevel="4" x14ac:dyDescent="0.25">
      <c r="C185" s="166">
        <v>51300060</v>
      </c>
      <c r="D185" s="145" t="s">
        <v>529</v>
      </c>
      <c r="E185" s="145" t="s">
        <v>4734</v>
      </c>
      <c r="F185" s="149" t="s">
        <v>1007</v>
      </c>
      <c r="G185" s="149" t="s">
        <v>127</v>
      </c>
    </row>
    <row r="186" spans="3:7" outlineLevel="4" x14ac:dyDescent="0.25">
      <c r="C186" s="166">
        <v>51300090</v>
      </c>
      <c r="D186" s="145" t="s">
        <v>535</v>
      </c>
      <c r="E186" s="145" t="s">
        <v>4735</v>
      </c>
      <c r="F186" s="149" t="s">
        <v>1007</v>
      </c>
      <c r="G186" s="149" t="s">
        <v>127</v>
      </c>
    </row>
    <row r="187" spans="3:7" outlineLevel="4" x14ac:dyDescent="0.25">
      <c r="C187" s="166">
        <v>51500010</v>
      </c>
      <c r="D187" s="145" t="s">
        <v>4736</v>
      </c>
      <c r="E187" s="145" t="s">
        <v>4737</v>
      </c>
      <c r="F187" s="149" t="s">
        <v>1017</v>
      </c>
      <c r="G187" s="167" t="s">
        <v>4699</v>
      </c>
    </row>
    <row r="188" spans="3:7" outlineLevel="4" x14ac:dyDescent="0.25">
      <c r="C188" s="166">
        <v>51600010</v>
      </c>
      <c r="D188" s="145" t="s">
        <v>549</v>
      </c>
      <c r="E188" s="145" t="s">
        <v>4738</v>
      </c>
      <c r="F188" s="149" t="s">
        <v>1022</v>
      </c>
      <c r="G188" s="167" t="s">
        <v>4699</v>
      </c>
    </row>
    <row r="189" spans="3:7" outlineLevel="4" x14ac:dyDescent="0.25">
      <c r="C189" s="166">
        <v>51600020</v>
      </c>
      <c r="D189" s="145" t="s">
        <v>551</v>
      </c>
      <c r="E189" s="145" t="s">
        <v>4739</v>
      </c>
      <c r="F189" s="149" t="s">
        <v>1022</v>
      </c>
      <c r="G189" s="167" t="s">
        <v>4699</v>
      </c>
    </row>
    <row r="190" spans="3:7" outlineLevel="4" x14ac:dyDescent="0.25">
      <c r="C190" s="166">
        <v>51600030</v>
      </c>
      <c r="D190" s="145" t="s">
        <v>553</v>
      </c>
      <c r="E190" s="145" t="s">
        <v>4740</v>
      </c>
      <c r="F190" s="149" t="s">
        <v>1022</v>
      </c>
      <c r="G190" s="167" t="s">
        <v>4699</v>
      </c>
    </row>
    <row r="191" spans="3:7" outlineLevel="4" x14ac:dyDescent="0.25">
      <c r="C191" s="166">
        <v>51600040</v>
      </c>
      <c r="D191" s="145" t="s">
        <v>555</v>
      </c>
      <c r="E191" s="145" t="s">
        <v>4741</v>
      </c>
      <c r="F191" s="149" t="s">
        <v>1022</v>
      </c>
      <c r="G191" s="167" t="s">
        <v>4699</v>
      </c>
    </row>
    <row r="192" spans="3:7" outlineLevel="4" x14ac:dyDescent="0.25">
      <c r="C192" s="166">
        <v>51600050</v>
      </c>
      <c r="D192" s="145" t="s">
        <v>557</v>
      </c>
      <c r="E192" s="145" t="s">
        <v>4742</v>
      </c>
      <c r="F192" s="149" t="s">
        <v>1022</v>
      </c>
      <c r="G192" s="167" t="s">
        <v>4699</v>
      </c>
    </row>
    <row r="193" spans="3:7" outlineLevel="4" x14ac:dyDescent="0.25">
      <c r="C193" s="166">
        <v>51600070</v>
      </c>
      <c r="D193" s="145" t="s">
        <v>561</v>
      </c>
      <c r="E193" s="145" t="s">
        <v>4743</v>
      </c>
      <c r="F193" s="149" t="s">
        <v>1022</v>
      </c>
      <c r="G193" s="167" t="s">
        <v>4699</v>
      </c>
    </row>
    <row r="194" spans="3:7" outlineLevel="4" x14ac:dyDescent="0.25">
      <c r="C194" s="166">
        <v>51700010</v>
      </c>
      <c r="D194" s="145" t="s">
        <v>563</v>
      </c>
      <c r="E194" s="145" t="s">
        <v>4744</v>
      </c>
      <c r="F194" s="149" t="s">
        <v>1027</v>
      </c>
      <c r="G194" s="167" t="s">
        <v>4699</v>
      </c>
    </row>
    <row r="195" spans="3:7" outlineLevel="4" x14ac:dyDescent="0.25">
      <c r="C195" s="166">
        <v>51700030</v>
      </c>
      <c r="D195" s="145" t="s">
        <v>565</v>
      </c>
      <c r="E195" s="145" t="s">
        <v>4745</v>
      </c>
      <c r="F195" s="149" t="s">
        <v>1027</v>
      </c>
      <c r="G195" s="167" t="s">
        <v>4699</v>
      </c>
    </row>
    <row r="196" spans="3:7" outlineLevel="4" x14ac:dyDescent="0.25">
      <c r="C196" s="166">
        <v>51700040</v>
      </c>
      <c r="D196" s="145" t="s">
        <v>567</v>
      </c>
      <c r="E196" s="145" t="s">
        <v>4746</v>
      </c>
      <c r="F196" s="149" t="s">
        <v>1027</v>
      </c>
      <c r="G196" s="167" t="s">
        <v>4699</v>
      </c>
    </row>
    <row r="197" spans="3:7" outlineLevel="4" x14ac:dyDescent="0.25">
      <c r="C197" s="166">
        <v>51700050</v>
      </c>
      <c r="D197" s="145" t="s">
        <v>569</v>
      </c>
      <c r="E197" s="145" t="s">
        <v>4747</v>
      </c>
      <c r="F197" s="149" t="s">
        <v>1027</v>
      </c>
      <c r="G197" s="167" t="s">
        <v>4699</v>
      </c>
    </row>
    <row r="198" spans="3:7" outlineLevel="4" x14ac:dyDescent="0.25">
      <c r="C198" s="166">
        <v>51700060</v>
      </c>
      <c r="D198" s="145" t="s">
        <v>571</v>
      </c>
      <c r="E198" s="145" t="s">
        <v>4748</v>
      </c>
      <c r="F198" s="149" t="s">
        <v>1027</v>
      </c>
      <c r="G198" s="167" t="s">
        <v>4699</v>
      </c>
    </row>
    <row r="199" spans="3:7" outlineLevel="4" x14ac:dyDescent="0.25">
      <c r="C199" s="166">
        <v>51700070</v>
      </c>
      <c r="D199" s="145" t="s">
        <v>573</v>
      </c>
      <c r="E199" s="145" t="s">
        <v>4749</v>
      </c>
      <c r="F199" s="149" t="s">
        <v>1027</v>
      </c>
      <c r="G199" s="167" t="s">
        <v>4699</v>
      </c>
    </row>
    <row r="200" spans="3:7" outlineLevel="4" x14ac:dyDescent="0.25">
      <c r="C200" s="166">
        <v>51800010</v>
      </c>
      <c r="D200" s="145" t="s">
        <v>575</v>
      </c>
      <c r="E200" s="145" t="s">
        <v>4750</v>
      </c>
      <c r="F200" s="149" t="s">
        <v>1032</v>
      </c>
      <c r="G200" s="167" t="s">
        <v>4699</v>
      </c>
    </row>
    <row r="201" spans="3:7" outlineLevel="4" x14ac:dyDescent="0.25">
      <c r="C201" s="166">
        <v>51800020</v>
      </c>
      <c r="D201" s="145" t="s">
        <v>577</v>
      </c>
      <c r="E201" s="145" t="s">
        <v>4751</v>
      </c>
      <c r="F201" s="149" t="s">
        <v>1032</v>
      </c>
      <c r="G201" s="167" t="s">
        <v>4699</v>
      </c>
    </row>
    <row r="202" spans="3:7" outlineLevel="4" x14ac:dyDescent="0.25">
      <c r="C202" s="166">
        <v>51800030</v>
      </c>
      <c r="D202" s="145" t="s">
        <v>579</v>
      </c>
      <c r="E202" s="145" t="s">
        <v>4752</v>
      </c>
      <c r="F202" s="149" t="s">
        <v>1032</v>
      </c>
      <c r="G202" s="167" t="s">
        <v>4699</v>
      </c>
    </row>
    <row r="203" spans="3:7" outlineLevel="4" x14ac:dyDescent="0.25">
      <c r="C203" s="166">
        <v>51800090</v>
      </c>
      <c r="D203" s="145" t="s">
        <v>581</v>
      </c>
      <c r="E203" s="145" t="s">
        <v>4753</v>
      </c>
      <c r="F203" s="149" t="s">
        <v>1032</v>
      </c>
      <c r="G203" s="167" t="s">
        <v>4699</v>
      </c>
    </row>
    <row r="204" spans="3:7" outlineLevel="4" x14ac:dyDescent="0.25">
      <c r="C204" s="166">
        <v>51900010</v>
      </c>
      <c r="D204" s="145" t="s">
        <v>583</v>
      </c>
      <c r="E204" s="145" t="s">
        <v>4754</v>
      </c>
      <c r="F204" s="149" t="s">
        <v>1037</v>
      </c>
      <c r="G204" s="167" t="s">
        <v>4699</v>
      </c>
    </row>
    <row r="205" spans="3:7" outlineLevel="4" x14ac:dyDescent="0.25">
      <c r="C205" s="166">
        <v>51900020</v>
      </c>
      <c r="D205" s="145" t="s">
        <v>585</v>
      </c>
      <c r="E205" s="145" t="s">
        <v>4755</v>
      </c>
      <c r="F205" s="149" t="s">
        <v>1037</v>
      </c>
      <c r="G205" s="167" t="s">
        <v>4699</v>
      </c>
    </row>
    <row r="206" spans="3:7" outlineLevel="4" x14ac:dyDescent="0.25">
      <c r="C206" s="166">
        <v>51900030</v>
      </c>
      <c r="D206" s="145" t="s">
        <v>587</v>
      </c>
      <c r="E206" s="145" t="s">
        <v>4756</v>
      </c>
      <c r="F206" s="149" t="s">
        <v>1037</v>
      </c>
      <c r="G206" s="167" t="s">
        <v>4699</v>
      </c>
    </row>
    <row r="207" spans="3:7" outlineLevel="4" x14ac:dyDescent="0.25">
      <c r="C207" s="166">
        <v>51900040</v>
      </c>
      <c r="D207" s="145" t="s">
        <v>589</v>
      </c>
      <c r="E207" s="145" t="s">
        <v>4757</v>
      </c>
      <c r="F207" s="149" t="s">
        <v>1037</v>
      </c>
      <c r="G207" s="167" t="s">
        <v>4699</v>
      </c>
    </row>
    <row r="208" spans="3:7" outlineLevel="4" x14ac:dyDescent="0.25">
      <c r="C208" s="166">
        <v>51900090</v>
      </c>
      <c r="D208" s="145" t="s">
        <v>592</v>
      </c>
      <c r="E208" s="145" t="s">
        <v>4758</v>
      </c>
      <c r="F208" s="149" t="s">
        <v>1037</v>
      </c>
      <c r="G208" s="167" t="s">
        <v>4699</v>
      </c>
    </row>
    <row r="209" spans="3:7" outlineLevel="4" x14ac:dyDescent="0.25">
      <c r="C209" s="166">
        <v>52100010</v>
      </c>
      <c r="D209" s="145" t="s">
        <v>600</v>
      </c>
      <c r="E209" s="145" t="s">
        <v>1591</v>
      </c>
      <c r="F209" s="149" t="s">
        <v>1047</v>
      </c>
      <c r="G209" s="167" t="s">
        <v>4699</v>
      </c>
    </row>
    <row r="210" spans="3:7" outlineLevel="4" x14ac:dyDescent="0.25">
      <c r="C210" s="166">
        <v>52100020</v>
      </c>
      <c r="D210" s="145" t="s">
        <v>602</v>
      </c>
      <c r="E210" s="145" t="s">
        <v>4759</v>
      </c>
      <c r="F210" s="149" t="s">
        <v>1047</v>
      </c>
      <c r="G210" s="167" t="s">
        <v>4699</v>
      </c>
    </row>
    <row r="211" spans="3:7" outlineLevel="4" x14ac:dyDescent="0.25">
      <c r="C211" s="166">
        <v>52100030</v>
      </c>
      <c r="D211" s="145" t="s">
        <v>604</v>
      </c>
      <c r="E211" s="145" t="s">
        <v>1592</v>
      </c>
      <c r="F211" s="149" t="s">
        <v>1047</v>
      </c>
      <c r="G211" s="167" t="s">
        <v>4699</v>
      </c>
    </row>
    <row r="212" spans="3:7" outlineLevel="4" x14ac:dyDescent="0.25">
      <c r="C212" s="166">
        <v>52100040</v>
      </c>
      <c r="D212" s="145" t="s">
        <v>606</v>
      </c>
      <c r="E212" s="145" t="s">
        <v>1593</v>
      </c>
      <c r="F212" s="149" t="s">
        <v>1047</v>
      </c>
      <c r="G212" s="167" t="s">
        <v>4699</v>
      </c>
    </row>
    <row r="213" spans="3:7" outlineLevel="4" x14ac:dyDescent="0.25">
      <c r="C213" s="166">
        <v>52100050</v>
      </c>
      <c r="D213" s="145" t="s">
        <v>1594</v>
      </c>
      <c r="E213" s="145" t="s">
        <v>4760</v>
      </c>
      <c r="F213" s="149" t="s">
        <v>1047</v>
      </c>
      <c r="G213" s="167" t="s">
        <v>4699</v>
      </c>
    </row>
    <row r="214" spans="3:7" ht="30" outlineLevel="4" x14ac:dyDescent="0.25">
      <c r="C214" s="166">
        <v>52200010</v>
      </c>
      <c r="D214" s="145" t="s">
        <v>610</v>
      </c>
      <c r="E214" s="145" t="s">
        <v>1595</v>
      </c>
      <c r="F214" s="149" t="s">
        <v>1052</v>
      </c>
      <c r="G214" s="167" t="s">
        <v>4699</v>
      </c>
    </row>
    <row r="215" spans="3:7" ht="30" outlineLevel="4" x14ac:dyDescent="0.25">
      <c r="C215" s="166">
        <v>52200020</v>
      </c>
      <c r="D215" s="145" t="s">
        <v>612</v>
      </c>
      <c r="E215" s="145" t="s">
        <v>1596</v>
      </c>
      <c r="F215" s="149" t="s">
        <v>1052</v>
      </c>
      <c r="G215" s="167" t="s">
        <v>4699</v>
      </c>
    </row>
    <row r="216" spans="3:7" ht="30" outlineLevel="4" x14ac:dyDescent="0.25">
      <c r="C216" s="166">
        <v>52300010</v>
      </c>
      <c r="D216" s="145" t="s">
        <v>614</v>
      </c>
      <c r="E216" s="145" t="s">
        <v>4761</v>
      </c>
      <c r="F216" s="149" t="s">
        <v>1057</v>
      </c>
      <c r="G216" s="167" t="s">
        <v>4699</v>
      </c>
    </row>
    <row r="217" spans="3:7" ht="30" outlineLevel="4" x14ac:dyDescent="0.25">
      <c r="C217" s="166">
        <v>52300020</v>
      </c>
      <c r="D217" s="145" t="s">
        <v>616</v>
      </c>
      <c r="E217" s="145" t="s">
        <v>4762</v>
      </c>
      <c r="F217" s="149" t="s">
        <v>1057</v>
      </c>
      <c r="G217" s="167" t="s">
        <v>4699</v>
      </c>
    </row>
    <row r="218" spans="3:7" ht="30" outlineLevel="4" x14ac:dyDescent="0.25">
      <c r="C218" s="166">
        <v>52400030</v>
      </c>
      <c r="D218" s="145" t="s">
        <v>618</v>
      </c>
      <c r="E218" s="145" t="s">
        <v>4763</v>
      </c>
      <c r="F218" s="149" t="s">
        <v>1062</v>
      </c>
      <c r="G218" s="167" t="s">
        <v>4699</v>
      </c>
    </row>
    <row r="219" spans="3:7" outlineLevel="4" x14ac:dyDescent="0.25">
      <c r="C219" s="166">
        <v>52400040</v>
      </c>
      <c r="D219" s="145" t="s">
        <v>620</v>
      </c>
      <c r="E219" s="145" t="s">
        <v>4764</v>
      </c>
      <c r="F219" s="149" t="s">
        <v>1062</v>
      </c>
      <c r="G219" s="167" t="s">
        <v>4699</v>
      </c>
    </row>
    <row r="220" spans="3:7" outlineLevel="4" x14ac:dyDescent="0.25">
      <c r="C220" s="166">
        <v>52400060</v>
      </c>
      <c r="D220" s="145" t="s">
        <v>622</v>
      </c>
      <c r="E220" s="145" t="s">
        <v>4765</v>
      </c>
      <c r="F220" s="149" t="s">
        <v>1062</v>
      </c>
      <c r="G220" s="167" t="s">
        <v>4699</v>
      </c>
    </row>
    <row r="221" spans="3:7" outlineLevel="4" x14ac:dyDescent="0.25">
      <c r="C221" s="166">
        <v>52500010</v>
      </c>
      <c r="D221" s="145" t="s">
        <v>624</v>
      </c>
      <c r="E221" s="145" t="s">
        <v>4766</v>
      </c>
      <c r="F221" s="149" t="s">
        <v>624</v>
      </c>
      <c r="G221" s="167" t="s">
        <v>4699</v>
      </c>
    </row>
    <row r="222" spans="3:7" outlineLevel="4" x14ac:dyDescent="0.25">
      <c r="C222" s="166">
        <v>52600020</v>
      </c>
      <c r="D222" s="145" t="s">
        <v>628</v>
      </c>
      <c r="E222" s="145" t="s">
        <v>4767</v>
      </c>
      <c r="F222" s="149" t="s">
        <v>1071</v>
      </c>
      <c r="G222" s="167" t="s">
        <v>4699</v>
      </c>
    </row>
    <row r="223" spans="3:7" outlineLevel="4" x14ac:dyDescent="0.25">
      <c r="C223" s="166">
        <v>52600030</v>
      </c>
      <c r="D223" s="145" t="s">
        <v>630</v>
      </c>
      <c r="E223" s="145" t="s">
        <v>4768</v>
      </c>
      <c r="F223" s="149" t="s">
        <v>1071</v>
      </c>
      <c r="G223" s="167" t="s">
        <v>4699</v>
      </c>
    </row>
    <row r="224" spans="3:7" outlineLevel="4" x14ac:dyDescent="0.25">
      <c r="C224" s="166">
        <v>52900010</v>
      </c>
      <c r="D224" s="145" t="s">
        <v>634</v>
      </c>
      <c r="E224" s="145" t="s">
        <v>4769</v>
      </c>
      <c r="F224" s="149" t="s">
        <v>1085</v>
      </c>
      <c r="G224" s="167" t="s">
        <v>4699</v>
      </c>
    </row>
    <row r="225" spans="3:7" ht="30" outlineLevel="4" x14ac:dyDescent="0.25">
      <c r="C225" s="166">
        <v>52900020</v>
      </c>
      <c r="D225" s="145" t="s">
        <v>636</v>
      </c>
      <c r="E225" s="145" t="s">
        <v>4770</v>
      </c>
      <c r="F225" s="149" t="s">
        <v>1085</v>
      </c>
      <c r="G225" s="167" t="s">
        <v>4699</v>
      </c>
    </row>
    <row r="226" spans="3:7" ht="30" outlineLevel="4" x14ac:dyDescent="0.25">
      <c r="C226" s="166">
        <v>53100010</v>
      </c>
      <c r="D226" s="145" t="s">
        <v>644</v>
      </c>
      <c r="E226" s="145" t="s">
        <v>4771</v>
      </c>
      <c r="F226" s="149" t="s">
        <v>644</v>
      </c>
      <c r="G226" s="167" t="s">
        <v>4699</v>
      </c>
    </row>
    <row r="227" spans="3:7" outlineLevel="4" x14ac:dyDescent="0.25">
      <c r="C227" s="169"/>
      <c r="D227" s="154"/>
      <c r="E227" s="155"/>
      <c r="F227" s="155"/>
      <c r="G227" s="155"/>
    </row>
    <row r="230" spans="3:7" x14ac:dyDescent="0.25">
      <c r="C230" s="131" t="s">
        <v>4772</v>
      </c>
    </row>
    <row r="231" spans="3:7" x14ac:dyDescent="0.25">
      <c r="C231" s="111" t="s">
        <v>4693</v>
      </c>
      <c r="D231" s="111" t="s">
        <v>4694</v>
      </c>
      <c r="E231" s="133" t="s">
        <v>4695</v>
      </c>
      <c r="F231" s="133" t="s">
        <v>4696</v>
      </c>
      <c r="G231" s="133" t="s">
        <v>4697</v>
      </c>
    </row>
    <row r="232" spans="3:7" hidden="1" outlineLevel="1" x14ac:dyDescent="0.25">
      <c r="C232" s="166">
        <v>60100010</v>
      </c>
      <c r="D232" s="145" t="s">
        <v>402</v>
      </c>
      <c r="E232" s="145" t="s">
        <v>4773</v>
      </c>
      <c r="F232" s="167" t="s">
        <v>1147</v>
      </c>
      <c r="G232" s="167" t="s">
        <v>123</v>
      </c>
    </row>
    <row r="233" spans="3:7" hidden="1" outlineLevel="1" x14ac:dyDescent="0.25">
      <c r="C233" s="166">
        <v>60100020</v>
      </c>
      <c r="D233" s="145" t="s">
        <v>404</v>
      </c>
      <c r="E233" s="145" t="s">
        <v>4774</v>
      </c>
      <c r="F233" s="168" t="s">
        <v>1147</v>
      </c>
      <c r="G233" s="168" t="s">
        <v>123</v>
      </c>
    </row>
    <row r="234" spans="3:7" hidden="1" outlineLevel="1" x14ac:dyDescent="0.25">
      <c r="C234" s="166">
        <v>60100030</v>
      </c>
      <c r="D234" s="145" t="s">
        <v>406</v>
      </c>
      <c r="E234" s="145" t="s">
        <v>4775</v>
      </c>
      <c r="F234" s="145" t="s">
        <v>1147</v>
      </c>
      <c r="G234" s="168" t="s">
        <v>123</v>
      </c>
    </row>
    <row r="235" spans="3:7" hidden="1" outlineLevel="1" x14ac:dyDescent="0.25">
      <c r="C235" s="166">
        <v>60100040</v>
      </c>
      <c r="D235" s="145" t="s">
        <v>408</v>
      </c>
      <c r="E235" s="145" t="s">
        <v>4776</v>
      </c>
      <c r="F235" s="145" t="s">
        <v>1147</v>
      </c>
      <c r="G235" s="168" t="s">
        <v>123</v>
      </c>
    </row>
    <row r="236" spans="3:7" hidden="1" outlineLevel="1" x14ac:dyDescent="0.25">
      <c r="C236" s="166">
        <v>60100050</v>
      </c>
      <c r="D236" s="145" t="s">
        <v>410</v>
      </c>
      <c r="E236" s="145" t="s">
        <v>4777</v>
      </c>
      <c r="F236" s="145" t="s">
        <v>1147</v>
      </c>
      <c r="G236" s="168" t="s">
        <v>123</v>
      </c>
    </row>
    <row r="237" spans="3:7" hidden="1" outlineLevel="1" x14ac:dyDescent="0.25">
      <c r="C237" s="166">
        <v>60100060</v>
      </c>
      <c r="D237" s="145" t="s">
        <v>412</v>
      </c>
      <c r="E237" s="145" t="s">
        <v>4778</v>
      </c>
      <c r="F237" s="145" t="s">
        <v>1147</v>
      </c>
      <c r="G237" s="168" t="s">
        <v>123</v>
      </c>
    </row>
    <row r="238" spans="3:7" hidden="1" outlineLevel="1" x14ac:dyDescent="0.25">
      <c r="C238" s="166">
        <v>60100070</v>
      </c>
      <c r="D238" s="145" t="s">
        <v>414</v>
      </c>
      <c r="E238" s="145" t="s">
        <v>4779</v>
      </c>
      <c r="F238" s="145" t="s">
        <v>1147</v>
      </c>
      <c r="G238" s="168" t="s">
        <v>123</v>
      </c>
    </row>
    <row r="239" spans="3:7" hidden="1" outlineLevel="1" x14ac:dyDescent="0.25">
      <c r="C239" s="166">
        <v>60100080</v>
      </c>
      <c r="D239" s="145" t="s">
        <v>416</v>
      </c>
      <c r="E239" s="145" t="s">
        <v>4780</v>
      </c>
      <c r="F239" s="149" t="s">
        <v>1147</v>
      </c>
      <c r="G239" s="168" t="s">
        <v>123</v>
      </c>
    </row>
    <row r="240" spans="3:7" hidden="1" outlineLevel="1" x14ac:dyDescent="0.25">
      <c r="C240" s="166">
        <v>60100090</v>
      </c>
      <c r="D240" s="145" t="s">
        <v>418</v>
      </c>
      <c r="E240" s="145" t="s">
        <v>4781</v>
      </c>
      <c r="F240" s="149" t="s">
        <v>1147</v>
      </c>
      <c r="G240" s="168" t="s">
        <v>123</v>
      </c>
    </row>
    <row r="241" spans="3:7" hidden="1" outlineLevel="1" x14ac:dyDescent="0.25">
      <c r="C241" s="166">
        <v>60100100</v>
      </c>
      <c r="D241" s="145" t="s">
        <v>420</v>
      </c>
      <c r="E241" s="145" t="s">
        <v>4782</v>
      </c>
      <c r="F241" s="149" t="s">
        <v>1147</v>
      </c>
      <c r="G241" s="168" t="s">
        <v>123</v>
      </c>
    </row>
    <row r="242" spans="3:7" hidden="1" outlineLevel="1" x14ac:dyDescent="0.25">
      <c r="C242" s="166">
        <v>60100110</v>
      </c>
      <c r="D242" s="145" t="s">
        <v>422</v>
      </c>
      <c r="E242" s="145" t="s">
        <v>4783</v>
      </c>
      <c r="F242" s="149" t="s">
        <v>1147</v>
      </c>
      <c r="G242" s="168" t="s">
        <v>123</v>
      </c>
    </row>
    <row r="243" spans="3:7" hidden="1" outlineLevel="1" x14ac:dyDescent="0.25">
      <c r="C243" s="166">
        <v>60100120</v>
      </c>
      <c r="D243" s="145" t="s">
        <v>4784</v>
      </c>
      <c r="E243" s="145" t="s">
        <v>4776</v>
      </c>
      <c r="F243" s="149" t="s">
        <v>1147</v>
      </c>
      <c r="G243" s="168" t="s">
        <v>123</v>
      </c>
    </row>
    <row r="244" spans="3:7" hidden="1" outlineLevel="1" x14ac:dyDescent="0.25">
      <c r="C244" s="166">
        <v>60100990</v>
      </c>
      <c r="D244" s="145" t="s">
        <v>424</v>
      </c>
      <c r="E244" s="145" t="s">
        <v>4785</v>
      </c>
      <c r="F244" s="149" t="s">
        <v>1147</v>
      </c>
      <c r="G244" s="168" t="s">
        <v>123</v>
      </c>
    </row>
    <row r="245" spans="3:7" hidden="1" outlineLevel="1" x14ac:dyDescent="0.25">
      <c r="C245" s="166">
        <v>60200010</v>
      </c>
      <c r="D245" s="145" t="s">
        <v>426</v>
      </c>
      <c r="E245" s="145" t="s">
        <v>1589</v>
      </c>
      <c r="F245" s="149" t="s">
        <v>962</v>
      </c>
      <c r="G245" s="168" t="s">
        <v>123</v>
      </c>
    </row>
    <row r="246" spans="3:7" hidden="1" outlineLevel="1" x14ac:dyDescent="0.25">
      <c r="C246" s="166">
        <v>60300010</v>
      </c>
      <c r="D246" s="145" t="s">
        <v>428</v>
      </c>
      <c r="E246" s="145" t="s">
        <v>1590</v>
      </c>
      <c r="F246" s="149" t="s">
        <v>1156</v>
      </c>
      <c r="G246" s="168" t="s">
        <v>123</v>
      </c>
    </row>
    <row r="247" spans="3:7" hidden="1" outlineLevel="1" x14ac:dyDescent="0.25">
      <c r="C247" s="166">
        <v>60600010</v>
      </c>
      <c r="D247" s="145" t="s">
        <v>440</v>
      </c>
      <c r="E247" s="145" t="s">
        <v>4786</v>
      </c>
      <c r="F247" s="149" t="s">
        <v>972</v>
      </c>
      <c r="G247" s="167" t="s">
        <v>124</v>
      </c>
    </row>
    <row r="248" spans="3:7" hidden="1" outlineLevel="1" x14ac:dyDescent="0.25">
      <c r="C248" s="166">
        <v>60600020</v>
      </c>
      <c r="D248" s="145" t="s">
        <v>442</v>
      </c>
      <c r="E248" s="145" t="s">
        <v>4787</v>
      </c>
      <c r="F248" s="149" t="s">
        <v>972</v>
      </c>
      <c r="G248" s="167" t="s">
        <v>124</v>
      </c>
    </row>
    <row r="249" spans="3:7" ht="30" hidden="1" outlineLevel="1" x14ac:dyDescent="0.25">
      <c r="C249" s="166">
        <v>60600030</v>
      </c>
      <c r="D249" s="145" t="s">
        <v>444</v>
      </c>
      <c r="E249" s="145" t="s">
        <v>4788</v>
      </c>
      <c r="F249" s="149" t="s">
        <v>972</v>
      </c>
      <c r="G249" s="167" t="s">
        <v>124</v>
      </c>
    </row>
    <row r="250" spans="3:7" ht="45" hidden="1" outlineLevel="1" x14ac:dyDescent="0.25">
      <c r="C250" s="166">
        <v>60600050</v>
      </c>
      <c r="D250" s="145" t="s">
        <v>448</v>
      </c>
      <c r="E250" s="145" t="s">
        <v>5746</v>
      </c>
      <c r="F250" s="149" t="s">
        <v>972</v>
      </c>
      <c r="G250" s="167" t="s">
        <v>124</v>
      </c>
    </row>
    <row r="251" spans="3:7" hidden="1" outlineLevel="1" x14ac:dyDescent="0.25">
      <c r="C251" s="166">
        <v>60700010</v>
      </c>
      <c r="D251" s="145" t="s">
        <v>450</v>
      </c>
      <c r="E251" s="145" t="s">
        <v>5747</v>
      </c>
      <c r="F251" s="149" t="s">
        <v>450</v>
      </c>
      <c r="G251" s="167" t="s">
        <v>124</v>
      </c>
    </row>
    <row r="252" spans="3:7" hidden="1" outlineLevel="1" x14ac:dyDescent="0.25">
      <c r="C252" s="166">
        <v>60800010</v>
      </c>
      <c r="D252" s="145" t="s">
        <v>452</v>
      </c>
      <c r="E252" s="145" t="s">
        <v>4723</v>
      </c>
      <c r="F252" s="149" t="s">
        <v>1169</v>
      </c>
      <c r="G252" s="167" t="s">
        <v>4699</v>
      </c>
    </row>
    <row r="253" spans="3:7" hidden="1" outlineLevel="1" x14ac:dyDescent="0.25">
      <c r="C253" s="166">
        <v>60800020</v>
      </c>
      <c r="D253" s="145" t="s">
        <v>454</v>
      </c>
      <c r="E253" s="145" t="s">
        <v>4724</v>
      </c>
      <c r="F253" s="149" t="s">
        <v>1169</v>
      </c>
      <c r="G253" s="167" t="s">
        <v>4699</v>
      </c>
    </row>
    <row r="254" spans="3:7" hidden="1" outlineLevel="1" x14ac:dyDescent="0.25">
      <c r="C254" s="166">
        <v>60800030</v>
      </c>
      <c r="D254" s="145" t="s">
        <v>456</v>
      </c>
      <c r="E254" s="145" t="s">
        <v>4725</v>
      </c>
      <c r="F254" s="149" t="s">
        <v>1169</v>
      </c>
      <c r="G254" s="167" t="s">
        <v>4699</v>
      </c>
    </row>
    <row r="255" spans="3:7" hidden="1" outlineLevel="1" x14ac:dyDescent="0.25">
      <c r="C255" s="166">
        <v>60800040</v>
      </c>
      <c r="D255" s="145" t="s">
        <v>458</v>
      </c>
      <c r="E255" s="145" t="s">
        <v>4726</v>
      </c>
      <c r="F255" s="149" t="s">
        <v>1169</v>
      </c>
      <c r="G255" s="167" t="s">
        <v>4699</v>
      </c>
    </row>
    <row r="256" spans="3:7" hidden="1" outlineLevel="1" x14ac:dyDescent="0.25">
      <c r="C256" s="166">
        <v>60800050</v>
      </c>
      <c r="D256" s="145" t="s">
        <v>460</v>
      </c>
      <c r="E256" s="145" t="s">
        <v>4727</v>
      </c>
      <c r="F256" s="149" t="s">
        <v>1169</v>
      </c>
      <c r="G256" s="167" t="s">
        <v>4699</v>
      </c>
    </row>
    <row r="257" spans="3:7" hidden="1" outlineLevel="1" x14ac:dyDescent="0.25">
      <c r="C257" s="166">
        <v>60800060</v>
      </c>
      <c r="D257" s="145" t="s">
        <v>462</v>
      </c>
      <c r="E257" s="145" t="s">
        <v>4728</v>
      </c>
      <c r="F257" s="149" t="s">
        <v>1169</v>
      </c>
      <c r="G257" s="167" t="s">
        <v>4699</v>
      </c>
    </row>
    <row r="258" spans="3:7" hidden="1" outlineLevel="1" x14ac:dyDescent="0.25">
      <c r="C258" s="166">
        <v>60800070</v>
      </c>
      <c r="D258" s="145" t="s">
        <v>464</v>
      </c>
      <c r="E258" s="145" t="s">
        <v>4729</v>
      </c>
      <c r="F258" s="149" t="s">
        <v>1169</v>
      </c>
      <c r="G258" s="167" t="s">
        <v>4699</v>
      </c>
    </row>
    <row r="259" spans="3:7" hidden="1" outlineLevel="1" x14ac:dyDescent="0.25">
      <c r="C259" s="166">
        <v>60800080</v>
      </c>
      <c r="D259" s="145" t="s">
        <v>466</v>
      </c>
      <c r="E259" s="145" t="s">
        <v>4789</v>
      </c>
      <c r="F259" s="149" t="s">
        <v>1169</v>
      </c>
      <c r="G259" s="167" t="s">
        <v>4699</v>
      </c>
    </row>
    <row r="260" spans="3:7" hidden="1" outlineLevel="1" x14ac:dyDescent="0.25">
      <c r="C260" s="166">
        <v>61100010</v>
      </c>
      <c r="D260" s="145" t="s">
        <v>498</v>
      </c>
      <c r="E260" s="145" t="s">
        <v>4730</v>
      </c>
      <c r="F260" s="149" t="s">
        <v>997</v>
      </c>
      <c r="G260" s="167" t="s">
        <v>1710</v>
      </c>
    </row>
    <row r="261" spans="3:7" hidden="1" outlineLevel="1" x14ac:dyDescent="0.25">
      <c r="C261" s="166">
        <v>61200010</v>
      </c>
      <c r="D261" s="145" t="s">
        <v>500</v>
      </c>
      <c r="E261" s="145" t="s">
        <v>4790</v>
      </c>
      <c r="F261" s="149" t="s">
        <v>1002</v>
      </c>
      <c r="G261" s="167" t="s">
        <v>4791</v>
      </c>
    </row>
    <row r="262" spans="3:7" hidden="1" outlineLevel="1" x14ac:dyDescent="0.25">
      <c r="C262" s="166">
        <v>61200020</v>
      </c>
      <c r="D262" s="145" t="s">
        <v>502</v>
      </c>
      <c r="E262" s="145" t="s">
        <v>4792</v>
      </c>
      <c r="F262" s="149" t="s">
        <v>1002</v>
      </c>
      <c r="G262" s="167" t="s">
        <v>4791</v>
      </c>
    </row>
    <row r="263" spans="3:7" hidden="1" outlineLevel="1" x14ac:dyDescent="0.25">
      <c r="C263" s="166">
        <v>61200030</v>
      </c>
      <c r="D263" s="145" t="s">
        <v>504</v>
      </c>
      <c r="E263" s="145" t="s">
        <v>4793</v>
      </c>
      <c r="F263" s="149" t="s">
        <v>1002</v>
      </c>
      <c r="G263" s="167" t="s">
        <v>4791</v>
      </c>
    </row>
    <row r="264" spans="3:7" hidden="1" outlineLevel="1" x14ac:dyDescent="0.25">
      <c r="C264" s="166">
        <v>61200040</v>
      </c>
      <c r="D264" s="145" t="s">
        <v>506</v>
      </c>
      <c r="E264" s="145" t="s">
        <v>4794</v>
      </c>
      <c r="F264" s="149" t="s">
        <v>1002</v>
      </c>
      <c r="G264" s="167" t="s">
        <v>4791</v>
      </c>
    </row>
    <row r="265" spans="3:7" hidden="1" outlineLevel="1" x14ac:dyDescent="0.25">
      <c r="C265" s="166">
        <v>61200050</v>
      </c>
      <c r="D265" s="145" t="s">
        <v>508</v>
      </c>
      <c r="E265" s="145" t="s">
        <v>4795</v>
      </c>
      <c r="F265" s="149" t="s">
        <v>1002</v>
      </c>
      <c r="G265" s="167" t="s">
        <v>4791</v>
      </c>
    </row>
    <row r="266" spans="3:7" hidden="1" outlineLevel="1" x14ac:dyDescent="0.25">
      <c r="C266" s="166">
        <v>61200060</v>
      </c>
      <c r="D266" s="145" t="s">
        <v>510</v>
      </c>
      <c r="E266" s="145" t="s">
        <v>4796</v>
      </c>
      <c r="F266" s="149" t="s">
        <v>1002</v>
      </c>
      <c r="G266" s="167" t="s">
        <v>4791</v>
      </c>
    </row>
    <row r="267" spans="3:7" hidden="1" outlineLevel="1" x14ac:dyDescent="0.25">
      <c r="C267" s="166">
        <v>61200070</v>
      </c>
      <c r="D267" s="145" t="s">
        <v>512</v>
      </c>
      <c r="E267" s="145" t="s">
        <v>4797</v>
      </c>
      <c r="F267" s="149" t="s">
        <v>1002</v>
      </c>
      <c r="G267" s="167" t="s">
        <v>4791</v>
      </c>
    </row>
    <row r="268" spans="3:7" hidden="1" outlineLevel="1" x14ac:dyDescent="0.25">
      <c r="C268" s="166">
        <v>61200080</v>
      </c>
      <c r="D268" s="145" t="s">
        <v>514</v>
      </c>
      <c r="E268" s="145" t="s">
        <v>4798</v>
      </c>
      <c r="F268" s="149" t="s">
        <v>1002</v>
      </c>
      <c r="G268" s="167" t="s">
        <v>4791</v>
      </c>
    </row>
    <row r="269" spans="3:7" hidden="1" outlineLevel="1" x14ac:dyDescent="0.25">
      <c r="C269" s="166">
        <v>61200090</v>
      </c>
      <c r="D269" s="145" t="s">
        <v>516</v>
      </c>
      <c r="E269" s="145" t="s">
        <v>4799</v>
      </c>
      <c r="F269" s="149" t="s">
        <v>1002</v>
      </c>
      <c r="G269" s="167" t="s">
        <v>4791</v>
      </c>
    </row>
    <row r="270" spans="3:7" hidden="1" outlineLevel="1" x14ac:dyDescent="0.25">
      <c r="C270" s="166">
        <v>61300010</v>
      </c>
      <c r="D270" s="145" t="s">
        <v>518</v>
      </c>
      <c r="E270" s="145" t="s">
        <v>4800</v>
      </c>
      <c r="F270" s="149" t="s">
        <v>1007</v>
      </c>
      <c r="G270" s="167" t="s">
        <v>4791</v>
      </c>
    </row>
    <row r="271" spans="3:7" hidden="1" outlineLevel="1" x14ac:dyDescent="0.25">
      <c r="C271" s="166">
        <v>61300020</v>
      </c>
      <c r="D271" s="145" t="s">
        <v>521</v>
      </c>
      <c r="E271" s="145" t="s">
        <v>4801</v>
      </c>
      <c r="F271" s="149" t="s">
        <v>1007</v>
      </c>
      <c r="G271" s="167" t="s">
        <v>4791</v>
      </c>
    </row>
    <row r="272" spans="3:7" hidden="1" outlineLevel="1" x14ac:dyDescent="0.25">
      <c r="C272" s="166">
        <v>61300030</v>
      </c>
      <c r="D272" s="145" t="s">
        <v>523</v>
      </c>
      <c r="E272" s="145" t="s">
        <v>4802</v>
      </c>
      <c r="F272" s="149" t="s">
        <v>1007</v>
      </c>
      <c r="G272" s="167" t="s">
        <v>4791</v>
      </c>
    </row>
    <row r="273" spans="3:7" hidden="1" outlineLevel="1" x14ac:dyDescent="0.25">
      <c r="C273" s="166">
        <v>61300040</v>
      </c>
      <c r="D273" s="145" t="s">
        <v>525</v>
      </c>
      <c r="E273" s="145" t="s">
        <v>4803</v>
      </c>
      <c r="F273" s="149" t="s">
        <v>1007</v>
      </c>
      <c r="G273" s="167" t="s">
        <v>4791</v>
      </c>
    </row>
    <row r="274" spans="3:7" hidden="1" outlineLevel="1" x14ac:dyDescent="0.25">
      <c r="C274" s="166">
        <v>61300050</v>
      </c>
      <c r="D274" s="145" t="s">
        <v>527</v>
      </c>
      <c r="E274" s="145" t="s">
        <v>4804</v>
      </c>
      <c r="F274" s="149" t="s">
        <v>1007</v>
      </c>
      <c r="G274" s="167" t="s">
        <v>4791</v>
      </c>
    </row>
    <row r="275" spans="3:7" hidden="1" outlineLevel="1" x14ac:dyDescent="0.25">
      <c r="C275" s="166">
        <v>61300060</v>
      </c>
      <c r="D275" s="145" t="s">
        <v>529</v>
      </c>
      <c r="E275" s="145" t="s">
        <v>4805</v>
      </c>
      <c r="F275" s="149" t="s">
        <v>1007</v>
      </c>
      <c r="G275" s="167" t="s">
        <v>4791</v>
      </c>
    </row>
    <row r="276" spans="3:7" hidden="1" outlineLevel="1" x14ac:dyDescent="0.25">
      <c r="C276" s="166">
        <v>61300070</v>
      </c>
      <c r="D276" s="145" t="s">
        <v>531</v>
      </c>
      <c r="E276" s="145" t="s">
        <v>4806</v>
      </c>
      <c r="F276" s="149" t="s">
        <v>1007</v>
      </c>
      <c r="G276" s="167" t="s">
        <v>4791</v>
      </c>
    </row>
    <row r="277" spans="3:7" hidden="1" outlineLevel="1" x14ac:dyDescent="0.25">
      <c r="C277" s="166">
        <v>61300080</v>
      </c>
      <c r="D277" s="145" t="s">
        <v>533</v>
      </c>
      <c r="E277" s="145" t="s">
        <v>4807</v>
      </c>
      <c r="F277" s="149" t="s">
        <v>1007</v>
      </c>
      <c r="G277" s="167" t="s">
        <v>4791</v>
      </c>
    </row>
    <row r="278" spans="3:7" hidden="1" outlineLevel="1" x14ac:dyDescent="0.25">
      <c r="C278" s="166">
        <v>61300090</v>
      </c>
      <c r="D278" s="145" t="s">
        <v>535</v>
      </c>
      <c r="E278" s="145" t="s">
        <v>4808</v>
      </c>
      <c r="F278" s="149" t="s">
        <v>1007</v>
      </c>
      <c r="G278" s="167" t="s">
        <v>4791</v>
      </c>
    </row>
    <row r="279" spans="3:7" hidden="1" outlineLevel="1" x14ac:dyDescent="0.25">
      <c r="C279" s="166">
        <v>61400010</v>
      </c>
      <c r="D279" s="145" t="s">
        <v>537</v>
      </c>
      <c r="E279" s="145" t="s">
        <v>4809</v>
      </c>
      <c r="F279" s="149" t="s">
        <v>1012</v>
      </c>
      <c r="G279" s="167" t="s">
        <v>4810</v>
      </c>
    </row>
    <row r="280" spans="3:7" hidden="1" outlineLevel="1" x14ac:dyDescent="0.25">
      <c r="C280" s="166">
        <v>61400020</v>
      </c>
      <c r="D280" s="145" t="s">
        <v>539</v>
      </c>
      <c r="E280" s="145" t="s">
        <v>4811</v>
      </c>
      <c r="F280" s="149" t="s">
        <v>1012</v>
      </c>
      <c r="G280" s="167" t="s">
        <v>4810</v>
      </c>
    </row>
    <row r="281" spans="3:7" hidden="1" outlineLevel="1" x14ac:dyDescent="0.25">
      <c r="C281" s="166">
        <v>61400030</v>
      </c>
      <c r="D281" s="145" t="s">
        <v>541</v>
      </c>
      <c r="E281" s="145" t="s">
        <v>4812</v>
      </c>
      <c r="F281" s="149" t="s">
        <v>1012</v>
      </c>
      <c r="G281" s="167" t="s">
        <v>4810</v>
      </c>
    </row>
    <row r="282" spans="3:7" hidden="1" outlineLevel="1" x14ac:dyDescent="0.25">
      <c r="C282" s="166">
        <v>61500010</v>
      </c>
      <c r="D282" s="145" t="s">
        <v>543</v>
      </c>
      <c r="E282" s="145" t="s">
        <v>4737</v>
      </c>
      <c r="F282" s="149" t="s">
        <v>1017</v>
      </c>
      <c r="G282" s="167" t="s">
        <v>4699</v>
      </c>
    </row>
    <row r="283" spans="3:7" hidden="1" outlineLevel="1" x14ac:dyDescent="0.25">
      <c r="C283" s="166">
        <v>61500020</v>
      </c>
      <c r="D283" s="145" t="s">
        <v>545</v>
      </c>
      <c r="E283" s="145" t="s">
        <v>4737</v>
      </c>
      <c r="F283" s="149" t="s">
        <v>1017</v>
      </c>
      <c r="G283" s="167" t="s">
        <v>123</v>
      </c>
    </row>
    <row r="284" spans="3:7" ht="45" hidden="1" outlineLevel="1" x14ac:dyDescent="0.25">
      <c r="C284" s="166">
        <v>61600010</v>
      </c>
      <c r="D284" s="145" t="s">
        <v>4813</v>
      </c>
      <c r="E284" s="145" t="s">
        <v>4814</v>
      </c>
      <c r="F284" s="149" t="s">
        <v>1022</v>
      </c>
      <c r="G284" s="167" t="s">
        <v>124</v>
      </c>
    </row>
    <row r="285" spans="3:7" hidden="1" outlineLevel="1" x14ac:dyDescent="0.25">
      <c r="C285" s="166">
        <v>61600030</v>
      </c>
      <c r="D285" s="145" t="s">
        <v>553</v>
      </c>
      <c r="E285" s="145" t="s">
        <v>4815</v>
      </c>
      <c r="F285" s="149" t="s">
        <v>1022</v>
      </c>
      <c r="G285" s="167" t="s">
        <v>124</v>
      </c>
    </row>
    <row r="286" spans="3:7" ht="30" hidden="1" outlineLevel="1" x14ac:dyDescent="0.25">
      <c r="C286" s="166">
        <v>61600040</v>
      </c>
      <c r="D286" s="145" t="s">
        <v>555</v>
      </c>
      <c r="E286" s="145" t="s">
        <v>4816</v>
      </c>
      <c r="F286" s="149" t="s">
        <v>1022</v>
      </c>
      <c r="G286" s="167" t="s">
        <v>118</v>
      </c>
    </row>
    <row r="287" spans="3:7" hidden="1" outlineLevel="1" x14ac:dyDescent="0.25">
      <c r="C287" s="166">
        <v>61600050</v>
      </c>
      <c r="D287" s="145" t="s">
        <v>4817</v>
      </c>
      <c r="E287" s="145" t="s">
        <v>4818</v>
      </c>
      <c r="F287" s="149" t="s">
        <v>1022</v>
      </c>
      <c r="G287" s="167" t="s">
        <v>118</v>
      </c>
    </row>
    <row r="288" spans="3:7" hidden="1" outlineLevel="1" x14ac:dyDescent="0.25">
      <c r="C288" s="166">
        <v>61600060</v>
      </c>
      <c r="D288" s="145" t="s">
        <v>4819</v>
      </c>
      <c r="E288" s="145" t="s">
        <v>4820</v>
      </c>
      <c r="F288" s="149" t="s">
        <v>1022</v>
      </c>
      <c r="G288" s="167" t="s">
        <v>124</v>
      </c>
    </row>
    <row r="289" spans="3:7" ht="30" hidden="1" outlineLevel="1" x14ac:dyDescent="0.25">
      <c r="C289" s="166">
        <v>61600070</v>
      </c>
      <c r="D289" s="145" t="s">
        <v>561</v>
      </c>
      <c r="E289" s="145" t="s">
        <v>5748</v>
      </c>
      <c r="F289" s="149" t="s">
        <v>1022</v>
      </c>
      <c r="G289" s="167" t="s">
        <v>4699</v>
      </c>
    </row>
    <row r="290" spans="3:7" hidden="1" outlineLevel="1" x14ac:dyDescent="0.25">
      <c r="C290" s="166">
        <v>61700010</v>
      </c>
      <c r="D290" s="145" t="s">
        <v>563</v>
      </c>
      <c r="E290" s="145" t="s">
        <v>4744</v>
      </c>
      <c r="F290" s="149" t="s">
        <v>1027</v>
      </c>
      <c r="G290" s="167" t="s">
        <v>4821</v>
      </c>
    </row>
    <row r="291" spans="3:7" hidden="1" outlineLevel="1" x14ac:dyDescent="0.25">
      <c r="C291" s="166">
        <v>61700030</v>
      </c>
      <c r="D291" s="145" t="s">
        <v>565</v>
      </c>
      <c r="E291" s="145" t="s">
        <v>4745</v>
      </c>
      <c r="F291" s="149" t="s">
        <v>1027</v>
      </c>
      <c r="G291" s="167" t="s">
        <v>124</v>
      </c>
    </row>
    <row r="292" spans="3:7" hidden="1" outlineLevel="1" x14ac:dyDescent="0.25">
      <c r="C292" s="166">
        <v>61700040</v>
      </c>
      <c r="D292" s="145" t="s">
        <v>567</v>
      </c>
      <c r="E292" s="145" t="s">
        <v>4746</v>
      </c>
      <c r="F292" s="149" t="s">
        <v>1027</v>
      </c>
      <c r="G292" s="167" t="s">
        <v>124</v>
      </c>
    </row>
    <row r="293" spans="3:7" hidden="1" outlineLevel="1" x14ac:dyDescent="0.25">
      <c r="C293" s="166">
        <v>61700050</v>
      </c>
      <c r="D293" s="145" t="s">
        <v>569</v>
      </c>
      <c r="E293" s="145" t="s">
        <v>4747</v>
      </c>
      <c r="F293" s="149" t="s">
        <v>1027</v>
      </c>
      <c r="G293" s="167" t="s">
        <v>124</v>
      </c>
    </row>
    <row r="294" spans="3:7" hidden="1" outlineLevel="1" x14ac:dyDescent="0.25">
      <c r="C294" s="166">
        <v>61700060</v>
      </c>
      <c r="D294" s="145" t="s">
        <v>4822</v>
      </c>
      <c r="E294" s="145" t="s">
        <v>4748</v>
      </c>
      <c r="F294" s="149" t="s">
        <v>1027</v>
      </c>
      <c r="G294" s="167" t="s">
        <v>124</v>
      </c>
    </row>
    <row r="295" spans="3:7" hidden="1" outlineLevel="1" x14ac:dyDescent="0.25">
      <c r="C295" s="166">
        <v>61700070</v>
      </c>
      <c r="D295" s="145" t="s">
        <v>573</v>
      </c>
      <c r="E295" s="145" t="s">
        <v>4749</v>
      </c>
      <c r="F295" s="149" t="s">
        <v>1027</v>
      </c>
      <c r="G295" s="167" t="s">
        <v>4699</v>
      </c>
    </row>
    <row r="296" spans="3:7" hidden="1" outlineLevel="1" x14ac:dyDescent="0.25">
      <c r="C296" s="166">
        <v>61800010</v>
      </c>
      <c r="D296" s="145" t="s">
        <v>575</v>
      </c>
      <c r="E296" s="145" t="s">
        <v>4750</v>
      </c>
      <c r="F296" s="149" t="s">
        <v>1212</v>
      </c>
      <c r="G296" s="167" t="s">
        <v>4699</v>
      </c>
    </row>
    <row r="297" spans="3:7" hidden="1" outlineLevel="1" x14ac:dyDescent="0.25">
      <c r="C297" s="166">
        <v>61800020</v>
      </c>
      <c r="D297" s="166" t="s">
        <v>577</v>
      </c>
      <c r="E297" s="166" t="s">
        <v>4751</v>
      </c>
      <c r="F297" s="166" t="s">
        <v>1212</v>
      </c>
      <c r="G297" s="167" t="s">
        <v>4699</v>
      </c>
    </row>
    <row r="298" spans="3:7" hidden="1" outlineLevel="1" x14ac:dyDescent="0.25">
      <c r="C298" s="166">
        <v>61800030</v>
      </c>
      <c r="D298" s="166" t="s">
        <v>579</v>
      </c>
      <c r="E298" s="166" t="s">
        <v>4752</v>
      </c>
      <c r="F298" s="166" t="s">
        <v>1212</v>
      </c>
      <c r="G298" s="167" t="s">
        <v>4699</v>
      </c>
    </row>
    <row r="299" spans="3:7" hidden="1" outlineLevel="1" x14ac:dyDescent="0.25">
      <c r="C299" s="166">
        <v>61800090</v>
      </c>
      <c r="D299" s="166" t="s">
        <v>581</v>
      </c>
      <c r="E299" s="166" t="s">
        <v>4823</v>
      </c>
      <c r="F299" s="166" t="s">
        <v>1212</v>
      </c>
      <c r="G299" s="167" t="s">
        <v>4699</v>
      </c>
    </row>
    <row r="300" spans="3:7" hidden="1" outlineLevel="1" x14ac:dyDescent="0.25">
      <c r="C300" s="166">
        <v>61900010</v>
      </c>
      <c r="D300" s="166" t="s">
        <v>583</v>
      </c>
      <c r="E300" s="166" t="s">
        <v>4754</v>
      </c>
      <c r="F300" s="166" t="s">
        <v>1037</v>
      </c>
      <c r="G300" s="167" t="s">
        <v>4699</v>
      </c>
    </row>
    <row r="301" spans="3:7" hidden="1" outlineLevel="1" x14ac:dyDescent="0.25">
      <c r="C301" s="166">
        <v>61900020</v>
      </c>
      <c r="D301" s="166" t="s">
        <v>585</v>
      </c>
      <c r="E301" s="166" t="s">
        <v>4824</v>
      </c>
      <c r="F301" s="166" t="s">
        <v>1037</v>
      </c>
      <c r="G301" s="167" t="s">
        <v>4699</v>
      </c>
    </row>
    <row r="302" spans="3:7" hidden="1" outlineLevel="1" x14ac:dyDescent="0.25">
      <c r="C302" s="166">
        <v>61900030</v>
      </c>
      <c r="D302" s="166" t="s">
        <v>587</v>
      </c>
      <c r="E302" s="166" t="s">
        <v>4756</v>
      </c>
      <c r="F302" s="166" t="s">
        <v>1037</v>
      </c>
      <c r="G302" s="167" t="s">
        <v>4699</v>
      </c>
    </row>
    <row r="303" spans="3:7" hidden="1" outlineLevel="1" x14ac:dyDescent="0.25">
      <c r="C303" s="166">
        <v>61900040</v>
      </c>
      <c r="D303" s="166" t="s">
        <v>589</v>
      </c>
      <c r="E303" s="166" t="s">
        <v>4825</v>
      </c>
      <c r="F303" s="166" t="s">
        <v>1037</v>
      </c>
      <c r="G303" s="167" t="s">
        <v>4699</v>
      </c>
    </row>
    <row r="304" spans="3:7" hidden="1" outlineLevel="1" x14ac:dyDescent="0.25">
      <c r="C304" s="166">
        <v>61900090</v>
      </c>
      <c r="D304" s="166" t="s">
        <v>592</v>
      </c>
      <c r="E304" s="166" t="s">
        <v>4826</v>
      </c>
      <c r="F304" s="166" t="s">
        <v>1037</v>
      </c>
      <c r="G304" s="167" t="s">
        <v>4699</v>
      </c>
    </row>
    <row r="305" spans="3:7" hidden="1" outlineLevel="1" x14ac:dyDescent="0.25">
      <c r="C305" s="166">
        <v>62000010</v>
      </c>
      <c r="D305" s="166" t="s">
        <v>594</v>
      </c>
      <c r="E305" s="166" t="s">
        <v>4827</v>
      </c>
      <c r="F305" s="166" t="s">
        <v>1042</v>
      </c>
      <c r="G305" s="166" t="s">
        <v>99</v>
      </c>
    </row>
    <row r="306" spans="3:7" hidden="1" outlineLevel="1" x14ac:dyDescent="0.25">
      <c r="C306" s="166">
        <v>62000020</v>
      </c>
      <c r="D306" s="166" t="s">
        <v>596</v>
      </c>
      <c r="E306" s="166" t="s">
        <v>4828</v>
      </c>
      <c r="F306" s="166" t="s">
        <v>1042</v>
      </c>
      <c r="G306" s="166" t="s">
        <v>4829</v>
      </c>
    </row>
    <row r="307" spans="3:7" hidden="1" outlineLevel="1" x14ac:dyDescent="0.25">
      <c r="C307" s="166">
        <v>62000040</v>
      </c>
      <c r="D307" s="166" t="s">
        <v>598</v>
      </c>
      <c r="E307" s="166" t="s">
        <v>4830</v>
      </c>
      <c r="F307" s="166" t="s">
        <v>1042</v>
      </c>
      <c r="G307" s="167" t="s">
        <v>4699</v>
      </c>
    </row>
    <row r="308" spans="3:7" hidden="1" outlineLevel="1" x14ac:dyDescent="0.25">
      <c r="C308" s="166">
        <v>62100010</v>
      </c>
      <c r="D308" s="166" t="s">
        <v>600</v>
      </c>
      <c r="E308" s="166" t="s">
        <v>1591</v>
      </c>
      <c r="F308" s="166" t="s">
        <v>1047</v>
      </c>
      <c r="G308" s="166" t="s">
        <v>118</v>
      </c>
    </row>
    <row r="309" spans="3:7" hidden="1" outlineLevel="1" x14ac:dyDescent="0.25">
      <c r="C309" s="166">
        <v>62100020</v>
      </c>
      <c r="D309" s="166" t="s">
        <v>602</v>
      </c>
      <c r="E309" s="166" t="s">
        <v>4759</v>
      </c>
      <c r="F309" s="166" t="s">
        <v>1047</v>
      </c>
      <c r="G309" s="166" t="s">
        <v>118</v>
      </c>
    </row>
    <row r="310" spans="3:7" hidden="1" outlineLevel="1" x14ac:dyDescent="0.25">
      <c r="C310" s="166">
        <v>62100030</v>
      </c>
      <c r="D310" s="166" t="s">
        <v>604</v>
      </c>
      <c r="E310" s="166" t="s">
        <v>1592</v>
      </c>
      <c r="F310" s="166" t="s">
        <v>1047</v>
      </c>
      <c r="G310" s="166" t="s">
        <v>118</v>
      </c>
    </row>
    <row r="311" spans="3:7" hidden="1" outlineLevel="1" x14ac:dyDescent="0.25">
      <c r="C311" s="166">
        <v>62100040</v>
      </c>
      <c r="D311" s="166" t="s">
        <v>606</v>
      </c>
      <c r="E311" s="166" t="s">
        <v>1593</v>
      </c>
      <c r="F311" s="166" t="s">
        <v>1047</v>
      </c>
      <c r="G311" s="166" t="s">
        <v>118</v>
      </c>
    </row>
    <row r="312" spans="3:7" hidden="1" outlineLevel="1" x14ac:dyDescent="0.25">
      <c r="C312" s="166">
        <v>62100050</v>
      </c>
      <c r="D312" s="166" t="s">
        <v>608</v>
      </c>
      <c r="E312" s="166" t="s">
        <v>4760</v>
      </c>
      <c r="F312" s="166" t="s">
        <v>1047</v>
      </c>
      <c r="G312" s="166" t="s">
        <v>118</v>
      </c>
    </row>
    <row r="313" spans="3:7" ht="30" hidden="1" outlineLevel="1" x14ac:dyDescent="0.25">
      <c r="C313" s="166">
        <v>62200010</v>
      </c>
      <c r="D313" s="166" t="s">
        <v>610</v>
      </c>
      <c r="E313" s="166" t="s">
        <v>1595</v>
      </c>
      <c r="F313" s="166" t="s">
        <v>1052</v>
      </c>
      <c r="G313" s="167" t="s">
        <v>4699</v>
      </c>
    </row>
    <row r="314" spans="3:7" ht="30" hidden="1" outlineLevel="1" x14ac:dyDescent="0.25">
      <c r="C314" s="166">
        <v>62200020</v>
      </c>
      <c r="D314" s="166" t="s">
        <v>612</v>
      </c>
      <c r="E314" s="166" t="s">
        <v>1596</v>
      </c>
      <c r="F314" s="166" t="s">
        <v>1052</v>
      </c>
      <c r="G314" s="167" t="s">
        <v>4699</v>
      </c>
    </row>
    <row r="315" spans="3:7" hidden="1" outlineLevel="1" x14ac:dyDescent="0.25">
      <c r="C315" s="166">
        <v>62300010</v>
      </c>
      <c r="D315" s="166" t="s">
        <v>614</v>
      </c>
      <c r="E315" s="166" t="s">
        <v>1597</v>
      </c>
      <c r="F315" s="166" t="s">
        <v>1057</v>
      </c>
      <c r="G315" s="167" t="s">
        <v>4699</v>
      </c>
    </row>
    <row r="316" spans="3:7" ht="45" hidden="1" outlineLevel="1" x14ac:dyDescent="0.25">
      <c r="C316" s="166">
        <v>62300020</v>
      </c>
      <c r="D316" s="166" t="s">
        <v>616</v>
      </c>
      <c r="E316" s="166" t="s">
        <v>1598</v>
      </c>
      <c r="F316" s="166" t="s">
        <v>1057</v>
      </c>
      <c r="G316" s="167" t="s">
        <v>4699</v>
      </c>
    </row>
    <row r="317" spans="3:7" ht="30" hidden="1" outlineLevel="1" x14ac:dyDescent="0.25">
      <c r="C317" s="166">
        <v>62400030</v>
      </c>
      <c r="D317" s="166" t="s">
        <v>618</v>
      </c>
      <c r="E317" s="166" t="s">
        <v>1599</v>
      </c>
      <c r="F317" s="166" t="s">
        <v>1062</v>
      </c>
      <c r="G317" s="167" t="s">
        <v>4699</v>
      </c>
    </row>
    <row r="318" spans="3:7" ht="30" hidden="1" outlineLevel="1" x14ac:dyDescent="0.25">
      <c r="C318" s="166">
        <v>62400040</v>
      </c>
      <c r="D318" s="166" t="s">
        <v>620</v>
      </c>
      <c r="E318" s="166" t="s">
        <v>4831</v>
      </c>
      <c r="F318" s="166" t="s">
        <v>1062</v>
      </c>
      <c r="G318" s="167" t="s">
        <v>4699</v>
      </c>
    </row>
    <row r="319" spans="3:7" hidden="1" outlineLevel="1" x14ac:dyDescent="0.25">
      <c r="C319" s="166">
        <v>62400060</v>
      </c>
      <c r="D319" s="166" t="s">
        <v>622</v>
      </c>
      <c r="E319" s="166" t="s">
        <v>1600</v>
      </c>
      <c r="F319" s="166" t="s">
        <v>1062</v>
      </c>
      <c r="G319" s="166" t="s">
        <v>99</v>
      </c>
    </row>
    <row r="320" spans="3:7" hidden="1" outlineLevel="1" x14ac:dyDescent="0.25">
      <c r="C320" s="166">
        <v>62500010</v>
      </c>
      <c r="D320" s="166" t="s">
        <v>624</v>
      </c>
      <c r="E320" s="166" t="s">
        <v>1601</v>
      </c>
      <c r="F320" s="166" t="s">
        <v>624</v>
      </c>
      <c r="G320" s="166" t="s">
        <v>188</v>
      </c>
    </row>
    <row r="321" spans="2:7" ht="30" hidden="1" outlineLevel="1" x14ac:dyDescent="0.25">
      <c r="C321" s="166">
        <v>62600010</v>
      </c>
      <c r="D321" s="166" t="s">
        <v>626</v>
      </c>
      <c r="E321" s="166" t="s">
        <v>4832</v>
      </c>
      <c r="F321" s="166" t="s">
        <v>1071</v>
      </c>
      <c r="G321" s="167" t="s">
        <v>4699</v>
      </c>
    </row>
    <row r="322" spans="2:7" hidden="1" outlineLevel="1" x14ac:dyDescent="0.25">
      <c r="C322" s="166">
        <v>62600020</v>
      </c>
      <c r="D322" s="166" t="s">
        <v>628</v>
      </c>
      <c r="E322" s="166" t="s">
        <v>4833</v>
      </c>
      <c r="F322" s="166" t="s">
        <v>1071</v>
      </c>
      <c r="G322" s="167" t="s">
        <v>4699</v>
      </c>
    </row>
    <row r="323" spans="2:7" ht="30" hidden="1" outlineLevel="1" x14ac:dyDescent="0.25">
      <c r="C323" s="166">
        <v>62600030</v>
      </c>
      <c r="D323" s="166" t="s">
        <v>630</v>
      </c>
      <c r="E323" s="166" t="s">
        <v>4834</v>
      </c>
      <c r="F323" s="166" t="s">
        <v>1071</v>
      </c>
      <c r="G323" s="167" t="s">
        <v>4699</v>
      </c>
    </row>
    <row r="324" spans="2:7" hidden="1" outlineLevel="1" x14ac:dyDescent="0.25">
      <c r="C324" s="166">
        <v>62700010</v>
      </c>
      <c r="D324" s="166" t="s">
        <v>632</v>
      </c>
      <c r="E324" s="166" t="s">
        <v>4835</v>
      </c>
      <c r="F324" s="166" t="s">
        <v>632</v>
      </c>
      <c r="G324" s="166" t="s">
        <v>99</v>
      </c>
    </row>
    <row r="325" spans="2:7" hidden="1" outlineLevel="1" x14ac:dyDescent="0.25">
      <c r="C325" s="166">
        <v>62800010</v>
      </c>
      <c r="D325" s="166" t="s">
        <v>656</v>
      </c>
      <c r="E325" s="166" t="s">
        <v>4836</v>
      </c>
      <c r="F325" s="166" t="s">
        <v>656</v>
      </c>
      <c r="G325" s="166" t="s">
        <v>100</v>
      </c>
    </row>
    <row r="326" spans="2:7" hidden="1" outlineLevel="1" x14ac:dyDescent="0.25">
      <c r="C326" s="166">
        <v>62900010</v>
      </c>
      <c r="D326" s="166" t="s">
        <v>634</v>
      </c>
      <c r="E326" s="166" t="s">
        <v>1602</v>
      </c>
      <c r="F326" s="166" t="s">
        <v>1085</v>
      </c>
      <c r="G326" s="167" t="s">
        <v>4699</v>
      </c>
    </row>
    <row r="327" spans="2:7" hidden="1" outlineLevel="1" x14ac:dyDescent="0.25">
      <c r="C327" s="166">
        <v>62900020</v>
      </c>
      <c r="D327" s="166" t="s">
        <v>636</v>
      </c>
      <c r="E327" s="166" t="s">
        <v>1603</v>
      </c>
      <c r="F327" s="166" t="s">
        <v>1085</v>
      </c>
      <c r="G327" s="167" t="s">
        <v>4699</v>
      </c>
    </row>
    <row r="328" spans="2:7" hidden="1" outlineLevel="1" x14ac:dyDescent="0.25">
      <c r="C328" s="166">
        <v>63300010</v>
      </c>
      <c r="D328" s="166" t="s">
        <v>4837</v>
      </c>
      <c r="E328" s="166" t="s">
        <v>4838</v>
      </c>
      <c r="F328" s="166" t="s">
        <v>1037</v>
      </c>
      <c r="G328" s="166"/>
    </row>
    <row r="329" spans="2:7" hidden="1" outlineLevel="1" x14ac:dyDescent="0.25">
      <c r="C329" s="440">
        <v>63900010</v>
      </c>
      <c r="D329" s="154" t="s">
        <v>648</v>
      </c>
      <c r="E329" s="155" t="s">
        <v>5749</v>
      </c>
      <c r="F329" s="155" t="s">
        <v>1381</v>
      </c>
      <c r="G329" s="155" t="s">
        <v>4699</v>
      </c>
    </row>
    <row r="330" spans="2:7" collapsed="1" x14ac:dyDescent="0.25"/>
    <row r="331" spans="2:7" s="165" customFormat="1" ht="15.75" x14ac:dyDescent="0.25">
      <c r="C331" s="163" t="s">
        <v>1570</v>
      </c>
      <c r="D331" s="164"/>
    </row>
    <row r="333" spans="2:7" hidden="1" outlineLevel="1" x14ac:dyDescent="0.25">
      <c r="C333" s="95" t="s">
        <v>4682</v>
      </c>
    </row>
    <row r="334" spans="2:7" hidden="1" outlineLevel="1" x14ac:dyDescent="0.25"/>
    <row r="335" spans="2:7" hidden="1" outlineLevel="1" x14ac:dyDescent="0.25">
      <c r="B335" s="131" t="s">
        <v>4683</v>
      </c>
      <c r="C335" s="131" t="s">
        <v>1571</v>
      </c>
    </row>
    <row r="336" spans="2:7" hidden="1" outlineLevel="1" x14ac:dyDescent="0.25">
      <c r="C336" s="95" t="s">
        <v>1572</v>
      </c>
    </row>
    <row r="337" spans="2:5" hidden="1" outlineLevel="1" x14ac:dyDescent="0.25"/>
    <row r="338" spans="2:5" hidden="1" outlineLevel="1" x14ac:dyDescent="0.25">
      <c r="B338" s="131" t="s">
        <v>4684</v>
      </c>
      <c r="C338" s="131" t="s">
        <v>1573</v>
      </c>
    </row>
    <row r="339" spans="2:5" hidden="1" outlineLevel="1" x14ac:dyDescent="0.25">
      <c r="C339" s="95" t="s">
        <v>1574</v>
      </c>
    </row>
    <row r="340" spans="2:5" hidden="1" outlineLevel="1" x14ac:dyDescent="0.25">
      <c r="C340" s="95" t="s">
        <v>4633</v>
      </c>
    </row>
    <row r="341" spans="2:5" hidden="1" outlineLevel="1" x14ac:dyDescent="0.25"/>
    <row r="342" spans="2:5" s="131" customFormat="1" hidden="1" outlineLevel="1" x14ac:dyDescent="0.25">
      <c r="B342" s="131" t="s">
        <v>4685</v>
      </c>
      <c r="C342" s="131" t="s">
        <v>4686</v>
      </c>
    </row>
    <row r="343" spans="2:5" hidden="1" outlineLevel="1" x14ac:dyDescent="0.25">
      <c r="C343" s="95" t="s">
        <v>4687</v>
      </c>
    </row>
    <row r="344" spans="2:5" hidden="1" outlineLevel="1" x14ac:dyDescent="0.25">
      <c r="C344" s="95" t="s">
        <v>4633</v>
      </c>
    </row>
    <row r="345" spans="2:5" hidden="1" outlineLevel="1" x14ac:dyDescent="0.25"/>
    <row r="346" spans="2:5" ht="90" hidden="1" outlineLevel="1" x14ac:dyDescent="0.25">
      <c r="C346" s="161" t="s">
        <v>1575</v>
      </c>
      <c r="D346" s="162" t="s">
        <v>4688</v>
      </c>
    </row>
    <row r="347" spans="2:5" ht="30" hidden="1" outlineLevel="1" x14ac:dyDescent="0.25">
      <c r="C347" s="161" t="s">
        <v>1576</v>
      </c>
      <c r="D347" s="162" t="s">
        <v>4689</v>
      </c>
    </row>
    <row r="348" spans="2:5" ht="30" hidden="1" outlineLevel="1" x14ac:dyDescent="0.25">
      <c r="C348" s="161" t="s">
        <v>76</v>
      </c>
      <c r="D348" s="162" t="s">
        <v>5160</v>
      </c>
      <c r="E348" s="441" t="s">
        <v>5159</v>
      </c>
    </row>
    <row r="349" spans="2:5" ht="60" hidden="1" outlineLevel="1" x14ac:dyDescent="0.25">
      <c r="C349" s="161" t="s">
        <v>1338</v>
      </c>
      <c r="D349" s="162" t="s">
        <v>4690</v>
      </c>
    </row>
    <row r="350" spans="2:5" ht="45" hidden="1" outlineLevel="1" x14ac:dyDescent="0.25">
      <c r="C350" s="161" t="s">
        <v>216</v>
      </c>
      <c r="D350" s="162" t="s">
        <v>4691</v>
      </c>
    </row>
    <row r="351" spans="2:5" collapsed="1" x14ac:dyDescent="0.25"/>
    <row r="352" spans="2:5" s="165" customFormat="1" ht="15.75" x14ac:dyDescent="0.25">
      <c r="C352" s="163" t="s">
        <v>5161</v>
      </c>
      <c r="D352" s="164"/>
    </row>
    <row r="355" spans="3:4" x14ac:dyDescent="0.25">
      <c r="C355" s="336" t="s">
        <v>5162</v>
      </c>
      <c r="D355" s="336"/>
    </row>
    <row r="356" spans="3:4" ht="90" x14ac:dyDescent="0.25">
      <c r="C356" s="157" t="s">
        <v>5163</v>
      </c>
      <c r="D356" s="158" t="s">
        <v>5164</v>
      </c>
    </row>
    <row r="357" spans="3:4" ht="30" x14ac:dyDescent="0.25">
      <c r="C357" s="157" t="s">
        <v>5165</v>
      </c>
      <c r="D357" s="158" t="s">
        <v>5166</v>
      </c>
    </row>
    <row r="358" spans="3:4" ht="30" x14ac:dyDescent="0.25">
      <c r="C358" s="159" t="s">
        <v>1634</v>
      </c>
      <c r="D358" s="158" t="s">
        <v>5167</v>
      </c>
    </row>
    <row r="359" spans="3:4" ht="90" x14ac:dyDescent="0.25">
      <c r="C359" s="337" t="s">
        <v>1641</v>
      </c>
      <c r="D359" s="338" t="s">
        <v>5168</v>
      </c>
    </row>
    <row r="360" spans="3:4" x14ac:dyDescent="0.25">
      <c r="C360" s="339"/>
      <c r="D360" s="340"/>
    </row>
    <row r="361" spans="3:4" x14ac:dyDescent="0.25">
      <c r="C361" s="341"/>
      <c r="D361" s="342"/>
    </row>
    <row r="362" spans="3:4" x14ac:dyDescent="0.25">
      <c r="C362" s="343"/>
      <c r="D362" s="342"/>
    </row>
    <row r="363" spans="3:4" x14ac:dyDescent="0.25">
      <c r="C363" s="343"/>
      <c r="D363" s="344"/>
    </row>
    <row r="364" spans="3:4" x14ac:dyDescent="0.25">
      <c r="C364" s="343"/>
      <c r="D364" s="344"/>
    </row>
    <row r="365" spans="3:4" x14ac:dyDescent="0.25">
      <c r="C365" s="343"/>
      <c r="D365" s="344"/>
    </row>
    <row r="366" spans="3:4" x14ac:dyDescent="0.25">
      <c r="C366" s="343"/>
      <c r="D366" s="344"/>
    </row>
    <row r="367" spans="3:4" x14ac:dyDescent="0.25">
      <c r="C367" s="343"/>
      <c r="D367" s="344"/>
    </row>
    <row r="368" spans="3:4" x14ac:dyDescent="0.25">
      <c r="C368" s="343"/>
      <c r="D368" s="344"/>
    </row>
  </sheetData>
  <sheetProtection formatRows="0"/>
  <hyperlinks>
    <hyperlink ref="D79" location="'Budget Capex Detail'!A1" display="Budget Capex Detail" xr:uid="{70AF6230-8629-4220-A48A-8E41B1791F33}"/>
    <hyperlink ref="C82" location="'Asset determination'!A1" display="Asset determination" xr:uid="{8CAE0A35-3172-455E-9614-C4892921E9AF}"/>
    <hyperlink ref="D30" location="Cover!A1" display="Cover" xr:uid="{74024932-E54B-4923-A8D2-0CCEDC5EB9A2}"/>
    <hyperlink ref="E348" location="'Master Data'!A1" display="Master Data" xr:uid="{17A487F1-E518-4290-A693-EFA643A67560}"/>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946A7-DDAF-4C61-88EE-099B79C546AF}">
  <sheetPr codeName="Sheet13">
    <tabColor rgb="FF339966"/>
  </sheetPr>
  <dimension ref="B2:P357"/>
  <sheetViews>
    <sheetView showGridLines="0" zoomScale="80" zoomScaleNormal="80" workbookViewId="0"/>
  </sheetViews>
  <sheetFormatPr defaultColWidth="10.28515625" defaultRowHeight="15" outlineLevelRow="4" x14ac:dyDescent="0.25"/>
  <cols>
    <col min="1" max="1" width="0.85546875" style="95" customWidth="1"/>
    <col min="2" max="2" width="3.42578125" style="95" bestFit="1" customWidth="1"/>
    <col min="3" max="3" width="45" style="95" bestFit="1" customWidth="1"/>
    <col min="4" max="4" width="70.7109375" style="95" bestFit="1" customWidth="1"/>
    <col min="5" max="5" width="68.7109375" style="95" customWidth="1"/>
    <col min="6" max="6" width="55.85546875" style="95" customWidth="1"/>
    <col min="7" max="7" width="31.7109375" style="95" customWidth="1"/>
    <col min="8" max="10" width="10.28515625" style="95"/>
    <col min="11" max="11" width="10.28515625" style="95" customWidth="1"/>
    <col min="12" max="16384" width="10.28515625" style="95"/>
  </cols>
  <sheetData>
    <row r="2" spans="2:16" ht="24" x14ac:dyDescent="0.4">
      <c r="B2" s="94" t="s">
        <v>1604</v>
      </c>
    </row>
    <row r="3" spans="2:16" ht="21" x14ac:dyDescent="0.35">
      <c r="B3" s="96"/>
    </row>
    <row r="4" spans="2:16" ht="19.5" thickBot="1" x14ac:dyDescent="0.35">
      <c r="B4" s="97" t="s">
        <v>1605</v>
      </c>
      <c r="C4" s="98"/>
      <c r="D4" s="99"/>
      <c r="E4" s="98"/>
      <c r="F4" s="98"/>
      <c r="G4" s="98"/>
      <c r="H4" s="98"/>
      <c r="I4" s="98"/>
      <c r="J4" s="98"/>
      <c r="K4" s="98"/>
      <c r="L4" s="98"/>
      <c r="M4" s="98"/>
      <c r="N4" s="98"/>
      <c r="O4" s="98"/>
      <c r="P4" s="98"/>
    </row>
    <row r="5" spans="2:16" x14ac:dyDescent="0.25">
      <c r="B5" s="100"/>
      <c r="D5" s="101"/>
    </row>
    <row r="6" spans="2:16" x14ac:dyDescent="0.25">
      <c r="B6" s="95">
        <v>1</v>
      </c>
      <c r="C6" s="102" t="s">
        <v>4839</v>
      </c>
    </row>
    <row r="7" spans="2:16" x14ac:dyDescent="0.25">
      <c r="B7" s="95">
        <v>2</v>
      </c>
      <c r="C7" s="102" t="s">
        <v>4840</v>
      </c>
    </row>
    <row r="8" spans="2:16" x14ac:dyDescent="0.25">
      <c r="B8" s="103" t="s">
        <v>1</v>
      </c>
      <c r="C8" s="102" t="s">
        <v>4841</v>
      </c>
    </row>
    <row r="9" spans="2:16" x14ac:dyDescent="0.25">
      <c r="B9" s="103" t="s">
        <v>1</v>
      </c>
      <c r="C9" s="102" t="s">
        <v>4842</v>
      </c>
    </row>
    <row r="10" spans="2:16" x14ac:dyDescent="0.25">
      <c r="B10" s="103" t="s">
        <v>1</v>
      </c>
      <c r="C10" s="102" t="s">
        <v>4843</v>
      </c>
    </row>
    <row r="11" spans="2:16" x14ac:dyDescent="0.25">
      <c r="B11" s="103" t="s">
        <v>1</v>
      </c>
      <c r="C11" s="102" t="s">
        <v>4844</v>
      </c>
    </row>
    <row r="12" spans="2:16" x14ac:dyDescent="0.25">
      <c r="B12" s="103" t="s">
        <v>1</v>
      </c>
      <c r="C12" s="102" t="s">
        <v>4845</v>
      </c>
    </row>
    <row r="13" spans="2:16" x14ac:dyDescent="0.25">
      <c r="B13" s="95">
        <v>3</v>
      </c>
      <c r="C13" s="170" t="s">
        <v>4846</v>
      </c>
    </row>
    <row r="14" spans="2:16" x14ac:dyDescent="0.25">
      <c r="B14" s="95">
        <v>4</v>
      </c>
      <c r="C14" s="95" t="s">
        <v>4847</v>
      </c>
    </row>
    <row r="15" spans="2:16" x14ac:dyDescent="0.25">
      <c r="B15" s="95">
        <v>5</v>
      </c>
      <c r="C15" s="95" t="s">
        <v>4848</v>
      </c>
    </row>
    <row r="16" spans="2:16" x14ac:dyDescent="0.25">
      <c r="B16" s="95">
        <v>6</v>
      </c>
      <c r="C16" s="95" t="s">
        <v>5750</v>
      </c>
    </row>
    <row r="18" spans="2:16" ht="19.5" thickBot="1" x14ac:dyDescent="0.35">
      <c r="B18" s="97" t="s">
        <v>4849</v>
      </c>
      <c r="C18" s="98"/>
      <c r="D18" s="99"/>
      <c r="E18" s="98"/>
      <c r="F18" s="98"/>
      <c r="G18" s="98"/>
      <c r="H18" s="98"/>
      <c r="I18" s="98"/>
      <c r="J18" s="98"/>
      <c r="K18" s="98"/>
      <c r="L18" s="98"/>
      <c r="M18" s="98"/>
      <c r="N18" s="98"/>
      <c r="O18" s="98"/>
      <c r="P18" s="98"/>
    </row>
    <row r="20" spans="2:16" x14ac:dyDescent="0.25">
      <c r="B20" s="95">
        <v>1</v>
      </c>
      <c r="C20" s="95" t="s">
        <v>4850</v>
      </c>
    </row>
    <row r="21" spans="2:16" x14ac:dyDescent="0.25">
      <c r="C21" s="104" t="s">
        <v>4</v>
      </c>
    </row>
    <row r="22" spans="2:16" x14ac:dyDescent="0.25">
      <c r="C22" s="104" t="s">
        <v>4851</v>
      </c>
    </row>
    <row r="23" spans="2:16" x14ac:dyDescent="0.25">
      <c r="C23" s="104" t="s">
        <v>4852</v>
      </c>
    </row>
    <row r="24" spans="2:16" x14ac:dyDescent="0.25">
      <c r="C24" s="104" t="s">
        <v>4853</v>
      </c>
    </row>
    <row r="25" spans="2:16" x14ac:dyDescent="0.25">
      <c r="B25" s="95">
        <v>2</v>
      </c>
      <c r="C25" s="95" t="s">
        <v>4854</v>
      </c>
    </row>
    <row r="26" spans="2:16" x14ac:dyDescent="0.25">
      <c r="B26" s="95">
        <v>3</v>
      </c>
      <c r="C26" s="95" t="s">
        <v>4855</v>
      </c>
    </row>
    <row r="28" spans="2:16" s="105" customFormat="1" ht="15.75" x14ac:dyDescent="0.25">
      <c r="C28" s="431" t="s">
        <v>5</v>
      </c>
      <c r="D28" s="432" t="s">
        <v>6</v>
      </c>
    </row>
    <row r="30" spans="2:16" x14ac:dyDescent="0.25">
      <c r="C30" s="95" t="s">
        <v>4856</v>
      </c>
    </row>
    <row r="31" spans="2:16" outlineLevel="1" x14ac:dyDescent="0.25"/>
    <row r="32" spans="2:16" outlineLevel="1" x14ac:dyDescent="0.25">
      <c r="C32" s="106" t="s">
        <v>8</v>
      </c>
      <c r="D32" s="107" t="s">
        <v>4857</v>
      </c>
    </row>
    <row r="33" spans="3:4" ht="60" outlineLevel="1" x14ac:dyDescent="0.25">
      <c r="C33" s="108" t="s">
        <v>75</v>
      </c>
      <c r="D33" s="109" t="s">
        <v>4858</v>
      </c>
    </row>
    <row r="34" spans="3:4" outlineLevel="1" x14ac:dyDescent="0.25">
      <c r="C34" s="108" t="s">
        <v>11</v>
      </c>
      <c r="D34" s="109" t="s">
        <v>4859</v>
      </c>
    </row>
    <row r="35" spans="3:4" outlineLevel="1" x14ac:dyDescent="0.25">
      <c r="C35" s="108" t="s">
        <v>212</v>
      </c>
      <c r="D35" s="109" t="s">
        <v>4860</v>
      </c>
    </row>
    <row r="36" spans="3:4" outlineLevel="1" x14ac:dyDescent="0.25"/>
    <row r="37" spans="3:4" ht="33" customHeight="1" outlineLevel="1" x14ac:dyDescent="0.25">
      <c r="C37" s="110" t="s">
        <v>1548</v>
      </c>
      <c r="D37" s="110" t="s">
        <v>1549</v>
      </c>
    </row>
    <row r="38" spans="3:4" outlineLevel="2" x14ac:dyDescent="0.25">
      <c r="C38" s="111" t="s">
        <v>4626</v>
      </c>
      <c r="D38" s="111" t="s">
        <v>212</v>
      </c>
    </row>
    <row r="39" spans="3:4" outlineLevel="2" x14ac:dyDescent="0.25">
      <c r="C39" s="112" t="s">
        <v>4369</v>
      </c>
      <c r="D39" s="112" t="s">
        <v>16</v>
      </c>
    </row>
    <row r="40" spans="3:4" outlineLevel="2" x14ac:dyDescent="0.25">
      <c r="C40" s="112" t="s">
        <v>4369</v>
      </c>
      <c r="D40" s="112" t="s">
        <v>17</v>
      </c>
    </row>
    <row r="41" spans="3:4" outlineLevel="2" x14ac:dyDescent="0.25">
      <c r="C41" s="112" t="s">
        <v>4369</v>
      </c>
      <c r="D41" s="112" t="s">
        <v>18</v>
      </c>
    </row>
    <row r="42" spans="3:4" outlineLevel="2" x14ac:dyDescent="0.25">
      <c r="C42" s="112" t="s">
        <v>4370</v>
      </c>
      <c r="D42" s="112" t="s">
        <v>4627</v>
      </c>
    </row>
    <row r="43" spans="3:4" outlineLevel="2" x14ac:dyDescent="0.25">
      <c r="C43" s="112" t="s">
        <v>4370</v>
      </c>
      <c r="D43" s="112" t="s">
        <v>4628</v>
      </c>
    </row>
    <row r="44" spans="3:4" outlineLevel="2" x14ac:dyDescent="0.25">
      <c r="C44" s="112" t="s">
        <v>4370</v>
      </c>
      <c r="D44" s="112" t="s">
        <v>21</v>
      </c>
    </row>
    <row r="45" spans="3:4" outlineLevel="2" x14ac:dyDescent="0.25">
      <c r="C45" s="112" t="s">
        <v>4370</v>
      </c>
      <c r="D45" s="112" t="s">
        <v>22</v>
      </c>
    </row>
    <row r="46" spans="3:4" outlineLevel="2" x14ac:dyDescent="0.25">
      <c r="C46" s="112" t="s">
        <v>4370</v>
      </c>
      <c r="D46" s="112" t="s">
        <v>23</v>
      </c>
    </row>
    <row r="47" spans="3:4" outlineLevel="2" x14ac:dyDescent="0.25">
      <c r="C47" s="107" t="s">
        <v>4629</v>
      </c>
      <c r="D47" s="107" t="s">
        <v>97</v>
      </c>
    </row>
    <row r="48" spans="3:4" outlineLevel="2" x14ac:dyDescent="0.25">
      <c r="C48" s="107" t="s">
        <v>4629</v>
      </c>
      <c r="D48" s="107" t="s">
        <v>98</v>
      </c>
    </row>
    <row r="49" spans="3:4" outlineLevel="2" x14ac:dyDescent="0.25">
      <c r="C49" s="107" t="s">
        <v>188</v>
      </c>
      <c r="D49" s="107" t="s">
        <v>122</v>
      </c>
    </row>
    <row r="50" spans="3:4" outlineLevel="2" x14ac:dyDescent="0.25">
      <c r="C50" s="107" t="str">
        <f>C49</f>
        <v>HSE</v>
      </c>
      <c r="D50" s="107" t="s">
        <v>114</v>
      </c>
    </row>
    <row r="51" spans="3:4" outlineLevel="2" x14ac:dyDescent="0.25">
      <c r="C51" s="107" t="s">
        <v>106</v>
      </c>
      <c r="D51" s="107" t="s">
        <v>99</v>
      </c>
    </row>
    <row r="52" spans="3:4" outlineLevel="2" x14ac:dyDescent="0.25">
      <c r="C52" s="107" t="s">
        <v>106</v>
      </c>
      <c r="D52" s="107" t="s">
        <v>105</v>
      </c>
    </row>
    <row r="53" spans="3:4" outlineLevel="2" x14ac:dyDescent="0.25">
      <c r="C53" s="107" t="s">
        <v>1666</v>
      </c>
      <c r="D53" s="107" t="s">
        <v>103</v>
      </c>
    </row>
    <row r="54" spans="3:4" outlineLevel="2" x14ac:dyDescent="0.25">
      <c r="C54" s="107" t="s">
        <v>1666</v>
      </c>
      <c r="D54" s="107" t="s">
        <v>111</v>
      </c>
    </row>
    <row r="55" spans="3:4" outlineLevel="2" x14ac:dyDescent="0.25">
      <c r="C55" s="107" t="s">
        <v>1666</v>
      </c>
      <c r="D55" s="107" t="s">
        <v>107</v>
      </c>
    </row>
    <row r="56" spans="3:4" outlineLevel="2" x14ac:dyDescent="0.25">
      <c r="C56" s="107" t="s">
        <v>1666</v>
      </c>
      <c r="D56" s="107" t="s">
        <v>110</v>
      </c>
    </row>
    <row r="57" spans="3:4" outlineLevel="2" x14ac:dyDescent="0.25">
      <c r="C57" s="107" t="s">
        <v>1666</v>
      </c>
      <c r="D57" s="107" t="s">
        <v>1669</v>
      </c>
    </row>
    <row r="58" spans="3:4" outlineLevel="2" x14ac:dyDescent="0.25">
      <c r="C58" s="107" t="s">
        <v>1666</v>
      </c>
      <c r="D58" s="107" t="s">
        <v>5743</v>
      </c>
    </row>
    <row r="59" spans="3:4" outlineLevel="2" x14ac:dyDescent="0.25">
      <c r="C59" s="107" t="s">
        <v>1667</v>
      </c>
      <c r="D59" s="107" t="s">
        <v>4373</v>
      </c>
    </row>
    <row r="60" spans="3:4" outlineLevel="2" x14ac:dyDescent="0.25">
      <c r="C60" s="107" t="s">
        <v>1667</v>
      </c>
      <c r="D60" s="107" t="s">
        <v>5146</v>
      </c>
    </row>
    <row r="61" spans="3:4" outlineLevel="2" x14ac:dyDescent="0.25">
      <c r="C61" s="107" t="s">
        <v>1667</v>
      </c>
      <c r="D61" s="107" t="s">
        <v>5147</v>
      </c>
    </row>
    <row r="62" spans="3:4" outlineLevel="2" x14ac:dyDescent="0.25">
      <c r="C62" s="107" t="s">
        <v>5148</v>
      </c>
      <c r="D62" s="107" t="s">
        <v>4829</v>
      </c>
    </row>
    <row r="63" spans="3:4" outlineLevel="2" x14ac:dyDescent="0.25">
      <c r="C63" s="107" t="s">
        <v>5148</v>
      </c>
      <c r="D63" s="107" t="s">
        <v>207</v>
      </c>
    </row>
    <row r="64" spans="3:4" outlineLevel="2" x14ac:dyDescent="0.25">
      <c r="C64" s="107" t="s">
        <v>102</v>
      </c>
      <c r="D64" s="107" t="s">
        <v>5744</v>
      </c>
    </row>
    <row r="65" spans="3:4" outlineLevel="2" x14ac:dyDescent="0.25">
      <c r="C65" s="107" t="s">
        <v>102</v>
      </c>
      <c r="D65" s="107" t="s">
        <v>4630</v>
      </c>
    </row>
    <row r="66" spans="3:4" outlineLevel="2" x14ac:dyDescent="0.25">
      <c r="C66" s="107" t="s">
        <v>102</v>
      </c>
      <c r="D66" s="107" t="s">
        <v>5745</v>
      </c>
    </row>
    <row r="67" spans="3:4" outlineLevel="2" x14ac:dyDescent="0.25">
      <c r="C67" s="107" t="s">
        <v>120</v>
      </c>
      <c r="D67" s="107" t="s">
        <v>5114</v>
      </c>
    </row>
    <row r="68" spans="3:4" outlineLevel="2" x14ac:dyDescent="0.25">
      <c r="C68" s="107" t="s">
        <v>120</v>
      </c>
      <c r="D68" s="107" t="s">
        <v>112</v>
      </c>
    </row>
    <row r="69" spans="3:4" outlineLevel="2" x14ac:dyDescent="0.25">
      <c r="C69" s="107" t="s">
        <v>120</v>
      </c>
      <c r="D69" s="107" t="s">
        <v>117</v>
      </c>
    </row>
    <row r="70" spans="3:4" outlineLevel="2" x14ac:dyDescent="0.25">
      <c r="C70" s="107" t="s">
        <v>120</v>
      </c>
      <c r="D70" s="107" t="s">
        <v>104</v>
      </c>
    </row>
    <row r="71" spans="3:4" outlineLevel="2" x14ac:dyDescent="0.25">
      <c r="C71" s="113" t="s">
        <v>101</v>
      </c>
      <c r="D71" s="107" t="s">
        <v>203</v>
      </c>
    </row>
    <row r="72" spans="3:4" outlineLevel="2" x14ac:dyDescent="0.25">
      <c r="C72" s="107" t="s">
        <v>101</v>
      </c>
      <c r="D72" s="107" t="s">
        <v>113</v>
      </c>
    </row>
    <row r="73" spans="3:4" outlineLevel="2" x14ac:dyDescent="0.25">
      <c r="C73" s="107" t="s">
        <v>101</v>
      </c>
      <c r="D73" s="107" t="s">
        <v>116</v>
      </c>
    </row>
    <row r="74" spans="3:4" outlineLevel="1" x14ac:dyDescent="0.25"/>
    <row r="75" spans="3:4" outlineLevel="1" x14ac:dyDescent="0.25">
      <c r="C75" s="95" t="s">
        <v>4861</v>
      </c>
    </row>
    <row r="77" spans="3:4" s="105" customFormat="1" ht="15.75" x14ac:dyDescent="0.25">
      <c r="C77" s="431" t="s">
        <v>1550</v>
      </c>
      <c r="D77" s="433" t="s">
        <v>5157</v>
      </c>
    </row>
    <row r="79" spans="3:4" x14ac:dyDescent="0.25">
      <c r="C79" s="95" t="s">
        <v>4862</v>
      </c>
    </row>
    <row r="80" spans="3:4" x14ac:dyDescent="0.25">
      <c r="C80" s="442" t="s">
        <v>4632</v>
      </c>
      <c r="D80" s="114"/>
    </row>
    <row r="81" spans="3:4" outlineLevel="1" x14ac:dyDescent="0.25">
      <c r="C81" s="95" t="s">
        <v>4863</v>
      </c>
    </row>
    <row r="82" spans="3:4" outlineLevel="1" x14ac:dyDescent="0.25">
      <c r="C82" s="95" t="s">
        <v>4864</v>
      </c>
    </row>
    <row r="83" spans="3:4" outlineLevel="1" x14ac:dyDescent="0.25"/>
    <row r="84" spans="3:4" outlineLevel="1" x14ac:dyDescent="0.25">
      <c r="C84" s="111" t="s">
        <v>4634</v>
      </c>
      <c r="D84" s="111" t="s">
        <v>4635</v>
      </c>
    </row>
    <row r="85" spans="3:4" ht="66.75" customHeight="1" outlineLevel="1" x14ac:dyDescent="0.25">
      <c r="C85" s="115" t="s">
        <v>26</v>
      </c>
      <c r="D85" s="116" t="s">
        <v>4865</v>
      </c>
    </row>
    <row r="86" spans="3:4" ht="45" outlineLevel="1" x14ac:dyDescent="0.25">
      <c r="C86" s="115" t="s">
        <v>78</v>
      </c>
      <c r="D86" s="117" t="s">
        <v>4866</v>
      </c>
    </row>
    <row r="87" spans="3:4" ht="75" outlineLevel="1" x14ac:dyDescent="0.25">
      <c r="C87" s="118" t="s">
        <v>27</v>
      </c>
      <c r="D87" s="119" t="s">
        <v>4867</v>
      </c>
    </row>
    <row r="88" spans="3:4" ht="33" customHeight="1" outlineLevel="1" x14ac:dyDescent="0.25">
      <c r="C88" s="120" t="s">
        <v>28</v>
      </c>
      <c r="D88" s="121" t="s">
        <v>4868</v>
      </c>
    </row>
    <row r="89" spans="3:4" ht="153.75" customHeight="1" outlineLevel="1" x14ac:dyDescent="0.25">
      <c r="C89" s="122"/>
      <c r="D89" s="123" t="e" vm="1">
        <v>#VALUE!</v>
      </c>
    </row>
    <row r="90" spans="3:4" ht="60" outlineLevel="1" x14ac:dyDescent="0.25">
      <c r="C90" s="124" t="s">
        <v>1552</v>
      </c>
      <c r="D90" s="125" t="s">
        <v>4869</v>
      </c>
    </row>
    <row r="91" spans="3:4" outlineLevel="1" x14ac:dyDescent="0.25">
      <c r="C91" s="126" t="s">
        <v>4639</v>
      </c>
      <c r="D91" s="127" t="s">
        <v>4870</v>
      </c>
    </row>
    <row r="92" spans="3:4" outlineLevel="1" x14ac:dyDescent="0.25">
      <c r="C92" s="126" t="s">
        <v>4641</v>
      </c>
      <c r="D92" s="127" t="s">
        <v>4871</v>
      </c>
    </row>
    <row r="93" spans="3:4" outlineLevel="1" x14ac:dyDescent="0.25">
      <c r="C93" s="126" t="s">
        <v>5758</v>
      </c>
      <c r="D93" s="127" t="s">
        <v>4872</v>
      </c>
    </row>
    <row r="94" spans="3:4" ht="75" outlineLevel="1" x14ac:dyDescent="0.25">
      <c r="C94" s="128" t="s">
        <v>29</v>
      </c>
      <c r="D94" s="117" t="s">
        <v>4873</v>
      </c>
    </row>
    <row r="95" spans="3:4" outlineLevel="1" x14ac:dyDescent="0.25">
      <c r="C95" s="128" t="s">
        <v>30</v>
      </c>
      <c r="D95" s="129" t="s">
        <v>4874</v>
      </c>
    </row>
    <row r="96" spans="3:4" outlineLevel="1" x14ac:dyDescent="0.25">
      <c r="C96" s="128" t="s">
        <v>1554</v>
      </c>
      <c r="D96" s="129" t="s">
        <v>4875</v>
      </c>
    </row>
    <row r="97" spans="3:6" outlineLevel="1" x14ac:dyDescent="0.25">
      <c r="C97" s="128" t="s">
        <v>86</v>
      </c>
      <c r="D97" s="129" t="s">
        <v>4876</v>
      </c>
    </row>
    <row r="98" spans="3:6" outlineLevel="1" x14ac:dyDescent="0.25">
      <c r="C98" s="128" t="s">
        <v>87</v>
      </c>
      <c r="D98" s="129" t="s">
        <v>4877</v>
      </c>
    </row>
    <row r="99" spans="3:6" outlineLevel="1" x14ac:dyDescent="0.25">
      <c r="C99" s="128" t="s">
        <v>4878</v>
      </c>
      <c r="D99" s="129" t="s">
        <v>1606</v>
      </c>
    </row>
    <row r="100" spans="3:6" outlineLevel="1" x14ac:dyDescent="0.25">
      <c r="C100" s="128" t="s">
        <v>4879</v>
      </c>
      <c r="D100" s="129" t="s">
        <v>1607</v>
      </c>
    </row>
    <row r="101" spans="3:6" outlineLevel="1" x14ac:dyDescent="0.25">
      <c r="C101" s="130" t="s">
        <v>4649</v>
      </c>
      <c r="D101" s="129" t="s">
        <v>4880</v>
      </c>
    </row>
    <row r="102" spans="3:6" outlineLevel="1" x14ac:dyDescent="0.25">
      <c r="C102" s="128" t="s">
        <v>1541</v>
      </c>
      <c r="D102" s="129" t="s">
        <v>4881</v>
      </c>
    </row>
    <row r="103" spans="3:6" outlineLevel="1" x14ac:dyDescent="0.25"/>
    <row r="104" spans="3:6" outlineLevel="1" x14ac:dyDescent="0.25">
      <c r="C104" s="131" t="s">
        <v>4882</v>
      </c>
    </row>
    <row r="105" spans="3:6" outlineLevel="2" x14ac:dyDescent="0.25">
      <c r="C105" s="132" t="s">
        <v>37</v>
      </c>
      <c r="D105" s="111" t="s">
        <v>38</v>
      </c>
      <c r="E105" s="133" t="s">
        <v>4883</v>
      </c>
      <c r="F105" s="134"/>
    </row>
    <row r="106" spans="3:6" outlineLevel="2" x14ac:dyDescent="0.25">
      <c r="C106" s="135" t="s">
        <v>385</v>
      </c>
      <c r="D106" s="136"/>
      <c r="E106" s="137"/>
      <c r="F106" s="138"/>
    </row>
    <row r="107" spans="3:6" outlineLevel="2" x14ac:dyDescent="0.25">
      <c r="C107" s="139">
        <v>15000000</v>
      </c>
      <c r="D107" s="140" t="s">
        <v>39</v>
      </c>
      <c r="E107" s="141" t="s">
        <v>4884</v>
      </c>
      <c r="F107" s="142"/>
    </row>
    <row r="108" spans="3:6" ht="45" outlineLevel="2" x14ac:dyDescent="0.25">
      <c r="C108" s="143">
        <v>15000010</v>
      </c>
      <c r="D108" s="144" t="s">
        <v>40</v>
      </c>
      <c r="E108" s="145" t="s">
        <v>4885</v>
      </c>
      <c r="F108" s="146"/>
    </row>
    <row r="109" spans="3:6" ht="30" outlineLevel="2" x14ac:dyDescent="0.25">
      <c r="C109" s="143">
        <v>15000020</v>
      </c>
      <c r="D109" s="144" t="s">
        <v>41</v>
      </c>
      <c r="E109" s="145" t="s">
        <v>4886</v>
      </c>
      <c r="F109" s="146"/>
    </row>
    <row r="110" spans="3:6" ht="30" outlineLevel="2" x14ac:dyDescent="0.25">
      <c r="C110" s="143">
        <v>15000030</v>
      </c>
      <c r="D110" s="144" t="s">
        <v>42</v>
      </c>
      <c r="E110" s="145" t="s">
        <v>4887</v>
      </c>
      <c r="F110" s="146"/>
    </row>
    <row r="111" spans="3:6" ht="30" outlineLevel="2" x14ac:dyDescent="0.25">
      <c r="C111" s="143">
        <v>15000040</v>
      </c>
      <c r="D111" s="144" t="s">
        <v>43</v>
      </c>
      <c r="E111" s="145" t="s">
        <v>4888</v>
      </c>
      <c r="F111" s="146"/>
    </row>
    <row r="112" spans="3:6" ht="30" outlineLevel="2" x14ac:dyDescent="0.25">
      <c r="C112" s="143">
        <v>15000050</v>
      </c>
      <c r="D112" s="144" t="s">
        <v>44</v>
      </c>
      <c r="E112" s="145" t="s">
        <v>4889</v>
      </c>
      <c r="F112" s="146"/>
    </row>
    <row r="113" spans="3:6" ht="30" outlineLevel="2" x14ac:dyDescent="0.25">
      <c r="C113" s="143">
        <v>15000060</v>
      </c>
      <c r="D113" s="144" t="s">
        <v>45</v>
      </c>
      <c r="E113" s="145" t="s">
        <v>4890</v>
      </c>
      <c r="F113" s="146"/>
    </row>
    <row r="114" spans="3:6" ht="30" outlineLevel="2" x14ac:dyDescent="0.25">
      <c r="C114" s="147">
        <v>15000070</v>
      </c>
      <c r="D114" s="148" t="s">
        <v>46</v>
      </c>
      <c r="E114" s="149" t="s">
        <v>4891</v>
      </c>
      <c r="F114" s="146"/>
    </row>
    <row r="115" spans="3:6" ht="16.5" customHeight="1" outlineLevel="2" x14ac:dyDescent="0.25">
      <c r="C115" s="147">
        <v>15000080</v>
      </c>
      <c r="D115" s="148" t="s">
        <v>47</v>
      </c>
      <c r="E115" s="149" t="s">
        <v>4892</v>
      </c>
      <c r="F115" s="146"/>
    </row>
    <row r="116" spans="3:6" ht="30" outlineLevel="2" x14ac:dyDescent="0.25">
      <c r="C116" s="147">
        <v>15200000</v>
      </c>
      <c r="D116" s="148" t="s">
        <v>49</v>
      </c>
      <c r="E116" s="149" t="s">
        <v>4893</v>
      </c>
      <c r="F116" s="142"/>
    </row>
    <row r="117" spans="3:6" outlineLevel="2" x14ac:dyDescent="0.25">
      <c r="C117" s="150" t="s">
        <v>4894</v>
      </c>
      <c r="D117" s="151"/>
      <c r="E117" s="152"/>
      <c r="F117" s="138"/>
    </row>
    <row r="118" spans="3:6" ht="60" outlineLevel="2" x14ac:dyDescent="0.25">
      <c r="C118" s="147">
        <v>15020010</v>
      </c>
      <c r="D118" s="148" t="s">
        <v>52</v>
      </c>
      <c r="E118" s="149" t="s">
        <v>4895</v>
      </c>
      <c r="F118" s="146"/>
    </row>
    <row r="119" spans="3:6" ht="45" outlineLevel="2" x14ac:dyDescent="0.25">
      <c r="C119" s="147">
        <v>15020020</v>
      </c>
      <c r="D119" s="148" t="s">
        <v>53</v>
      </c>
      <c r="E119" s="149" t="s">
        <v>4896</v>
      </c>
      <c r="F119" s="146"/>
    </row>
    <row r="120" spans="3:6" ht="30" outlineLevel="2" x14ac:dyDescent="0.25">
      <c r="C120" s="147">
        <v>15020030</v>
      </c>
      <c r="D120" s="148" t="s">
        <v>54</v>
      </c>
      <c r="E120" s="149" t="s">
        <v>4897</v>
      </c>
      <c r="F120" s="146"/>
    </row>
    <row r="121" spans="3:6" ht="30" outlineLevel="2" x14ac:dyDescent="0.25">
      <c r="C121" s="147">
        <v>15020040</v>
      </c>
      <c r="D121" s="148" t="s">
        <v>55</v>
      </c>
      <c r="E121" s="149" t="s">
        <v>4898</v>
      </c>
      <c r="F121" s="146"/>
    </row>
    <row r="122" spans="3:6" outlineLevel="2" x14ac:dyDescent="0.25">
      <c r="C122" s="147">
        <v>15020080</v>
      </c>
      <c r="D122" s="148" t="s">
        <v>56</v>
      </c>
      <c r="E122" s="149" t="s">
        <v>4899</v>
      </c>
      <c r="F122" s="146"/>
    </row>
    <row r="123" spans="3:6" ht="45" outlineLevel="2" x14ac:dyDescent="0.25">
      <c r="C123" s="153">
        <v>15020090</v>
      </c>
      <c r="D123" s="154" t="s">
        <v>57</v>
      </c>
      <c r="E123" s="155" t="s">
        <v>4900</v>
      </c>
      <c r="F123" s="146"/>
    </row>
    <row r="124" spans="3:6" outlineLevel="2" x14ac:dyDescent="0.25">
      <c r="C124" s="435"/>
      <c r="D124" s="436"/>
      <c r="E124" s="437"/>
      <c r="F124" s="437"/>
    </row>
    <row r="125" spans="3:6" s="156" customFormat="1" ht="15.75" x14ac:dyDescent="0.25">
      <c r="C125" s="438" t="s">
        <v>5176</v>
      </c>
      <c r="D125" s="439"/>
    </row>
    <row r="127" spans="3:6" outlineLevel="1" x14ac:dyDescent="0.25">
      <c r="C127" s="95" t="s">
        <v>4901</v>
      </c>
    </row>
    <row r="128" spans="3:6" outlineLevel="1" x14ac:dyDescent="0.25">
      <c r="C128" s="95" t="s">
        <v>4902</v>
      </c>
    </row>
    <row r="129" spans="3:6" outlineLevel="1" x14ac:dyDescent="0.25">
      <c r="C129" s="95" t="s">
        <v>4903</v>
      </c>
    </row>
    <row r="130" spans="3:6" outlineLevel="1" x14ac:dyDescent="0.25"/>
    <row r="131" spans="3:6" outlineLevel="1" x14ac:dyDescent="0.25">
      <c r="C131" s="336" t="s">
        <v>5177</v>
      </c>
      <c r="D131" s="336"/>
      <c r="E131" s="336" t="s">
        <v>5178</v>
      </c>
      <c r="F131" s="336"/>
    </row>
    <row r="132" spans="3:6" ht="60" outlineLevel="1" x14ac:dyDescent="0.25">
      <c r="C132" s="157" t="s">
        <v>1559</v>
      </c>
      <c r="D132" s="158" t="s">
        <v>4904</v>
      </c>
      <c r="E132" s="157" t="s">
        <v>1508</v>
      </c>
      <c r="F132" s="158" t="s">
        <v>5179</v>
      </c>
    </row>
    <row r="133" spans="3:6" ht="49.5" customHeight="1" outlineLevel="1" x14ac:dyDescent="0.25">
      <c r="C133" s="157" t="s">
        <v>1560</v>
      </c>
      <c r="D133" s="158" t="s">
        <v>4905</v>
      </c>
      <c r="E133" s="345"/>
      <c r="F133" s="346"/>
    </row>
    <row r="134" spans="3:6" ht="45" outlineLevel="1" x14ac:dyDescent="0.25">
      <c r="C134" s="159" t="s">
        <v>1561</v>
      </c>
      <c r="D134" s="160" t="s">
        <v>4906</v>
      </c>
      <c r="E134" s="347"/>
      <c r="F134" s="346"/>
    </row>
    <row r="135" spans="3:6" ht="45" outlineLevel="1" x14ac:dyDescent="0.25">
      <c r="C135" s="159" t="s">
        <v>1562</v>
      </c>
      <c r="D135" s="160" t="s">
        <v>4907</v>
      </c>
      <c r="E135" s="159" t="s">
        <v>1562</v>
      </c>
      <c r="F135" s="160" t="s">
        <v>4907</v>
      </c>
    </row>
    <row r="136" spans="3:6" ht="60" outlineLevel="1" x14ac:dyDescent="0.25">
      <c r="C136" s="157" t="s">
        <v>1552</v>
      </c>
      <c r="D136" s="158" t="s">
        <v>4908</v>
      </c>
      <c r="E136" s="157" t="s">
        <v>1552</v>
      </c>
      <c r="F136" s="158" t="s">
        <v>4908</v>
      </c>
    </row>
    <row r="137" spans="3:6" ht="15" customHeight="1" outlineLevel="1" x14ac:dyDescent="0.25">
      <c r="C137" s="157" t="s">
        <v>1564</v>
      </c>
      <c r="D137" s="158" t="s">
        <v>4909</v>
      </c>
      <c r="E137" s="157" t="s">
        <v>1564</v>
      </c>
      <c r="F137" s="158" t="s">
        <v>4909</v>
      </c>
    </row>
    <row r="138" spans="3:6" ht="90" outlineLevel="1" x14ac:dyDescent="0.25">
      <c r="C138" s="161" t="s">
        <v>1565</v>
      </c>
      <c r="D138" s="158" t="s">
        <v>4910</v>
      </c>
      <c r="E138" s="161" t="s">
        <v>1565</v>
      </c>
      <c r="F138" s="158" t="s">
        <v>4910</v>
      </c>
    </row>
    <row r="139" spans="3:6" ht="90" outlineLevel="1" x14ac:dyDescent="0.25">
      <c r="C139" s="161" t="s">
        <v>1566</v>
      </c>
      <c r="D139" s="162" t="s">
        <v>4911</v>
      </c>
      <c r="E139" s="161" t="s">
        <v>1566</v>
      </c>
      <c r="F139" s="162" t="s">
        <v>4911</v>
      </c>
    </row>
    <row r="140" spans="3:6" outlineLevel="1" x14ac:dyDescent="0.25">
      <c r="C140" s="161" t="s">
        <v>1567</v>
      </c>
      <c r="D140" s="162" t="s">
        <v>4912</v>
      </c>
      <c r="E140" s="161" t="s">
        <v>1567</v>
      </c>
      <c r="F140" s="162" t="s">
        <v>4912</v>
      </c>
    </row>
    <row r="141" spans="3:6" ht="30" outlineLevel="1" x14ac:dyDescent="0.25">
      <c r="C141" s="161" t="s">
        <v>84</v>
      </c>
      <c r="D141" s="162" t="s">
        <v>4913</v>
      </c>
      <c r="E141" s="161" t="s">
        <v>84</v>
      </c>
      <c r="F141" s="162" t="s">
        <v>4913</v>
      </c>
    </row>
    <row r="142" spans="3:6" ht="30" outlineLevel="1" x14ac:dyDescent="0.25">
      <c r="C142" s="161" t="s">
        <v>1568</v>
      </c>
      <c r="D142" s="162" t="s">
        <v>4914</v>
      </c>
      <c r="E142" s="161" t="s">
        <v>1568</v>
      </c>
      <c r="F142" s="162" t="s">
        <v>4914</v>
      </c>
    </row>
    <row r="143" spans="3:6" ht="30" outlineLevel="1" x14ac:dyDescent="0.25">
      <c r="C143" s="161" t="s">
        <v>1569</v>
      </c>
      <c r="D143" s="162" t="s">
        <v>4915</v>
      </c>
      <c r="E143" s="161" t="s">
        <v>1569</v>
      </c>
      <c r="F143" s="162" t="s">
        <v>4915</v>
      </c>
    </row>
    <row r="144" spans="3:6" ht="45" outlineLevel="1" x14ac:dyDescent="0.25">
      <c r="C144" s="161" t="s">
        <v>4680</v>
      </c>
      <c r="D144" s="162" t="s">
        <v>4916</v>
      </c>
      <c r="E144" s="161" t="s">
        <v>4680</v>
      </c>
      <c r="F144" s="162" t="s">
        <v>4916</v>
      </c>
    </row>
    <row r="145" spans="3:14" outlineLevel="1" x14ac:dyDescent="0.25"/>
    <row r="147" spans="3:14" x14ac:dyDescent="0.25">
      <c r="C147" s="131" t="s">
        <v>4692</v>
      </c>
    </row>
    <row r="148" spans="3:14" outlineLevel="2" x14ac:dyDescent="0.25">
      <c r="C148" s="111" t="s">
        <v>4693</v>
      </c>
      <c r="D148" s="111" t="s">
        <v>4694</v>
      </c>
      <c r="E148" s="133" t="s">
        <v>4695</v>
      </c>
      <c r="F148" s="133" t="s">
        <v>4696</v>
      </c>
      <c r="G148" s="171" t="s">
        <v>4697</v>
      </c>
      <c r="H148" s="172"/>
      <c r="L148" s="173"/>
      <c r="M148" s="173"/>
      <c r="N148" s="173"/>
    </row>
    <row r="149" spans="3:14" outlineLevel="4" x14ac:dyDescent="0.25">
      <c r="C149" s="166">
        <v>50200010</v>
      </c>
      <c r="D149" s="145" t="s">
        <v>1635</v>
      </c>
      <c r="E149" s="145" t="s">
        <v>4927</v>
      </c>
      <c r="F149" s="167" t="s">
        <v>952</v>
      </c>
      <c r="G149" s="174" t="s">
        <v>4699</v>
      </c>
      <c r="H149" s="175"/>
      <c r="L149" s="176"/>
      <c r="M149" s="176"/>
      <c r="N149" s="176"/>
    </row>
    <row r="150" spans="3:14" outlineLevel="4" x14ac:dyDescent="0.25">
      <c r="C150" s="166">
        <v>50300010</v>
      </c>
      <c r="D150" s="145" t="s">
        <v>1369</v>
      </c>
      <c r="E150" s="145" t="s">
        <v>4928</v>
      </c>
      <c r="F150" s="168" t="s">
        <v>957</v>
      </c>
      <c r="G150" s="177" t="s">
        <v>123</v>
      </c>
      <c r="H150" s="175"/>
      <c r="L150" s="176"/>
      <c r="M150" s="176"/>
      <c r="N150" s="176"/>
    </row>
    <row r="151" spans="3:14" outlineLevel="4" x14ac:dyDescent="0.25">
      <c r="C151" s="166">
        <v>50300020</v>
      </c>
      <c r="D151" s="145" t="s">
        <v>1370</v>
      </c>
      <c r="E151" s="145" t="s">
        <v>4929</v>
      </c>
      <c r="F151" s="145" t="s">
        <v>957</v>
      </c>
      <c r="G151" s="177" t="s">
        <v>123</v>
      </c>
      <c r="H151" s="175"/>
      <c r="L151" s="176"/>
      <c r="M151" s="176"/>
      <c r="N151" s="176"/>
    </row>
    <row r="152" spans="3:14" outlineLevel="4" x14ac:dyDescent="0.25">
      <c r="C152" s="166">
        <v>50300030</v>
      </c>
      <c r="D152" s="145" t="s">
        <v>1371</v>
      </c>
      <c r="E152" s="145" t="s">
        <v>4930</v>
      </c>
      <c r="F152" s="145" t="s">
        <v>957</v>
      </c>
      <c r="G152" s="177" t="s">
        <v>123</v>
      </c>
      <c r="H152" s="175"/>
      <c r="L152" s="176"/>
      <c r="M152" s="176"/>
      <c r="N152" s="176"/>
    </row>
    <row r="153" spans="3:14" outlineLevel="4" x14ac:dyDescent="0.25">
      <c r="C153" s="166">
        <v>50300040</v>
      </c>
      <c r="D153" s="145" t="s">
        <v>1372</v>
      </c>
      <c r="E153" s="145" t="s">
        <v>4931</v>
      </c>
      <c r="F153" s="145" t="s">
        <v>957</v>
      </c>
      <c r="G153" s="177" t="s">
        <v>123</v>
      </c>
      <c r="H153" s="175"/>
      <c r="L153" s="176"/>
      <c r="M153" s="176"/>
      <c r="N153" s="176"/>
    </row>
    <row r="154" spans="3:14" outlineLevel="4" x14ac:dyDescent="0.25">
      <c r="C154" s="166">
        <v>50300050</v>
      </c>
      <c r="D154" s="145" t="s">
        <v>1373</v>
      </c>
      <c r="E154" s="145" t="s">
        <v>4932</v>
      </c>
      <c r="F154" s="145" t="s">
        <v>957</v>
      </c>
      <c r="G154" s="177" t="s">
        <v>123</v>
      </c>
      <c r="H154" s="175"/>
      <c r="L154" s="176"/>
      <c r="M154" s="176"/>
      <c r="N154" s="176"/>
    </row>
    <row r="155" spans="3:14" outlineLevel="4" x14ac:dyDescent="0.25">
      <c r="C155" s="166">
        <v>50300060</v>
      </c>
      <c r="D155" s="145" t="s">
        <v>1637</v>
      </c>
      <c r="E155" s="145" t="s">
        <v>4933</v>
      </c>
      <c r="F155" s="145" t="s">
        <v>957</v>
      </c>
      <c r="G155" s="177" t="s">
        <v>123</v>
      </c>
      <c r="H155" s="175"/>
      <c r="L155" s="176"/>
      <c r="M155" s="176"/>
      <c r="N155" s="176"/>
    </row>
    <row r="156" spans="3:14" outlineLevel="4" x14ac:dyDescent="0.25">
      <c r="C156" s="166">
        <v>50300070</v>
      </c>
      <c r="D156" s="145" t="s">
        <v>1374</v>
      </c>
      <c r="E156" s="145" t="s">
        <v>4934</v>
      </c>
      <c r="F156" s="149" t="s">
        <v>957</v>
      </c>
      <c r="G156" s="177" t="s">
        <v>123</v>
      </c>
      <c r="H156" s="175"/>
      <c r="L156" s="176"/>
      <c r="M156" s="176"/>
      <c r="N156" s="176"/>
    </row>
    <row r="157" spans="3:14" outlineLevel="4" x14ac:dyDescent="0.25">
      <c r="C157" s="166">
        <v>50300080</v>
      </c>
      <c r="D157" s="145" t="s">
        <v>1584</v>
      </c>
      <c r="E157" s="145" t="s">
        <v>4935</v>
      </c>
      <c r="F157" s="149" t="s">
        <v>957</v>
      </c>
      <c r="G157" s="177" t="s">
        <v>123</v>
      </c>
      <c r="H157" s="175"/>
      <c r="L157" s="176"/>
      <c r="M157" s="176"/>
      <c r="N157" s="176"/>
    </row>
    <row r="158" spans="3:14" outlineLevel="4" x14ac:dyDescent="0.25">
      <c r="C158" s="166">
        <v>50300090</v>
      </c>
      <c r="D158" s="145" t="s">
        <v>1376</v>
      </c>
      <c r="E158" s="145" t="s">
        <v>4936</v>
      </c>
      <c r="F158" s="149" t="s">
        <v>957</v>
      </c>
      <c r="G158" s="177" t="s">
        <v>123</v>
      </c>
      <c r="H158" s="175"/>
      <c r="L158" s="176"/>
      <c r="M158" s="176"/>
      <c r="N158" s="176"/>
    </row>
    <row r="159" spans="3:14" outlineLevel="4" x14ac:dyDescent="0.25">
      <c r="C159" s="166">
        <v>50300100</v>
      </c>
      <c r="D159" s="145" t="s">
        <v>1377</v>
      </c>
      <c r="E159" s="145" t="s">
        <v>4937</v>
      </c>
      <c r="F159" s="149" t="s">
        <v>957</v>
      </c>
      <c r="G159" s="177" t="s">
        <v>123</v>
      </c>
      <c r="H159" s="175"/>
      <c r="L159" s="176"/>
      <c r="M159" s="176"/>
      <c r="N159" s="176"/>
    </row>
    <row r="160" spans="3:14" outlineLevel="4" x14ac:dyDescent="0.25">
      <c r="C160" s="166">
        <v>50300110</v>
      </c>
      <c r="D160" s="145" t="s">
        <v>1639</v>
      </c>
      <c r="E160" s="145" t="s">
        <v>4938</v>
      </c>
      <c r="F160" s="149" t="s">
        <v>957</v>
      </c>
      <c r="G160" s="177" t="s">
        <v>123</v>
      </c>
      <c r="H160" s="175"/>
      <c r="L160" s="176"/>
      <c r="M160" s="176"/>
      <c r="N160" s="176"/>
    </row>
    <row r="161" spans="3:14" outlineLevel="4" x14ac:dyDescent="0.25">
      <c r="C161" s="166">
        <v>50300120</v>
      </c>
      <c r="D161" s="145" t="s">
        <v>4711</v>
      </c>
      <c r="E161" s="145" t="s">
        <v>4939</v>
      </c>
      <c r="F161" s="149" t="s">
        <v>957</v>
      </c>
      <c r="G161" s="177" t="s">
        <v>123</v>
      </c>
      <c r="H161" s="175"/>
      <c r="L161" s="176"/>
      <c r="M161" s="176"/>
      <c r="N161" s="176"/>
    </row>
    <row r="162" spans="3:14" outlineLevel="4" x14ac:dyDescent="0.25">
      <c r="C162" s="166">
        <v>50300990</v>
      </c>
      <c r="D162" s="145" t="s">
        <v>1379</v>
      </c>
      <c r="E162" s="145" t="s">
        <v>4940</v>
      </c>
      <c r="F162" s="149" t="s">
        <v>957</v>
      </c>
      <c r="G162" s="177" t="s">
        <v>123</v>
      </c>
      <c r="H162" s="175"/>
      <c r="L162" s="176"/>
      <c r="M162" s="176"/>
      <c r="N162" s="176"/>
    </row>
    <row r="163" spans="3:14" outlineLevel="4" x14ac:dyDescent="0.25">
      <c r="C163" s="166">
        <v>50400010</v>
      </c>
      <c r="D163" s="145" t="s">
        <v>1638</v>
      </c>
      <c r="E163" s="145" t="s">
        <v>4941</v>
      </c>
      <c r="F163" s="149" t="s">
        <v>962</v>
      </c>
      <c r="G163" s="177" t="s">
        <v>123</v>
      </c>
      <c r="H163" s="175"/>
      <c r="L163" s="176"/>
      <c r="M163" s="176"/>
      <c r="N163" s="176"/>
    </row>
    <row r="164" spans="3:14" outlineLevel="4" x14ac:dyDescent="0.25">
      <c r="C164" s="166">
        <v>50500010</v>
      </c>
      <c r="D164" s="145" t="s">
        <v>1647</v>
      </c>
      <c r="E164" s="145" t="s">
        <v>4942</v>
      </c>
      <c r="F164" s="149" t="s">
        <v>967</v>
      </c>
      <c r="G164" s="174" t="s">
        <v>4699</v>
      </c>
      <c r="H164" s="175"/>
      <c r="L164" s="176"/>
      <c r="M164" s="176"/>
      <c r="N164" s="176"/>
    </row>
    <row r="165" spans="3:14" outlineLevel="4" x14ac:dyDescent="0.25">
      <c r="C165" s="166">
        <v>50500020</v>
      </c>
      <c r="D165" s="145" t="s">
        <v>1382</v>
      </c>
      <c r="E165" s="145" t="s">
        <v>4943</v>
      </c>
      <c r="F165" s="149" t="s">
        <v>967</v>
      </c>
      <c r="G165" s="174" t="s">
        <v>4699</v>
      </c>
      <c r="H165" s="175"/>
      <c r="L165" s="176"/>
      <c r="M165" s="176"/>
      <c r="N165" s="176"/>
    </row>
    <row r="166" spans="3:14" outlineLevel="4" x14ac:dyDescent="0.25">
      <c r="C166" s="166">
        <v>50500030</v>
      </c>
      <c r="D166" s="145" t="s">
        <v>1648</v>
      </c>
      <c r="E166" s="145" t="s">
        <v>4944</v>
      </c>
      <c r="F166" s="149" t="s">
        <v>967</v>
      </c>
      <c r="G166" s="174" t="s">
        <v>4699</v>
      </c>
      <c r="H166" s="175"/>
      <c r="L166" s="176"/>
      <c r="M166" s="176"/>
      <c r="N166" s="176"/>
    </row>
    <row r="167" spans="3:14" outlineLevel="4" x14ac:dyDescent="0.25">
      <c r="C167" s="166">
        <v>50500040</v>
      </c>
      <c r="D167" s="145" t="s">
        <v>438</v>
      </c>
      <c r="E167" s="145" t="s">
        <v>4945</v>
      </c>
      <c r="F167" s="149" t="s">
        <v>967</v>
      </c>
      <c r="G167" s="174" t="s">
        <v>4699</v>
      </c>
      <c r="H167" s="175"/>
      <c r="L167" s="176"/>
      <c r="M167" s="176"/>
      <c r="N167" s="176"/>
    </row>
    <row r="168" spans="3:14" outlineLevel="4" x14ac:dyDescent="0.25">
      <c r="C168" s="166">
        <v>50600010</v>
      </c>
      <c r="D168" s="145" t="s">
        <v>440</v>
      </c>
      <c r="E168" s="145" t="s">
        <v>4946</v>
      </c>
      <c r="F168" s="149" t="s">
        <v>972</v>
      </c>
      <c r="G168" s="174" t="s">
        <v>4699</v>
      </c>
      <c r="H168" s="175"/>
      <c r="L168" s="176"/>
      <c r="M168" s="176"/>
      <c r="N168" s="176"/>
    </row>
    <row r="169" spans="3:14" outlineLevel="4" x14ac:dyDescent="0.25">
      <c r="C169" s="166">
        <v>50600020</v>
      </c>
      <c r="D169" s="145" t="s">
        <v>442</v>
      </c>
      <c r="E169" s="145" t="s">
        <v>4947</v>
      </c>
      <c r="F169" s="149" t="s">
        <v>972</v>
      </c>
      <c r="G169" s="174" t="s">
        <v>4699</v>
      </c>
      <c r="H169" s="175"/>
      <c r="L169" s="176"/>
      <c r="M169" s="176"/>
      <c r="N169" s="176"/>
    </row>
    <row r="170" spans="3:14" outlineLevel="4" x14ac:dyDescent="0.25">
      <c r="C170" s="166">
        <v>50600030</v>
      </c>
      <c r="D170" s="145" t="s">
        <v>4720</v>
      </c>
      <c r="E170" s="145" t="s">
        <v>4948</v>
      </c>
      <c r="F170" s="149" t="s">
        <v>972</v>
      </c>
      <c r="G170" s="174" t="s">
        <v>4699</v>
      </c>
      <c r="H170" s="175"/>
      <c r="L170" s="176"/>
      <c r="M170" s="176"/>
      <c r="N170" s="176"/>
    </row>
    <row r="171" spans="3:14" outlineLevel="4" x14ac:dyDescent="0.25">
      <c r="C171" s="166">
        <v>50600040</v>
      </c>
      <c r="D171" s="145" t="s">
        <v>446</v>
      </c>
      <c r="E171" s="145" t="s">
        <v>4949</v>
      </c>
      <c r="F171" s="149" t="s">
        <v>972</v>
      </c>
      <c r="G171" s="174" t="s">
        <v>4699</v>
      </c>
      <c r="H171" s="175"/>
      <c r="L171" s="176"/>
      <c r="M171" s="176"/>
      <c r="N171" s="176"/>
    </row>
    <row r="172" spans="3:14" outlineLevel="4" x14ac:dyDescent="0.25">
      <c r="C172" s="166">
        <v>50800010</v>
      </c>
      <c r="D172" s="145" t="s">
        <v>1642</v>
      </c>
      <c r="E172" s="145" t="s">
        <v>4950</v>
      </c>
      <c r="F172" s="149" t="s">
        <v>982</v>
      </c>
      <c r="G172" s="174" t="s">
        <v>4699</v>
      </c>
      <c r="H172" s="175"/>
      <c r="L172" s="176"/>
      <c r="M172" s="176"/>
      <c r="N172" s="176"/>
    </row>
    <row r="173" spans="3:14" outlineLevel="4" x14ac:dyDescent="0.25">
      <c r="C173" s="166">
        <v>50800020</v>
      </c>
      <c r="D173" s="145" t="s">
        <v>454</v>
      </c>
      <c r="E173" s="145" t="s">
        <v>4951</v>
      </c>
      <c r="F173" s="149" t="s">
        <v>982</v>
      </c>
      <c r="G173" s="174" t="s">
        <v>4699</v>
      </c>
      <c r="H173" s="175"/>
      <c r="L173" s="176"/>
      <c r="M173" s="176"/>
      <c r="N173" s="176"/>
    </row>
    <row r="174" spans="3:14" outlineLevel="4" x14ac:dyDescent="0.25">
      <c r="C174" s="166">
        <v>50800030</v>
      </c>
      <c r="D174" s="145" t="s">
        <v>456</v>
      </c>
      <c r="E174" s="145" t="s">
        <v>4952</v>
      </c>
      <c r="F174" s="149" t="s">
        <v>982</v>
      </c>
      <c r="G174" s="174" t="s">
        <v>4699</v>
      </c>
      <c r="H174" s="175"/>
      <c r="L174" s="176"/>
      <c r="M174" s="176"/>
      <c r="N174" s="176"/>
    </row>
    <row r="175" spans="3:14" outlineLevel="4" x14ac:dyDescent="0.25">
      <c r="C175" s="166">
        <v>50800040</v>
      </c>
      <c r="D175" s="145" t="s">
        <v>458</v>
      </c>
      <c r="E175" s="145" t="s">
        <v>4953</v>
      </c>
      <c r="F175" s="149" t="s">
        <v>982</v>
      </c>
      <c r="G175" s="174" t="s">
        <v>4699</v>
      </c>
      <c r="H175" s="175"/>
      <c r="L175" s="176"/>
      <c r="M175" s="176"/>
      <c r="N175" s="176"/>
    </row>
    <row r="176" spans="3:14" outlineLevel="4" x14ac:dyDescent="0.25">
      <c r="C176" s="166">
        <v>50800050</v>
      </c>
      <c r="D176" s="145" t="s">
        <v>460</v>
      </c>
      <c r="E176" s="145" t="s">
        <v>4954</v>
      </c>
      <c r="F176" s="149" t="s">
        <v>982</v>
      </c>
      <c r="G176" s="174" t="s">
        <v>4699</v>
      </c>
      <c r="H176" s="175"/>
      <c r="L176" s="176"/>
      <c r="M176" s="176"/>
      <c r="N176" s="176"/>
    </row>
    <row r="177" spans="3:14" outlineLevel="4" x14ac:dyDescent="0.25">
      <c r="C177" s="166">
        <v>50800060</v>
      </c>
      <c r="D177" s="145" t="s">
        <v>462</v>
      </c>
      <c r="E177" s="145" t="s">
        <v>4955</v>
      </c>
      <c r="F177" s="149" t="s">
        <v>982</v>
      </c>
      <c r="G177" s="174" t="s">
        <v>4699</v>
      </c>
      <c r="H177" s="175"/>
      <c r="L177" s="176"/>
      <c r="M177" s="176"/>
      <c r="N177" s="176"/>
    </row>
    <row r="178" spans="3:14" outlineLevel="4" x14ac:dyDescent="0.25">
      <c r="C178" s="166">
        <v>50800070</v>
      </c>
      <c r="D178" s="145" t="s">
        <v>464</v>
      </c>
      <c r="E178" s="145" t="s">
        <v>4956</v>
      </c>
      <c r="F178" s="149" t="s">
        <v>982</v>
      </c>
      <c r="G178" s="174" t="s">
        <v>4699</v>
      </c>
      <c r="H178" s="175"/>
      <c r="L178" s="176"/>
      <c r="M178" s="176"/>
      <c r="N178" s="176"/>
    </row>
    <row r="179" spans="3:14" outlineLevel="4" x14ac:dyDescent="0.25">
      <c r="C179" s="166">
        <v>51100000</v>
      </c>
      <c r="D179" s="145" t="s">
        <v>498</v>
      </c>
      <c r="E179" s="145" t="s">
        <v>4957</v>
      </c>
      <c r="F179" s="149" t="s">
        <v>997</v>
      </c>
      <c r="G179" s="174" t="s">
        <v>4699</v>
      </c>
      <c r="H179" s="175"/>
      <c r="L179" s="176"/>
      <c r="M179" s="176"/>
      <c r="N179" s="176"/>
    </row>
    <row r="180" spans="3:14" outlineLevel="4" x14ac:dyDescent="0.25">
      <c r="C180" s="166">
        <v>51300010</v>
      </c>
      <c r="D180" s="145" t="s">
        <v>518</v>
      </c>
      <c r="E180" s="145" t="s">
        <v>4958</v>
      </c>
      <c r="F180" s="149" t="s">
        <v>1007</v>
      </c>
      <c r="G180" s="178" t="s">
        <v>127</v>
      </c>
      <c r="H180" s="175"/>
      <c r="L180" s="176"/>
      <c r="M180" s="176"/>
      <c r="N180" s="176"/>
    </row>
    <row r="181" spans="3:14" outlineLevel="4" x14ac:dyDescent="0.25">
      <c r="C181" s="166">
        <v>51300040</v>
      </c>
      <c r="D181" s="145" t="s">
        <v>525</v>
      </c>
      <c r="E181" s="145" t="s">
        <v>4959</v>
      </c>
      <c r="F181" s="149" t="s">
        <v>1007</v>
      </c>
      <c r="G181" s="178" t="s">
        <v>127</v>
      </c>
      <c r="H181" s="175"/>
      <c r="L181" s="176"/>
      <c r="M181" s="176"/>
      <c r="N181" s="176"/>
    </row>
    <row r="182" spans="3:14" outlineLevel="4" x14ac:dyDescent="0.25">
      <c r="C182" s="166">
        <v>51300050</v>
      </c>
      <c r="D182" s="145" t="s">
        <v>527</v>
      </c>
      <c r="E182" s="145" t="s">
        <v>4960</v>
      </c>
      <c r="F182" s="149" t="s">
        <v>1007</v>
      </c>
      <c r="G182" s="178" t="s">
        <v>127</v>
      </c>
      <c r="H182" s="175"/>
      <c r="L182" s="176"/>
      <c r="M182" s="176"/>
      <c r="N182" s="176"/>
    </row>
    <row r="183" spans="3:14" outlineLevel="4" x14ac:dyDescent="0.25">
      <c r="C183" s="166">
        <v>51300060</v>
      </c>
      <c r="D183" s="145" t="s">
        <v>529</v>
      </c>
      <c r="E183" s="145" t="s">
        <v>4961</v>
      </c>
      <c r="F183" s="149" t="s">
        <v>1007</v>
      </c>
      <c r="G183" s="178" t="s">
        <v>127</v>
      </c>
      <c r="H183" s="175"/>
      <c r="L183" s="176"/>
      <c r="M183" s="176"/>
      <c r="N183" s="176"/>
    </row>
    <row r="184" spans="3:14" outlineLevel="4" x14ac:dyDescent="0.25">
      <c r="C184" s="166">
        <v>51300090</v>
      </c>
      <c r="D184" s="145" t="s">
        <v>535</v>
      </c>
      <c r="E184" s="145" t="s">
        <v>4962</v>
      </c>
      <c r="F184" s="149" t="s">
        <v>1007</v>
      </c>
      <c r="G184" s="178" t="s">
        <v>127</v>
      </c>
      <c r="H184" s="175"/>
      <c r="L184" s="176"/>
      <c r="M184" s="176"/>
      <c r="N184" s="176"/>
    </row>
    <row r="185" spans="3:14" outlineLevel="4" x14ac:dyDescent="0.25">
      <c r="C185" s="166">
        <v>51500010</v>
      </c>
      <c r="D185" s="145" t="s">
        <v>4736</v>
      </c>
      <c r="E185" s="145" t="s">
        <v>4963</v>
      </c>
      <c r="F185" s="149" t="s">
        <v>1017</v>
      </c>
      <c r="G185" s="174" t="s">
        <v>4699</v>
      </c>
      <c r="H185" s="175"/>
      <c r="L185" s="176"/>
      <c r="M185" s="176"/>
      <c r="N185" s="176"/>
    </row>
    <row r="186" spans="3:14" outlineLevel="4" x14ac:dyDescent="0.25">
      <c r="C186" s="166">
        <v>51600010</v>
      </c>
      <c r="D186" s="145" t="s">
        <v>549</v>
      </c>
      <c r="E186" s="145" t="s">
        <v>4964</v>
      </c>
      <c r="F186" s="149" t="s">
        <v>1022</v>
      </c>
      <c r="G186" s="174" t="s">
        <v>4699</v>
      </c>
      <c r="H186" s="175"/>
      <c r="L186" s="176"/>
      <c r="M186" s="176"/>
      <c r="N186" s="176"/>
    </row>
    <row r="187" spans="3:14" outlineLevel="4" x14ac:dyDescent="0.25">
      <c r="C187" s="166">
        <v>51600020</v>
      </c>
      <c r="D187" s="145" t="s">
        <v>551</v>
      </c>
      <c r="E187" s="145" t="s">
        <v>4965</v>
      </c>
      <c r="F187" s="149" t="s">
        <v>1022</v>
      </c>
      <c r="G187" s="174" t="s">
        <v>4699</v>
      </c>
      <c r="H187" s="175"/>
      <c r="L187" s="176"/>
      <c r="M187" s="176"/>
      <c r="N187" s="176"/>
    </row>
    <row r="188" spans="3:14" outlineLevel="4" x14ac:dyDescent="0.25">
      <c r="C188" s="166">
        <v>51600030</v>
      </c>
      <c r="D188" s="145" t="s">
        <v>553</v>
      </c>
      <c r="E188" s="145" t="s">
        <v>4966</v>
      </c>
      <c r="F188" s="149" t="s">
        <v>1022</v>
      </c>
      <c r="G188" s="174" t="s">
        <v>4699</v>
      </c>
      <c r="H188" s="175"/>
      <c r="L188" s="176"/>
      <c r="M188" s="176"/>
      <c r="N188" s="176"/>
    </row>
    <row r="189" spans="3:14" outlineLevel="4" x14ac:dyDescent="0.25">
      <c r="C189" s="166">
        <v>51600040</v>
      </c>
      <c r="D189" s="145" t="s">
        <v>555</v>
      </c>
      <c r="E189" s="145" t="s">
        <v>4967</v>
      </c>
      <c r="F189" s="149" t="s">
        <v>1022</v>
      </c>
      <c r="G189" s="174" t="s">
        <v>4699</v>
      </c>
      <c r="H189" s="175"/>
      <c r="L189" s="176"/>
      <c r="M189" s="176"/>
      <c r="N189" s="176"/>
    </row>
    <row r="190" spans="3:14" outlineLevel="4" x14ac:dyDescent="0.25">
      <c r="C190" s="166">
        <v>51600050</v>
      </c>
      <c r="D190" s="145" t="s">
        <v>557</v>
      </c>
      <c r="E190" s="145" t="s">
        <v>4968</v>
      </c>
      <c r="F190" s="149" t="s">
        <v>1022</v>
      </c>
      <c r="G190" s="174" t="s">
        <v>4699</v>
      </c>
      <c r="H190" s="175"/>
      <c r="L190" s="176"/>
      <c r="M190" s="176"/>
      <c r="N190" s="176"/>
    </row>
    <row r="191" spans="3:14" outlineLevel="4" x14ac:dyDescent="0.25">
      <c r="C191" s="166">
        <v>51600070</v>
      </c>
      <c r="D191" s="145" t="s">
        <v>561</v>
      </c>
      <c r="E191" s="145" t="s">
        <v>4969</v>
      </c>
      <c r="F191" s="149" t="s">
        <v>1022</v>
      </c>
      <c r="G191" s="174" t="s">
        <v>4699</v>
      </c>
      <c r="H191" s="175"/>
      <c r="L191" s="176"/>
      <c r="M191" s="176"/>
      <c r="N191" s="176"/>
    </row>
    <row r="192" spans="3:14" outlineLevel="4" x14ac:dyDescent="0.25">
      <c r="C192" s="166">
        <v>51700010</v>
      </c>
      <c r="D192" s="145" t="s">
        <v>563</v>
      </c>
      <c r="E192" s="145" t="s">
        <v>4970</v>
      </c>
      <c r="F192" s="149" t="s">
        <v>1027</v>
      </c>
      <c r="G192" s="174" t="s">
        <v>4699</v>
      </c>
      <c r="H192" s="175"/>
      <c r="L192" s="176"/>
      <c r="M192" s="176"/>
      <c r="N192" s="176"/>
    </row>
    <row r="193" spans="3:14" outlineLevel="4" x14ac:dyDescent="0.25">
      <c r="C193" s="166">
        <v>51700030</v>
      </c>
      <c r="D193" s="145" t="s">
        <v>565</v>
      </c>
      <c r="E193" s="145" t="s">
        <v>4971</v>
      </c>
      <c r="F193" s="149" t="s">
        <v>1027</v>
      </c>
      <c r="G193" s="174" t="s">
        <v>4699</v>
      </c>
      <c r="H193" s="175"/>
      <c r="L193" s="176"/>
      <c r="M193" s="176"/>
      <c r="N193" s="176"/>
    </row>
    <row r="194" spans="3:14" outlineLevel="4" x14ac:dyDescent="0.25">
      <c r="C194" s="166">
        <v>51700040</v>
      </c>
      <c r="D194" s="145" t="s">
        <v>567</v>
      </c>
      <c r="E194" s="145" t="s">
        <v>4972</v>
      </c>
      <c r="F194" s="149" t="s">
        <v>1027</v>
      </c>
      <c r="G194" s="174" t="s">
        <v>4699</v>
      </c>
      <c r="H194" s="175"/>
      <c r="L194" s="176"/>
      <c r="M194" s="176"/>
      <c r="N194" s="176"/>
    </row>
    <row r="195" spans="3:14" outlineLevel="4" x14ac:dyDescent="0.25">
      <c r="C195" s="166">
        <v>51700050</v>
      </c>
      <c r="D195" s="145" t="s">
        <v>569</v>
      </c>
      <c r="E195" s="145" t="s">
        <v>4973</v>
      </c>
      <c r="F195" s="149" t="s">
        <v>1027</v>
      </c>
      <c r="G195" s="174" t="s">
        <v>4699</v>
      </c>
      <c r="H195" s="175"/>
      <c r="L195" s="176"/>
      <c r="M195" s="176"/>
      <c r="N195" s="176"/>
    </row>
    <row r="196" spans="3:14" outlineLevel="4" x14ac:dyDescent="0.25">
      <c r="C196" s="166">
        <v>51700060</v>
      </c>
      <c r="D196" s="145" t="s">
        <v>571</v>
      </c>
      <c r="E196" s="145" t="s">
        <v>4974</v>
      </c>
      <c r="F196" s="149" t="s">
        <v>1027</v>
      </c>
      <c r="G196" s="174" t="s">
        <v>4699</v>
      </c>
      <c r="H196" s="175"/>
      <c r="L196" s="176"/>
      <c r="M196" s="176"/>
      <c r="N196" s="176"/>
    </row>
    <row r="197" spans="3:14" outlineLevel="4" x14ac:dyDescent="0.25">
      <c r="C197" s="166">
        <v>51700070</v>
      </c>
      <c r="D197" s="145" t="s">
        <v>573</v>
      </c>
      <c r="E197" s="145" t="s">
        <v>4975</v>
      </c>
      <c r="F197" s="149" t="s">
        <v>1027</v>
      </c>
      <c r="G197" s="174" t="s">
        <v>4699</v>
      </c>
      <c r="H197" s="175"/>
      <c r="L197" s="176"/>
      <c r="M197" s="176"/>
      <c r="N197" s="176"/>
    </row>
    <row r="198" spans="3:14" outlineLevel="4" x14ac:dyDescent="0.25">
      <c r="C198" s="166">
        <v>51800010</v>
      </c>
      <c r="D198" s="145" t="s">
        <v>575</v>
      </c>
      <c r="E198" s="145" t="s">
        <v>4976</v>
      </c>
      <c r="F198" s="149" t="s">
        <v>1032</v>
      </c>
      <c r="G198" s="174" t="s">
        <v>4699</v>
      </c>
      <c r="H198" s="175"/>
    </row>
    <row r="199" spans="3:14" outlineLevel="4" x14ac:dyDescent="0.25">
      <c r="C199" s="166">
        <v>51800020</v>
      </c>
      <c r="D199" s="145" t="s">
        <v>577</v>
      </c>
      <c r="E199" s="145" t="s">
        <v>4977</v>
      </c>
      <c r="F199" s="149" t="s">
        <v>1032</v>
      </c>
      <c r="G199" s="174" t="s">
        <v>4699</v>
      </c>
      <c r="H199" s="175"/>
    </row>
    <row r="200" spans="3:14" outlineLevel="4" x14ac:dyDescent="0.25">
      <c r="C200" s="166">
        <v>51800030</v>
      </c>
      <c r="D200" s="145" t="s">
        <v>579</v>
      </c>
      <c r="E200" s="145" t="s">
        <v>4978</v>
      </c>
      <c r="F200" s="149" t="s">
        <v>1032</v>
      </c>
      <c r="G200" s="174" t="s">
        <v>4699</v>
      </c>
      <c r="H200" s="175"/>
    </row>
    <row r="201" spans="3:14" outlineLevel="4" x14ac:dyDescent="0.25">
      <c r="C201" s="166">
        <v>51800090</v>
      </c>
      <c r="D201" s="145" t="s">
        <v>581</v>
      </c>
      <c r="E201" s="145" t="s">
        <v>4979</v>
      </c>
      <c r="F201" s="149" t="s">
        <v>1032</v>
      </c>
      <c r="G201" s="174" t="s">
        <v>4699</v>
      </c>
      <c r="H201" s="175"/>
    </row>
    <row r="202" spans="3:14" outlineLevel="4" x14ac:dyDescent="0.25">
      <c r="C202" s="166">
        <v>51900010</v>
      </c>
      <c r="D202" s="145" t="s">
        <v>583</v>
      </c>
      <c r="E202" s="145" t="s">
        <v>4980</v>
      </c>
      <c r="F202" s="149" t="s">
        <v>1037</v>
      </c>
      <c r="G202" s="174" t="s">
        <v>4699</v>
      </c>
      <c r="H202" s="175"/>
    </row>
    <row r="203" spans="3:14" outlineLevel="4" x14ac:dyDescent="0.25">
      <c r="C203" s="166">
        <v>51900020</v>
      </c>
      <c r="D203" s="145" t="s">
        <v>585</v>
      </c>
      <c r="E203" s="145" t="s">
        <v>4981</v>
      </c>
      <c r="F203" s="149" t="s">
        <v>1037</v>
      </c>
      <c r="G203" s="174" t="s">
        <v>4699</v>
      </c>
      <c r="H203" s="175"/>
    </row>
    <row r="204" spans="3:14" outlineLevel="4" x14ac:dyDescent="0.25">
      <c r="C204" s="166">
        <v>51900030</v>
      </c>
      <c r="D204" s="145" t="s">
        <v>587</v>
      </c>
      <c r="E204" s="145" t="s">
        <v>4982</v>
      </c>
      <c r="F204" s="149" t="s">
        <v>1037</v>
      </c>
      <c r="G204" s="174" t="s">
        <v>4699</v>
      </c>
      <c r="H204" s="175"/>
    </row>
    <row r="205" spans="3:14" outlineLevel="4" x14ac:dyDescent="0.25">
      <c r="C205" s="166">
        <v>51900040</v>
      </c>
      <c r="D205" s="145" t="s">
        <v>589</v>
      </c>
      <c r="E205" s="145" t="s">
        <v>4983</v>
      </c>
      <c r="F205" s="149" t="s">
        <v>1037</v>
      </c>
      <c r="G205" s="174" t="s">
        <v>4699</v>
      </c>
      <c r="H205" s="175"/>
    </row>
    <row r="206" spans="3:14" outlineLevel="4" x14ac:dyDescent="0.25">
      <c r="C206" s="166">
        <v>51900090</v>
      </c>
      <c r="D206" s="145" t="s">
        <v>592</v>
      </c>
      <c r="E206" s="145" t="s">
        <v>4984</v>
      </c>
      <c r="F206" s="149" t="s">
        <v>1037</v>
      </c>
      <c r="G206" s="174" t="s">
        <v>4699</v>
      </c>
      <c r="H206" s="175"/>
    </row>
    <row r="207" spans="3:14" outlineLevel="4" x14ac:dyDescent="0.25">
      <c r="C207" s="166">
        <v>52100010</v>
      </c>
      <c r="D207" s="145" t="s">
        <v>600</v>
      </c>
      <c r="E207" s="145" t="s">
        <v>4985</v>
      </c>
      <c r="F207" s="149" t="s">
        <v>1047</v>
      </c>
      <c r="G207" s="174" t="s">
        <v>4699</v>
      </c>
      <c r="H207" s="175"/>
    </row>
    <row r="208" spans="3:14" outlineLevel="4" x14ac:dyDescent="0.25">
      <c r="C208" s="166">
        <v>52100020</v>
      </c>
      <c r="D208" s="145" t="s">
        <v>602</v>
      </c>
      <c r="E208" s="145" t="s">
        <v>4986</v>
      </c>
      <c r="F208" s="149" t="s">
        <v>1047</v>
      </c>
      <c r="G208" s="174" t="s">
        <v>4699</v>
      </c>
      <c r="H208" s="175"/>
    </row>
    <row r="209" spans="3:8" outlineLevel="4" x14ac:dyDescent="0.25">
      <c r="C209" s="166">
        <v>52100030</v>
      </c>
      <c r="D209" s="145" t="s">
        <v>604</v>
      </c>
      <c r="E209" s="145" t="s">
        <v>4987</v>
      </c>
      <c r="F209" s="149" t="s">
        <v>1047</v>
      </c>
      <c r="G209" s="174" t="s">
        <v>4699</v>
      </c>
      <c r="H209" s="175"/>
    </row>
    <row r="210" spans="3:8" outlineLevel="4" x14ac:dyDescent="0.25">
      <c r="C210" s="166">
        <v>52100040</v>
      </c>
      <c r="D210" s="145" t="s">
        <v>606</v>
      </c>
      <c r="E210" s="145" t="s">
        <v>4988</v>
      </c>
      <c r="F210" s="149" t="s">
        <v>1047</v>
      </c>
      <c r="G210" s="174" t="s">
        <v>4699</v>
      </c>
      <c r="H210" s="175"/>
    </row>
    <row r="211" spans="3:8" outlineLevel="4" x14ac:dyDescent="0.25">
      <c r="C211" s="166">
        <v>52100050</v>
      </c>
      <c r="D211" s="145" t="s">
        <v>1594</v>
      </c>
      <c r="E211" s="145" t="s">
        <v>4989</v>
      </c>
      <c r="F211" s="149" t="s">
        <v>1047</v>
      </c>
      <c r="G211" s="174" t="s">
        <v>4699</v>
      </c>
      <c r="H211" s="175"/>
    </row>
    <row r="212" spans="3:8" ht="30" outlineLevel="4" x14ac:dyDescent="0.25">
      <c r="C212" s="166">
        <v>52200010</v>
      </c>
      <c r="D212" s="145" t="s">
        <v>610</v>
      </c>
      <c r="E212" s="145" t="s">
        <v>4990</v>
      </c>
      <c r="F212" s="149" t="s">
        <v>1052</v>
      </c>
      <c r="G212" s="174" t="s">
        <v>4699</v>
      </c>
      <c r="H212" s="175"/>
    </row>
    <row r="213" spans="3:8" ht="30" outlineLevel="4" x14ac:dyDescent="0.25">
      <c r="C213" s="166">
        <v>52200020</v>
      </c>
      <c r="D213" s="145" t="s">
        <v>612</v>
      </c>
      <c r="E213" s="145" t="s">
        <v>4991</v>
      </c>
      <c r="F213" s="149" t="s">
        <v>1052</v>
      </c>
      <c r="G213" s="174" t="s">
        <v>4699</v>
      </c>
      <c r="H213" s="175"/>
    </row>
    <row r="214" spans="3:8" ht="30" outlineLevel="4" x14ac:dyDescent="0.25">
      <c r="C214" s="166">
        <v>52300010</v>
      </c>
      <c r="D214" s="145" t="s">
        <v>614</v>
      </c>
      <c r="E214" s="145" t="s">
        <v>4992</v>
      </c>
      <c r="F214" s="149" t="s">
        <v>1057</v>
      </c>
      <c r="G214" s="174" t="s">
        <v>4699</v>
      </c>
      <c r="H214" s="175"/>
    </row>
    <row r="215" spans="3:8" ht="30" outlineLevel="4" x14ac:dyDescent="0.25">
      <c r="C215" s="166">
        <v>52300020</v>
      </c>
      <c r="D215" s="145" t="s">
        <v>616</v>
      </c>
      <c r="E215" s="145" t="s">
        <v>4993</v>
      </c>
      <c r="F215" s="149" t="s">
        <v>1057</v>
      </c>
      <c r="G215" s="174" t="s">
        <v>4699</v>
      </c>
      <c r="H215" s="175"/>
    </row>
    <row r="216" spans="3:8" ht="30" outlineLevel="4" x14ac:dyDescent="0.25">
      <c r="C216" s="166">
        <v>52400030</v>
      </c>
      <c r="D216" s="145" t="s">
        <v>618</v>
      </c>
      <c r="E216" s="145" t="s">
        <v>4994</v>
      </c>
      <c r="F216" s="149" t="s">
        <v>1062</v>
      </c>
      <c r="G216" s="174" t="s">
        <v>4699</v>
      </c>
      <c r="H216" s="175"/>
    </row>
    <row r="217" spans="3:8" outlineLevel="4" x14ac:dyDescent="0.25">
      <c r="C217" s="166">
        <v>52400040</v>
      </c>
      <c r="D217" s="145" t="s">
        <v>620</v>
      </c>
      <c r="E217" s="145" t="s">
        <v>4995</v>
      </c>
      <c r="F217" s="149" t="s">
        <v>1062</v>
      </c>
      <c r="G217" s="174" t="s">
        <v>4699</v>
      </c>
      <c r="H217" s="175"/>
    </row>
    <row r="218" spans="3:8" outlineLevel="4" x14ac:dyDescent="0.25">
      <c r="C218" s="166">
        <v>52400060</v>
      </c>
      <c r="D218" s="145" t="s">
        <v>622</v>
      </c>
      <c r="E218" s="145" t="s">
        <v>4996</v>
      </c>
      <c r="F218" s="149" t="s">
        <v>1062</v>
      </c>
      <c r="G218" s="174" t="s">
        <v>4699</v>
      </c>
      <c r="H218" s="175"/>
    </row>
    <row r="219" spans="3:8" outlineLevel="4" x14ac:dyDescent="0.25">
      <c r="C219" s="166">
        <v>52500010</v>
      </c>
      <c r="D219" s="145" t="s">
        <v>624</v>
      </c>
      <c r="E219" s="145" t="s">
        <v>4997</v>
      </c>
      <c r="F219" s="149" t="s">
        <v>624</v>
      </c>
      <c r="G219" s="174" t="s">
        <v>4699</v>
      </c>
      <c r="H219" s="175"/>
    </row>
    <row r="220" spans="3:8" outlineLevel="4" x14ac:dyDescent="0.25">
      <c r="C220" s="166">
        <v>52600020</v>
      </c>
      <c r="D220" s="145" t="s">
        <v>628</v>
      </c>
      <c r="E220" s="145" t="s">
        <v>4998</v>
      </c>
      <c r="F220" s="149" t="s">
        <v>1071</v>
      </c>
      <c r="G220" s="174" t="s">
        <v>4699</v>
      </c>
      <c r="H220" s="175"/>
    </row>
    <row r="221" spans="3:8" outlineLevel="4" x14ac:dyDescent="0.25">
      <c r="C221" s="166">
        <v>52600030</v>
      </c>
      <c r="D221" s="145" t="s">
        <v>630</v>
      </c>
      <c r="E221" s="145" t="s">
        <v>4999</v>
      </c>
      <c r="F221" s="149" t="s">
        <v>1071</v>
      </c>
      <c r="G221" s="174" t="s">
        <v>4699</v>
      </c>
      <c r="H221" s="175"/>
    </row>
    <row r="222" spans="3:8" outlineLevel="4" x14ac:dyDescent="0.25">
      <c r="C222" s="166">
        <v>52900010</v>
      </c>
      <c r="D222" s="145" t="s">
        <v>634</v>
      </c>
      <c r="E222" s="145" t="s">
        <v>5000</v>
      </c>
      <c r="F222" s="149" t="s">
        <v>1085</v>
      </c>
      <c r="G222" s="174" t="s">
        <v>4699</v>
      </c>
      <c r="H222" s="175"/>
    </row>
    <row r="223" spans="3:8" outlineLevel="4" x14ac:dyDescent="0.25">
      <c r="C223" s="166">
        <v>52900020</v>
      </c>
      <c r="D223" s="145" t="s">
        <v>636</v>
      </c>
      <c r="E223" s="145" t="s">
        <v>5001</v>
      </c>
      <c r="F223" s="149" t="s">
        <v>1085</v>
      </c>
      <c r="G223" s="174" t="s">
        <v>4699</v>
      </c>
      <c r="H223" s="175"/>
    </row>
    <row r="224" spans="3:8" ht="30" outlineLevel="4" x14ac:dyDescent="0.25">
      <c r="C224" s="166">
        <v>53100010</v>
      </c>
      <c r="D224" s="145" t="s">
        <v>644</v>
      </c>
      <c r="E224" s="145" t="s">
        <v>5002</v>
      </c>
      <c r="F224" s="149" t="s">
        <v>644</v>
      </c>
      <c r="G224" s="174" t="s">
        <v>4699</v>
      </c>
      <c r="H224" s="175"/>
    </row>
    <row r="225" spans="3:7" outlineLevel="4" x14ac:dyDescent="0.25">
      <c r="C225" s="169"/>
      <c r="D225" s="154"/>
      <c r="E225" s="155"/>
      <c r="F225" s="155"/>
      <c r="G225" s="155"/>
    </row>
    <row r="228" spans="3:7" x14ac:dyDescent="0.25">
      <c r="C228" s="131" t="s">
        <v>4772</v>
      </c>
    </row>
    <row r="229" spans="3:7" hidden="1" outlineLevel="1" x14ac:dyDescent="0.25">
      <c r="C229" s="111" t="s">
        <v>4693</v>
      </c>
      <c r="D229" s="111" t="s">
        <v>4694</v>
      </c>
      <c r="E229" s="133" t="s">
        <v>4695</v>
      </c>
      <c r="F229" s="133" t="s">
        <v>4696</v>
      </c>
      <c r="G229" s="133" t="s">
        <v>4697</v>
      </c>
    </row>
    <row r="230" spans="3:7" hidden="1" outlineLevel="1" x14ac:dyDescent="0.25">
      <c r="C230" s="166">
        <v>60100010</v>
      </c>
      <c r="D230" s="145" t="s">
        <v>402</v>
      </c>
      <c r="E230" s="145" t="s">
        <v>5003</v>
      </c>
      <c r="F230" s="167" t="s">
        <v>1147</v>
      </c>
      <c r="G230" s="167" t="s">
        <v>123</v>
      </c>
    </row>
    <row r="231" spans="3:7" hidden="1" outlineLevel="1" x14ac:dyDescent="0.25">
      <c r="C231" s="166">
        <v>60100020</v>
      </c>
      <c r="D231" s="145" t="s">
        <v>404</v>
      </c>
      <c r="E231" s="145" t="s">
        <v>5004</v>
      </c>
      <c r="F231" s="168" t="s">
        <v>1147</v>
      </c>
      <c r="G231" s="168" t="s">
        <v>123</v>
      </c>
    </row>
    <row r="232" spans="3:7" hidden="1" outlineLevel="1" x14ac:dyDescent="0.25">
      <c r="C232" s="166">
        <v>60100030</v>
      </c>
      <c r="D232" s="145" t="s">
        <v>406</v>
      </c>
      <c r="E232" s="145" t="s">
        <v>4775</v>
      </c>
      <c r="F232" s="145" t="s">
        <v>1147</v>
      </c>
      <c r="G232" s="168" t="s">
        <v>123</v>
      </c>
    </row>
    <row r="233" spans="3:7" hidden="1" outlineLevel="1" x14ac:dyDescent="0.25">
      <c r="C233" s="166">
        <v>60100040</v>
      </c>
      <c r="D233" s="145" t="s">
        <v>408</v>
      </c>
      <c r="E233" s="145" t="s">
        <v>5005</v>
      </c>
      <c r="F233" s="145" t="s">
        <v>1147</v>
      </c>
      <c r="G233" s="168" t="s">
        <v>123</v>
      </c>
    </row>
    <row r="234" spans="3:7" hidden="1" outlineLevel="1" x14ac:dyDescent="0.25">
      <c r="C234" s="166">
        <v>60100050</v>
      </c>
      <c r="D234" s="145" t="s">
        <v>410</v>
      </c>
      <c r="E234" s="145" t="s">
        <v>5006</v>
      </c>
      <c r="F234" s="145" t="s">
        <v>1147</v>
      </c>
      <c r="G234" s="168" t="s">
        <v>123</v>
      </c>
    </row>
    <row r="235" spans="3:7" hidden="1" outlineLevel="1" x14ac:dyDescent="0.25">
      <c r="C235" s="166">
        <v>60100060</v>
      </c>
      <c r="D235" s="145" t="s">
        <v>412</v>
      </c>
      <c r="E235" s="145" t="s">
        <v>5007</v>
      </c>
      <c r="F235" s="145" t="s">
        <v>1147</v>
      </c>
      <c r="G235" s="168" t="s">
        <v>123</v>
      </c>
    </row>
    <row r="236" spans="3:7" hidden="1" outlineLevel="1" x14ac:dyDescent="0.25">
      <c r="C236" s="166">
        <v>60100070</v>
      </c>
      <c r="D236" s="145" t="s">
        <v>414</v>
      </c>
      <c r="E236" s="145" t="s">
        <v>5008</v>
      </c>
      <c r="F236" s="145" t="s">
        <v>1147</v>
      </c>
      <c r="G236" s="168" t="s">
        <v>123</v>
      </c>
    </row>
    <row r="237" spans="3:7" hidden="1" outlineLevel="1" x14ac:dyDescent="0.25">
      <c r="C237" s="166">
        <v>60100080</v>
      </c>
      <c r="D237" s="145" t="s">
        <v>416</v>
      </c>
      <c r="E237" s="145" t="s">
        <v>5009</v>
      </c>
      <c r="F237" s="149" t="s">
        <v>1147</v>
      </c>
      <c r="G237" s="168" t="s">
        <v>123</v>
      </c>
    </row>
    <row r="238" spans="3:7" hidden="1" outlineLevel="1" x14ac:dyDescent="0.25">
      <c r="C238" s="166">
        <v>60100090</v>
      </c>
      <c r="D238" s="145" t="s">
        <v>418</v>
      </c>
      <c r="E238" s="145" t="s">
        <v>5010</v>
      </c>
      <c r="F238" s="149" t="s">
        <v>1147</v>
      </c>
      <c r="G238" s="168" t="s">
        <v>123</v>
      </c>
    </row>
    <row r="239" spans="3:7" hidden="1" outlineLevel="1" x14ac:dyDescent="0.25">
      <c r="C239" s="166">
        <v>60100100</v>
      </c>
      <c r="D239" s="145" t="s">
        <v>420</v>
      </c>
      <c r="E239" s="145" t="s">
        <v>5011</v>
      </c>
      <c r="F239" s="149" t="s">
        <v>1147</v>
      </c>
      <c r="G239" s="168" t="s">
        <v>123</v>
      </c>
    </row>
    <row r="240" spans="3:7" hidden="1" outlineLevel="1" x14ac:dyDescent="0.25">
      <c r="C240" s="166">
        <v>60100110</v>
      </c>
      <c r="D240" s="145" t="s">
        <v>422</v>
      </c>
      <c r="E240" s="145" t="s">
        <v>5012</v>
      </c>
      <c r="F240" s="149" t="s">
        <v>1147</v>
      </c>
      <c r="G240" s="168" t="s">
        <v>123</v>
      </c>
    </row>
    <row r="241" spans="3:7" hidden="1" outlineLevel="1" x14ac:dyDescent="0.25">
      <c r="C241" s="166">
        <v>60100120</v>
      </c>
      <c r="D241" s="145" t="s">
        <v>4784</v>
      </c>
      <c r="E241" s="145" t="s">
        <v>5005</v>
      </c>
      <c r="F241" s="149" t="s">
        <v>1147</v>
      </c>
      <c r="G241" s="168" t="s">
        <v>123</v>
      </c>
    </row>
    <row r="242" spans="3:7" hidden="1" outlineLevel="1" x14ac:dyDescent="0.25">
      <c r="C242" s="166">
        <v>60100990</v>
      </c>
      <c r="D242" s="145" t="s">
        <v>424</v>
      </c>
      <c r="E242" s="145" t="s">
        <v>5013</v>
      </c>
      <c r="F242" s="149" t="s">
        <v>1147</v>
      </c>
      <c r="G242" s="168" t="s">
        <v>123</v>
      </c>
    </row>
    <row r="243" spans="3:7" hidden="1" outlineLevel="1" x14ac:dyDescent="0.25">
      <c r="C243" s="166">
        <v>60200010</v>
      </c>
      <c r="D243" s="145" t="s">
        <v>426</v>
      </c>
      <c r="E243" s="145" t="s">
        <v>5014</v>
      </c>
      <c r="F243" s="149" t="s">
        <v>962</v>
      </c>
      <c r="G243" s="168" t="s">
        <v>123</v>
      </c>
    </row>
    <row r="244" spans="3:7" hidden="1" outlineLevel="1" x14ac:dyDescent="0.25">
      <c r="C244" s="166">
        <v>60300010</v>
      </c>
      <c r="D244" s="145" t="s">
        <v>428</v>
      </c>
      <c r="E244" s="145" t="s">
        <v>5015</v>
      </c>
      <c r="F244" s="149" t="s">
        <v>1156</v>
      </c>
      <c r="G244" s="168" t="s">
        <v>123</v>
      </c>
    </row>
    <row r="245" spans="3:7" hidden="1" outlineLevel="1" x14ac:dyDescent="0.25">
      <c r="C245" s="166">
        <v>60600010</v>
      </c>
      <c r="D245" s="145" t="s">
        <v>440</v>
      </c>
      <c r="E245" s="145" t="s">
        <v>5016</v>
      </c>
      <c r="F245" s="149" t="s">
        <v>972</v>
      </c>
      <c r="G245" s="167" t="s">
        <v>124</v>
      </c>
    </row>
    <row r="246" spans="3:7" hidden="1" outlineLevel="1" x14ac:dyDescent="0.25">
      <c r="C246" s="166">
        <v>60600020</v>
      </c>
      <c r="D246" s="145" t="s">
        <v>442</v>
      </c>
      <c r="E246" s="145" t="s">
        <v>5017</v>
      </c>
      <c r="F246" s="149" t="s">
        <v>972</v>
      </c>
      <c r="G246" s="167" t="s">
        <v>124</v>
      </c>
    </row>
    <row r="247" spans="3:7" ht="14.25" hidden="1" customHeight="1" outlineLevel="1" x14ac:dyDescent="0.25">
      <c r="C247" s="166">
        <v>60600030</v>
      </c>
      <c r="D247" s="145" t="s">
        <v>444</v>
      </c>
      <c r="E247" s="145" t="s">
        <v>5018</v>
      </c>
      <c r="F247" s="149" t="s">
        <v>972</v>
      </c>
      <c r="G247" s="167" t="s">
        <v>124</v>
      </c>
    </row>
    <row r="248" spans="3:7" ht="14.25" hidden="1" customHeight="1" outlineLevel="1" x14ac:dyDescent="0.25">
      <c r="C248" s="166">
        <v>60600050</v>
      </c>
      <c r="D248" s="145" t="s">
        <v>448</v>
      </c>
      <c r="E248" s="145" t="s">
        <v>5751</v>
      </c>
      <c r="F248" s="149" t="s">
        <v>972</v>
      </c>
      <c r="G248" s="167" t="s">
        <v>124</v>
      </c>
    </row>
    <row r="249" spans="3:7" ht="14.25" hidden="1" customHeight="1" outlineLevel="1" x14ac:dyDescent="0.25">
      <c r="C249" s="166">
        <v>60700010</v>
      </c>
      <c r="D249" s="145" t="s">
        <v>450</v>
      </c>
      <c r="E249" s="145" t="s">
        <v>5752</v>
      </c>
      <c r="F249" s="149" t="s">
        <v>450</v>
      </c>
      <c r="G249" s="167" t="s">
        <v>124</v>
      </c>
    </row>
    <row r="250" spans="3:7" hidden="1" outlineLevel="1" x14ac:dyDescent="0.25">
      <c r="C250" s="166">
        <v>60800010</v>
      </c>
      <c r="D250" s="145" t="s">
        <v>452</v>
      </c>
      <c r="E250" s="145" t="s">
        <v>5019</v>
      </c>
      <c r="F250" s="149" t="s">
        <v>1169</v>
      </c>
      <c r="G250" s="167" t="s">
        <v>4699</v>
      </c>
    </row>
    <row r="251" spans="3:7" hidden="1" outlineLevel="1" x14ac:dyDescent="0.25">
      <c r="C251" s="166">
        <v>60800020</v>
      </c>
      <c r="D251" s="145" t="s">
        <v>454</v>
      </c>
      <c r="E251" s="145" t="s">
        <v>5020</v>
      </c>
      <c r="F251" s="149" t="s">
        <v>1169</v>
      </c>
      <c r="G251" s="167" t="s">
        <v>4699</v>
      </c>
    </row>
    <row r="252" spans="3:7" hidden="1" outlineLevel="1" x14ac:dyDescent="0.25">
      <c r="C252" s="166">
        <v>60800030</v>
      </c>
      <c r="D252" s="145" t="s">
        <v>456</v>
      </c>
      <c r="E252" s="145" t="s">
        <v>5021</v>
      </c>
      <c r="F252" s="149" t="s">
        <v>1169</v>
      </c>
      <c r="G252" s="167" t="s">
        <v>4699</v>
      </c>
    </row>
    <row r="253" spans="3:7" hidden="1" outlineLevel="1" x14ac:dyDescent="0.25">
      <c r="C253" s="166">
        <v>60800040</v>
      </c>
      <c r="D253" s="145" t="s">
        <v>458</v>
      </c>
      <c r="E253" s="145" t="s">
        <v>5022</v>
      </c>
      <c r="F253" s="149" t="s">
        <v>1169</v>
      </c>
      <c r="G253" s="167" t="s">
        <v>4699</v>
      </c>
    </row>
    <row r="254" spans="3:7" hidden="1" outlineLevel="1" x14ac:dyDescent="0.25">
      <c r="C254" s="166">
        <v>60800050</v>
      </c>
      <c r="D254" s="145" t="s">
        <v>460</v>
      </c>
      <c r="E254" s="145" t="s">
        <v>5023</v>
      </c>
      <c r="F254" s="149" t="s">
        <v>1169</v>
      </c>
      <c r="G254" s="167" t="s">
        <v>4699</v>
      </c>
    </row>
    <row r="255" spans="3:7" hidden="1" outlineLevel="1" x14ac:dyDescent="0.25">
      <c r="C255" s="166">
        <v>60800060</v>
      </c>
      <c r="D255" s="145" t="s">
        <v>462</v>
      </c>
      <c r="E255" s="145" t="s">
        <v>4955</v>
      </c>
      <c r="F255" s="149" t="s">
        <v>1169</v>
      </c>
      <c r="G255" s="167" t="s">
        <v>4699</v>
      </c>
    </row>
    <row r="256" spans="3:7" hidden="1" outlineLevel="1" x14ac:dyDescent="0.25">
      <c r="C256" s="166">
        <v>60800070</v>
      </c>
      <c r="D256" s="145" t="s">
        <v>464</v>
      </c>
      <c r="E256" s="145" t="s">
        <v>4956</v>
      </c>
      <c r="F256" s="149" t="s">
        <v>1169</v>
      </c>
      <c r="G256" s="167" t="s">
        <v>4699</v>
      </c>
    </row>
    <row r="257" spans="3:7" hidden="1" outlineLevel="1" x14ac:dyDescent="0.25">
      <c r="C257" s="166">
        <v>60800080</v>
      </c>
      <c r="D257" s="145" t="s">
        <v>466</v>
      </c>
      <c r="E257" s="145" t="s">
        <v>5024</v>
      </c>
      <c r="F257" s="149" t="s">
        <v>1169</v>
      </c>
      <c r="G257" s="167" t="s">
        <v>4699</v>
      </c>
    </row>
    <row r="258" spans="3:7" hidden="1" outlineLevel="1" x14ac:dyDescent="0.25">
      <c r="C258" s="166">
        <v>61100010</v>
      </c>
      <c r="D258" s="145" t="s">
        <v>498</v>
      </c>
      <c r="E258" s="145" t="s">
        <v>4957</v>
      </c>
      <c r="F258" s="149" t="s">
        <v>997</v>
      </c>
      <c r="G258" s="167" t="s">
        <v>1710</v>
      </c>
    </row>
    <row r="259" spans="3:7" hidden="1" outlineLevel="1" x14ac:dyDescent="0.25">
      <c r="C259" s="166">
        <v>61200010</v>
      </c>
      <c r="D259" s="145" t="s">
        <v>500</v>
      </c>
      <c r="E259" s="145" t="s">
        <v>5025</v>
      </c>
      <c r="F259" s="149" t="s">
        <v>1002</v>
      </c>
      <c r="G259" s="167" t="s">
        <v>4791</v>
      </c>
    </row>
    <row r="260" spans="3:7" hidden="1" outlineLevel="1" x14ac:dyDescent="0.25">
      <c r="C260" s="166">
        <v>61200020</v>
      </c>
      <c r="D260" s="145" t="s">
        <v>502</v>
      </c>
      <c r="E260" s="145" t="s">
        <v>5026</v>
      </c>
      <c r="F260" s="149" t="s">
        <v>1002</v>
      </c>
      <c r="G260" s="167" t="s">
        <v>4791</v>
      </c>
    </row>
    <row r="261" spans="3:7" hidden="1" outlineLevel="1" x14ac:dyDescent="0.25">
      <c r="C261" s="166">
        <v>61200030</v>
      </c>
      <c r="D261" s="145" t="s">
        <v>504</v>
      </c>
      <c r="E261" s="145" t="s">
        <v>5027</v>
      </c>
      <c r="F261" s="149" t="s">
        <v>1002</v>
      </c>
      <c r="G261" s="167" t="s">
        <v>4791</v>
      </c>
    </row>
    <row r="262" spans="3:7" hidden="1" outlineLevel="1" x14ac:dyDescent="0.25">
      <c r="C262" s="166">
        <v>61200040</v>
      </c>
      <c r="D262" s="145" t="s">
        <v>506</v>
      </c>
      <c r="E262" s="145" t="s">
        <v>5028</v>
      </c>
      <c r="F262" s="149" t="s">
        <v>1002</v>
      </c>
      <c r="G262" s="167" t="s">
        <v>4791</v>
      </c>
    </row>
    <row r="263" spans="3:7" hidden="1" outlineLevel="1" x14ac:dyDescent="0.25">
      <c r="C263" s="166">
        <v>61200050</v>
      </c>
      <c r="D263" s="145" t="s">
        <v>508</v>
      </c>
      <c r="E263" s="145" t="s">
        <v>5029</v>
      </c>
      <c r="F263" s="149" t="s">
        <v>1002</v>
      </c>
      <c r="G263" s="167" t="s">
        <v>4791</v>
      </c>
    </row>
    <row r="264" spans="3:7" hidden="1" outlineLevel="1" x14ac:dyDescent="0.25">
      <c r="C264" s="166">
        <v>61200060</v>
      </c>
      <c r="D264" s="145" t="s">
        <v>510</v>
      </c>
      <c r="E264" s="145" t="s">
        <v>5030</v>
      </c>
      <c r="F264" s="149" t="s">
        <v>1002</v>
      </c>
      <c r="G264" s="167" t="s">
        <v>4791</v>
      </c>
    </row>
    <row r="265" spans="3:7" hidden="1" outlineLevel="1" x14ac:dyDescent="0.25">
      <c r="C265" s="166">
        <v>61200070</v>
      </c>
      <c r="D265" s="145" t="s">
        <v>512</v>
      </c>
      <c r="E265" s="145" t="s">
        <v>5031</v>
      </c>
      <c r="F265" s="149" t="s">
        <v>1002</v>
      </c>
      <c r="G265" s="167" t="s">
        <v>4791</v>
      </c>
    </row>
    <row r="266" spans="3:7" hidden="1" outlineLevel="1" x14ac:dyDescent="0.25">
      <c r="C266" s="166">
        <v>61200080</v>
      </c>
      <c r="D266" s="145" t="s">
        <v>514</v>
      </c>
      <c r="E266" s="145" t="s">
        <v>5032</v>
      </c>
      <c r="F266" s="149" t="s">
        <v>1002</v>
      </c>
      <c r="G266" s="167" t="s">
        <v>4791</v>
      </c>
    </row>
    <row r="267" spans="3:7" hidden="1" outlineLevel="1" x14ac:dyDescent="0.25">
      <c r="C267" s="166">
        <v>61200090</v>
      </c>
      <c r="D267" s="145" t="s">
        <v>516</v>
      </c>
      <c r="E267" s="145" t="s">
        <v>5033</v>
      </c>
      <c r="F267" s="149" t="s">
        <v>1002</v>
      </c>
      <c r="G267" s="167" t="s">
        <v>4791</v>
      </c>
    </row>
    <row r="268" spans="3:7" hidden="1" outlineLevel="1" x14ac:dyDescent="0.25">
      <c r="C268" s="166">
        <v>61300010</v>
      </c>
      <c r="D268" s="145" t="s">
        <v>518</v>
      </c>
      <c r="E268" s="145" t="s">
        <v>5034</v>
      </c>
      <c r="F268" s="149" t="s">
        <v>1007</v>
      </c>
      <c r="G268" s="167" t="s">
        <v>4791</v>
      </c>
    </row>
    <row r="269" spans="3:7" hidden="1" outlineLevel="1" x14ac:dyDescent="0.25">
      <c r="C269" s="166">
        <v>61300020</v>
      </c>
      <c r="D269" s="145" t="s">
        <v>521</v>
      </c>
      <c r="E269" s="145" t="s">
        <v>5035</v>
      </c>
      <c r="F269" s="149" t="s">
        <v>1007</v>
      </c>
      <c r="G269" s="167" t="s">
        <v>4791</v>
      </c>
    </row>
    <row r="270" spans="3:7" hidden="1" outlineLevel="1" x14ac:dyDescent="0.25">
      <c r="C270" s="166">
        <v>61300030</v>
      </c>
      <c r="D270" s="145" t="s">
        <v>523</v>
      </c>
      <c r="E270" s="145" t="s">
        <v>5036</v>
      </c>
      <c r="F270" s="149" t="s">
        <v>1007</v>
      </c>
      <c r="G270" s="167" t="s">
        <v>4791</v>
      </c>
    </row>
    <row r="271" spans="3:7" hidden="1" outlineLevel="1" x14ac:dyDescent="0.25">
      <c r="C271" s="166">
        <v>61300040</v>
      </c>
      <c r="D271" s="145" t="s">
        <v>525</v>
      </c>
      <c r="E271" s="145" t="s">
        <v>5037</v>
      </c>
      <c r="F271" s="149" t="s">
        <v>1007</v>
      </c>
      <c r="G271" s="167" t="s">
        <v>4791</v>
      </c>
    </row>
    <row r="272" spans="3:7" hidden="1" outlineLevel="1" x14ac:dyDescent="0.25">
      <c r="C272" s="166">
        <v>61300050</v>
      </c>
      <c r="D272" s="145" t="s">
        <v>527</v>
      </c>
      <c r="E272" s="145" t="s">
        <v>5038</v>
      </c>
      <c r="F272" s="149" t="s">
        <v>1007</v>
      </c>
      <c r="G272" s="167" t="s">
        <v>4791</v>
      </c>
    </row>
    <row r="273" spans="3:7" hidden="1" outlineLevel="1" x14ac:dyDescent="0.25">
      <c r="C273" s="166">
        <v>61300060</v>
      </c>
      <c r="D273" s="145" t="s">
        <v>529</v>
      </c>
      <c r="E273" s="145" t="s">
        <v>5039</v>
      </c>
      <c r="F273" s="149" t="s">
        <v>1007</v>
      </c>
      <c r="G273" s="167" t="s">
        <v>4791</v>
      </c>
    </row>
    <row r="274" spans="3:7" hidden="1" outlineLevel="1" x14ac:dyDescent="0.25">
      <c r="C274" s="166">
        <v>61300070</v>
      </c>
      <c r="D274" s="145" t="s">
        <v>531</v>
      </c>
      <c r="E274" s="145" t="s">
        <v>5040</v>
      </c>
      <c r="F274" s="149" t="s">
        <v>1007</v>
      </c>
      <c r="G274" s="167" t="s">
        <v>4791</v>
      </c>
    </row>
    <row r="275" spans="3:7" hidden="1" outlineLevel="1" x14ac:dyDescent="0.25">
      <c r="C275" s="166">
        <v>61300080</v>
      </c>
      <c r="D275" s="145" t="s">
        <v>533</v>
      </c>
      <c r="E275" s="145" t="s">
        <v>5041</v>
      </c>
      <c r="F275" s="149" t="s">
        <v>1007</v>
      </c>
      <c r="G275" s="167" t="s">
        <v>4791</v>
      </c>
    </row>
    <row r="276" spans="3:7" ht="30" hidden="1" outlineLevel="1" x14ac:dyDescent="0.25">
      <c r="C276" s="166">
        <v>61300090</v>
      </c>
      <c r="D276" s="145" t="s">
        <v>535</v>
      </c>
      <c r="E276" s="145" t="s">
        <v>5042</v>
      </c>
      <c r="F276" s="149" t="s">
        <v>1007</v>
      </c>
      <c r="G276" s="167" t="s">
        <v>4791</v>
      </c>
    </row>
    <row r="277" spans="3:7" hidden="1" outlineLevel="1" x14ac:dyDescent="0.25">
      <c r="C277" s="166">
        <v>61400010</v>
      </c>
      <c r="D277" s="145" t="s">
        <v>537</v>
      </c>
      <c r="E277" s="145" t="s">
        <v>5043</v>
      </c>
      <c r="F277" s="149" t="s">
        <v>1012</v>
      </c>
      <c r="G277" s="167" t="s">
        <v>4810</v>
      </c>
    </row>
    <row r="278" spans="3:7" hidden="1" outlineLevel="1" x14ac:dyDescent="0.25">
      <c r="C278" s="166">
        <v>61400020</v>
      </c>
      <c r="D278" s="145" t="s">
        <v>539</v>
      </c>
      <c r="E278" s="145" t="s">
        <v>5044</v>
      </c>
      <c r="F278" s="149" t="s">
        <v>1012</v>
      </c>
      <c r="G278" s="167" t="s">
        <v>4810</v>
      </c>
    </row>
    <row r="279" spans="3:7" hidden="1" outlineLevel="1" x14ac:dyDescent="0.25">
      <c r="C279" s="166">
        <v>61400030</v>
      </c>
      <c r="D279" s="145" t="s">
        <v>541</v>
      </c>
      <c r="E279" s="145" t="s">
        <v>5045</v>
      </c>
      <c r="F279" s="149" t="s">
        <v>1012</v>
      </c>
      <c r="G279" s="167" t="s">
        <v>4810</v>
      </c>
    </row>
    <row r="280" spans="3:7" hidden="1" outlineLevel="1" x14ac:dyDescent="0.25">
      <c r="C280" s="166">
        <v>61500010</v>
      </c>
      <c r="D280" s="145" t="s">
        <v>543</v>
      </c>
      <c r="E280" s="145" t="s">
        <v>4963</v>
      </c>
      <c r="F280" s="149" t="s">
        <v>1017</v>
      </c>
      <c r="G280" s="167" t="s">
        <v>4699</v>
      </c>
    </row>
    <row r="281" spans="3:7" hidden="1" outlineLevel="1" x14ac:dyDescent="0.25">
      <c r="C281" s="166">
        <v>61500020</v>
      </c>
      <c r="D281" s="145" t="s">
        <v>545</v>
      </c>
      <c r="E281" s="145" t="s">
        <v>4963</v>
      </c>
      <c r="F281" s="149" t="s">
        <v>1017</v>
      </c>
      <c r="G281" s="167" t="s">
        <v>123</v>
      </c>
    </row>
    <row r="282" spans="3:7" ht="30" hidden="1" outlineLevel="1" x14ac:dyDescent="0.25">
      <c r="C282" s="166">
        <v>61600010</v>
      </c>
      <c r="D282" s="145" t="s">
        <v>4813</v>
      </c>
      <c r="E282" s="145" t="s">
        <v>5046</v>
      </c>
      <c r="F282" s="149" t="s">
        <v>1022</v>
      </c>
      <c r="G282" s="167" t="s">
        <v>124</v>
      </c>
    </row>
    <row r="283" spans="3:7" hidden="1" outlineLevel="1" x14ac:dyDescent="0.25">
      <c r="C283" s="166">
        <v>61600030</v>
      </c>
      <c r="D283" s="145" t="s">
        <v>553</v>
      </c>
      <c r="E283" s="145" t="s">
        <v>5047</v>
      </c>
      <c r="F283" s="149" t="s">
        <v>1022</v>
      </c>
      <c r="G283" s="167" t="s">
        <v>124</v>
      </c>
    </row>
    <row r="284" spans="3:7" ht="45" hidden="1" outlineLevel="1" x14ac:dyDescent="0.25">
      <c r="C284" s="166">
        <v>61600040</v>
      </c>
      <c r="D284" s="145" t="s">
        <v>555</v>
      </c>
      <c r="E284" s="145" t="s">
        <v>5048</v>
      </c>
      <c r="F284" s="149" t="s">
        <v>1022</v>
      </c>
      <c r="G284" s="167" t="s">
        <v>118</v>
      </c>
    </row>
    <row r="285" spans="3:7" ht="31.5" hidden="1" customHeight="1" outlineLevel="1" x14ac:dyDescent="0.25">
      <c r="C285" s="166">
        <v>61600050</v>
      </c>
      <c r="D285" s="145" t="s">
        <v>4817</v>
      </c>
      <c r="E285" s="145" t="s">
        <v>5049</v>
      </c>
      <c r="F285" s="149" t="s">
        <v>1022</v>
      </c>
      <c r="G285" s="167" t="s">
        <v>118</v>
      </c>
    </row>
    <row r="286" spans="3:7" ht="30" hidden="1" outlineLevel="1" x14ac:dyDescent="0.25">
      <c r="C286" s="166">
        <v>61600060</v>
      </c>
      <c r="D286" s="145" t="s">
        <v>4819</v>
      </c>
      <c r="E286" s="145" t="s">
        <v>5050</v>
      </c>
      <c r="F286" s="149" t="s">
        <v>1022</v>
      </c>
      <c r="G286" s="167" t="s">
        <v>124</v>
      </c>
    </row>
    <row r="287" spans="3:7" ht="30" hidden="1" outlineLevel="1" x14ac:dyDescent="0.25">
      <c r="C287" s="166">
        <v>61600070</v>
      </c>
      <c r="D287" s="145" t="s">
        <v>561</v>
      </c>
      <c r="E287" s="145" t="s">
        <v>5753</v>
      </c>
      <c r="F287" s="149" t="s">
        <v>1022</v>
      </c>
      <c r="G287" s="167" t="s">
        <v>4699</v>
      </c>
    </row>
    <row r="288" spans="3:7" hidden="1" outlineLevel="1" x14ac:dyDescent="0.25">
      <c r="C288" s="166">
        <v>61700010</v>
      </c>
      <c r="D288" s="145" t="s">
        <v>563</v>
      </c>
      <c r="E288" s="145" t="s">
        <v>4970</v>
      </c>
      <c r="F288" s="149" t="s">
        <v>1027</v>
      </c>
      <c r="G288" s="167" t="s">
        <v>4821</v>
      </c>
    </row>
    <row r="289" spans="3:7" hidden="1" outlineLevel="1" x14ac:dyDescent="0.25">
      <c r="C289" s="166">
        <v>61700030</v>
      </c>
      <c r="D289" s="145" t="s">
        <v>565</v>
      </c>
      <c r="E289" s="145" t="s">
        <v>4971</v>
      </c>
      <c r="F289" s="149" t="s">
        <v>1027</v>
      </c>
      <c r="G289" s="167" t="s">
        <v>124</v>
      </c>
    </row>
    <row r="290" spans="3:7" hidden="1" outlineLevel="1" x14ac:dyDescent="0.25">
      <c r="C290" s="166">
        <v>61700040</v>
      </c>
      <c r="D290" s="145" t="s">
        <v>567</v>
      </c>
      <c r="E290" s="145" t="s">
        <v>4972</v>
      </c>
      <c r="F290" s="149" t="s">
        <v>1027</v>
      </c>
      <c r="G290" s="167" t="s">
        <v>124</v>
      </c>
    </row>
    <row r="291" spans="3:7" hidden="1" outlineLevel="1" x14ac:dyDescent="0.25">
      <c r="C291" s="166">
        <v>61700050</v>
      </c>
      <c r="D291" s="145" t="s">
        <v>569</v>
      </c>
      <c r="E291" s="145" t="s">
        <v>4973</v>
      </c>
      <c r="F291" s="149" t="s">
        <v>1027</v>
      </c>
      <c r="G291" s="167" t="s">
        <v>124</v>
      </c>
    </row>
    <row r="292" spans="3:7" hidden="1" outlineLevel="1" x14ac:dyDescent="0.25">
      <c r="C292" s="166">
        <v>61700060</v>
      </c>
      <c r="D292" s="145" t="s">
        <v>4822</v>
      </c>
      <c r="E292" s="145" t="s">
        <v>4974</v>
      </c>
      <c r="F292" s="149" t="s">
        <v>1027</v>
      </c>
      <c r="G292" s="167" t="s">
        <v>124</v>
      </c>
    </row>
    <row r="293" spans="3:7" hidden="1" outlineLevel="1" x14ac:dyDescent="0.25">
      <c r="C293" s="166">
        <v>61700070</v>
      </c>
      <c r="D293" s="145" t="s">
        <v>573</v>
      </c>
      <c r="E293" s="145" t="s">
        <v>4975</v>
      </c>
      <c r="F293" s="149" t="s">
        <v>1027</v>
      </c>
      <c r="G293" s="167" t="s">
        <v>4699</v>
      </c>
    </row>
    <row r="294" spans="3:7" hidden="1" outlineLevel="1" x14ac:dyDescent="0.25">
      <c r="C294" s="166">
        <v>61800010</v>
      </c>
      <c r="D294" s="145" t="s">
        <v>575</v>
      </c>
      <c r="E294" s="145" t="s">
        <v>4976</v>
      </c>
      <c r="F294" s="149" t="s">
        <v>1212</v>
      </c>
      <c r="G294" s="167" t="s">
        <v>4699</v>
      </c>
    </row>
    <row r="295" spans="3:7" hidden="1" outlineLevel="1" x14ac:dyDescent="0.25">
      <c r="C295" s="166">
        <v>61800020</v>
      </c>
      <c r="D295" s="166" t="s">
        <v>577</v>
      </c>
      <c r="E295" s="166" t="s">
        <v>5051</v>
      </c>
      <c r="F295" s="166" t="s">
        <v>1212</v>
      </c>
      <c r="G295" s="167" t="s">
        <v>4699</v>
      </c>
    </row>
    <row r="296" spans="3:7" hidden="1" outlineLevel="1" x14ac:dyDescent="0.25">
      <c r="C296" s="166">
        <v>61800030</v>
      </c>
      <c r="D296" s="166" t="s">
        <v>579</v>
      </c>
      <c r="E296" s="166" t="s">
        <v>4978</v>
      </c>
      <c r="F296" s="166" t="s">
        <v>1212</v>
      </c>
      <c r="G296" s="167" t="s">
        <v>4699</v>
      </c>
    </row>
    <row r="297" spans="3:7" hidden="1" outlineLevel="1" x14ac:dyDescent="0.25">
      <c r="C297" s="166">
        <v>61800090</v>
      </c>
      <c r="D297" s="166" t="s">
        <v>581</v>
      </c>
      <c r="E297" s="166" t="s">
        <v>5052</v>
      </c>
      <c r="F297" s="166" t="s">
        <v>1212</v>
      </c>
      <c r="G297" s="167" t="s">
        <v>4699</v>
      </c>
    </row>
    <row r="298" spans="3:7" hidden="1" outlineLevel="1" x14ac:dyDescent="0.25">
      <c r="C298" s="166">
        <v>61900010</v>
      </c>
      <c r="D298" s="166" t="s">
        <v>583</v>
      </c>
      <c r="E298" s="166" t="s">
        <v>5053</v>
      </c>
      <c r="F298" s="166" t="s">
        <v>1037</v>
      </c>
      <c r="G298" s="167" t="s">
        <v>4699</v>
      </c>
    </row>
    <row r="299" spans="3:7" hidden="1" outlineLevel="1" x14ac:dyDescent="0.25">
      <c r="C299" s="166">
        <v>61900020</v>
      </c>
      <c r="D299" s="166" t="s">
        <v>585</v>
      </c>
      <c r="E299" s="166" t="s">
        <v>5054</v>
      </c>
      <c r="F299" s="166" t="s">
        <v>1037</v>
      </c>
      <c r="G299" s="167" t="s">
        <v>4699</v>
      </c>
    </row>
    <row r="300" spans="3:7" hidden="1" outlineLevel="1" x14ac:dyDescent="0.25">
      <c r="C300" s="166">
        <v>61900030</v>
      </c>
      <c r="D300" s="166" t="s">
        <v>587</v>
      </c>
      <c r="E300" s="166" t="s">
        <v>5055</v>
      </c>
      <c r="F300" s="166" t="s">
        <v>1037</v>
      </c>
      <c r="G300" s="167" t="s">
        <v>4699</v>
      </c>
    </row>
    <row r="301" spans="3:7" hidden="1" outlineLevel="1" x14ac:dyDescent="0.25">
      <c r="C301" s="166">
        <v>61900040</v>
      </c>
      <c r="D301" s="166" t="s">
        <v>589</v>
      </c>
      <c r="E301" s="166" t="s">
        <v>5056</v>
      </c>
      <c r="F301" s="166" t="s">
        <v>1037</v>
      </c>
      <c r="G301" s="167" t="s">
        <v>4699</v>
      </c>
    </row>
    <row r="302" spans="3:7" hidden="1" outlineLevel="1" x14ac:dyDescent="0.25">
      <c r="C302" s="166">
        <v>61900090</v>
      </c>
      <c r="D302" s="166" t="s">
        <v>592</v>
      </c>
      <c r="E302" s="166" t="s">
        <v>5057</v>
      </c>
      <c r="F302" s="166" t="s">
        <v>1037</v>
      </c>
      <c r="G302" s="167" t="s">
        <v>4699</v>
      </c>
    </row>
    <row r="303" spans="3:7" hidden="1" outlineLevel="1" x14ac:dyDescent="0.25">
      <c r="C303" s="166">
        <v>62000010</v>
      </c>
      <c r="D303" s="166" t="s">
        <v>594</v>
      </c>
      <c r="E303" s="166" t="s">
        <v>5058</v>
      </c>
      <c r="F303" s="166" t="s">
        <v>1042</v>
      </c>
      <c r="G303" s="166" t="s">
        <v>99</v>
      </c>
    </row>
    <row r="304" spans="3:7" hidden="1" outlineLevel="1" x14ac:dyDescent="0.25">
      <c r="C304" s="166">
        <v>62000020</v>
      </c>
      <c r="D304" s="166" t="s">
        <v>596</v>
      </c>
      <c r="E304" s="166" t="s">
        <v>5059</v>
      </c>
      <c r="F304" s="166" t="s">
        <v>1042</v>
      </c>
      <c r="G304" s="166" t="s">
        <v>4829</v>
      </c>
    </row>
    <row r="305" spans="3:7" hidden="1" outlineLevel="1" x14ac:dyDescent="0.25">
      <c r="C305" s="166">
        <v>62000040</v>
      </c>
      <c r="D305" s="166" t="s">
        <v>598</v>
      </c>
      <c r="E305" s="166" t="s">
        <v>5060</v>
      </c>
      <c r="F305" s="166" t="s">
        <v>1042</v>
      </c>
      <c r="G305" s="167" t="s">
        <v>4699</v>
      </c>
    </row>
    <row r="306" spans="3:7" hidden="1" outlineLevel="1" x14ac:dyDescent="0.25">
      <c r="C306" s="166">
        <v>62100010</v>
      </c>
      <c r="D306" s="166" t="s">
        <v>600</v>
      </c>
      <c r="E306" s="166" t="s">
        <v>5061</v>
      </c>
      <c r="F306" s="166" t="s">
        <v>1047</v>
      </c>
      <c r="G306" s="166" t="s">
        <v>118</v>
      </c>
    </row>
    <row r="307" spans="3:7" hidden="1" outlineLevel="1" x14ac:dyDescent="0.25">
      <c r="C307" s="166">
        <v>62100020</v>
      </c>
      <c r="D307" s="166" t="s">
        <v>602</v>
      </c>
      <c r="E307" s="166" t="s">
        <v>5062</v>
      </c>
      <c r="F307" s="166" t="s">
        <v>1047</v>
      </c>
      <c r="G307" s="166" t="s">
        <v>118</v>
      </c>
    </row>
    <row r="308" spans="3:7" hidden="1" outlineLevel="1" x14ac:dyDescent="0.25">
      <c r="C308" s="166">
        <v>62100030</v>
      </c>
      <c r="D308" s="166" t="s">
        <v>604</v>
      </c>
      <c r="E308" s="166" t="s">
        <v>5063</v>
      </c>
      <c r="F308" s="166" t="s">
        <v>1047</v>
      </c>
      <c r="G308" s="166" t="s">
        <v>118</v>
      </c>
    </row>
    <row r="309" spans="3:7" hidden="1" outlineLevel="1" x14ac:dyDescent="0.25">
      <c r="C309" s="166">
        <v>62100040</v>
      </c>
      <c r="D309" s="166" t="s">
        <v>606</v>
      </c>
      <c r="E309" s="166" t="s">
        <v>5064</v>
      </c>
      <c r="F309" s="166" t="s">
        <v>1047</v>
      </c>
      <c r="G309" s="166" t="s">
        <v>118</v>
      </c>
    </row>
    <row r="310" spans="3:7" hidden="1" outlineLevel="1" x14ac:dyDescent="0.25">
      <c r="C310" s="166">
        <v>62100050</v>
      </c>
      <c r="D310" s="166" t="s">
        <v>608</v>
      </c>
      <c r="E310" s="166" t="s">
        <v>5065</v>
      </c>
      <c r="F310" s="166" t="s">
        <v>1047</v>
      </c>
      <c r="G310" s="166" t="s">
        <v>118</v>
      </c>
    </row>
    <row r="311" spans="3:7" hidden="1" outlineLevel="1" x14ac:dyDescent="0.25">
      <c r="C311" s="166">
        <v>62200010</v>
      </c>
      <c r="D311" s="166" t="s">
        <v>610</v>
      </c>
      <c r="E311" s="166" t="s">
        <v>5066</v>
      </c>
      <c r="F311" s="166" t="s">
        <v>1052</v>
      </c>
      <c r="G311" s="167" t="s">
        <v>4699</v>
      </c>
    </row>
    <row r="312" spans="3:7" ht="30" hidden="1" outlineLevel="1" x14ac:dyDescent="0.25">
      <c r="C312" s="166">
        <v>62200020</v>
      </c>
      <c r="D312" s="166" t="s">
        <v>612</v>
      </c>
      <c r="E312" s="166" t="s">
        <v>5067</v>
      </c>
      <c r="F312" s="166" t="s">
        <v>1052</v>
      </c>
      <c r="G312" s="167" t="s">
        <v>4699</v>
      </c>
    </row>
    <row r="313" spans="3:7" hidden="1" outlineLevel="1" x14ac:dyDescent="0.25">
      <c r="C313" s="166">
        <v>62300010</v>
      </c>
      <c r="D313" s="166" t="s">
        <v>614</v>
      </c>
      <c r="E313" s="166" t="s">
        <v>5068</v>
      </c>
      <c r="F313" s="166" t="s">
        <v>1057</v>
      </c>
      <c r="G313" s="167" t="s">
        <v>4699</v>
      </c>
    </row>
    <row r="314" spans="3:7" ht="30" hidden="1" outlineLevel="1" x14ac:dyDescent="0.25">
      <c r="C314" s="166">
        <v>62300020</v>
      </c>
      <c r="D314" s="166" t="s">
        <v>616</v>
      </c>
      <c r="E314" s="166" t="s">
        <v>5069</v>
      </c>
      <c r="F314" s="166" t="s">
        <v>1057</v>
      </c>
      <c r="G314" s="167" t="s">
        <v>4699</v>
      </c>
    </row>
    <row r="315" spans="3:7" ht="30" hidden="1" outlineLevel="1" x14ac:dyDescent="0.25">
      <c r="C315" s="166">
        <v>62400030</v>
      </c>
      <c r="D315" s="166" t="s">
        <v>618</v>
      </c>
      <c r="E315" s="166" t="s">
        <v>5070</v>
      </c>
      <c r="F315" s="166" t="s">
        <v>1062</v>
      </c>
      <c r="G315" s="167" t="s">
        <v>4699</v>
      </c>
    </row>
    <row r="316" spans="3:7" ht="30" hidden="1" outlineLevel="1" x14ac:dyDescent="0.25">
      <c r="C316" s="166">
        <v>62400040</v>
      </c>
      <c r="D316" s="166" t="s">
        <v>620</v>
      </c>
      <c r="E316" s="166" t="s">
        <v>5071</v>
      </c>
      <c r="F316" s="166" t="s">
        <v>1062</v>
      </c>
      <c r="G316" s="167" t="s">
        <v>4699</v>
      </c>
    </row>
    <row r="317" spans="3:7" hidden="1" outlineLevel="1" x14ac:dyDescent="0.25">
      <c r="C317" s="166">
        <v>62400060</v>
      </c>
      <c r="D317" s="166" t="s">
        <v>622</v>
      </c>
      <c r="E317" s="166" t="s">
        <v>5072</v>
      </c>
      <c r="F317" s="166" t="s">
        <v>1062</v>
      </c>
      <c r="G317" s="166" t="s">
        <v>99</v>
      </c>
    </row>
    <row r="318" spans="3:7" hidden="1" outlineLevel="1" x14ac:dyDescent="0.25">
      <c r="C318" s="166">
        <v>62500010</v>
      </c>
      <c r="D318" s="166" t="s">
        <v>624</v>
      </c>
      <c r="E318" s="166" t="s">
        <v>5073</v>
      </c>
      <c r="F318" s="166" t="s">
        <v>624</v>
      </c>
      <c r="G318" s="166" t="s">
        <v>188</v>
      </c>
    </row>
    <row r="319" spans="3:7" ht="30" hidden="1" outlineLevel="1" x14ac:dyDescent="0.25">
      <c r="C319" s="166">
        <v>62600010</v>
      </c>
      <c r="D319" s="166" t="s">
        <v>626</v>
      </c>
      <c r="E319" s="166" t="s">
        <v>5074</v>
      </c>
      <c r="F319" s="166" t="s">
        <v>1071</v>
      </c>
      <c r="G319" s="167" t="s">
        <v>4699</v>
      </c>
    </row>
    <row r="320" spans="3:7" hidden="1" outlineLevel="1" x14ac:dyDescent="0.25">
      <c r="C320" s="166">
        <v>62600020</v>
      </c>
      <c r="D320" s="166" t="s">
        <v>628</v>
      </c>
      <c r="E320" s="166" t="s">
        <v>5075</v>
      </c>
      <c r="F320" s="166" t="s">
        <v>1071</v>
      </c>
      <c r="G320" s="167" t="s">
        <v>4699</v>
      </c>
    </row>
    <row r="321" spans="2:7" ht="30" hidden="1" outlineLevel="1" x14ac:dyDescent="0.25">
      <c r="C321" s="166">
        <v>62600030</v>
      </c>
      <c r="D321" s="166" t="s">
        <v>630</v>
      </c>
      <c r="E321" s="166" t="s">
        <v>5076</v>
      </c>
      <c r="F321" s="166" t="s">
        <v>1071</v>
      </c>
      <c r="G321" s="167" t="s">
        <v>4699</v>
      </c>
    </row>
    <row r="322" spans="2:7" hidden="1" outlineLevel="1" x14ac:dyDescent="0.25">
      <c r="C322" s="166">
        <v>62700010</v>
      </c>
      <c r="D322" s="166" t="s">
        <v>632</v>
      </c>
      <c r="E322" s="166" t="s">
        <v>5077</v>
      </c>
      <c r="F322" s="166" t="s">
        <v>632</v>
      </c>
      <c r="G322" s="166" t="s">
        <v>99</v>
      </c>
    </row>
    <row r="323" spans="2:7" hidden="1" outlineLevel="1" x14ac:dyDescent="0.25">
      <c r="C323" s="166">
        <v>62800010</v>
      </c>
      <c r="D323" s="166" t="s">
        <v>656</v>
      </c>
      <c r="E323" s="166" t="s">
        <v>5078</v>
      </c>
      <c r="F323" s="166" t="s">
        <v>656</v>
      </c>
      <c r="G323" s="166" t="s">
        <v>100</v>
      </c>
    </row>
    <row r="324" spans="2:7" hidden="1" outlineLevel="1" x14ac:dyDescent="0.25">
      <c r="C324" s="166">
        <v>62900010</v>
      </c>
      <c r="D324" s="166" t="s">
        <v>634</v>
      </c>
      <c r="E324" s="166" t="s">
        <v>1610</v>
      </c>
      <c r="F324" s="166" t="s">
        <v>1085</v>
      </c>
      <c r="G324" s="167" t="s">
        <v>4699</v>
      </c>
    </row>
    <row r="325" spans="2:7" hidden="1" outlineLevel="1" x14ac:dyDescent="0.25">
      <c r="C325" s="166">
        <v>62900020</v>
      </c>
      <c r="D325" s="166" t="s">
        <v>636</v>
      </c>
      <c r="E325" s="166" t="s">
        <v>5079</v>
      </c>
      <c r="F325" s="166" t="s">
        <v>1085</v>
      </c>
      <c r="G325" s="167" t="s">
        <v>4699</v>
      </c>
    </row>
    <row r="326" spans="2:7" hidden="1" outlineLevel="1" x14ac:dyDescent="0.25">
      <c r="C326" s="166">
        <v>63300010</v>
      </c>
      <c r="D326" s="166" t="s">
        <v>4837</v>
      </c>
      <c r="E326" s="166" t="s">
        <v>5080</v>
      </c>
      <c r="F326" s="166" t="s">
        <v>1037</v>
      </c>
      <c r="G326" s="166"/>
    </row>
    <row r="327" spans="2:7" hidden="1" outlineLevel="1" x14ac:dyDescent="0.25">
      <c r="C327" s="169"/>
      <c r="D327" s="154"/>
      <c r="E327" s="155"/>
      <c r="F327" s="155"/>
      <c r="G327" s="155"/>
    </row>
    <row r="328" spans="2:7" collapsed="1" x14ac:dyDescent="0.25">
      <c r="C328" s="335"/>
      <c r="D328" s="142"/>
      <c r="E328" s="146"/>
      <c r="F328" s="146"/>
      <c r="G328" s="146"/>
    </row>
    <row r="329" spans="2:7" s="165" customFormat="1" ht="15.75" x14ac:dyDescent="0.25">
      <c r="C329" s="163" t="s">
        <v>1570</v>
      </c>
      <c r="D329" s="164"/>
    </row>
    <row r="331" spans="2:7" hidden="1" outlineLevel="1" x14ac:dyDescent="0.25">
      <c r="C331" s="95" t="s">
        <v>4917</v>
      </c>
    </row>
    <row r="332" spans="2:7" hidden="1" outlineLevel="1" x14ac:dyDescent="0.25"/>
    <row r="333" spans="2:7" hidden="1" outlineLevel="1" x14ac:dyDescent="0.25">
      <c r="B333" s="131" t="s">
        <v>4683</v>
      </c>
      <c r="C333" s="131" t="s">
        <v>1608</v>
      </c>
    </row>
    <row r="334" spans="2:7" hidden="1" outlineLevel="1" x14ac:dyDescent="0.25">
      <c r="C334" s="95" t="s">
        <v>4918</v>
      </c>
    </row>
    <row r="335" spans="2:7" hidden="1" outlineLevel="1" x14ac:dyDescent="0.25"/>
    <row r="336" spans="2:7" hidden="1" outlineLevel="1" x14ac:dyDescent="0.25">
      <c r="B336" s="131" t="s">
        <v>4684</v>
      </c>
      <c r="C336" s="131" t="s">
        <v>1609</v>
      </c>
    </row>
    <row r="337" spans="2:5" hidden="1" outlineLevel="1" x14ac:dyDescent="0.25">
      <c r="C337" s="95" t="s">
        <v>4919</v>
      </c>
    </row>
    <row r="338" spans="2:5" hidden="1" outlineLevel="1" x14ac:dyDescent="0.25">
      <c r="C338" s="95" t="s">
        <v>4920</v>
      </c>
    </row>
    <row r="339" spans="2:5" hidden="1" outlineLevel="1" x14ac:dyDescent="0.25"/>
    <row r="340" spans="2:5" s="131" customFormat="1" hidden="1" outlineLevel="1" x14ac:dyDescent="0.25">
      <c r="B340" s="131" t="s">
        <v>4685</v>
      </c>
      <c r="C340" s="131" t="s">
        <v>4921</v>
      </c>
    </row>
    <row r="341" spans="2:5" hidden="1" outlineLevel="1" x14ac:dyDescent="0.25">
      <c r="C341" s="95" t="s">
        <v>4922</v>
      </c>
    </row>
    <row r="342" spans="2:5" hidden="1" outlineLevel="1" x14ac:dyDescent="0.25">
      <c r="C342" s="95" t="s">
        <v>4920</v>
      </c>
    </row>
    <row r="343" spans="2:5" hidden="1" outlineLevel="1" x14ac:dyDescent="0.25"/>
    <row r="344" spans="2:5" ht="105" hidden="1" outlineLevel="1" x14ac:dyDescent="0.25">
      <c r="C344" s="161" t="s">
        <v>1575</v>
      </c>
      <c r="D344" s="162" t="s">
        <v>4923</v>
      </c>
    </row>
    <row r="345" spans="2:5" ht="15.75" hidden="1" customHeight="1" outlineLevel="1" x14ac:dyDescent="0.25">
      <c r="C345" s="161" t="s">
        <v>1576</v>
      </c>
      <c r="D345" s="162" t="s">
        <v>4924</v>
      </c>
    </row>
    <row r="346" spans="2:5" ht="30" hidden="1" outlineLevel="1" x14ac:dyDescent="0.25">
      <c r="C346" s="161" t="s">
        <v>76</v>
      </c>
      <c r="D346" s="162" t="s">
        <v>5158</v>
      </c>
      <c r="E346" s="441" t="s">
        <v>5159</v>
      </c>
    </row>
    <row r="347" spans="2:5" ht="45.75" hidden="1" customHeight="1" outlineLevel="1" x14ac:dyDescent="0.25">
      <c r="C347" s="161" t="s">
        <v>1338</v>
      </c>
      <c r="D347" s="162" t="s">
        <v>4925</v>
      </c>
    </row>
    <row r="348" spans="2:5" ht="45" hidden="1" outlineLevel="1" x14ac:dyDescent="0.25">
      <c r="C348" s="161" t="s">
        <v>216</v>
      </c>
      <c r="D348" s="162" t="s">
        <v>4926</v>
      </c>
    </row>
    <row r="349" spans="2:5" collapsed="1" x14ac:dyDescent="0.25"/>
    <row r="350" spans="2:5" s="165" customFormat="1" ht="15.75" x14ac:dyDescent="0.25">
      <c r="C350" s="163" t="s">
        <v>5161</v>
      </c>
      <c r="D350" s="164"/>
    </row>
    <row r="353" spans="3:4" x14ac:dyDescent="0.25">
      <c r="C353" s="336" t="s">
        <v>5162</v>
      </c>
      <c r="D353" s="336"/>
    </row>
    <row r="354" spans="3:4" ht="90" x14ac:dyDescent="0.25">
      <c r="C354" s="157" t="s">
        <v>5163</v>
      </c>
      <c r="D354" s="158" t="s">
        <v>5169</v>
      </c>
    </row>
    <row r="355" spans="3:4" ht="30" x14ac:dyDescent="0.25">
      <c r="C355" s="157" t="s">
        <v>5165</v>
      </c>
      <c r="D355" s="158" t="s">
        <v>5170</v>
      </c>
    </row>
    <row r="356" spans="3:4" x14ac:dyDescent="0.25">
      <c r="C356" s="159" t="s">
        <v>1634</v>
      </c>
      <c r="D356" s="158" t="s">
        <v>5171</v>
      </c>
    </row>
    <row r="357" spans="3:4" ht="90" x14ac:dyDescent="0.25">
      <c r="C357" s="159" t="s">
        <v>1641</v>
      </c>
      <c r="D357" s="158" t="s">
        <v>5172</v>
      </c>
    </row>
  </sheetData>
  <sheetProtection formatRows="0"/>
  <hyperlinks>
    <hyperlink ref="E346" location="'Master Data'!A1" display="Master Data" xr:uid="{AB4CD069-CEF9-4AC1-9198-31E987A92E1C}"/>
    <hyperlink ref="C80" location="'Asset determination'!A1" display="Asset determination" xr:uid="{E93A7953-851D-4452-867F-D73B1F2DCED3}"/>
    <hyperlink ref="D28" location="Cover!A1" display="Cover" xr:uid="{F92530A1-E02C-47C5-B276-95994400B87E}"/>
    <hyperlink ref="D77" location="'Budget Capex Detail'!A1" display="Budget Capex Detail" xr:uid="{34150098-C68B-4A61-BD37-AB9636AEC5CB}"/>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BEF47-ED67-4E20-9B47-C07915E112CB}">
  <sheetPr>
    <tabColor rgb="FF339966"/>
  </sheetPr>
  <dimension ref="B1:D15"/>
  <sheetViews>
    <sheetView showGridLines="0" zoomScale="80" zoomScaleNormal="80" workbookViewId="0">
      <pane xSplit="8" topLeftCell="I1" activePane="topRight" state="frozen"/>
      <selection activeCell="E65" sqref="E65"/>
      <selection pane="topRight"/>
    </sheetView>
  </sheetViews>
  <sheetFormatPr defaultColWidth="9.140625" defaultRowHeight="15" outlineLevelRow="1" x14ac:dyDescent="0.25"/>
  <cols>
    <col min="1" max="1" width="5.28515625" style="183" customWidth="1"/>
    <col min="2" max="2" width="14.85546875" style="183" customWidth="1"/>
    <col min="3" max="3" width="10.7109375" style="183" bestFit="1" customWidth="1"/>
    <col min="4" max="16" width="9.140625" style="183"/>
    <col min="17" max="17" width="29.42578125" style="183" bestFit="1" customWidth="1"/>
    <col min="18" max="18" width="40.5703125" style="183" bestFit="1" customWidth="1"/>
    <col min="19" max="19" width="10.7109375" style="183" bestFit="1" customWidth="1"/>
    <col min="20" max="16384" width="9.140625" style="183"/>
  </cols>
  <sheetData>
    <row r="1" spans="2:4" outlineLevel="1" x14ac:dyDescent="0.25"/>
    <row r="2" spans="2:4" outlineLevel="1" x14ac:dyDescent="0.25">
      <c r="B2" s="195"/>
      <c r="C2" s="329"/>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330"/>
    </row>
    <row r="15" spans="2:4" x14ac:dyDescent="0.25">
      <c r="D15" s="183" t="s">
        <v>5081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heetViews>
  <sheetFormatPr defaultColWidth="8.7109375" defaultRowHeight="15" x14ac:dyDescent="0.25"/>
  <cols>
    <col min="1" max="1" width="4" style="183" customWidth="1"/>
    <col min="2" max="2" width="30.42578125" style="183" customWidth="1"/>
    <col min="3" max="3" width="2.7109375" style="183" customWidth="1"/>
    <col min="4" max="4" width="32.42578125" style="183" bestFit="1" customWidth="1"/>
    <col min="5" max="8" width="14.7109375" style="183" customWidth="1"/>
    <col min="9" max="13" width="10.28515625" style="183" customWidth="1"/>
    <col min="14" max="15" width="18.5703125" style="183" customWidth="1"/>
    <col min="16" max="16384" width="8.7109375" style="183"/>
  </cols>
  <sheetData>
    <row r="1" spans="1:10" x14ac:dyDescent="0.25">
      <c r="A1" s="95"/>
      <c r="B1" s="95"/>
      <c r="C1" s="95"/>
      <c r="D1" s="95"/>
      <c r="E1" s="95"/>
      <c r="F1" s="95"/>
      <c r="G1" s="95"/>
      <c r="H1" s="95"/>
    </row>
    <row r="2" spans="1:10" ht="31.5" x14ac:dyDescent="0.5">
      <c r="A2" s="95"/>
      <c r="B2" s="95"/>
      <c r="C2" s="199" t="s">
        <v>58</v>
      </c>
      <c r="D2" s="96"/>
      <c r="E2" s="95"/>
      <c r="F2" s="95"/>
      <c r="G2" s="95"/>
      <c r="H2" s="95"/>
    </row>
    <row r="3" spans="1:10" x14ac:dyDescent="0.25">
      <c r="A3" s="95"/>
      <c r="B3" s="95"/>
      <c r="C3" s="95"/>
      <c r="D3" s="95"/>
      <c r="E3" s="95"/>
      <c r="F3" s="95"/>
      <c r="G3" s="95"/>
      <c r="H3" s="95"/>
    </row>
    <row r="4" spans="1:10" x14ac:dyDescent="0.25">
      <c r="A4" s="95"/>
      <c r="B4" s="95"/>
      <c r="C4" s="95"/>
      <c r="D4" s="95"/>
      <c r="E4" s="95"/>
      <c r="F4" s="95"/>
      <c r="G4" s="95"/>
      <c r="H4" s="95"/>
    </row>
    <row r="5" spans="1:10" x14ac:dyDescent="0.25">
      <c r="A5" s="95"/>
      <c r="B5" s="95"/>
      <c r="C5" s="95"/>
      <c r="D5" s="95"/>
      <c r="E5" s="95"/>
      <c r="F5" s="95"/>
      <c r="G5" s="95"/>
      <c r="H5" s="95"/>
    </row>
    <row r="6" spans="1:10" x14ac:dyDescent="0.25">
      <c r="A6" s="95"/>
      <c r="B6" s="131" t="s">
        <v>8</v>
      </c>
      <c r="C6" s="131" t="s">
        <v>59</v>
      </c>
      <c r="D6" s="200">
        <v>2026</v>
      </c>
      <c r="E6" s="95"/>
      <c r="F6" s="95"/>
      <c r="G6" s="95"/>
      <c r="H6" s="95"/>
    </row>
    <row r="7" spans="1:10" x14ac:dyDescent="0.25">
      <c r="A7" s="95"/>
      <c r="B7" s="131" t="s">
        <v>5133</v>
      </c>
      <c r="C7" s="131" t="s">
        <v>59</v>
      </c>
      <c r="D7" s="200" t="s">
        <v>19</v>
      </c>
      <c r="E7" s="95"/>
      <c r="F7" s="95"/>
      <c r="G7" s="95"/>
      <c r="H7" s="95"/>
    </row>
    <row r="8" spans="1:10" x14ac:dyDescent="0.25">
      <c r="A8" s="95"/>
      <c r="B8" s="131" t="s">
        <v>11</v>
      </c>
      <c r="C8" s="131" t="s">
        <v>59</v>
      </c>
      <c r="D8" s="200" t="s">
        <v>4370</v>
      </c>
      <c r="E8" s="95"/>
      <c r="F8" s="95"/>
      <c r="G8" s="95"/>
      <c r="H8" s="95"/>
    </row>
    <row r="9" spans="1:10" x14ac:dyDescent="0.25">
      <c r="A9" s="196"/>
      <c r="B9" s="131" t="s">
        <v>13</v>
      </c>
      <c r="C9" s="131" t="s">
        <v>59</v>
      </c>
      <c r="D9" s="200" t="s">
        <v>4627</v>
      </c>
      <c r="E9" s="95"/>
      <c r="F9" s="95"/>
      <c r="G9" s="95"/>
      <c r="H9" s="95"/>
    </row>
    <row r="10" spans="1:10" x14ac:dyDescent="0.25">
      <c r="A10" s="197"/>
      <c r="B10" s="197"/>
      <c r="C10" s="197"/>
      <c r="D10" s="197"/>
      <c r="E10" s="197"/>
      <c r="F10" s="197"/>
      <c r="G10" s="197"/>
      <c r="H10" s="197"/>
    </row>
    <row r="11" spans="1:10" x14ac:dyDescent="0.25">
      <c r="A11" s="197"/>
      <c r="B11" s="197"/>
      <c r="C11" s="197"/>
      <c r="D11" s="197"/>
      <c r="E11" s="197"/>
      <c r="F11" s="197"/>
      <c r="G11" s="197"/>
      <c r="H11" s="197"/>
    </row>
    <row r="12" spans="1:10" s="197" customFormat="1" ht="14.25" customHeight="1" x14ac:dyDescent="0.25">
      <c r="B12" s="201"/>
      <c r="C12" s="201"/>
      <c r="D12" s="201"/>
      <c r="E12" s="201"/>
      <c r="F12" s="201"/>
      <c r="G12" s="201"/>
      <c r="H12" s="201"/>
    </row>
    <row r="13" spans="1:10" s="197" customFormat="1" ht="14.25" customHeight="1" x14ac:dyDescent="0.25">
      <c r="B13" s="474" t="s">
        <v>60</v>
      </c>
      <c r="C13" s="475"/>
      <c r="D13" s="476"/>
    </row>
    <row r="14" spans="1:10" s="197" customFormat="1" ht="14.25" customHeight="1" x14ac:dyDescent="0.25">
      <c r="B14" s="487" t="s">
        <v>1535</v>
      </c>
      <c r="C14" s="488"/>
      <c r="D14" s="491" t="s">
        <v>1770</v>
      </c>
      <c r="I14" s="201"/>
      <c r="J14" s="201"/>
    </row>
    <row r="15" spans="1:10" s="197" customFormat="1" ht="14.25" customHeight="1" x14ac:dyDescent="0.25">
      <c r="B15" s="489"/>
      <c r="C15" s="490"/>
      <c r="D15" s="492"/>
      <c r="I15" s="202"/>
      <c r="J15" s="201"/>
    </row>
    <row r="16" spans="1:10" s="197" customFormat="1" ht="14.25" customHeight="1" x14ac:dyDescent="0.25">
      <c r="B16" s="481"/>
      <c r="C16" s="482"/>
      <c r="D16" s="203"/>
      <c r="I16" s="201"/>
      <c r="J16" s="201"/>
    </row>
    <row r="17" spans="2:15" s="197" customFormat="1" ht="14.25" customHeight="1" x14ac:dyDescent="0.25">
      <c r="B17" s="483"/>
      <c r="C17" s="484"/>
      <c r="D17" s="203"/>
      <c r="I17" s="201"/>
      <c r="J17" s="201"/>
    </row>
    <row r="18" spans="2:15" s="197" customFormat="1" ht="14.25" customHeight="1" x14ac:dyDescent="0.25">
      <c r="B18" s="483"/>
      <c r="C18" s="484"/>
      <c r="D18" s="203"/>
      <c r="I18" s="201"/>
      <c r="J18" s="201"/>
    </row>
    <row r="19" spans="2:15" s="197" customFormat="1" ht="14.25" customHeight="1" x14ac:dyDescent="0.25">
      <c r="B19" s="485" t="s">
        <v>1662</v>
      </c>
      <c r="C19" s="486"/>
      <c r="D19" s="204" t="s">
        <v>61</v>
      </c>
      <c r="I19" s="201"/>
      <c r="J19" s="201"/>
    </row>
    <row r="20" spans="2:15" s="197" customFormat="1" ht="14.25" customHeight="1" x14ac:dyDescent="0.25">
      <c r="H20" s="201"/>
      <c r="I20" s="201"/>
      <c r="J20" s="201"/>
    </row>
    <row r="21" spans="2:15" s="197" customFormat="1" ht="14.25" customHeight="1" x14ac:dyDescent="0.25">
      <c r="G21" s="201"/>
      <c r="H21" s="201"/>
      <c r="I21" s="201"/>
      <c r="J21" s="201"/>
    </row>
    <row r="22" spans="2:15" s="197" customFormat="1" ht="14.25" customHeight="1" x14ac:dyDescent="0.25">
      <c r="H22" s="205"/>
      <c r="I22" s="206"/>
    </row>
    <row r="23" spans="2:15" s="197" customFormat="1" ht="15" customHeight="1" x14ac:dyDescent="0.25">
      <c r="H23" s="205"/>
      <c r="I23" s="206"/>
    </row>
    <row r="24" spans="2:15" s="197" customFormat="1" ht="15" customHeight="1" x14ac:dyDescent="0.25">
      <c r="B24" s="477" t="s">
        <v>62</v>
      </c>
      <c r="C24" s="478"/>
      <c r="D24" s="478"/>
      <c r="E24" s="478"/>
      <c r="F24" s="478"/>
      <c r="G24" s="478"/>
      <c r="H24" s="478"/>
      <c r="I24" s="478"/>
      <c r="J24" s="478"/>
      <c r="K24" s="479"/>
      <c r="L24" s="205"/>
      <c r="O24" s="205"/>
    </row>
    <row r="25" spans="2:15" s="197" customFormat="1" ht="35.25" customHeight="1" x14ac:dyDescent="0.25">
      <c r="B25" s="458" t="s">
        <v>1663</v>
      </c>
      <c r="C25" s="459"/>
      <c r="D25" s="207" t="s">
        <v>1664</v>
      </c>
      <c r="E25" s="464" t="s">
        <v>63</v>
      </c>
      <c r="F25" s="465"/>
      <c r="G25" s="464" t="s">
        <v>64</v>
      </c>
      <c r="H25" s="465"/>
      <c r="I25" s="459" t="s">
        <v>65</v>
      </c>
      <c r="J25" s="459"/>
      <c r="K25" s="480"/>
      <c r="L25" s="205"/>
      <c r="O25" s="205"/>
    </row>
    <row r="26" spans="2:15" s="197" customFormat="1" ht="15" customHeight="1" x14ac:dyDescent="0.25">
      <c r="B26" s="208"/>
      <c r="C26" s="209"/>
      <c r="D26" s="210"/>
      <c r="E26" s="210"/>
      <c r="F26" s="211"/>
      <c r="G26" s="210"/>
      <c r="H26" s="211"/>
      <c r="I26" s="209"/>
      <c r="J26" s="209"/>
      <c r="K26" s="212"/>
      <c r="L26" s="205"/>
      <c r="O26" s="206"/>
    </row>
    <row r="27" spans="2:15" s="197" customFormat="1" ht="15" customHeight="1" x14ac:dyDescent="0.25">
      <c r="B27" s="213"/>
      <c r="C27" s="201"/>
      <c r="D27" s="214"/>
      <c r="E27" s="214"/>
      <c r="F27" s="215"/>
      <c r="G27" s="214"/>
      <c r="H27" s="215"/>
      <c r="I27" s="201"/>
      <c r="J27" s="201"/>
      <c r="K27" s="216"/>
      <c r="L27" s="205"/>
      <c r="O27" s="206"/>
    </row>
    <row r="28" spans="2:15" s="197" customFormat="1" ht="15" customHeight="1" x14ac:dyDescent="0.25">
      <c r="B28" s="213"/>
      <c r="C28" s="201"/>
      <c r="D28" s="214"/>
      <c r="E28" s="214"/>
      <c r="F28" s="215"/>
      <c r="G28" s="214"/>
      <c r="H28" s="215"/>
      <c r="I28" s="201"/>
      <c r="J28" s="201"/>
      <c r="K28" s="216"/>
      <c r="L28" s="205"/>
      <c r="O28" s="206"/>
    </row>
    <row r="29" spans="2:15" s="197" customFormat="1" ht="15" customHeight="1" x14ac:dyDescent="0.25">
      <c r="B29" s="460" t="s">
        <v>66</v>
      </c>
      <c r="C29" s="461"/>
      <c r="D29" s="217" t="s">
        <v>67</v>
      </c>
      <c r="E29" s="462" t="s">
        <v>68</v>
      </c>
      <c r="F29" s="463"/>
      <c r="G29" s="449" t="s">
        <v>69</v>
      </c>
      <c r="H29" s="450"/>
      <c r="I29" s="451" t="s">
        <v>70</v>
      </c>
      <c r="J29" s="451"/>
      <c r="K29" s="452"/>
      <c r="L29" s="205"/>
      <c r="O29" s="205"/>
    </row>
    <row r="30" spans="2:15" s="197" customFormat="1" ht="15" customHeight="1" x14ac:dyDescent="0.25"/>
    <row r="31" spans="2:15" s="198" customFormat="1" x14ac:dyDescent="0.25"/>
    <row r="32" spans="2:15" s="198" customFormat="1" x14ac:dyDescent="0.25"/>
    <row r="33" spans="2:6" s="198" customFormat="1" x14ac:dyDescent="0.25">
      <c r="E33" s="218" t="s">
        <v>71</v>
      </c>
    </row>
    <row r="34" spans="2:6" s="198" customFormat="1" hidden="1" x14ac:dyDescent="0.25">
      <c r="B34" s="466" t="s">
        <v>72</v>
      </c>
      <c r="C34" s="467"/>
      <c r="D34" s="467"/>
      <c r="E34" s="467"/>
      <c r="F34" s="468"/>
    </row>
    <row r="35" spans="2:6" s="198" customFormat="1" ht="15" hidden="1" customHeight="1" x14ac:dyDescent="0.25">
      <c r="B35" s="472" t="s">
        <v>73</v>
      </c>
      <c r="C35" s="473"/>
      <c r="D35" s="469" t="s">
        <v>74</v>
      </c>
      <c r="E35" s="470"/>
      <c r="F35" s="471"/>
    </row>
    <row r="36" spans="2:6" s="198" customFormat="1" hidden="1" x14ac:dyDescent="0.25">
      <c r="B36" s="210"/>
      <c r="C36" s="209"/>
      <c r="D36" s="210"/>
      <c r="E36" s="209"/>
      <c r="F36" s="219"/>
    </row>
    <row r="37" spans="2:6" s="198" customFormat="1" hidden="1" x14ac:dyDescent="0.25">
      <c r="B37" s="214"/>
      <c r="C37" s="201"/>
      <c r="D37" s="214"/>
      <c r="E37" s="201"/>
      <c r="F37" s="220"/>
    </row>
    <row r="38" spans="2:6" s="198" customFormat="1" hidden="1" x14ac:dyDescent="0.25">
      <c r="B38" s="214"/>
      <c r="C38" s="201"/>
      <c r="D38" s="214"/>
      <c r="E38" s="201"/>
      <c r="F38" s="220"/>
    </row>
    <row r="39" spans="2:6" s="198" customFormat="1" hidden="1" x14ac:dyDescent="0.25">
      <c r="B39" s="453"/>
      <c r="C39" s="454"/>
      <c r="D39" s="455"/>
      <c r="E39" s="456"/>
      <c r="F39" s="457"/>
    </row>
    <row r="40" spans="2:6" s="198" customFormat="1" x14ac:dyDescent="0.25"/>
    <row r="41" spans="2:6" s="198" customFormat="1" x14ac:dyDescent="0.25"/>
    <row r="42" spans="2:6" s="198" customFormat="1" x14ac:dyDescent="0.25"/>
    <row r="43" spans="2:6" s="198" customFormat="1" x14ac:dyDescent="0.25"/>
    <row r="44" spans="2:6" s="198" customFormat="1" x14ac:dyDescent="0.25"/>
    <row r="45" spans="2:6" s="198" customFormat="1" x14ac:dyDescent="0.25"/>
    <row r="46" spans="2:6" s="198" customFormat="1" x14ac:dyDescent="0.25"/>
    <row r="47" spans="2:6" s="198" customFormat="1" x14ac:dyDescent="0.25"/>
    <row r="48" spans="2:6" s="198" customFormat="1" x14ac:dyDescent="0.25"/>
    <row r="49" s="198" customFormat="1" x14ac:dyDescent="0.25"/>
    <row r="50" s="198" customFormat="1" x14ac:dyDescent="0.25"/>
    <row r="51" s="198" customFormat="1" x14ac:dyDescent="0.25"/>
    <row r="52" s="198" customFormat="1" x14ac:dyDescent="0.25"/>
    <row r="53" s="198" customFormat="1" x14ac:dyDescent="0.25"/>
    <row r="54" s="198" customFormat="1" x14ac:dyDescent="0.25"/>
    <row r="55" s="198" customFormat="1" x14ac:dyDescent="0.25"/>
    <row r="56" s="198" customFormat="1" x14ac:dyDescent="0.25"/>
    <row r="57" s="198" customFormat="1" x14ac:dyDescent="0.25"/>
    <row r="58" s="198" customFormat="1" x14ac:dyDescent="0.25"/>
    <row r="59" s="198" customFormat="1" x14ac:dyDescent="0.25"/>
    <row r="60" s="198" customFormat="1" x14ac:dyDescent="0.25"/>
    <row r="61" s="198" customFormat="1" x14ac:dyDescent="0.25"/>
    <row r="62" s="198" customFormat="1" x14ac:dyDescent="0.25"/>
    <row r="63" s="198" customFormat="1" x14ac:dyDescent="0.25"/>
    <row r="64" s="198" customFormat="1" x14ac:dyDescent="0.25"/>
    <row r="65" s="198" customFormat="1" x14ac:dyDescent="0.25"/>
    <row r="66" s="198" customFormat="1" x14ac:dyDescent="0.25"/>
    <row r="67" s="198" customFormat="1" x14ac:dyDescent="0.25"/>
    <row r="68" s="198" customFormat="1" x14ac:dyDescent="0.25"/>
    <row r="69" s="198" customFormat="1" x14ac:dyDescent="0.25"/>
    <row r="70" s="198" customFormat="1" x14ac:dyDescent="0.25"/>
    <row r="71" s="198" customFormat="1" x14ac:dyDescent="0.25"/>
    <row r="72" s="198" customFormat="1" x14ac:dyDescent="0.25"/>
    <row r="73" s="198" customFormat="1" x14ac:dyDescent="0.25"/>
  </sheetData>
  <mergeCells count="19">
    <mergeCell ref="B13:D13"/>
    <mergeCell ref="B24:K24"/>
    <mergeCell ref="G25:H25"/>
    <mergeCell ref="I25:K25"/>
    <mergeCell ref="B16:C18"/>
    <mergeCell ref="B19:C19"/>
    <mergeCell ref="B14:C15"/>
    <mergeCell ref="D14:D15"/>
    <mergeCell ref="G29:H29"/>
    <mergeCell ref="I29:K29"/>
    <mergeCell ref="B39:C39"/>
    <mergeCell ref="D39:F39"/>
    <mergeCell ref="B25:C25"/>
    <mergeCell ref="B29:C29"/>
    <mergeCell ref="E29:F29"/>
    <mergeCell ref="E25:F25"/>
    <mergeCell ref="B34:F34"/>
    <mergeCell ref="D35:F35"/>
    <mergeCell ref="B35:C3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F90FA9B7-1B95-4D95-B230-D0818102F9E6}">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77" zoomScaleNormal="77" workbookViewId="0">
      <pane xSplit="3" ySplit="3" topLeftCell="D4" activePane="bottomRight" state="frozen"/>
      <selection activeCell="G2" sqref="G2"/>
      <selection pane="topRight" activeCell="G2" sqref="G2"/>
      <selection pane="bottomLeft" activeCell="G2" sqref="G2"/>
      <selection pane="bottomRight" activeCell="G4" sqref="G4"/>
    </sheetView>
  </sheetViews>
  <sheetFormatPr defaultColWidth="13.7109375" defaultRowHeight="15" outlineLevelCol="1" x14ac:dyDescent="0.25"/>
  <cols>
    <col min="1" max="1" width="17.140625" style="221" bestFit="1" customWidth="1"/>
    <col min="2" max="2" width="13" style="221" bestFit="1" customWidth="1"/>
    <col min="3" max="3" width="16.42578125" style="222" bestFit="1" customWidth="1"/>
    <col min="4" max="4" width="23.7109375" style="222" customWidth="1"/>
    <col min="5" max="5" width="8.5703125" style="222" customWidth="1"/>
    <col min="6" max="6" width="18.140625" style="223" bestFit="1" customWidth="1"/>
    <col min="7" max="7" width="23.85546875" style="222" bestFit="1" customWidth="1"/>
    <col min="8" max="8" width="20.7109375" style="222" bestFit="1" customWidth="1"/>
    <col min="9" max="9" width="18.85546875" style="222" bestFit="1" customWidth="1"/>
    <col min="10" max="10" width="16.42578125" style="222" bestFit="1" customWidth="1"/>
    <col min="11" max="11" width="16.28515625" style="259" bestFit="1" customWidth="1"/>
    <col min="12" max="12" width="18.28515625" style="222" bestFit="1" customWidth="1"/>
    <col min="13" max="13" width="31.7109375" style="224" bestFit="1" customWidth="1"/>
    <col min="14" max="14" width="38.42578125" style="224" bestFit="1" customWidth="1"/>
    <col min="15" max="15" width="14.85546875" style="226" bestFit="1" customWidth="1" outlineLevel="1"/>
    <col min="16" max="17" width="15.140625" style="226" bestFit="1" customWidth="1" outlineLevel="1"/>
    <col min="18" max="18" width="15" style="226" bestFit="1" customWidth="1" outlineLevel="1"/>
    <col min="19" max="19" width="15.28515625" style="226" bestFit="1" customWidth="1" outlineLevel="1"/>
    <col min="20" max="20" width="15" style="226" bestFit="1" customWidth="1" outlineLevel="1"/>
    <col min="21" max="21" width="14.42578125" style="226" bestFit="1" customWidth="1" outlineLevel="1"/>
    <col min="22" max="22" width="15.140625" style="226" bestFit="1" customWidth="1" outlineLevel="1"/>
    <col min="23" max="23" width="15.28515625" style="226" bestFit="1" customWidth="1" outlineLevel="1"/>
    <col min="24" max="24" width="15" style="226" bestFit="1" customWidth="1" outlineLevel="1"/>
    <col min="25" max="26" width="15.28515625" style="226" bestFit="1" customWidth="1" outlineLevel="1"/>
    <col min="27" max="27" width="16.28515625" style="226" bestFit="1" customWidth="1"/>
    <col min="28" max="28" width="1.85546875" style="228" customWidth="1"/>
    <col min="29" max="29" width="14.85546875" style="226" bestFit="1" customWidth="1" outlineLevel="1"/>
    <col min="30" max="31" width="15.140625" style="226" bestFit="1" customWidth="1" outlineLevel="1"/>
    <col min="32" max="32" width="15" style="226" bestFit="1" customWidth="1" outlineLevel="1"/>
    <col min="33" max="33" width="15.28515625" style="226" bestFit="1" customWidth="1" outlineLevel="1"/>
    <col min="34" max="34" width="15" style="226" bestFit="1" customWidth="1" outlineLevel="1"/>
    <col min="35" max="35" width="14.42578125" style="226" bestFit="1" customWidth="1" outlineLevel="1"/>
    <col min="36" max="36" width="15.140625" style="226" bestFit="1" customWidth="1" outlineLevel="1"/>
    <col min="37" max="37" width="15.28515625" style="226" bestFit="1" customWidth="1" outlineLevel="1"/>
    <col min="38" max="38" width="15" style="226" bestFit="1" customWidth="1" outlineLevel="1"/>
    <col min="39" max="40" width="15.28515625" style="226" bestFit="1" customWidth="1" outlineLevel="1"/>
    <col min="41" max="41" width="16.28515625" style="226" bestFit="1" customWidth="1"/>
    <col min="42" max="42" width="2.42578125" style="228" customWidth="1"/>
    <col min="43" max="43" width="14.85546875" style="226" bestFit="1" customWidth="1" outlineLevel="1"/>
    <col min="44" max="45" width="15.140625" style="226" bestFit="1" customWidth="1" outlineLevel="1"/>
    <col min="46" max="46" width="15" style="226" bestFit="1" customWidth="1" outlineLevel="1"/>
    <col min="47" max="47" width="15.28515625" style="226" bestFit="1" customWidth="1" outlineLevel="1"/>
    <col min="48" max="48" width="15" style="226" bestFit="1" customWidth="1" outlineLevel="1"/>
    <col min="49" max="49" width="14.42578125" style="226" bestFit="1" customWidth="1" outlineLevel="1"/>
    <col min="50" max="50" width="15.140625" style="226" bestFit="1" customWidth="1" outlineLevel="1"/>
    <col min="51" max="51" width="15.28515625" style="226" bestFit="1" customWidth="1" outlineLevel="1"/>
    <col min="52" max="52" width="15" style="226" bestFit="1" customWidth="1" outlineLevel="1"/>
    <col min="53" max="54" width="15.28515625" style="226" bestFit="1" customWidth="1" outlineLevel="1"/>
    <col min="55" max="55" width="16.28515625" style="226" bestFit="1" customWidth="1"/>
    <col min="56" max="56" width="10.140625" style="226" bestFit="1" customWidth="1"/>
    <col min="57" max="57" width="13.7109375" style="224" bestFit="1" customWidth="1" outlineLevel="1"/>
    <col min="58" max="58" width="27" style="224" bestFit="1" customWidth="1" outlineLevel="1"/>
    <col min="59" max="59" width="22.7109375" style="224" bestFit="1" customWidth="1" outlineLevel="1"/>
    <col min="60" max="60" width="27.85546875" style="224" customWidth="1" outlineLevel="1"/>
    <col min="61" max="61" width="14" style="224" bestFit="1" customWidth="1" outlineLevel="1"/>
    <col min="62" max="62" width="26.7109375" style="224" bestFit="1" customWidth="1" outlineLevel="1"/>
    <col min="63" max="63" width="26.140625" style="260" bestFit="1" customWidth="1" outlineLevel="1"/>
    <col min="64" max="64" width="27" style="260" bestFit="1" customWidth="1" outlineLevel="1"/>
    <col min="65" max="65" width="30.5703125" style="260" bestFit="1" customWidth="1" outlineLevel="1"/>
    <col min="66" max="66" width="20.7109375" style="224" bestFit="1" customWidth="1" outlineLevel="1"/>
    <col min="67" max="67" width="13.7109375" style="224" customWidth="1" outlineLevel="1"/>
    <col min="68" max="16384" width="13.7109375" style="224"/>
  </cols>
  <sheetData>
    <row r="1" spans="1:66" x14ac:dyDescent="0.25">
      <c r="K1" s="223"/>
      <c r="O1" s="225"/>
      <c r="S1" s="227"/>
      <c r="AC1" s="225"/>
      <c r="AG1" s="227"/>
      <c r="AQ1" s="225"/>
      <c r="AU1" s="227"/>
      <c r="BE1" s="229"/>
      <c r="BG1" s="230"/>
      <c r="BH1" s="231"/>
      <c r="BI1" s="232"/>
      <c r="BK1" s="233"/>
      <c r="BL1" s="233"/>
      <c r="BM1" s="233"/>
    </row>
    <row r="2" spans="1:66" x14ac:dyDescent="0.25">
      <c r="A2" s="364"/>
      <c r="B2" s="365"/>
      <c r="C2" s="366"/>
      <c r="D2" s="366"/>
      <c r="E2" s="366"/>
      <c r="F2" s="367"/>
      <c r="G2" s="366"/>
      <c r="H2" s="366"/>
      <c r="I2" s="366"/>
      <c r="J2" s="366"/>
      <c r="K2" s="367"/>
      <c r="L2" s="366"/>
      <c r="M2" s="368"/>
      <c r="N2" s="369"/>
      <c r="O2" s="370" t="s">
        <v>1538</v>
      </c>
      <c r="P2" s="371"/>
      <c r="Q2" s="371"/>
      <c r="R2" s="371"/>
      <c r="S2" s="370"/>
      <c r="T2" s="371"/>
      <c r="U2" s="371"/>
      <c r="V2" s="371"/>
      <c r="W2" s="371"/>
      <c r="X2" s="371"/>
      <c r="Y2" s="371"/>
      <c r="Z2" s="371"/>
      <c r="AA2" s="371"/>
      <c r="AB2" s="372"/>
      <c r="AC2" s="370" t="s">
        <v>1537</v>
      </c>
      <c r="AD2" s="371"/>
      <c r="AE2" s="371"/>
      <c r="AF2" s="371"/>
      <c r="AG2" s="370"/>
      <c r="AH2" s="371"/>
      <c r="AI2" s="371"/>
      <c r="AJ2" s="371"/>
      <c r="AK2" s="371"/>
      <c r="AL2" s="371"/>
      <c r="AM2" s="371"/>
      <c r="AN2" s="371"/>
      <c r="AO2" s="371"/>
      <c r="AP2" s="372"/>
      <c r="AQ2" s="370" t="s">
        <v>5174</v>
      </c>
      <c r="AR2" s="371"/>
      <c r="AS2" s="371"/>
      <c r="AT2" s="371"/>
      <c r="AU2" s="370"/>
      <c r="AV2" s="371"/>
      <c r="AW2" s="371"/>
      <c r="AX2" s="371"/>
      <c r="AY2" s="371"/>
      <c r="AZ2" s="371"/>
      <c r="BA2" s="371"/>
      <c r="BB2" s="373"/>
      <c r="BC2" s="374"/>
      <c r="BE2" s="229"/>
      <c r="BG2" s="230" t="s">
        <v>5150</v>
      </c>
      <c r="BH2" s="231">
        <v>16500</v>
      </c>
      <c r="BI2" s="232"/>
      <c r="BK2" s="233"/>
      <c r="BL2" s="233"/>
      <c r="BM2" s="233"/>
    </row>
    <row r="3" spans="1:66" s="264" customFormat="1" ht="30" x14ac:dyDescent="0.25">
      <c r="A3" s="359" t="s">
        <v>11</v>
      </c>
      <c r="B3" s="360" t="s">
        <v>75</v>
      </c>
      <c r="C3" s="360" t="s">
        <v>13</v>
      </c>
      <c r="D3" s="493" t="s">
        <v>76</v>
      </c>
      <c r="E3" s="493"/>
      <c r="F3" s="361" t="s">
        <v>77</v>
      </c>
      <c r="G3" s="360" t="s">
        <v>78</v>
      </c>
      <c r="H3" s="360" t="s">
        <v>79</v>
      </c>
      <c r="I3" s="360" t="s">
        <v>80</v>
      </c>
      <c r="J3" s="360" t="s">
        <v>1768</v>
      </c>
      <c r="K3" s="361" t="s">
        <v>81</v>
      </c>
      <c r="L3" s="360" t="s">
        <v>1769</v>
      </c>
      <c r="M3" s="360" t="s">
        <v>82</v>
      </c>
      <c r="N3" s="360" t="s">
        <v>83</v>
      </c>
      <c r="O3" s="360" t="s">
        <v>5134</v>
      </c>
      <c r="P3" s="360" t="s">
        <v>5135</v>
      </c>
      <c r="Q3" s="360" t="s">
        <v>5136</v>
      </c>
      <c r="R3" s="360" t="s">
        <v>5137</v>
      </c>
      <c r="S3" s="360" t="s">
        <v>5138</v>
      </c>
      <c r="T3" s="360" t="s">
        <v>5139</v>
      </c>
      <c r="U3" s="360" t="s">
        <v>5140</v>
      </c>
      <c r="V3" s="360" t="s">
        <v>5141</v>
      </c>
      <c r="W3" s="360" t="s">
        <v>5142</v>
      </c>
      <c r="X3" s="360" t="s">
        <v>5143</v>
      </c>
      <c r="Y3" s="360" t="s">
        <v>5144</v>
      </c>
      <c r="Z3" s="360" t="s">
        <v>5145</v>
      </c>
      <c r="AA3" s="360" t="s">
        <v>1536</v>
      </c>
      <c r="AB3" s="362"/>
      <c r="AC3" s="360" t="s">
        <v>5134</v>
      </c>
      <c r="AD3" s="360" t="s">
        <v>5135</v>
      </c>
      <c r="AE3" s="360" t="s">
        <v>5136</v>
      </c>
      <c r="AF3" s="360" t="s">
        <v>5137</v>
      </c>
      <c r="AG3" s="360" t="s">
        <v>5138</v>
      </c>
      <c r="AH3" s="360" t="s">
        <v>5139</v>
      </c>
      <c r="AI3" s="360" t="s">
        <v>5140</v>
      </c>
      <c r="AJ3" s="360" t="s">
        <v>5141</v>
      </c>
      <c r="AK3" s="360" t="s">
        <v>5142</v>
      </c>
      <c r="AL3" s="360" t="s">
        <v>5143</v>
      </c>
      <c r="AM3" s="360" t="s">
        <v>5144</v>
      </c>
      <c r="AN3" s="360" t="s">
        <v>5145</v>
      </c>
      <c r="AO3" s="360" t="s">
        <v>1536</v>
      </c>
      <c r="AP3" s="362"/>
      <c r="AQ3" s="360" t="s">
        <v>5134</v>
      </c>
      <c r="AR3" s="360" t="s">
        <v>5135</v>
      </c>
      <c r="AS3" s="360" t="s">
        <v>5136</v>
      </c>
      <c r="AT3" s="360" t="s">
        <v>5137</v>
      </c>
      <c r="AU3" s="360" t="s">
        <v>5138</v>
      </c>
      <c r="AV3" s="360" t="s">
        <v>5139</v>
      </c>
      <c r="AW3" s="360" t="s">
        <v>5140</v>
      </c>
      <c r="AX3" s="360" t="s">
        <v>5141</v>
      </c>
      <c r="AY3" s="360" t="s">
        <v>5142</v>
      </c>
      <c r="AZ3" s="360" t="s">
        <v>5143</v>
      </c>
      <c r="BA3" s="360" t="s">
        <v>5144</v>
      </c>
      <c r="BB3" s="360" t="s">
        <v>5145</v>
      </c>
      <c r="BC3" s="363" t="s">
        <v>1536</v>
      </c>
      <c r="BD3" s="331" t="s">
        <v>5173</v>
      </c>
      <c r="BE3" s="261" t="s">
        <v>29</v>
      </c>
      <c r="BF3" s="262" t="s">
        <v>84</v>
      </c>
      <c r="BG3" s="262" t="s">
        <v>85</v>
      </c>
      <c r="BH3" s="262" t="s">
        <v>86</v>
      </c>
      <c r="BI3" s="262" t="s">
        <v>1539</v>
      </c>
      <c r="BJ3" s="261" t="s">
        <v>87</v>
      </c>
      <c r="BK3" s="263" t="s">
        <v>32</v>
      </c>
      <c r="BL3" s="263" t="s">
        <v>34</v>
      </c>
      <c r="BM3" s="263" t="s">
        <v>1540</v>
      </c>
      <c r="BN3" s="263" t="s">
        <v>1541</v>
      </c>
    </row>
    <row r="4" spans="1:66" s="255" customFormat="1" x14ac:dyDescent="0.25">
      <c r="A4" s="348" t="str">
        <f>IF(D4="","",Cover!$D$8)</f>
        <v/>
      </c>
      <c r="B4" s="348" t="str">
        <f>IF(D4="","",Cover!$D$7)</f>
        <v/>
      </c>
      <c r="C4" s="235" t="str">
        <f>IF(F4="","",IFERROR(VLOOKUP(F4,'Master Data'!$E$59:$J$146,6,FALSE),0))</f>
        <v/>
      </c>
      <c r="D4" s="349" t="str">
        <f>IF(F4="","",IFERROR(VLOOKUP(F4,'Master Data'!$E$59:$L$146,8,FALSE),0))</f>
        <v/>
      </c>
      <c r="E4" s="235" t="str">
        <f>IF(D4="","",IFERROR(VLOOKUP(D4,'Master Data'!$D$59:$I$146,6,FALSE),0))</f>
        <v/>
      </c>
      <c r="F4" s="350"/>
      <c r="G4" s="351"/>
      <c r="H4" s="352">
        <f>IFERROR(VLOOKUP(G4,'Master Data'!$C$337:$I$354,7,FALSE),0)</f>
        <v>0</v>
      </c>
      <c r="I4" s="349">
        <f>IFERROR(VLOOKUP(H4,'Master Data'!$B$337:$D$352,3,FALSE),0)</f>
        <v>0</v>
      </c>
      <c r="J4" s="352">
        <f>IFERROR(VLOOKUP(H4,'Master Data'!$B$337:$H$354,7,FALSE),0)</f>
        <v>0</v>
      </c>
      <c r="K4" s="353"/>
      <c r="L4" s="354" t="str">
        <f>IFERROR(IF(I4="FIXED ASSET",J4&amp;E4&amp;K4,VLOOKUP(F4,'Master Data'!$E$59:$H$146,4,FALSE)&amp;"-"&amp;J4&amp;"-"&amp;K4),"-")</f>
        <v>-</v>
      </c>
      <c r="M4" s="350"/>
      <c r="N4" s="350"/>
      <c r="O4" s="355"/>
      <c r="P4" s="355"/>
      <c r="Q4" s="355"/>
      <c r="R4" s="355"/>
      <c r="S4" s="355"/>
      <c r="T4" s="355"/>
      <c r="U4" s="355"/>
      <c r="V4" s="355"/>
      <c r="W4" s="355"/>
      <c r="X4" s="355"/>
      <c r="Y4" s="355"/>
      <c r="Z4" s="355"/>
      <c r="AA4" s="356">
        <f>SUM(O4:Z4)</f>
        <v>0</v>
      </c>
      <c r="AB4" s="357"/>
      <c r="AC4" s="355"/>
      <c r="AD4" s="355"/>
      <c r="AE4" s="355"/>
      <c r="AF4" s="355"/>
      <c r="AG4" s="355"/>
      <c r="AH4" s="355"/>
      <c r="AI4" s="355"/>
      <c r="AJ4" s="355"/>
      <c r="AK4" s="355"/>
      <c r="AL4" s="355"/>
      <c r="AM4" s="355"/>
      <c r="AN4" s="355"/>
      <c r="AO4" s="356">
        <f>SUM(AC4:AN4)</f>
        <v>0</v>
      </c>
      <c r="AP4" s="357"/>
      <c r="AQ4" s="358"/>
      <c r="AR4" s="358"/>
      <c r="AS4" s="358"/>
      <c r="AT4" s="358"/>
      <c r="AU4" s="358"/>
      <c r="AV4" s="358"/>
      <c r="AW4" s="358"/>
      <c r="AX4" s="358"/>
      <c r="AY4" s="358"/>
      <c r="AZ4" s="358"/>
      <c r="BA4" s="358"/>
      <c r="BB4" s="358"/>
      <c r="BC4" s="356">
        <f>SUM(AQ4:BB4)</f>
        <v>0</v>
      </c>
      <c r="BD4" s="249">
        <f>AA4-BI4</f>
        <v>0</v>
      </c>
      <c r="BE4" s="238"/>
      <c r="BF4" s="250"/>
      <c r="BG4" s="250"/>
      <c r="BH4" s="251"/>
      <c r="BI4" s="252">
        <f>IF(BG4="USD",BH4*$BH$2,IF(BG4="IDR",BH4,0))</f>
        <v>0</v>
      </c>
      <c r="BJ4" s="250"/>
      <c r="BK4" s="253" t="str">
        <f>IF($I4="PROJECT","Please Fill Start Date","")</f>
        <v/>
      </c>
      <c r="BL4" s="254" t="str">
        <f>IF($I4="PROJECT","Please Fill Finish Date","")</f>
        <v/>
      </c>
      <c r="BM4" s="254"/>
      <c r="BN4" s="251"/>
    </row>
    <row r="5" spans="1:66" s="255" customFormat="1" x14ac:dyDescent="0.25">
      <c r="A5" s="234" t="str">
        <f>IF(D5="","",Cover!$D$8)</f>
        <v/>
      </c>
      <c r="B5" s="234" t="str">
        <f>IF(D5="","",Cover!$D$7)</f>
        <v/>
      </c>
      <c r="C5" s="332" t="str">
        <f>IF(F5="","",IFERROR(VLOOKUP(F5,'Master Data'!$E$59:$J$146,6,FALSE),0))</f>
        <v/>
      </c>
      <c r="D5" s="236" t="str">
        <f>IF(F5="","",IFERROR(VLOOKUP(F5,'Master Data'!$E$59:$L$146,8,FALSE),0))</f>
        <v/>
      </c>
      <c r="E5" s="332" t="str">
        <f>IF(D5="","",IFERROR(VLOOKUP(D5,'Master Data'!$D$59:$I$146,6,FALSE),0))</f>
        <v/>
      </c>
      <c r="F5" s="350"/>
      <c r="G5" s="238"/>
      <c r="H5" s="239">
        <f>IFERROR(VLOOKUP(G5,'Master Data'!$C$337:$I$354,7,FALSE),0)</f>
        <v>0</v>
      </c>
      <c r="I5" s="240">
        <f>IFERROR(VLOOKUP(H5,'Master Data'!$B$337:$D$352,3,FALSE),0)</f>
        <v>0</v>
      </c>
      <c r="J5" s="241">
        <f>IFERROR(VLOOKUP(H5,'Master Data'!$B$337:$H$354,7,FALSE),0)</f>
        <v>0</v>
      </c>
      <c r="K5" s="242"/>
      <c r="L5" s="333" t="str">
        <f>IFERROR(IF(I5="FIXED ASSET",J5&amp;E5&amp;K5,VLOOKUP(F5,'Master Data'!$E$59:$H$146,4,FALSE)&amp;"-"&amp;J5&amp;"-"&amp;K5),"-")</f>
        <v>-</v>
      </c>
      <c r="M5" s="237"/>
      <c r="N5" s="237"/>
      <c r="O5" s="244"/>
      <c r="P5" s="244"/>
      <c r="Q5" s="244"/>
      <c r="R5" s="244"/>
      <c r="S5" s="244"/>
      <c r="T5" s="244"/>
      <c r="U5" s="244"/>
      <c r="V5" s="244"/>
      <c r="W5" s="244"/>
      <c r="X5" s="244"/>
      <c r="Y5" s="244"/>
      <c r="Z5" s="244"/>
      <c r="AA5" s="245">
        <f t="shared" ref="AA5:AA13" si="0">SUM(O5:Z5)</f>
        <v>0</v>
      </c>
      <c r="AB5" s="334"/>
      <c r="AC5" s="244"/>
      <c r="AD5" s="244"/>
      <c r="AE5" s="244"/>
      <c r="AF5" s="244"/>
      <c r="AG5" s="244"/>
      <c r="AH5" s="244"/>
      <c r="AI5" s="244"/>
      <c r="AJ5" s="244"/>
      <c r="AK5" s="244"/>
      <c r="AL5" s="244"/>
      <c r="AM5" s="244"/>
      <c r="AN5" s="244"/>
      <c r="AO5" s="245">
        <f t="shared" ref="AO5:AO13" si="1">SUM(AC5:AN5)</f>
        <v>0</v>
      </c>
      <c r="AP5" s="334"/>
      <c r="AQ5" s="248"/>
      <c r="AR5" s="248"/>
      <c r="AS5" s="248"/>
      <c r="AT5" s="248"/>
      <c r="AU5" s="248"/>
      <c r="AV5" s="248"/>
      <c r="AW5" s="248"/>
      <c r="AX5" s="248"/>
      <c r="AY5" s="248"/>
      <c r="AZ5" s="248"/>
      <c r="BA5" s="248"/>
      <c r="BB5" s="248"/>
      <c r="BC5" s="245">
        <f t="shared" ref="BC5:BC13" si="2">SUM(AQ5:BB5)</f>
        <v>0</v>
      </c>
      <c r="BD5" s="249">
        <f t="shared" ref="BD5:BD31" si="3">AA5-BI5</f>
        <v>0</v>
      </c>
      <c r="BE5" s="238"/>
      <c r="BF5" s="250"/>
      <c r="BG5" s="250"/>
      <c r="BH5" s="251"/>
      <c r="BI5" s="252">
        <f t="shared" ref="BI5:BI31" si="4">IF(BG5="USD",BH5*$BH$2,IF(BG5="IDR",BH5,0))</f>
        <v>0</v>
      </c>
      <c r="BJ5" s="250"/>
      <c r="BK5" s="253" t="str">
        <f t="shared" ref="BK5:BK31" si="5">IF($I5="PROJECT","Please Fill Start Date","")</f>
        <v/>
      </c>
      <c r="BL5" s="254" t="str">
        <f t="shared" ref="BL5:BL31" si="6">IF($I5="PROJECT","Please Fill Finish Date","")</f>
        <v/>
      </c>
      <c r="BM5" s="254"/>
      <c r="BN5" s="251"/>
    </row>
    <row r="6" spans="1:66" s="255" customFormat="1" x14ac:dyDescent="0.25">
      <c r="A6" s="234" t="str">
        <f>IF(D6="","",Cover!$D$8)</f>
        <v/>
      </c>
      <c r="B6" s="234" t="str">
        <f>IF(D6="","",Cover!$D$7)</f>
        <v/>
      </c>
      <c r="C6" s="235" t="str">
        <f>IF(F6="","",IFERROR(VLOOKUP(F6,'Master Data'!$E$59:$J$146,6,FALSE),0))</f>
        <v/>
      </c>
      <c r="D6" s="236" t="str">
        <f>IF(F6="","",IFERROR(VLOOKUP(F6,'Master Data'!$E$59:$L$146,8,FALSE),0))</f>
        <v/>
      </c>
      <c r="E6" s="235" t="str">
        <f>IF(D6="","",IFERROR(VLOOKUP(D6,'Master Data'!$D$59:$I$146,6,FALSE),0))</f>
        <v/>
      </c>
      <c r="F6" s="350"/>
      <c r="G6" s="238"/>
      <c r="H6" s="239">
        <f>IFERROR(VLOOKUP(G6,'Master Data'!$C$337:$I$354,7,FALSE),0)</f>
        <v>0</v>
      </c>
      <c r="I6" s="240">
        <f>IFERROR(VLOOKUP(H6,'Master Data'!$B$337:$D$352,3,FALSE),0)</f>
        <v>0</v>
      </c>
      <c r="J6" s="241">
        <f>IFERROR(VLOOKUP(H6,'Master Data'!$B$337:$H$354,7,FALSE),0)</f>
        <v>0</v>
      </c>
      <c r="K6" s="242"/>
      <c r="L6" s="256" t="str">
        <f>IFERROR(IF(I6="FIXED ASSET",J6&amp;E6&amp;K6,VLOOKUP(F6,'Master Data'!$E$59:$H$146,4,FALSE)&amp;"-"&amp;J6&amp;"-"&amp;K6),"-")</f>
        <v>-</v>
      </c>
      <c r="M6" s="237"/>
      <c r="N6" s="243"/>
      <c r="O6" s="244"/>
      <c r="P6" s="244"/>
      <c r="Q6" s="244"/>
      <c r="R6" s="244"/>
      <c r="S6" s="244"/>
      <c r="T6" s="244"/>
      <c r="U6" s="244"/>
      <c r="V6" s="244"/>
      <c r="W6" s="244"/>
      <c r="X6" s="244"/>
      <c r="Y6" s="244"/>
      <c r="Z6" s="244"/>
      <c r="AA6" s="245">
        <f t="shared" si="0"/>
        <v>0</v>
      </c>
      <c r="AB6" s="246"/>
      <c r="AC6" s="244"/>
      <c r="AD6" s="244"/>
      <c r="AE6" s="244"/>
      <c r="AF6" s="244"/>
      <c r="AG6" s="244"/>
      <c r="AH6" s="244"/>
      <c r="AI6" s="244"/>
      <c r="AJ6" s="244"/>
      <c r="AK6" s="244"/>
      <c r="AL6" s="244"/>
      <c r="AM6" s="244"/>
      <c r="AN6" s="244"/>
      <c r="AO6" s="245">
        <f t="shared" si="1"/>
        <v>0</v>
      </c>
      <c r="AP6" s="246"/>
      <c r="AQ6" s="247"/>
      <c r="AR6" s="248"/>
      <c r="AS6" s="248"/>
      <c r="AT6" s="248"/>
      <c r="AU6" s="248"/>
      <c r="AV6" s="248"/>
      <c r="AW6" s="248"/>
      <c r="AX6" s="248"/>
      <c r="AY6" s="248"/>
      <c r="AZ6" s="248"/>
      <c r="BA6" s="248"/>
      <c r="BB6" s="248"/>
      <c r="BC6" s="245">
        <f t="shared" si="2"/>
        <v>0</v>
      </c>
      <c r="BD6" s="249">
        <f t="shared" si="3"/>
        <v>0</v>
      </c>
      <c r="BE6" s="238"/>
      <c r="BF6" s="250"/>
      <c r="BG6" s="250"/>
      <c r="BH6" s="251"/>
      <c r="BI6" s="252">
        <f t="shared" si="4"/>
        <v>0</v>
      </c>
      <c r="BJ6" s="250"/>
      <c r="BK6" s="253" t="str">
        <f t="shared" si="5"/>
        <v/>
      </c>
      <c r="BL6" s="254" t="str">
        <f t="shared" si="6"/>
        <v/>
      </c>
      <c r="BM6" s="254"/>
      <c r="BN6" s="251"/>
    </row>
    <row r="7" spans="1:66" s="146" customFormat="1" x14ac:dyDescent="0.25">
      <c r="A7" s="234" t="str">
        <f>IF(D7="","",Cover!$D$8)</f>
        <v/>
      </c>
      <c r="B7" s="234" t="str">
        <f>IF(D7="","",Cover!$D$7)</f>
        <v/>
      </c>
      <c r="C7" s="235" t="str">
        <f>IF(F7="","",IFERROR(VLOOKUP(F7,'Master Data'!$E$59:$J$146,6,FALSE),0))</f>
        <v/>
      </c>
      <c r="D7" s="236" t="str">
        <f>IF(F7="","",IFERROR(VLOOKUP(F7,'Master Data'!$E$59:$L$146,8,FALSE),0))</f>
        <v/>
      </c>
      <c r="E7" s="235" t="str">
        <f>IF(D7="","",IFERROR(VLOOKUP(D7,'Master Data'!$D$59:$I$146,6,FALSE),0))</f>
        <v/>
      </c>
      <c r="F7" s="350"/>
      <c r="G7" s="238"/>
      <c r="H7" s="239">
        <f>IFERROR(VLOOKUP(G7,'Master Data'!$C$337:$I$354,7,FALSE),0)</f>
        <v>0</v>
      </c>
      <c r="I7" s="240">
        <f>IFERROR(VLOOKUP(H7,'Master Data'!$B$337:$D$352,3,FALSE),0)</f>
        <v>0</v>
      </c>
      <c r="J7" s="241">
        <f>IFERROR(VLOOKUP(H7,'Master Data'!$B$337:$H$354,7,FALSE),0)</f>
        <v>0</v>
      </c>
      <c r="K7" s="242"/>
      <c r="L7" s="256" t="str">
        <f>IFERROR(IF(I7="FIXED ASSET",J7&amp;E7&amp;K7,VLOOKUP(F7,'Master Data'!$E$59:$H$146,4,FALSE)&amp;"-"&amp;J7&amp;"-"&amp;K7),"-")</f>
        <v>-</v>
      </c>
      <c r="M7" s="237"/>
      <c r="N7" s="243"/>
      <c r="O7" s="257"/>
      <c r="P7" s="257"/>
      <c r="Q7" s="257"/>
      <c r="R7" s="257"/>
      <c r="S7" s="257"/>
      <c r="T7" s="257"/>
      <c r="U7" s="257"/>
      <c r="V7" s="257"/>
      <c r="W7" s="257"/>
      <c r="X7" s="257"/>
      <c r="Y7" s="257"/>
      <c r="Z7" s="257"/>
      <c r="AA7" s="245">
        <f t="shared" si="0"/>
        <v>0</v>
      </c>
      <c r="AB7" s="246"/>
      <c r="AC7" s="257"/>
      <c r="AD7" s="257"/>
      <c r="AE7" s="257"/>
      <c r="AF7" s="257"/>
      <c r="AG7" s="257"/>
      <c r="AH7" s="257"/>
      <c r="AI7" s="257"/>
      <c r="AJ7" s="257"/>
      <c r="AK7" s="257"/>
      <c r="AL7" s="257"/>
      <c r="AM7" s="257"/>
      <c r="AN7" s="257"/>
      <c r="AO7" s="245">
        <f t="shared" si="1"/>
        <v>0</v>
      </c>
      <c r="AP7" s="246"/>
      <c r="AQ7" s="247"/>
      <c r="AR7" s="248"/>
      <c r="AS7" s="248"/>
      <c r="AT7" s="248"/>
      <c r="AU7" s="248"/>
      <c r="AV7" s="248"/>
      <c r="AW7" s="248"/>
      <c r="AX7" s="248"/>
      <c r="AY7" s="248"/>
      <c r="AZ7" s="248"/>
      <c r="BA7" s="248"/>
      <c r="BB7" s="248"/>
      <c r="BC7" s="245">
        <f t="shared" si="2"/>
        <v>0</v>
      </c>
      <c r="BD7" s="249">
        <f t="shared" si="3"/>
        <v>0</v>
      </c>
      <c r="BE7" s="238"/>
      <c r="BF7" s="250"/>
      <c r="BG7" s="250"/>
      <c r="BH7" s="251"/>
      <c r="BI7" s="252">
        <f t="shared" si="4"/>
        <v>0</v>
      </c>
      <c r="BJ7" s="250"/>
      <c r="BK7" s="253" t="str">
        <f t="shared" si="5"/>
        <v/>
      </c>
      <c r="BL7" s="254" t="str">
        <f t="shared" si="6"/>
        <v/>
      </c>
      <c r="BM7" s="254"/>
      <c r="BN7" s="251"/>
    </row>
    <row r="8" spans="1:66" s="146" customFormat="1" x14ac:dyDescent="0.25">
      <c r="A8" s="234" t="str">
        <f>IF(D8="","",Cover!$D$8)</f>
        <v/>
      </c>
      <c r="B8" s="234" t="str">
        <f>IF(D8="","",Cover!$D$7)</f>
        <v/>
      </c>
      <c r="C8" s="235" t="str">
        <f>IF(F8="","",IFERROR(VLOOKUP(F8,'Master Data'!$E$59:$J$146,6,FALSE),0))</f>
        <v/>
      </c>
      <c r="D8" s="236" t="str">
        <f>IF(F8="","",IFERROR(VLOOKUP(F8,'Master Data'!$E$59:$L$146,8,FALSE),0))</f>
        <v/>
      </c>
      <c r="E8" s="235" t="str">
        <f>IF(D8="","",IFERROR(VLOOKUP(D8,'Master Data'!$D$59:$I$146,6,FALSE),0))</f>
        <v/>
      </c>
      <c r="F8" s="350"/>
      <c r="G8" s="238"/>
      <c r="H8" s="239">
        <f>IFERROR(VLOOKUP(G8,'Master Data'!$C$337:$I$354,7,FALSE),0)</f>
        <v>0</v>
      </c>
      <c r="I8" s="240">
        <f>IFERROR(VLOOKUP(H8,'Master Data'!$B$337:$D$352,3,FALSE),0)</f>
        <v>0</v>
      </c>
      <c r="J8" s="241">
        <f>IFERROR(VLOOKUP(H8,'Master Data'!$B$337:$H$354,7,FALSE),0)</f>
        <v>0</v>
      </c>
      <c r="K8" s="242"/>
      <c r="L8" s="256" t="str">
        <f>IFERROR(IF(I8="FIXED ASSET",J8&amp;E8&amp;K8,VLOOKUP(F8,'Master Data'!$E$59:$H$146,4,FALSE)&amp;"-"&amp;J8&amp;"-"&amp;K8),"-")</f>
        <v>-</v>
      </c>
      <c r="M8" s="237"/>
      <c r="N8" s="243"/>
      <c r="O8" s="257"/>
      <c r="P8" s="257"/>
      <c r="Q8" s="257"/>
      <c r="R8" s="257"/>
      <c r="S8" s="257"/>
      <c r="T8" s="257"/>
      <c r="U8" s="257"/>
      <c r="V8" s="257"/>
      <c r="W8" s="257"/>
      <c r="X8" s="257"/>
      <c r="Y8" s="257"/>
      <c r="Z8" s="257"/>
      <c r="AA8" s="245">
        <f t="shared" si="0"/>
        <v>0</v>
      </c>
      <c r="AB8" s="246"/>
      <c r="AC8" s="257"/>
      <c r="AD8" s="257"/>
      <c r="AE8" s="257"/>
      <c r="AF8" s="257"/>
      <c r="AG8" s="257"/>
      <c r="AH8" s="257"/>
      <c r="AI8" s="257"/>
      <c r="AJ8" s="257"/>
      <c r="AK8" s="257"/>
      <c r="AL8" s="257"/>
      <c r="AM8" s="257"/>
      <c r="AN8" s="257"/>
      <c r="AO8" s="245">
        <f t="shared" si="1"/>
        <v>0</v>
      </c>
      <c r="AP8" s="246"/>
      <c r="AQ8" s="247"/>
      <c r="AR8" s="248"/>
      <c r="AS8" s="248"/>
      <c r="AT8" s="248"/>
      <c r="AU8" s="248"/>
      <c r="AV8" s="248"/>
      <c r="AW8" s="248"/>
      <c r="AX8" s="248"/>
      <c r="AY8" s="248"/>
      <c r="AZ8" s="248"/>
      <c r="BA8" s="248"/>
      <c r="BB8" s="248"/>
      <c r="BC8" s="245">
        <f t="shared" si="2"/>
        <v>0</v>
      </c>
      <c r="BD8" s="249">
        <f t="shared" si="3"/>
        <v>0</v>
      </c>
      <c r="BE8" s="238"/>
      <c r="BF8" s="250"/>
      <c r="BG8" s="250"/>
      <c r="BH8" s="251"/>
      <c r="BI8" s="252">
        <f t="shared" si="4"/>
        <v>0</v>
      </c>
      <c r="BJ8" s="250"/>
      <c r="BK8" s="253" t="str">
        <f t="shared" si="5"/>
        <v/>
      </c>
      <c r="BL8" s="254" t="str">
        <f t="shared" si="6"/>
        <v/>
      </c>
      <c r="BM8" s="254"/>
      <c r="BN8" s="251"/>
    </row>
    <row r="9" spans="1:66" s="146" customFormat="1" x14ac:dyDescent="0.25">
      <c r="A9" s="234" t="str">
        <f>IF(D9="","",Cover!$D$8)</f>
        <v/>
      </c>
      <c r="B9" s="234" t="str">
        <f>IF(D9="","",Cover!$D$7)</f>
        <v/>
      </c>
      <c r="C9" s="235" t="str">
        <f>IF(F9="","",IFERROR(VLOOKUP(F9,'Master Data'!$E$59:$J$146,6,FALSE),0))</f>
        <v/>
      </c>
      <c r="D9" s="236" t="str">
        <f>IF(F9="","",IFERROR(VLOOKUP(F9,'Master Data'!$E$59:$L$146,8,FALSE),0))</f>
        <v/>
      </c>
      <c r="E9" s="235" t="str">
        <f>IF(D9="","",IFERROR(VLOOKUP(D9,'Master Data'!$D$59:$I$146,6,FALSE),0))</f>
        <v/>
      </c>
      <c r="F9" s="350"/>
      <c r="G9" s="238"/>
      <c r="H9" s="239">
        <f>IFERROR(VLOOKUP(G9,'Master Data'!$C$337:$I$354,7,FALSE),0)</f>
        <v>0</v>
      </c>
      <c r="I9" s="240">
        <f>IFERROR(VLOOKUP(H9,'Master Data'!$B$337:$D$352,3,FALSE),0)</f>
        <v>0</v>
      </c>
      <c r="J9" s="241">
        <f>IFERROR(VLOOKUP(H9,'Master Data'!$B$337:$H$354,7,FALSE),0)</f>
        <v>0</v>
      </c>
      <c r="K9" s="242"/>
      <c r="L9" s="256" t="str">
        <f>IFERROR(IF(I9="FIXED ASSET",J9&amp;E9&amp;K9,VLOOKUP(F9,'Master Data'!$E$59:$H$146,4,FALSE)&amp;"-"&amp;J9&amp;"-"&amp;K9),"-")</f>
        <v>-</v>
      </c>
      <c r="M9" s="237"/>
      <c r="N9" s="243"/>
      <c r="O9" s="257"/>
      <c r="P9" s="257"/>
      <c r="Q9" s="257"/>
      <c r="R9" s="257"/>
      <c r="S9" s="257"/>
      <c r="T9" s="257"/>
      <c r="U9" s="257"/>
      <c r="V9" s="257"/>
      <c r="W9" s="257"/>
      <c r="X9" s="257"/>
      <c r="Y9" s="257"/>
      <c r="Z9" s="257"/>
      <c r="AA9" s="245">
        <f t="shared" si="0"/>
        <v>0</v>
      </c>
      <c r="AB9" s="246"/>
      <c r="AC9" s="257"/>
      <c r="AD9" s="257"/>
      <c r="AE9" s="257"/>
      <c r="AF9" s="257"/>
      <c r="AG9" s="257"/>
      <c r="AH9" s="257"/>
      <c r="AI9" s="257"/>
      <c r="AJ9" s="257"/>
      <c r="AK9" s="257"/>
      <c r="AL9" s="257"/>
      <c r="AM9" s="257"/>
      <c r="AN9" s="257"/>
      <c r="AO9" s="245">
        <f t="shared" si="1"/>
        <v>0</v>
      </c>
      <c r="AP9" s="246"/>
      <c r="AQ9" s="247"/>
      <c r="AR9" s="248"/>
      <c r="AS9" s="248"/>
      <c r="AT9" s="248"/>
      <c r="AU9" s="248"/>
      <c r="AV9" s="248"/>
      <c r="AW9" s="248"/>
      <c r="AX9" s="248"/>
      <c r="AY9" s="248"/>
      <c r="AZ9" s="248"/>
      <c r="BA9" s="248"/>
      <c r="BB9" s="248"/>
      <c r="BC9" s="245">
        <f t="shared" si="2"/>
        <v>0</v>
      </c>
      <c r="BD9" s="249">
        <f t="shared" si="3"/>
        <v>0</v>
      </c>
      <c r="BE9" s="238"/>
      <c r="BF9" s="250"/>
      <c r="BG9" s="250"/>
      <c r="BH9" s="251"/>
      <c r="BI9" s="252">
        <f t="shared" si="4"/>
        <v>0</v>
      </c>
      <c r="BJ9" s="250"/>
      <c r="BK9" s="253" t="str">
        <f t="shared" si="5"/>
        <v/>
      </c>
      <c r="BL9" s="254" t="str">
        <f t="shared" si="6"/>
        <v/>
      </c>
      <c r="BM9" s="254"/>
      <c r="BN9" s="251"/>
    </row>
    <row r="10" spans="1:66" s="146" customFormat="1" x14ac:dyDescent="0.25">
      <c r="A10" s="234" t="str">
        <f>IF(D10="","",Cover!$D$8)</f>
        <v/>
      </c>
      <c r="B10" s="234" t="str">
        <f>IF(D10="","",Cover!$D$7)</f>
        <v/>
      </c>
      <c r="C10" s="235" t="str">
        <f>IF(F10="","",IFERROR(VLOOKUP(F10,'Master Data'!$E$59:$J$146,6,FALSE),0))</f>
        <v/>
      </c>
      <c r="D10" s="236" t="str">
        <f>IF(F10="","",IFERROR(VLOOKUP(F10,'Master Data'!$E$59:$L$146,8,FALSE),0))</f>
        <v/>
      </c>
      <c r="E10" s="235" t="str">
        <f>IF(D10="","",IFERROR(VLOOKUP(D10,'Master Data'!$D$59:$I$146,6,FALSE),0))</f>
        <v/>
      </c>
      <c r="F10" s="350"/>
      <c r="G10" s="238"/>
      <c r="H10" s="239">
        <f>IFERROR(VLOOKUP(G10,'Master Data'!$C$337:$I$354,7,FALSE),0)</f>
        <v>0</v>
      </c>
      <c r="I10" s="240">
        <f>IFERROR(VLOOKUP(H10,'Master Data'!$B$337:$D$352,3,FALSE),0)</f>
        <v>0</v>
      </c>
      <c r="J10" s="241">
        <f>IFERROR(VLOOKUP(H10,'Master Data'!$B$337:$H$354,7,FALSE),0)</f>
        <v>0</v>
      </c>
      <c r="K10" s="242"/>
      <c r="L10" s="256" t="str">
        <f>IFERROR(IF(I10="FIXED ASSET",J10&amp;E10&amp;K10,VLOOKUP(F10,'Master Data'!$E$59:$H$146,4,FALSE)&amp;"-"&amp;J10&amp;"-"&amp;K10),"-")</f>
        <v>-</v>
      </c>
      <c r="M10" s="237"/>
      <c r="N10" s="243"/>
      <c r="O10" s="257"/>
      <c r="P10" s="257"/>
      <c r="Q10" s="257"/>
      <c r="R10" s="257"/>
      <c r="S10" s="257"/>
      <c r="T10" s="257"/>
      <c r="U10" s="257"/>
      <c r="V10" s="257"/>
      <c r="W10" s="257"/>
      <c r="X10" s="257"/>
      <c r="Y10" s="257"/>
      <c r="Z10" s="257"/>
      <c r="AA10" s="245">
        <f t="shared" si="0"/>
        <v>0</v>
      </c>
      <c r="AB10" s="246"/>
      <c r="AC10" s="257"/>
      <c r="AD10" s="257"/>
      <c r="AE10" s="257"/>
      <c r="AF10" s="257"/>
      <c r="AG10" s="257"/>
      <c r="AH10" s="257"/>
      <c r="AI10" s="257"/>
      <c r="AJ10" s="257"/>
      <c r="AK10" s="257"/>
      <c r="AL10" s="257"/>
      <c r="AM10" s="257"/>
      <c r="AN10" s="257"/>
      <c r="AO10" s="245">
        <f t="shared" si="1"/>
        <v>0</v>
      </c>
      <c r="AP10" s="246"/>
      <c r="AQ10" s="247"/>
      <c r="AR10" s="248"/>
      <c r="AS10" s="248"/>
      <c r="AT10" s="248"/>
      <c r="AU10" s="248"/>
      <c r="AV10" s="248"/>
      <c r="AW10" s="248"/>
      <c r="AX10" s="248"/>
      <c r="AY10" s="248"/>
      <c r="AZ10" s="248"/>
      <c r="BA10" s="248"/>
      <c r="BB10" s="248"/>
      <c r="BC10" s="245">
        <f t="shared" si="2"/>
        <v>0</v>
      </c>
      <c r="BD10" s="249">
        <f t="shared" si="3"/>
        <v>0</v>
      </c>
      <c r="BE10" s="238"/>
      <c r="BF10" s="250"/>
      <c r="BG10" s="250"/>
      <c r="BH10" s="251"/>
      <c r="BI10" s="252">
        <f t="shared" si="4"/>
        <v>0</v>
      </c>
      <c r="BJ10" s="250"/>
      <c r="BK10" s="253" t="str">
        <f t="shared" si="5"/>
        <v/>
      </c>
      <c r="BL10" s="254" t="str">
        <f t="shared" si="6"/>
        <v/>
      </c>
      <c r="BM10" s="254"/>
      <c r="BN10" s="251"/>
    </row>
    <row r="11" spans="1:66" s="146" customFormat="1" x14ac:dyDescent="0.25">
      <c r="A11" s="234" t="str">
        <f>IF(D11="","",Cover!$D$8)</f>
        <v/>
      </c>
      <c r="B11" s="234" t="str">
        <f>IF(D11="","",Cover!$D$7)</f>
        <v/>
      </c>
      <c r="C11" s="235" t="str">
        <f>IF(F11="","",IFERROR(VLOOKUP(F11,'Master Data'!$E$59:$J$146,6,FALSE),0))</f>
        <v/>
      </c>
      <c r="D11" s="236" t="str">
        <f>IF(F11="","",IFERROR(VLOOKUP(F11,'Master Data'!$E$59:$L$146,8,FALSE),0))</f>
        <v/>
      </c>
      <c r="E11" s="235" t="str">
        <f>IF(D11="","",IFERROR(VLOOKUP(D11,'Master Data'!$D$59:$I$146,6,FALSE),0))</f>
        <v/>
      </c>
      <c r="F11" s="350"/>
      <c r="G11" s="238"/>
      <c r="H11" s="239">
        <f>IFERROR(VLOOKUP(G11,'Master Data'!$C$337:$I$354,7,FALSE),0)</f>
        <v>0</v>
      </c>
      <c r="I11" s="240">
        <f>IFERROR(VLOOKUP(H11,'Master Data'!$B$337:$D$352,3,FALSE),0)</f>
        <v>0</v>
      </c>
      <c r="J11" s="241">
        <f>IFERROR(VLOOKUP(H11,'Master Data'!$B$337:$H$354,7,FALSE),0)</f>
        <v>0</v>
      </c>
      <c r="K11" s="242"/>
      <c r="L11" s="256" t="str">
        <f>IFERROR(IF(I11="FIXED ASSET",J11&amp;E11&amp;K11,VLOOKUP(F11,'Master Data'!$E$59:$H$146,4,FALSE)&amp;"-"&amp;J11&amp;"-"&amp;K11),"-")</f>
        <v>-</v>
      </c>
      <c r="M11" s="237"/>
      <c r="N11" s="243"/>
      <c r="O11" s="257"/>
      <c r="P11" s="257"/>
      <c r="Q11" s="257"/>
      <c r="R11" s="257"/>
      <c r="S11" s="257"/>
      <c r="T11" s="257"/>
      <c r="U11" s="257"/>
      <c r="V11" s="257"/>
      <c r="W11" s="257"/>
      <c r="X11" s="257"/>
      <c r="Y11" s="257"/>
      <c r="Z11" s="257"/>
      <c r="AA11" s="245">
        <f t="shared" si="0"/>
        <v>0</v>
      </c>
      <c r="AB11" s="246"/>
      <c r="AC11" s="257"/>
      <c r="AD11" s="257"/>
      <c r="AE11" s="257"/>
      <c r="AF11" s="257"/>
      <c r="AG11" s="257"/>
      <c r="AH11" s="257"/>
      <c r="AI11" s="257"/>
      <c r="AJ11" s="257"/>
      <c r="AK11" s="257"/>
      <c r="AL11" s="257"/>
      <c r="AM11" s="257"/>
      <c r="AN11" s="257"/>
      <c r="AO11" s="245">
        <f t="shared" si="1"/>
        <v>0</v>
      </c>
      <c r="AP11" s="246"/>
      <c r="AQ11" s="247"/>
      <c r="AR11" s="248"/>
      <c r="AS11" s="248"/>
      <c r="AT11" s="248"/>
      <c r="AU11" s="248"/>
      <c r="AV11" s="248"/>
      <c r="AW11" s="248"/>
      <c r="AX11" s="248"/>
      <c r="AY11" s="248"/>
      <c r="AZ11" s="248"/>
      <c r="BA11" s="248"/>
      <c r="BB11" s="248"/>
      <c r="BC11" s="245">
        <f t="shared" si="2"/>
        <v>0</v>
      </c>
      <c r="BD11" s="249">
        <f t="shared" si="3"/>
        <v>0</v>
      </c>
      <c r="BE11" s="238"/>
      <c r="BF11" s="250"/>
      <c r="BG11" s="250"/>
      <c r="BH11" s="251"/>
      <c r="BI11" s="252">
        <f t="shared" si="4"/>
        <v>0</v>
      </c>
      <c r="BJ11" s="250"/>
      <c r="BK11" s="253" t="str">
        <f t="shared" si="5"/>
        <v/>
      </c>
      <c r="BL11" s="254" t="str">
        <f t="shared" si="6"/>
        <v/>
      </c>
      <c r="BM11" s="254"/>
      <c r="BN11" s="251"/>
    </row>
    <row r="12" spans="1:66" s="146" customFormat="1" x14ac:dyDescent="0.25">
      <c r="A12" s="234" t="str">
        <f>IF(D12="","",Cover!$D$8)</f>
        <v/>
      </c>
      <c r="B12" s="234" t="str">
        <f>IF(D12="","",Cover!$D$7)</f>
        <v/>
      </c>
      <c r="C12" s="235" t="str">
        <f>IF(F12="","",IFERROR(VLOOKUP(F12,'Master Data'!$E$59:$J$146,6,FALSE),0))</f>
        <v/>
      </c>
      <c r="D12" s="236" t="str">
        <f>IF(F12="","",IFERROR(VLOOKUP(F12,'Master Data'!$E$59:$L$146,8,FALSE),0))</f>
        <v/>
      </c>
      <c r="E12" s="235" t="str">
        <f>IF(D12="","",IFERROR(VLOOKUP(D12,'Master Data'!$D$59:$I$146,6,FALSE),0))</f>
        <v/>
      </c>
      <c r="F12" s="350"/>
      <c r="G12" s="238"/>
      <c r="H12" s="239">
        <f>IFERROR(VLOOKUP(G12,'Master Data'!$C$337:$I$354,7,FALSE),0)</f>
        <v>0</v>
      </c>
      <c r="I12" s="240">
        <f>IFERROR(VLOOKUP(H12,'Master Data'!$B$337:$D$352,3,FALSE),0)</f>
        <v>0</v>
      </c>
      <c r="J12" s="241">
        <f>IFERROR(VLOOKUP(H12,'Master Data'!$B$337:$H$354,7,FALSE),0)</f>
        <v>0</v>
      </c>
      <c r="K12" s="242"/>
      <c r="L12" s="256" t="str">
        <f>IFERROR(IF(I12="FIXED ASSET",J12&amp;E12&amp;K12,VLOOKUP(F12,'Master Data'!$E$59:$H$146,4,FALSE)&amp;"-"&amp;J12&amp;"-"&amp;K12),"-")</f>
        <v>-</v>
      </c>
      <c r="M12" s="258"/>
      <c r="N12" s="243"/>
      <c r="O12" s="257"/>
      <c r="P12" s="257"/>
      <c r="Q12" s="257"/>
      <c r="R12" s="257"/>
      <c r="S12" s="257"/>
      <c r="T12" s="257"/>
      <c r="U12" s="257"/>
      <c r="V12" s="257"/>
      <c r="W12" s="257"/>
      <c r="X12" s="257"/>
      <c r="Y12" s="257"/>
      <c r="Z12" s="257"/>
      <c r="AA12" s="245">
        <f t="shared" si="0"/>
        <v>0</v>
      </c>
      <c r="AB12" s="246"/>
      <c r="AC12" s="257"/>
      <c r="AD12" s="257"/>
      <c r="AE12" s="257"/>
      <c r="AF12" s="257"/>
      <c r="AG12" s="257"/>
      <c r="AH12" s="257"/>
      <c r="AI12" s="257"/>
      <c r="AJ12" s="257"/>
      <c r="AK12" s="257"/>
      <c r="AL12" s="257"/>
      <c r="AM12" s="257"/>
      <c r="AN12" s="257"/>
      <c r="AO12" s="245">
        <f t="shared" si="1"/>
        <v>0</v>
      </c>
      <c r="AP12" s="246"/>
      <c r="AQ12" s="247"/>
      <c r="AR12" s="248"/>
      <c r="AS12" s="248"/>
      <c r="AT12" s="248"/>
      <c r="AU12" s="248"/>
      <c r="AV12" s="248"/>
      <c r="AW12" s="248"/>
      <c r="AX12" s="248"/>
      <c r="AY12" s="248"/>
      <c r="AZ12" s="248"/>
      <c r="BA12" s="248"/>
      <c r="BB12" s="248"/>
      <c r="BC12" s="245">
        <f t="shared" si="2"/>
        <v>0</v>
      </c>
      <c r="BD12" s="249">
        <f t="shared" si="3"/>
        <v>0</v>
      </c>
      <c r="BE12" s="238"/>
      <c r="BF12" s="250"/>
      <c r="BG12" s="250"/>
      <c r="BH12" s="251"/>
      <c r="BI12" s="252">
        <f t="shared" si="4"/>
        <v>0</v>
      </c>
      <c r="BJ12" s="250"/>
      <c r="BK12" s="253" t="str">
        <f t="shared" si="5"/>
        <v/>
      </c>
      <c r="BL12" s="254" t="str">
        <f t="shared" si="6"/>
        <v/>
      </c>
      <c r="BM12" s="254"/>
      <c r="BN12" s="251"/>
    </row>
    <row r="13" spans="1:66" s="146" customFormat="1" x14ac:dyDescent="0.25">
      <c r="A13" s="234" t="str">
        <f>IF(D13="","",Cover!$D$8)</f>
        <v/>
      </c>
      <c r="B13" s="234" t="str">
        <f>IF(D13="","",Cover!$D$7)</f>
        <v/>
      </c>
      <c r="C13" s="235" t="str">
        <f>IF(F13="","",IFERROR(VLOOKUP(F13,'Master Data'!$E$59:$J$146,6,FALSE),0))</f>
        <v/>
      </c>
      <c r="D13" s="236" t="str">
        <f>IF(F13="","",IFERROR(VLOOKUP(F13,'Master Data'!$E$59:$L$146,8,FALSE),0))</f>
        <v/>
      </c>
      <c r="E13" s="235" t="str">
        <f>IF(D13="","",IFERROR(VLOOKUP(D13,'Master Data'!$D$59:$I$146,6,FALSE),0))</f>
        <v/>
      </c>
      <c r="F13" s="350"/>
      <c r="G13" s="238"/>
      <c r="H13" s="239">
        <f>IFERROR(VLOOKUP(G13,'Master Data'!$C$337:$I$354,7,FALSE),0)</f>
        <v>0</v>
      </c>
      <c r="I13" s="240">
        <f>IFERROR(VLOOKUP(H13,'Master Data'!$B$337:$D$352,3,FALSE),0)</f>
        <v>0</v>
      </c>
      <c r="J13" s="241">
        <f>IFERROR(VLOOKUP(H13,'Master Data'!$B$337:$H$354,7,FALSE),0)</f>
        <v>0</v>
      </c>
      <c r="K13" s="242"/>
      <c r="L13" s="256" t="str">
        <f>IFERROR(IF(I13="FIXED ASSET",J13&amp;E13&amp;K13,VLOOKUP(F13,'Master Data'!$E$59:$H$146,4,FALSE)&amp;"-"&amp;J13&amp;"-"&amp;K13),"-")</f>
        <v>-</v>
      </c>
      <c r="M13" s="237"/>
      <c r="N13" s="243"/>
      <c r="O13" s="257"/>
      <c r="P13" s="257"/>
      <c r="Q13" s="257"/>
      <c r="R13" s="257"/>
      <c r="S13" s="257"/>
      <c r="T13" s="257"/>
      <c r="U13" s="257"/>
      <c r="V13" s="257"/>
      <c r="W13" s="257"/>
      <c r="X13" s="257"/>
      <c r="Y13" s="257"/>
      <c r="Z13" s="257"/>
      <c r="AA13" s="245">
        <f t="shared" si="0"/>
        <v>0</v>
      </c>
      <c r="AB13" s="246"/>
      <c r="AC13" s="257"/>
      <c r="AD13" s="257"/>
      <c r="AE13" s="257"/>
      <c r="AF13" s="257"/>
      <c r="AG13" s="257"/>
      <c r="AH13" s="257"/>
      <c r="AI13" s="257"/>
      <c r="AJ13" s="257"/>
      <c r="AK13" s="257"/>
      <c r="AL13" s="257"/>
      <c r="AM13" s="257"/>
      <c r="AN13" s="257"/>
      <c r="AO13" s="245">
        <f t="shared" si="1"/>
        <v>0</v>
      </c>
      <c r="AP13" s="246"/>
      <c r="AQ13" s="247"/>
      <c r="AR13" s="248"/>
      <c r="AS13" s="248"/>
      <c r="AT13" s="248"/>
      <c r="AU13" s="248"/>
      <c r="AV13" s="248"/>
      <c r="AW13" s="248"/>
      <c r="AX13" s="248"/>
      <c r="AY13" s="248"/>
      <c r="AZ13" s="248"/>
      <c r="BA13" s="248"/>
      <c r="BB13" s="248"/>
      <c r="BC13" s="245">
        <f t="shared" si="2"/>
        <v>0</v>
      </c>
      <c r="BD13" s="249">
        <f t="shared" si="3"/>
        <v>0</v>
      </c>
      <c r="BE13" s="238"/>
      <c r="BF13" s="250"/>
      <c r="BG13" s="250"/>
      <c r="BH13" s="251"/>
      <c r="BI13" s="252">
        <f t="shared" si="4"/>
        <v>0</v>
      </c>
      <c r="BJ13" s="250"/>
      <c r="BK13" s="253" t="str">
        <f t="shared" si="5"/>
        <v/>
      </c>
      <c r="BL13" s="254" t="str">
        <f t="shared" si="6"/>
        <v/>
      </c>
      <c r="BM13" s="254"/>
      <c r="BN13" s="251"/>
    </row>
    <row r="14" spans="1:66" x14ac:dyDescent="0.25">
      <c r="A14" s="234" t="str">
        <f>IF(D14="","",Cover!$D$8)</f>
        <v/>
      </c>
      <c r="B14" s="234" t="str">
        <f>IF(D14="","",Cover!$D$7)</f>
        <v/>
      </c>
      <c r="C14" s="235" t="str">
        <f>IF(F14="","",IFERROR(VLOOKUP(F14,'Master Data'!$E$59:$J$146,6,FALSE),0))</f>
        <v/>
      </c>
      <c r="D14" s="236" t="str">
        <f>IF(F14="","",IFERROR(VLOOKUP(F14,'Master Data'!$E$59:$L$146,8,FALSE),0))</f>
        <v/>
      </c>
      <c r="E14" s="235" t="str">
        <f>IF(D14="","",IFERROR(VLOOKUP(D14,'Master Data'!$D$59:$I$146,6,FALSE),0))</f>
        <v/>
      </c>
      <c r="F14" s="350"/>
      <c r="G14" s="238"/>
      <c r="H14" s="239">
        <f>IFERROR(VLOOKUP(G14,'Master Data'!$C$337:$I$354,7,FALSE),0)</f>
        <v>0</v>
      </c>
      <c r="I14" s="240">
        <f>IFERROR(VLOOKUP(H14,'Master Data'!$B$337:$D$352,3,FALSE),0)</f>
        <v>0</v>
      </c>
      <c r="J14" s="241">
        <f>IFERROR(VLOOKUP(H14,'Master Data'!$B$337:$H$354,7,FALSE),0)</f>
        <v>0</v>
      </c>
      <c r="K14" s="242"/>
      <c r="L14" s="256" t="str">
        <f>IFERROR(IF(I14="FIXED ASSET",J14&amp;E14&amp;K14,VLOOKUP(F14,'Master Data'!$E$59:$H$146,4,FALSE)&amp;"-"&amp;J14&amp;"-"&amp;K14),"-")</f>
        <v>-</v>
      </c>
      <c r="M14" s="237"/>
      <c r="N14" s="243"/>
      <c r="O14" s="257"/>
      <c r="P14" s="257"/>
      <c r="Q14" s="257"/>
      <c r="R14" s="257"/>
      <c r="S14" s="257"/>
      <c r="T14" s="257"/>
      <c r="U14" s="257"/>
      <c r="V14" s="257"/>
      <c r="W14" s="257"/>
      <c r="X14" s="257"/>
      <c r="Y14" s="257"/>
      <c r="Z14" s="257"/>
      <c r="AA14" s="245">
        <f t="shared" ref="AA14:AA31" si="7">SUM(O14:Z14)</f>
        <v>0</v>
      </c>
      <c r="AB14" s="246"/>
      <c r="AC14" s="257"/>
      <c r="AD14" s="257"/>
      <c r="AE14" s="257"/>
      <c r="AF14" s="257"/>
      <c r="AG14" s="257"/>
      <c r="AH14" s="257"/>
      <c r="AI14" s="257"/>
      <c r="AJ14" s="257"/>
      <c r="AK14" s="257"/>
      <c r="AL14" s="257"/>
      <c r="AM14" s="257"/>
      <c r="AN14" s="257"/>
      <c r="AO14" s="245">
        <f t="shared" ref="AO14:AO31" si="8">SUM(AC14:AN14)</f>
        <v>0</v>
      </c>
      <c r="AP14" s="246"/>
      <c r="AQ14" s="247"/>
      <c r="AR14" s="248"/>
      <c r="AS14" s="248"/>
      <c r="AT14" s="248"/>
      <c r="AU14" s="248"/>
      <c r="AV14" s="248"/>
      <c r="AW14" s="248"/>
      <c r="AX14" s="248"/>
      <c r="AY14" s="248"/>
      <c r="AZ14" s="248"/>
      <c r="BA14" s="248"/>
      <c r="BB14" s="248"/>
      <c r="BC14" s="245">
        <f t="shared" ref="BC14:BC31" si="9">SUM(AQ14:BB14)</f>
        <v>0</v>
      </c>
      <c r="BD14" s="249">
        <f t="shared" si="3"/>
        <v>0</v>
      </c>
      <c r="BE14" s="238"/>
      <c r="BF14" s="250"/>
      <c r="BG14" s="250"/>
      <c r="BH14" s="251"/>
      <c r="BI14" s="252">
        <f t="shared" si="4"/>
        <v>0</v>
      </c>
      <c r="BJ14" s="250"/>
      <c r="BK14" s="253" t="str">
        <f t="shared" si="5"/>
        <v/>
      </c>
      <c r="BL14" s="254" t="str">
        <f t="shared" si="6"/>
        <v/>
      </c>
      <c r="BM14" s="254"/>
      <c r="BN14" s="251"/>
    </row>
    <row r="15" spans="1:66" x14ac:dyDescent="0.25">
      <c r="A15" s="234" t="str">
        <f>IF(D15="","",Cover!$D$8)</f>
        <v/>
      </c>
      <c r="B15" s="234" t="str">
        <f>IF(D15="","",Cover!$D$7)</f>
        <v/>
      </c>
      <c r="C15" s="235" t="str">
        <f>IF(F15="","",IFERROR(VLOOKUP(F15,'Master Data'!$E$59:$J$146,6,FALSE),0))</f>
        <v/>
      </c>
      <c r="D15" s="236" t="str">
        <f>IF(F15="","",IFERROR(VLOOKUP(F15,'Master Data'!$E$59:$L$146,8,FALSE),0))</f>
        <v/>
      </c>
      <c r="E15" s="235" t="str">
        <f>IF(D15="","",IFERROR(VLOOKUP(D15,'Master Data'!$D$59:$I$146,6,FALSE),0))</f>
        <v/>
      </c>
      <c r="F15" s="350"/>
      <c r="G15" s="238"/>
      <c r="H15" s="239">
        <f>IFERROR(VLOOKUP(G15,'Master Data'!$C$337:$I$354,7,FALSE),0)</f>
        <v>0</v>
      </c>
      <c r="I15" s="240">
        <f>IFERROR(VLOOKUP(H15,'Master Data'!$B$337:$D$352,3,FALSE),0)</f>
        <v>0</v>
      </c>
      <c r="J15" s="241">
        <f>IFERROR(VLOOKUP(H15,'Master Data'!$B$337:$H$354,7,FALSE),0)</f>
        <v>0</v>
      </c>
      <c r="K15" s="242"/>
      <c r="L15" s="256" t="str">
        <f>IFERROR(IF(I15="FIXED ASSET",J15&amp;E15&amp;K15,VLOOKUP(F15,'Master Data'!$E$59:$H$146,4,FALSE)&amp;"-"&amp;J15&amp;"-"&amp;K15),"-")</f>
        <v>-</v>
      </c>
      <c r="M15" s="237"/>
      <c r="N15" s="243"/>
      <c r="O15" s="257"/>
      <c r="P15" s="257"/>
      <c r="Q15" s="257"/>
      <c r="R15" s="257"/>
      <c r="S15" s="257"/>
      <c r="T15" s="257"/>
      <c r="U15" s="257"/>
      <c r="V15" s="257"/>
      <c r="W15" s="257"/>
      <c r="X15" s="257"/>
      <c r="Y15" s="257"/>
      <c r="Z15" s="257"/>
      <c r="AA15" s="245">
        <f t="shared" si="7"/>
        <v>0</v>
      </c>
      <c r="AB15" s="246"/>
      <c r="AC15" s="257"/>
      <c r="AD15" s="257"/>
      <c r="AE15" s="257"/>
      <c r="AF15" s="257"/>
      <c r="AG15" s="257"/>
      <c r="AH15" s="257"/>
      <c r="AI15" s="257"/>
      <c r="AJ15" s="257"/>
      <c r="AK15" s="257"/>
      <c r="AL15" s="257"/>
      <c r="AM15" s="257"/>
      <c r="AN15" s="257"/>
      <c r="AO15" s="245">
        <f t="shared" si="8"/>
        <v>0</v>
      </c>
      <c r="AP15" s="246"/>
      <c r="AQ15" s="247"/>
      <c r="AR15" s="248"/>
      <c r="AS15" s="248"/>
      <c r="AT15" s="248"/>
      <c r="AU15" s="248"/>
      <c r="AV15" s="248"/>
      <c r="AW15" s="248"/>
      <c r="AX15" s="248"/>
      <c r="AY15" s="248"/>
      <c r="AZ15" s="248"/>
      <c r="BA15" s="248"/>
      <c r="BB15" s="248"/>
      <c r="BC15" s="245">
        <f t="shared" si="9"/>
        <v>0</v>
      </c>
      <c r="BD15" s="249">
        <f t="shared" si="3"/>
        <v>0</v>
      </c>
      <c r="BE15" s="238"/>
      <c r="BF15" s="250"/>
      <c r="BG15" s="250"/>
      <c r="BH15" s="251"/>
      <c r="BI15" s="252">
        <f t="shared" si="4"/>
        <v>0</v>
      </c>
      <c r="BJ15" s="250"/>
      <c r="BK15" s="253" t="str">
        <f t="shared" si="5"/>
        <v/>
      </c>
      <c r="BL15" s="254" t="str">
        <f t="shared" si="6"/>
        <v/>
      </c>
      <c r="BM15" s="254"/>
      <c r="BN15" s="251"/>
    </row>
    <row r="16" spans="1:66" x14ac:dyDescent="0.25">
      <c r="A16" s="234" t="str">
        <f>IF(D16="","",Cover!$D$8)</f>
        <v/>
      </c>
      <c r="B16" s="234" t="str">
        <f>IF(D16="","",Cover!$D$7)</f>
        <v/>
      </c>
      <c r="C16" s="235" t="str">
        <f>IF(F16="","",IFERROR(VLOOKUP(F16,'Master Data'!$E$59:$J$146,6,FALSE),0))</f>
        <v/>
      </c>
      <c r="D16" s="236" t="str">
        <f>IF(F16="","",IFERROR(VLOOKUP(F16,'Master Data'!$E$59:$L$146,8,FALSE),0))</f>
        <v/>
      </c>
      <c r="E16" s="235" t="str">
        <f>IF(D16="","",IFERROR(VLOOKUP(D16,'Master Data'!$D$59:$I$146,6,FALSE),0))</f>
        <v/>
      </c>
      <c r="F16" s="350"/>
      <c r="G16" s="238"/>
      <c r="H16" s="239">
        <f>IFERROR(VLOOKUP(G16,'Master Data'!$C$337:$I$354,7,FALSE),0)</f>
        <v>0</v>
      </c>
      <c r="I16" s="240">
        <f>IFERROR(VLOOKUP(H16,'Master Data'!$B$337:$D$352,3,FALSE),0)</f>
        <v>0</v>
      </c>
      <c r="J16" s="241">
        <f>IFERROR(VLOOKUP(H16,'Master Data'!$B$337:$H$354,7,FALSE),0)</f>
        <v>0</v>
      </c>
      <c r="K16" s="242"/>
      <c r="L16" s="256" t="str">
        <f>IFERROR(IF(I16="FIXED ASSET",J16&amp;E16&amp;K16,VLOOKUP(F16,'Master Data'!$E$59:$H$146,4,FALSE)&amp;"-"&amp;J16&amp;"-"&amp;K16),"-")</f>
        <v>-</v>
      </c>
      <c r="M16" s="237"/>
      <c r="N16" s="243"/>
      <c r="O16" s="257"/>
      <c r="P16" s="257"/>
      <c r="Q16" s="257"/>
      <c r="R16" s="257"/>
      <c r="S16" s="257"/>
      <c r="T16" s="257"/>
      <c r="U16" s="257"/>
      <c r="V16" s="257"/>
      <c r="W16" s="257"/>
      <c r="X16" s="257"/>
      <c r="Y16" s="257"/>
      <c r="Z16" s="257"/>
      <c r="AA16" s="245">
        <f t="shared" si="7"/>
        <v>0</v>
      </c>
      <c r="AB16" s="246"/>
      <c r="AC16" s="257"/>
      <c r="AD16" s="257"/>
      <c r="AE16" s="257"/>
      <c r="AF16" s="257"/>
      <c r="AG16" s="257"/>
      <c r="AH16" s="257"/>
      <c r="AI16" s="257"/>
      <c r="AJ16" s="257"/>
      <c r="AK16" s="257"/>
      <c r="AL16" s="257"/>
      <c r="AM16" s="257"/>
      <c r="AN16" s="257"/>
      <c r="AO16" s="245">
        <f t="shared" si="8"/>
        <v>0</v>
      </c>
      <c r="AP16" s="246"/>
      <c r="AQ16" s="247"/>
      <c r="AR16" s="248"/>
      <c r="AS16" s="248"/>
      <c r="AT16" s="248"/>
      <c r="AU16" s="248"/>
      <c r="AV16" s="248"/>
      <c r="AW16" s="248"/>
      <c r="AX16" s="248"/>
      <c r="AY16" s="248"/>
      <c r="AZ16" s="248"/>
      <c r="BA16" s="248"/>
      <c r="BB16" s="248"/>
      <c r="BC16" s="245">
        <f t="shared" si="9"/>
        <v>0</v>
      </c>
      <c r="BD16" s="249">
        <f t="shared" si="3"/>
        <v>0</v>
      </c>
      <c r="BE16" s="238"/>
      <c r="BF16" s="250"/>
      <c r="BG16" s="250"/>
      <c r="BH16" s="251"/>
      <c r="BI16" s="252">
        <f t="shared" si="4"/>
        <v>0</v>
      </c>
      <c r="BJ16" s="250"/>
      <c r="BK16" s="253" t="str">
        <f t="shared" si="5"/>
        <v/>
      </c>
      <c r="BL16" s="254" t="str">
        <f t="shared" si="6"/>
        <v/>
      </c>
      <c r="BM16" s="254"/>
      <c r="BN16" s="251"/>
    </row>
    <row r="17" spans="1:66" x14ac:dyDescent="0.25">
      <c r="A17" s="234" t="str">
        <f>IF(D17="","",Cover!$D$8)</f>
        <v/>
      </c>
      <c r="B17" s="234" t="str">
        <f>IF(D17="","",Cover!$D$7)</f>
        <v/>
      </c>
      <c r="C17" s="235" t="str">
        <f>IF(F17="","",IFERROR(VLOOKUP(F17,'Master Data'!$E$59:$J$146,6,FALSE),0))</f>
        <v/>
      </c>
      <c r="D17" s="236" t="str">
        <f>IF(F17="","",IFERROR(VLOOKUP(F17,'Master Data'!$E$59:$L$146,8,FALSE),0))</f>
        <v/>
      </c>
      <c r="E17" s="235" t="str">
        <f>IF(D17="","",IFERROR(VLOOKUP(D17,'Master Data'!$D$59:$I$146,6,FALSE),0))</f>
        <v/>
      </c>
      <c r="F17" s="350"/>
      <c r="G17" s="238"/>
      <c r="H17" s="239">
        <f>IFERROR(VLOOKUP(G17,'Master Data'!$C$337:$I$354,7,FALSE),0)</f>
        <v>0</v>
      </c>
      <c r="I17" s="240">
        <f>IFERROR(VLOOKUP(H17,'Master Data'!$B$337:$D$352,3,FALSE),0)</f>
        <v>0</v>
      </c>
      <c r="J17" s="241">
        <f>IFERROR(VLOOKUP(H17,'Master Data'!$B$337:$H$354,7,FALSE),0)</f>
        <v>0</v>
      </c>
      <c r="K17" s="242"/>
      <c r="L17" s="256" t="str">
        <f>IFERROR(IF(I17="FIXED ASSET",J17&amp;E17&amp;K17,VLOOKUP(F17,'Master Data'!$E$59:$H$146,4,FALSE)&amp;"-"&amp;J17&amp;"-"&amp;K17),"-")</f>
        <v>-</v>
      </c>
      <c r="M17" s="237"/>
      <c r="N17" s="243"/>
      <c r="O17" s="257"/>
      <c r="P17" s="257"/>
      <c r="Q17" s="257"/>
      <c r="R17" s="257"/>
      <c r="S17" s="257"/>
      <c r="T17" s="257"/>
      <c r="U17" s="257"/>
      <c r="V17" s="257"/>
      <c r="W17" s="257"/>
      <c r="X17" s="257"/>
      <c r="Y17" s="257"/>
      <c r="Z17" s="257"/>
      <c r="AA17" s="245">
        <f t="shared" si="7"/>
        <v>0</v>
      </c>
      <c r="AB17" s="246"/>
      <c r="AC17" s="257"/>
      <c r="AD17" s="257"/>
      <c r="AE17" s="257"/>
      <c r="AF17" s="257"/>
      <c r="AG17" s="257"/>
      <c r="AH17" s="257"/>
      <c r="AI17" s="257"/>
      <c r="AJ17" s="257"/>
      <c r="AK17" s="257"/>
      <c r="AL17" s="257"/>
      <c r="AM17" s="257"/>
      <c r="AN17" s="257"/>
      <c r="AO17" s="245">
        <f t="shared" si="8"/>
        <v>0</v>
      </c>
      <c r="AP17" s="246"/>
      <c r="AQ17" s="247"/>
      <c r="AR17" s="248"/>
      <c r="AS17" s="248"/>
      <c r="AT17" s="248"/>
      <c r="AU17" s="248"/>
      <c r="AV17" s="248"/>
      <c r="AW17" s="248"/>
      <c r="AX17" s="248"/>
      <c r="AY17" s="248"/>
      <c r="AZ17" s="248"/>
      <c r="BA17" s="248"/>
      <c r="BB17" s="248"/>
      <c r="BC17" s="245">
        <f t="shared" si="9"/>
        <v>0</v>
      </c>
      <c r="BD17" s="249">
        <f t="shared" si="3"/>
        <v>0</v>
      </c>
      <c r="BE17" s="238"/>
      <c r="BF17" s="250"/>
      <c r="BG17" s="250"/>
      <c r="BH17" s="251"/>
      <c r="BI17" s="252">
        <f t="shared" si="4"/>
        <v>0</v>
      </c>
      <c r="BJ17" s="250"/>
      <c r="BK17" s="253" t="str">
        <f t="shared" si="5"/>
        <v/>
      </c>
      <c r="BL17" s="254" t="str">
        <f t="shared" si="6"/>
        <v/>
      </c>
      <c r="BM17" s="254"/>
      <c r="BN17" s="251"/>
    </row>
    <row r="18" spans="1:66" x14ac:dyDescent="0.25">
      <c r="A18" s="234" t="str">
        <f>IF(D18="","",Cover!$D$8)</f>
        <v/>
      </c>
      <c r="B18" s="234" t="str">
        <f>IF(D18="","",Cover!$D$7)</f>
        <v/>
      </c>
      <c r="C18" s="235" t="str">
        <f>IF(F18="","",IFERROR(VLOOKUP(F18,'Master Data'!$E$59:$J$146,6,FALSE),0))</f>
        <v/>
      </c>
      <c r="D18" s="236" t="str">
        <f>IF(F18="","",IFERROR(VLOOKUP(F18,'Master Data'!$E$59:$L$146,8,FALSE),0))</f>
        <v/>
      </c>
      <c r="E18" s="235" t="str">
        <f>IF(D18="","",IFERROR(VLOOKUP(D18,'Master Data'!$D$59:$I$146,6,FALSE),0))</f>
        <v/>
      </c>
      <c r="F18" s="350"/>
      <c r="G18" s="238"/>
      <c r="H18" s="239">
        <f>IFERROR(VLOOKUP(G18,'Master Data'!$C$337:$I$354,7,FALSE),0)</f>
        <v>0</v>
      </c>
      <c r="I18" s="240">
        <f>IFERROR(VLOOKUP(H18,'Master Data'!$B$337:$D$352,3,FALSE),0)</f>
        <v>0</v>
      </c>
      <c r="J18" s="241">
        <f>IFERROR(VLOOKUP(H18,'Master Data'!$B$337:$H$354,7,FALSE),0)</f>
        <v>0</v>
      </c>
      <c r="K18" s="242"/>
      <c r="L18" s="256" t="str">
        <f>IFERROR(IF(I18="FIXED ASSET",J18&amp;E18&amp;K18,VLOOKUP(F18,'Master Data'!$E$59:$H$146,4,FALSE)&amp;"-"&amp;J18&amp;"-"&amp;K18),"-")</f>
        <v>-</v>
      </c>
      <c r="M18" s="237"/>
      <c r="N18" s="243"/>
      <c r="O18" s="257"/>
      <c r="P18" s="257"/>
      <c r="Q18" s="257"/>
      <c r="R18" s="257"/>
      <c r="S18" s="257"/>
      <c r="T18" s="257"/>
      <c r="U18" s="257"/>
      <c r="V18" s="257"/>
      <c r="W18" s="257"/>
      <c r="X18" s="257"/>
      <c r="Y18" s="257"/>
      <c r="Z18" s="257"/>
      <c r="AA18" s="245">
        <f t="shared" si="7"/>
        <v>0</v>
      </c>
      <c r="AB18" s="246"/>
      <c r="AC18" s="257"/>
      <c r="AD18" s="257"/>
      <c r="AE18" s="257"/>
      <c r="AF18" s="257"/>
      <c r="AG18" s="257"/>
      <c r="AH18" s="257"/>
      <c r="AI18" s="257"/>
      <c r="AJ18" s="257"/>
      <c r="AK18" s="257"/>
      <c r="AL18" s="257"/>
      <c r="AM18" s="257"/>
      <c r="AN18" s="257"/>
      <c r="AO18" s="245">
        <f t="shared" si="8"/>
        <v>0</v>
      </c>
      <c r="AP18" s="246"/>
      <c r="AQ18" s="247"/>
      <c r="AR18" s="248"/>
      <c r="AS18" s="248"/>
      <c r="AT18" s="248"/>
      <c r="AU18" s="248"/>
      <c r="AV18" s="248"/>
      <c r="AW18" s="248"/>
      <c r="AX18" s="248"/>
      <c r="AY18" s="248"/>
      <c r="AZ18" s="248"/>
      <c r="BA18" s="248"/>
      <c r="BB18" s="248"/>
      <c r="BC18" s="245">
        <f t="shared" si="9"/>
        <v>0</v>
      </c>
      <c r="BD18" s="249">
        <f t="shared" si="3"/>
        <v>0</v>
      </c>
      <c r="BE18" s="238"/>
      <c r="BF18" s="250"/>
      <c r="BG18" s="250"/>
      <c r="BH18" s="251"/>
      <c r="BI18" s="252">
        <f t="shared" si="4"/>
        <v>0</v>
      </c>
      <c r="BJ18" s="250"/>
      <c r="BK18" s="253" t="str">
        <f t="shared" si="5"/>
        <v/>
      </c>
      <c r="BL18" s="254" t="str">
        <f t="shared" si="6"/>
        <v/>
      </c>
      <c r="BM18" s="254"/>
      <c r="BN18" s="251"/>
    </row>
    <row r="19" spans="1:66" x14ac:dyDescent="0.25">
      <c r="A19" s="234" t="str">
        <f>IF(D19="","",Cover!$D$8)</f>
        <v/>
      </c>
      <c r="B19" s="234" t="str">
        <f>IF(D19="","",Cover!$D$7)</f>
        <v/>
      </c>
      <c r="C19" s="235" t="str">
        <f>IF(F19="","",IFERROR(VLOOKUP(F19,'Master Data'!$E$59:$J$146,6,FALSE),0))</f>
        <v/>
      </c>
      <c r="D19" s="236" t="str">
        <f>IF(F19="","",IFERROR(VLOOKUP(F19,'Master Data'!$E$59:$L$146,8,FALSE),0))</f>
        <v/>
      </c>
      <c r="E19" s="235" t="str">
        <f>IF(D19="","",IFERROR(VLOOKUP(D19,'Master Data'!$D$59:$I$146,6,FALSE),0))</f>
        <v/>
      </c>
      <c r="F19" s="350"/>
      <c r="G19" s="238"/>
      <c r="H19" s="239">
        <f>IFERROR(VLOOKUP(G19,'Master Data'!$C$337:$I$354,7,FALSE),0)</f>
        <v>0</v>
      </c>
      <c r="I19" s="240">
        <f>IFERROR(VLOOKUP(H19,'Master Data'!$B$337:$D$352,3,FALSE),0)</f>
        <v>0</v>
      </c>
      <c r="J19" s="241">
        <f>IFERROR(VLOOKUP(H19,'Master Data'!$B$337:$H$354,7,FALSE),0)</f>
        <v>0</v>
      </c>
      <c r="K19" s="242"/>
      <c r="L19" s="256" t="str">
        <f>IFERROR(IF(I19="FIXED ASSET",J19&amp;E19&amp;K19,VLOOKUP(F19,'Master Data'!$E$59:$H$146,4,FALSE)&amp;"-"&amp;J19&amp;"-"&amp;K19),"-")</f>
        <v>-</v>
      </c>
      <c r="M19" s="237"/>
      <c r="N19" s="243"/>
      <c r="O19" s="257"/>
      <c r="P19" s="257"/>
      <c r="Q19" s="257"/>
      <c r="R19" s="257"/>
      <c r="S19" s="257"/>
      <c r="T19" s="257"/>
      <c r="U19" s="257"/>
      <c r="V19" s="257"/>
      <c r="W19" s="257"/>
      <c r="X19" s="257"/>
      <c r="Y19" s="257"/>
      <c r="Z19" s="257"/>
      <c r="AA19" s="245">
        <f t="shared" si="7"/>
        <v>0</v>
      </c>
      <c r="AB19" s="246"/>
      <c r="AC19" s="257"/>
      <c r="AD19" s="257"/>
      <c r="AE19" s="257"/>
      <c r="AF19" s="257"/>
      <c r="AG19" s="257"/>
      <c r="AH19" s="257"/>
      <c r="AI19" s="257"/>
      <c r="AJ19" s="257"/>
      <c r="AK19" s="257"/>
      <c r="AL19" s="257"/>
      <c r="AM19" s="257"/>
      <c r="AN19" s="257"/>
      <c r="AO19" s="245">
        <f t="shared" si="8"/>
        <v>0</v>
      </c>
      <c r="AP19" s="246"/>
      <c r="AQ19" s="247"/>
      <c r="AR19" s="248"/>
      <c r="AS19" s="248"/>
      <c r="AT19" s="248"/>
      <c r="AU19" s="248"/>
      <c r="AV19" s="248"/>
      <c r="AW19" s="248"/>
      <c r="AX19" s="248"/>
      <c r="AY19" s="248"/>
      <c r="AZ19" s="248"/>
      <c r="BA19" s="248"/>
      <c r="BB19" s="248"/>
      <c r="BC19" s="245">
        <f t="shared" si="9"/>
        <v>0</v>
      </c>
      <c r="BD19" s="249">
        <f t="shared" si="3"/>
        <v>0</v>
      </c>
      <c r="BE19" s="238"/>
      <c r="BF19" s="250"/>
      <c r="BG19" s="250"/>
      <c r="BH19" s="251"/>
      <c r="BI19" s="252">
        <f t="shared" si="4"/>
        <v>0</v>
      </c>
      <c r="BJ19" s="250"/>
      <c r="BK19" s="253" t="str">
        <f t="shared" si="5"/>
        <v/>
      </c>
      <c r="BL19" s="254" t="str">
        <f t="shared" si="6"/>
        <v/>
      </c>
      <c r="BM19" s="254"/>
      <c r="BN19" s="251"/>
    </row>
    <row r="20" spans="1:66" x14ac:dyDescent="0.25">
      <c r="A20" s="234" t="str">
        <f>IF(D20="","",Cover!$D$8)</f>
        <v/>
      </c>
      <c r="B20" s="234" t="str">
        <f>IF(D20="","",Cover!$D$7)</f>
        <v/>
      </c>
      <c r="C20" s="235" t="str">
        <f>IF(F20="","",IFERROR(VLOOKUP(F20,'Master Data'!$E$59:$J$146,6,FALSE),0))</f>
        <v/>
      </c>
      <c r="D20" s="236" t="str">
        <f>IF(F20="","",IFERROR(VLOOKUP(F20,'Master Data'!$E$59:$L$146,8,FALSE),0))</f>
        <v/>
      </c>
      <c r="E20" s="235" t="str">
        <f>IF(D20="","",IFERROR(VLOOKUP(D20,'Master Data'!$D$59:$I$146,6,FALSE),0))</f>
        <v/>
      </c>
      <c r="F20" s="350"/>
      <c r="G20" s="238"/>
      <c r="H20" s="239">
        <f>IFERROR(VLOOKUP(G20,'Master Data'!$C$337:$I$354,7,FALSE),0)</f>
        <v>0</v>
      </c>
      <c r="I20" s="240">
        <f>IFERROR(VLOOKUP(H20,'Master Data'!$B$337:$D$352,3,FALSE),0)</f>
        <v>0</v>
      </c>
      <c r="J20" s="241">
        <f>IFERROR(VLOOKUP(H20,'Master Data'!$B$337:$H$354,7,FALSE),0)</f>
        <v>0</v>
      </c>
      <c r="K20" s="242"/>
      <c r="L20" s="256" t="str">
        <f>IFERROR(IF(I20="FIXED ASSET",J20&amp;E20&amp;K20,VLOOKUP(F20,'Master Data'!$E$59:$H$146,4,FALSE)&amp;"-"&amp;J20&amp;"-"&amp;K20),"-")</f>
        <v>-</v>
      </c>
      <c r="M20" s="237"/>
      <c r="N20" s="243"/>
      <c r="O20" s="257"/>
      <c r="P20" s="257"/>
      <c r="Q20" s="257"/>
      <c r="R20" s="257"/>
      <c r="S20" s="257"/>
      <c r="T20" s="257"/>
      <c r="U20" s="257"/>
      <c r="V20" s="257"/>
      <c r="W20" s="257"/>
      <c r="X20" s="257"/>
      <c r="Y20" s="257"/>
      <c r="Z20" s="257"/>
      <c r="AA20" s="245">
        <f t="shared" si="7"/>
        <v>0</v>
      </c>
      <c r="AB20" s="246"/>
      <c r="AC20" s="257"/>
      <c r="AD20" s="257"/>
      <c r="AE20" s="257"/>
      <c r="AF20" s="257"/>
      <c r="AG20" s="257"/>
      <c r="AH20" s="257"/>
      <c r="AI20" s="257"/>
      <c r="AJ20" s="257"/>
      <c r="AK20" s="257"/>
      <c r="AL20" s="257"/>
      <c r="AM20" s="257"/>
      <c r="AN20" s="257"/>
      <c r="AO20" s="245">
        <f t="shared" si="8"/>
        <v>0</v>
      </c>
      <c r="AP20" s="246"/>
      <c r="AQ20" s="247"/>
      <c r="AR20" s="248"/>
      <c r="AS20" s="248"/>
      <c r="AT20" s="248"/>
      <c r="AU20" s="248"/>
      <c r="AV20" s="248"/>
      <c r="AW20" s="248"/>
      <c r="AX20" s="248"/>
      <c r="AY20" s="248"/>
      <c r="AZ20" s="248"/>
      <c r="BA20" s="248"/>
      <c r="BB20" s="248"/>
      <c r="BC20" s="245">
        <f t="shared" si="9"/>
        <v>0</v>
      </c>
      <c r="BD20" s="249">
        <f t="shared" si="3"/>
        <v>0</v>
      </c>
      <c r="BE20" s="238"/>
      <c r="BF20" s="250"/>
      <c r="BG20" s="250"/>
      <c r="BH20" s="251"/>
      <c r="BI20" s="252">
        <f t="shared" si="4"/>
        <v>0</v>
      </c>
      <c r="BJ20" s="250"/>
      <c r="BK20" s="253" t="str">
        <f t="shared" si="5"/>
        <v/>
      </c>
      <c r="BL20" s="254" t="str">
        <f t="shared" si="6"/>
        <v/>
      </c>
      <c r="BM20" s="254"/>
      <c r="BN20" s="251"/>
    </row>
    <row r="21" spans="1:66" x14ac:dyDescent="0.25">
      <c r="A21" s="234" t="str">
        <f>IF(D21="","",Cover!$D$8)</f>
        <v/>
      </c>
      <c r="B21" s="234" t="str">
        <f>IF(D21="","",Cover!$D$7)</f>
        <v/>
      </c>
      <c r="C21" s="235" t="str">
        <f>IF(F21="","",IFERROR(VLOOKUP(F21,'Master Data'!$E$59:$J$146,6,FALSE),0))</f>
        <v/>
      </c>
      <c r="D21" s="236" t="str">
        <f>IF(F21="","",IFERROR(VLOOKUP(F21,'Master Data'!$E$59:$L$146,8,FALSE),0))</f>
        <v/>
      </c>
      <c r="E21" s="235" t="str">
        <f>IF(D21="","",IFERROR(VLOOKUP(D21,'Master Data'!$D$59:$I$146,6,FALSE),0))</f>
        <v/>
      </c>
      <c r="F21" s="350"/>
      <c r="G21" s="238"/>
      <c r="H21" s="239">
        <f>IFERROR(VLOOKUP(G21,'Master Data'!$C$337:$I$354,7,FALSE),0)</f>
        <v>0</v>
      </c>
      <c r="I21" s="240">
        <f>IFERROR(VLOOKUP(H21,'Master Data'!$B$337:$D$352,3,FALSE),0)</f>
        <v>0</v>
      </c>
      <c r="J21" s="241">
        <f>IFERROR(VLOOKUP(H21,'Master Data'!$B$337:$H$354,7,FALSE),0)</f>
        <v>0</v>
      </c>
      <c r="K21" s="242"/>
      <c r="L21" s="256" t="str">
        <f>IFERROR(IF(I21="FIXED ASSET",J21&amp;E21&amp;K21,VLOOKUP(F21,'Master Data'!$E$59:$H$146,4,FALSE)&amp;"-"&amp;J21&amp;"-"&amp;K21),"-")</f>
        <v>-</v>
      </c>
      <c r="M21" s="237"/>
      <c r="N21" s="243"/>
      <c r="O21" s="257"/>
      <c r="P21" s="257"/>
      <c r="Q21" s="257"/>
      <c r="R21" s="257"/>
      <c r="S21" s="257"/>
      <c r="T21" s="257"/>
      <c r="U21" s="257"/>
      <c r="V21" s="257"/>
      <c r="W21" s="257"/>
      <c r="X21" s="257"/>
      <c r="Y21" s="257"/>
      <c r="Z21" s="257"/>
      <c r="AA21" s="245">
        <f t="shared" si="7"/>
        <v>0</v>
      </c>
      <c r="AB21" s="246"/>
      <c r="AC21" s="257"/>
      <c r="AD21" s="257"/>
      <c r="AE21" s="257"/>
      <c r="AF21" s="257"/>
      <c r="AG21" s="257"/>
      <c r="AH21" s="257"/>
      <c r="AI21" s="257"/>
      <c r="AJ21" s="257"/>
      <c r="AK21" s="257"/>
      <c r="AL21" s="257"/>
      <c r="AM21" s="257"/>
      <c r="AN21" s="257"/>
      <c r="AO21" s="245">
        <f t="shared" si="8"/>
        <v>0</v>
      </c>
      <c r="AP21" s="246"/>
      <c r="AQ21" s="247"/>
      <c r="AR21" s="248"/>
      <c r="AS21" s="248"/>
      <c r="AT21" s="248"/>
      <c r="AU21" s="248"/>
      <c r="AV21" s="248"/>
      <c r="AW21" s="248"/>
      <c r="AX21" s="248"/>
      <c r="AY21" s="248"/>
      <c r="AZ21" s="248"/>
      <c r="BA21" s="248"/>
      <c r="BB21" s="248"/>
      <c r="BC21" s="245">
        <f t="shared" si="9"/>
        <v>0</v>
      </c>
      <c r="BD21" s="249">
        <f t="shared" si="3"/>
        <v>0</v>
      </c>
      <c r="BE21" s="238"/>
      <c r="BF21" s="250"/>
      <c r="BG21" s="250"/>
      <c r="BH21" s="251"/>
      <c r="BI21" s="252">
        <f t="shared" si="4"/>
        <v>0</v>
      </c>
      <c r="BJ21" s="250"/>
      <c r="BK21" s="253" t="str">
        <f t="shared" si="5"/>
        <v/>
      </c>
      <c r="BL21" s="254" t="str">
        <f t="shared" si="6"/>
        <v/>
      </c>
      <c r="BM21" s="254"/>
      <c r="BN21" s="251"/>
    </row>
    <row r="22" spans="1:66" x14ac:dyDescent="0.25">
      <c r="A22" s="234" t="str">
        <f>IF(D22="","",Cover!$D$8)</f>
        <v/>
      </c>
      <c r="B22" s="234" t="str">
        <f>IF(D22="","",Cover!$D$7)</f>
        <v/>
      </c>
      <c r="C22" s="235" t="str">
        <f>IF(F22="","",IFERROR(VLOOKUP(F22,'Master Data'!$E$59:$J$146,6,FALSE),0))</f>
        <v/>
      </c>
      <c r="D22" s="236" t="str">
        <f>IF(F22="","",IFERROR(VLOOKUP(F22,'Master Data'!$E$59:$L$146,8,FALSE),0))</f>
        <v/>
      </c>
      <c r="E22" s="235" t="str">
        <f>IF(D22="","",IFERROR(VLOOKUP(D22,'Master Data'!$D$59:$I$146,6,FALSE),0))</f>
        <v/>
      </c>
      <c r="F22" s="350"/>
      <c r="G22" s="238"/>
      <c r="H22" s="239">
        <f>IFERROR(VLOOKUP(G22,'Master Data'!$C$337:$I$354,7,FALSE),0)</f>
        <v>0</v>
      </c>
      <c r="I22" s="240">
        <f>IFERROR(VLOOKUP(H22,'Master Data'!$B$337:$D$352,3,FALSE),0)</f>
        <v>0</v>
      </c>
      <c r="J22" s="241">
        <f>IFERROR(VLOOKUP(H22,'Master Data'!$B$337:$H$354,7,FALSE),0)</f>
        <v>0</v>
      </c>
      <c r="K22" s="242"/>
      <c r="L22" s="256" t="str">
        <f>IFERROR(IF(I22="FIXED ASSET",J22&amp;E22&amp;K22,VLOOKUP(F22,'Master Data'!$E$59:$H$146,4,FALSE)&amp;"-"&amp;J22&amp;"-"&amp;K22),"-")</f>
        <v>-</v>
      </c>
      <c r="M22" s="237"/>
      <c r="N22" s="243"/>
      <c r="O22" s="257"/>
      <c r="P22" s="257"/>
      <c r="Q22" s="257"/>
      <c r="R22" s="257"/>
      <c r="S22" s="257"/>
      <c r="T22" s="257"/>
      <c r="U22" s="257"/>
      <c r="V22" s="257"/>
      <c r="W22" s="257"/>
      <c r="X22" s="257"/>
      <c r="Y22" s="257"/>
      <c r="Z22" s="257"/>
      <c r="AA22" s="245">
        <f t="shared" si="7"/>
        <v>0</v>
      </c>
      <c r="AB22" s="246"/>
      <c r="AC22" s="257"/>
      <c r="AD22" s="257"/>
      <c r="AE22" s="257"/>
      <c r="AF22" s="257"/>
      <c r="AG22" s="257"/>
      <c r="AH22" s="257"/>
      <c r="AI22" s="257"/>
      <c r="AJ22" s="257"/>
      <c r="AK22" s="257"/>
      <c r="AL22" s="257"/>
      <c r="AM22" s="257"/>
      <c r="AN22" s="257"/>
      <c r="AO22" s="245">
        <f t="shared" si="8"/>
        <v>0</v>
      </c>
      <c r="AP22" s="246"/>
      <c r="AQ22" s="247"/>
      <c r="AR22" s="248"/>
      <c r="AS22" s="248"/>
      <c r="AT22" s="248"/>
      <c r="AU22" s="248"/>
      <c r="AV22" s="248"/>
      <c r="AW22" s="248"/>
      <c r="AX22" s="248"/>
      <c r="AY22" s="248"/>
      <c r="AZ22" s="248"/>
      <c r="BA22" s="248"/>
      <c r="BB22" s="248"/>
      <c r="BC22" s="245">
        <f t="shared" si="9"/>
        <v>0</v>
      </c>
      <c r="BD22" s="249">
        <f t="shared" si="3"/>
        <v>0</v>
      </c>
      <c r="BE22" s="238"/>
      <c r="BF22" s="250"/>
      <c r="BG22" s="250"/>
      <c r="BH22" s="251"/>
      <c r="BI22" s="252">
        <f t="shared" si="4"/>
        <v>0</v>
      </c>
      <c r="BJ22" s="250"/>
      <c r="BK22" s="253" t="str">
        <f t="shared" si="5"/>
        <v/>
      </c>
      <c r="BL22" s="254" t="str">
        <f t="shared" si="6"/>
        <v/>
      </c>
      <c r="BM22" s="254"/>
      <c r="BN22" s="251"/>
    </row>
    <row r="23" spans="1:66" x14ac:dyDescent="0.25">
      <c r="A23" s="234" t="str">
        <f>IF(D23="","",Cover!$D$8)</f>
        <v/>
      </c>
      <c r="B23" s="234" t="str">
        <f>IF(D23="","",Cover!$D$7)</f>
        <v/>
      </c>
      <c r="C23" s="235" t="str">
        <f>IF(F23="","",IFERROR(VLOOKUP(F23,'Master Data'!$E$59:$J$146,6,FALSE),0))</f>
        <v/>
      </c>
      <c r="D23" s="236" t="str">
        <f>IF(F23="","",IFERROR(VLOOKUP(F23,'Master Data'!$E$59:$L$146,8,FALSE),0))</f>
        <v/>
      </c>
      <c r="E23" s="235" t="str">
        <f>IF(D23="","",IFERROR(VLOOKUP(D23,'Master Data'!$D$59:$I$146,6,FALSE),0))</f>
        <v/>
      </c>
      <c r="F23" s="350"/>
      <c r="G23" s="238"/>
      <c r="H23" s="239">
        <f>IFERROR(VLOOKUP(G23,'Master Data'!$C$337:$I$354,7,FALSE),0)</f>
        <v>0</v>
      </c>
      <c r="I23" s="240">
        <f>IFERROR(VLOOKUP(H23,'Master Data'!$B$337:$D$352,3,FALSE),0)</f>
        <v>0</v>
      </c>
      <c r="J23" s="241">
        <f>IFERROR(VLOOKUP(H23,'Master Data'!$B$337:$H$354,7,FALSE),0)</f>
        <v>0</v>
      </c>
      <c r="K23" s="242"/>
      <c r="L23" s="256" t="str">
        <f>IFERROR(IF(I23="FIXED ASSET",J23&amp;E23&amp;K23,VLOOKUP(F23,'Master Data'!$E$59:$H$146,4,FALSE)&amp;"-"&amp;J23&amp;"-"&amp;K23),"-")</f>
        <v>-</v>
      </c>
      <c r="M23" s="237"/>
      <c r="N23" s="243"/>
      <c r="O23" s="257"/>
      <c r="P23" s="257"/>
      <c r="Q23" s="257"/>
      <c r="R23" s="257"/>
      <c r="S23" s="257"/>
      <c r="T23" s="257"/>
      <c r="U23" s="257"/>
      <c r="V23" s="257"/>
      <c r="W23" s="257"/>
      <c r="X23" s="257"/>
      <c r="Y23" s="257"/>
      <c r="Z23" s="257"/>
      <c r="AA23" s="245">
        <f t="shared" si="7"/>
        <v>0</v>
      </c>
      <c r="AB23" s="246"/>
      <c r="AC23" s="257"/>
      <c r="AD23" s="257"/>
      <c r="AE23" s="257"/>
      <c r="AF23" s="257"/>
      <c r="AG23" s="257"/>
      <c r="AH23" s="257"/>
      <c r="AI23" s="257"/>
      <c r="AJ23" s="257"/>
      <c r="AK23" s="257"/>
      <c r="AL23" s="257"/>
      <c r="AM23" s="257"/>
      <c r="AN23" s="257"/>
      <c r="AO23" s="245">
        <f t="shared" si="8"/>
        <v>0</v>
      </c>
      <c r="AP23" s="246"/>
      <c r="AQ23" s="247"/>
      <c r="AR23" s="248"/>
      <c r="AS23" s="248"/>
      <c r="AT23" s="248"/>
      <c r="AU23" s="248"/>
      <c r="AV23" s="248"/>
      <c r="AW23" s="248"/>
      <c r="AX23" s="248"/>
      <c r="AY23" s="248"/>
      <c r="AZ23" s="248"/>
      <c r="BA23" s="248"/>
      <c r="BB23" s="248"/>
      <c r="BC23" s="245">
        <f t="shared" si="9"/>
        <v>0</v>
      </c>
      <c r="BD23" s="249">
        <f t="shared" si="3"/>
        <v>0</v>
      </c>
      <c r="BE23" s="238"/>
      <c r="BF23" s="250"/>
      <c r="BG23" s="250"/>
      <c r="BH23" s="251"/>
      <c r="BI23" s="252">
        <f t="shared" si="4"/>
        <v>0</v>
      </c>
      <c r="BJ23" s="250"/>
      <c r="BK23" s="253" t="str">
        <f t="shared" si="5"/>
        <v/>
      </c>
      <c r="BL23" s="254" t="str">
        <f t="shared" si="6"/>
        <v/>
      </c>
      <c r="BM23" s="254"/>
      <c r="BN23" s="251"/>
    </row>
    <row r="24" spans="1:66" x14ac:dyDescent="0.25">
      <c r="A24" s="234" t="str">
        <f>IF(D24="","",Cover!$D$8)</f>
        <v/>
      </c>
      <c r="B24" s="234" t="str">
        <f>IF(D24="","",Cover!$D$7)</f>
        <v/>
      </c>
      <c r="C24" s="235" t="str">
        <f>IF(F24="","",IFERROR(VLOOKUP(F24,'Master Data'!$E$59:$J$146,6,FALSE),0))</f>
        <v/>
      </c>
      <c r="D24" s="236" t="str">
        <f>IF(F24="","",IFERROR(VLOOKUP(F24,'Master Data'!$E$59:$L$146,8,FALSE),0))</f>
        <v/>
      </c>
      <c r="E24" s="235" t="str">
        <f>IF(D24="","",IFERROR(VLOOKUP(D24,'Master Data'!$D$59:$I$146,6,FALSE),0))</f>
        <v/>
      </c>
      <c r="F24" s="350"/>
      <c r="G24" s="238"/>
      <c r="H24" s="239">
        <f>IFERROR(VLOOKUP(G24,'Master Data'!$C$337:$I$354,7,FALSE),0)</f>
        <v>0</v>
      </c>
      <c r="I24" s="240">
        <f>IFERROR(VLOOKUP(H24,'Master Data'!$B$337:$D$352,3,FALSE),0)</f>
        <v>0</v>
      </c>
      <c r="J24" s="241">
        <f>IFERROR(VLOOKUP(H24,'Master Data'!$B$337:$H$354,7,FALSE),0)</f>
        <v>0</v>
      </c>
      <c r="K24" s="242"/>
      <c r="L24" s="256" t="str">
        <f>IFERROR(IF(I24="FIXED ASSET",J24&amp;E24&amp;K24,VLOOKUP(F24,'Master Data'!$E$59:$H$146,4,FALSE)&amp;"-"&amp;J24&amp;"-"&amp;K24),"-")</f>
        <v>-</v>
      </c>
      <c r="M24" s="237"/>
      <c r="N24" s="243"/>
      <c r="O24" s="257"/>
      <c r="P24" s="257"/>
      <c r="Q24" s="257"/>
      <c r="R24" s="257"/>
      <c r="S24" s="257"/>
      <c r="T24" s="257"/>
      <c r="U24" s="257"/>
      <c r="V24" s="257"/>
      <c r="W24" s="257"/>
      <c r="X24" s="257"/>
      <c r="Y24" s="257"/>
      <c r="Z24" s="257"/>
      <c r="AA24" s="245">
        <f t="shared" si="7"/>
        <v>0</v>
      </c>
      <c r="AB24" s="246"/>
      <c r="AC24" s="257"/>
      <c r="AD24" s="257"/>
      <c r="AE24" s="257"/>
      <c r="AF24" s="257"/>
      <c r="AG24" s="257"/>
      <c r="AH24" s="257"/>
      <c r="AI24" s="257"/>
      <c r="AJ24" s="257"/>
      <c r="AK24" s="257"/>
      <c r="AL24" s="257"/>
      <c r="AM24" s="257"/>
      <c r="AN24" s="257"/>
      <c r="AO24" s="245">
        <f t="shared" si="8"/>
        <v>0</v>
      </c>
      <c r="AP24" s="246"/>
      <c r="AQ24" s="247"/>
      <c r="AR24" s="248"/>
      <c r="AS24" s="248"/>
      <c r="AT24" s="248"/>
      <c r="AU24" s="248"/>
      <c r="AV24" s="248"/>
      <c r="AW24" s="248"/>
      <c r="AX24" s="248"/>
      <c r="AY24" s="248"/>
      <c r="AZ24" s="248"/>
      <c r="BA24" s="248"/>
      <c r="BB24" s="248"/>
      <c r="BC24" s="245">
        <f t="shared" si="9"/>
        <v>0</v>
      </c>
      <c r="BD24" s="249">
        <f t="shared" si="3"/>
        <v>0</v>
      </c>
      <c r="BE24" s="238"/>
      <c r="BF24" s="250"/>
      <c r="BG24" s="250"/>
      <c r="BH24" s="251"/>
      <c r="BI24" s="252">
        <f t="shared" si="4"/>
        <v>0</v>
      </c>
      <c r="BJ24" s="250"/>
      <c r="BK24" s="253" t="str">
        <f t="shared" si="5"/>
        <v/>
      </c>
      <c r="BL24" s="254" t="str">
        <f t="shared" si="6"/>
        <v/>
      </c>
      <c r="BM24" s="254"/>
      <c r="BN24" s="251"/>
    </row>
    <row r="25" spans="1:66" x14ac:dyDescent="0.25">
      <c r="A25" s="234" t="str">
        <f>IF(D25="","",Cover!$D$8)</f>
        <v/>
      </c>
      <c r="B25" s="234" t="str">
        <f>IF(D25="","",Cover!$D$7)</f>
        <v/>
      </c>
      <c r="C25" s="235" t="str">
        <f>IF(F25="","",IFERROR(VLOOKUP(F25,'Master Data'!$E$59:$J$146,6,FALSE),0))</f>
        <v/>
      </c>
      <c r="D25" s="236" t="str">
        <f>IF(F25="","",IFERROR(VLOOKUP(F25,'Master Data'!$E$59:$L$146,8,FALSE),0))</f>
        <v/>
      </c>
      <c r="E25" s="235" t="str">
        <f>IF(D25="","",IFERROR(VLOOKUP(D25,'Master Data'!$D$59:$I$146,6,FALSE),0))</f>
        <v/>
      </c>
      <c r="F25" s="350"/>
      <c r="G25" s="238"/>
      <c r="H25" s="239">
        <f>IFERROR(VLOOKUP(G25,'Master Data'!$C$337:$I$354,7,FALSE),0)</f>
        <v>0</v>
      </c>
      <c r="I25" s="240">
        <f>IFERROR(VLOOKUP(H25,'Master Data'!$B$337:$D$352,3,FALSE),0)</f>
        <v>0</v>
      </c>
      <c r="J25" s="241">
        <f>IFERROR(VLOOKUP(H25,'Master Data'!$B$337:$H$354,7,FALSE),0)</f>
        <v>0</v>
      </c>
      <c r="K25" s="242"/>
      <c r="L25" s="256" t="str">
        <f>IFERROR(IF(I25="FIXED ASSET",J25&amp;E25&amp;K25,VLOOKUP(F25,'Master Data'!$E$59:$H$146,4,FALSE)&amp;"-"&amp;J25&amp;"-"&amp;K25),"-")</f>
        <v>-</v>
      </c>
      <c r="M25" s="237"/>
      <c r="N25" s="243"/>
      <c r="O25" s="257"/>
      <c r="P25" s="257"/>
      <c r="Q25" s="257"/>
      <c r="R25" s="257"/>
      <c r="S25" s="257"/>
      <c r="T25" s="257"/>
      <c r="U25" s="257"/>
      <c r="V25" s="257"/>
      <c r="W25" s="257"/>
      <c r="X25" s="257"/>
      <c r="Y25" s="257"/>
      <c r="Z25" s="257"/>
      <c r="AA25" s="245">
        <f t="shared" si="7"/>
        <v>0</v>
      </c>
      <c r="AB25" s="246"/>
      <c r="AC25" s="257"/>
      <c r="AD25" s="257"/>
      <c r="AE25" s="257"/>
      <c r="AF25" s="257"/>
      <c r="AG25" s="257"/>
      <c r="AH25" s="257"/>
      <c r="AI25" s="257"/>
      <c r="AJ25" s="257"/>
      <c r="AK25" s="257"/>
      <c r="AL25" s="257"/>
      <c r="AM25" s="257"/>
      <c r="AN25" s="257"/>
      <c r="AO25" s="245">
        <f t="shared" si="8"/>
        <v>0</v>
      </c>
      <c r="AP25" s="246"/>
      <c r="AQ25" s="247"/>
      <c r="AR25" s="248"/>
      <c r="AS25" s="248"/>
      <c r="AT25" s="248"/>
      <c r="AU25" s="248"/>
      <c r="AV25" s="248"/>
      <c r="AW25" s="248"/>
      <c r="AX25" s="248"/>
      <c r="AY25" s="248"/>
      <c r="AZ25" s="248"/>
      <c r="BA25" s="248"/>
      <c r="BB25" s="248"/>
      <c r="BC25" s="245">
        <f t="shared" si="9"/>
        <v>0</v>
      </c>
      <c r="BD25" s="249">
        <f t="shared" si="3"/>
        <v>0</v>
      </c>
      <c r="BE25" s="238"/>
      <c r="BF25" s="250"/>
      <c r="BG25" s="250"/>
      <c r="BH25" s="251"/>
      <c r="BI25" s="252">
        <f t="shared" si="4"/>
        <v>0</v>
      </c>
      <c r="BJ25" s="250"/>
      <c r="BK25" s="253" t="str">
        <f t="shared" si="5"/>
        <v/>
      </c>
      <c r="BL25" s="254" t="str">
        <f t="shared" si="6"/>
        <v/>
      </c>
      <c r="BM25" s="254"/>
      <c r="BN25" s="251"/>
    </row>
    <row r="26" spans="1:66" x14ac:dyDescent="0.25">
      <c r="A26" s="234" t="str">
        <f>IF(D26="","",Cover!$D$8)</f>
        <v/>
      </c>
      <c r="B26" s="234" t="str">
        <f>IF(D26="","",Cover!$D$7)</f>
        <v/>
      </c>
      <c r="C26" s="235" t="str">
        <f>IF(F26="","",IFERROR(VLOOKUP(F26,'Master Data'!$E$59:$J$146,6,FALSE),0))</f>
        <v/>
      </c>
      <c r="D26" s="236" t="str">
        <f>IF(F26="","",IFERROR(VLOOKUP(F26,'Master Data'!$E$59:$L$146,8,FALSE),0))</f>
        <v/>
      </c>
      <c r="E26" s="235" t="str">
        <f>IF(D26="","",IFERROR(VLOOKUP(D26,'Master Data'!$D$59:$I$146,6,FALSE),0))</f>
        <v/>
      </c>
      <c r="F26" s="350"/>
      <c r="G26" s="238"/>
      <c r="H26" s="239">
        <f>IFERROR(VLOOKUP(G26,'Master Data'!$C$337:$I$354,7,FALSE),0)</f>
        <v>0</v>
      </c>
      <c r="I26" s="240">
        <f>IFERROR(VLOOKUP(H26,'Master Data'!$B$337:$D$352,3,FALSE),0)</f>
        <v>0</v>
      </c>
      <c r="J26" s="241">
        <f>IFERROR(VLOOKUP(H26,'Master Data'!$B$337:$H$354,7,FALSE),0)</f>
        <v>0</v>
      </c>
      <c r="K26" s="242"/>
      <c r="L26" s="256" t="str">
        <f>IFERROR(IF(I26="FIXED ASSET",J26&amp;E26&amp;K26,VLOOKUP(F26,'Master Data'!$E$59:$H$146,4,FALSE)&amp;"-"&amp;J26&amp;"-"&amp;K26),"-")</f>
        <v>-</v>
      </c>
      <c r="M26" s="237"/>
      <c r="N26" s="243"/>
      <c r="O26" s="257"/>
      <c r="P26" s="257"/>
      <c r="Q26" s="257"/>
      <c r="R26" s="257"/>
      <c r="S26" s="257"/>
      <c r="T26" s="257"/>
      <c r="U26" s="257"/>
      <c r="V26" s="257"/>
      <c r="W26" s="257"/>
      <c r="X26" s="257"/>
      <c r="Y26" s="257"/>
      <c r="Z26" s="257"/>
      <c r="AA26" s="245">
        <f t="shared" si="7"/>
        <v>0</v>
      </c>
      <c r="AB26" s="246"/>
      <c r="AC26" s="257"/>
      <c r="AD26" s="257"/>
      <c r="AE26" s="257"/>
      <c r="AF26" s="257"/>
      <c r="AG26" s="257"/>
      <c r="AH26" s="257"/>
      <c r="AI26" s="257"/>
      <c r="AJ26" s="257"/>
      <c r="AK26" s="257"/>
      <c r="AL26" s="257"/>
      <c r="AM26" s="257"/>
      <c r="AN26" s="257"/>
      <c r="AO26" s="245">
        <f t="shared" si="8"/>
        <v>0</v>
      </c>
      <c r="AP26" s="246"/>
      <c r="AQ26" s="247"/>
      <c r="AR26" s="248"/>
      <c r="AS26" s="248"/>
      <c r="AT26" s="248"/>
      <c r="AU26" s="248"/>
      <c r="AV26" s="248"/>
      <c r="AW26" s="248"/>
      <c r="AX26" s="248"/>
      <c r="AY26" s="248"/>
      <c r="AZ26" s="248"/>
      <c r="BA26" s="248"/>
      <c r="BB26" s="248"/>
      <c r="BC26" s="245">
        <f t="shared" si="9"/>
        <v>0</v>
      </c>
      <c r="BD26" s="249">
        <f t="shared" si="3"/>
        <v>0</v>
      </c>
      <c r="BE26" s="238"/>
      <c r="BF26" s="250"/>
      <c r="BG26" s="250"/>
      <c r="BH26" s="251"/>
      <c r="BI26" s="252">
        <f t="shared" si="4"/>
        <v>0</v>
      </c>
      <c r="BJ26" s="250"/>
      <c r="BK26" s="253" t="str">
        <f t="shared" si="5"/>
        <v/>
      </c>
      <c r="BL26" s="254" t="str">
        <f t="shared" si="6"/>
        <v/>
      </c>
      <c r="BM26" s="254"/>
      <c r="BN26" s="251"/>
    </row>
    <row r="27" spans="1:66" x14ac:dyDescent="0.25">
      <c r="A27" s="234" t="str">
        <f>IF(D27="","",Cover!$D$8)</f>
        <v/>
      </c>
      <c r="B27" s="234" t="str">
        <f>IF(D27="","",Cover!$D$7)</f>
        <v/>
      </c>
      <c r="C27" s="235" t="str">
        <f>IF(F27="","",IFERROR(VLOOKUP(F27,'Master Data'!$E$59:$J$146,6,FALSE),0))</f>
        <v/>
      </c>
      <c r="D27" s="236" t="str">
        <f>IF(F27="","",IFERROR(VLOOKUP(F27,'Master Data'!$E$59:$L$146,8,FALSE),0))</f>
        <v/>
      </c>
      <c r="E27" s="235" t="str">
        <f>IF(D27="","",IFERROR(VLOOKUP(D27,'Master Data'!$D$59:$I$146,6,FALSE),0))</f>
        <v/>
      </c>
      <c r="F27" s="350"/>
      <c r="G27" s="238"/>
      <c r="H27" s="239">
        <f>IFERROR(VLOOKUP(G27,'Master Data'!$C$337:$I$354,7,FALSE),0)</f>
        <v>0</v>
      </c>
      <c r="I27" s="240">
        <f>IFERROR(VLOOKUP(H27,'Master Data'!$B$337:$D$352,3,FALSE),0)</f>
        <v>0</v>
      </c>
      <c r="J27" s="241">
        <f>IFERROR(VLOOKUP(H27,'Master Data'!$B$337:$H$354,7,FALSE),0)</f>
        <v>0</v>
      </c>
      <c r="K27" s="242"/>
      <c r="L27" s="256" t="str">
        <f>IFERROR(IF(I27="FIXED ASSET",J27&amp;E27&amp;K27,VLOOKUP(F27,'Master Data'!$E$59:$H$146,4,FALSE)&amp;"-"&amp;J27&amp;"-"&amp;K27),"-")</f>
        <v>-</v>
      </c>
      <c r="M27" s="237"/>
      <c r="N27" s="243"/>
      <c r="O27" s="257"/>
      <c r="P27" s="257"/>
      <c r="Q27" s="257"/>
      <c r="R27" s="257"/>
      <c r="S27" s="257"/>
      <c r="T27" s="257"/>
      <c r="U27" s="257"/>
      <c r="V27" s="257"/>
      <c r="W27" s="257"/>
      <c r="X27" s="257"/>
      <c r="Y27" s="257"/>
      <c r="Z27" s="257"/>
      <c r="AA27" s="245">
        <f t="shared" si="7"/>
        <v>0</v>
      </c>
      <c r="AB27" s="246"/>
      <c r="AC27" s="257"/>
      <c r="AD27" s="257"/>
      <c r="AE27" s="257"/>
      <c r="AF27" s="257"/>
      <c r="AG27" s="257"/>
      <c r="AH27" s="257"/>
      <c r="AI27" s="257"/>
      <c r="AJ27" s="257"/>
      <c r="AK27" s="257"/>
      <c r="AL27" s="257"/>
      <c r="AM27" s="257"/>
      <c r="AN27" s="257"/>
      <c r="AO27" s="245">
        <f t="shared" si="8"/>
        <v>0</v>
      </c>
      <c r="AP27" s="246"/>
      <c r="AQ27" s="247"/>
      <c r="AR27" s="248"/>
      <c r="AS27" s="248"/>
      <c r="AT27" s="248"/>
      <c r="AU27" s="248"/>
      <c r="AV27" s="248"/>
      <c r="AW27" s="248"/>
      <c r="AX27" s="248"/>
      <c r="AY27" s="248"/>
      <c r="AZ27" s="248"/>
      <c r="BA27" s="248"/>
      <c r="BB27" s="248"/>
      <c r="BC27" s="245">
        <f t="shared" si="9"/>
        <v>0</v>
      </c>
      <c r="BD27" s="249">
        <f t="shared" si="3"/>
        <v>0</v>
      </c>
      <c r="BE27" s="238"/>
      <c r="BF27" s="250"/>
      <c r="BG27" s="250"/>
      <c r="BH27" s="251"/>
      <c r="BI27" s="252">
        <f t="shared" si="4"/>
        <v>0</v>
      </c>
      <c r="BJ27" s="250"/>
      <c r="BK27" s="253" t="str">
        <f t="shared" si="5"/>
        <v/>
      </c>
      <c r="BL27" s="254" t="str">
        <f t="shared" si="6"/>
        <v/>
      </c>
      <c r="BM27" s="254"/>
      <c r="BN27" s="251"/>
    </row>
    <row r="28" spans="1:66" x14ac:dyDescent="0.25">
      <c r="A28" s="234" t="str">
        <f>IF(D28="","",Cover!$D$8)</f>
        <v/>
      </c>
      <c r="B28" s="234" t="str">
        <f>IF(D28="","",Cover!$D$7)</f>
        <v/>
      </c>
      <c r="C28" s="235" t="str">
        <f>IF(F28="","",IFERROR(VLOOKUP(F28,'Master Data'!$E$59:$J$146,6,FALSE),0))</f>
        <v/>
      </c>
      <c r="D28" s="236" t="str">
        <f>IF(F28="","",IFERROR(VLOOKUP(F28,'Master Data'!$E$59:$L$146,8,FALSE),0))</f>
        <v/>
      </c>
      <c r="E28" s="235" t="str">
        <f>IF(D28="","",IFERROR(VLOOKUP(D28,'Master Data'!$D$59:$I$146,6,FALSE),0))</f>
        <v/>
      </c>
      <c r="F28" s="350"/>
      <c r="G28" s="238"/>
      <c r="H28" s="239">
        <f>IFERROR(VLOOKUP(G28,'Master Data'!$C$337:$I$354,7,FALSE),0)</f>
        <v>0</v>
      </c>
      <c r="I28" s="240">
        <f>IFERROR(VLOOKUP(H28,'Master Data'!$B$337:$D$352,3,FALSE),0)</f>
        <v>0</v>
      </c>
      <c r="J28" s="241">
        <f>IFERROR(VLOOKUP(H28,'Master Data'!$B$337:$H$354,7,FALSE),0)</f>
        <v>0</v>
      </c>
      <c r="K28" s="242"/>
      <c r="L28" s="256" t="str">
        <f>IFERROR(IF(I28="FIXED ASSET",J28&amp;E28&amp;K28,VLOOKUP(F28,'Master Data'!$E$59:$H$146,4,FALSE)&amp;"-"&amp;J28&amp;"-"&amp;K28),"-")</f>
        <v>-</v>
      </c>
      <c r="M28" s="237"/>
      <c r="N28" s="243"/>
      <c r="O28" s="257"/>
      <c r="P28" s="257"/>
      <c r="Q28" s="257"/>
      <c r="R28" s="257"/>
      <c r="S28" s="257"/>
      <c r="T28" s="257"/>
      <c r="U28" s="257"/>
      <c r="V28" s="257"/>
      <c r="W28" s="257"/>
      <c r="X28" s="257"/>
      <c r="Y28" s="257"/>
      <c r="Z28" s="257"/>
      <c r="AA28" s="245">
        <f t="shared" si="7"/>
        <v>0</v>
      </c>
      <c r="AB28" s="246"/>
      <c r="AC28" s="257"/>
      <c r="AD28" s="257"/>
      <c r="AE28" s="257"/>
      <c r="AF28" s="257"/>
      <c r="AG28" s="257"/>
      <c r="AH28" s="257"/>
      <c r="AI28" s="257"/>
      <c r="AJ28" s="257"/>
      <c r="AK28" s="257"/>
      <c r="AL28" s="257"/>
      <c r="AM28" s="257"/>
      <c r="AN28" s="257"/>
      <c r="AO28" s="245">
        <f t="shared" si="8"/>
        <v>0</v>
      </c>
      <c r="AP28" s="246"/>
      <c r="AQ28" s="247"/>
      <c r="AR28" s="248"/>
      <c r="AS28" s="248"/>
      <c r="AT28" s="248"/>
      <c r="AU28" s="248"/>
      <c r="AV28" s="248"/>
      <c r="AW28" s="248"/>
      <c r="AX28" s="248"/>
      <c r="AY28" s="248"/>
      <c r="AZ28" s="248"/>
      <c r="BA28" s="248"/>
      <c r="BB28" s="248"/>
      <c r="BC28" s="245">
        <f t="shared" si="9"/>
        <v>0</v>
      </c>
      <c r="BD28" s="249">
        <f t="shared" si="3"/>
        <v>0</v>
      </c>
      <c r="BE28" s="238"/>
      <c r="BF28" s="250"/>
      <c r="BG28" s="250"/>
      <c r="BH28" s="251"/>
      <c r="BI28" s="252">
        <f t="shared" si="4"/>
        <v>0</v>
      </c>
      <c r="BJ28" s="250"/>
      <c r="BK28" s="253" t="str">
        <f t="shared" si="5"/>
        <v/>
      </c>
      <c r="BL28" s="254" t="str">
        <f t="shared" si="6"/>
        <v/>
      </c>
      <c r="BM28" s="254"/>
      <c r="BN28" s="251"/>
    </row>
    <row r="29" spans="1:66" x14ac:dyDescent="0.25">
      <c r="A29" s="234" t="str">
        <f>IF(D29="","",Cover!$D$8)</f>
        <v/>
      </c>
      <c r="B29" s="234" t="str">
        <f>IF(D29="","",Cover!$D$7)</f>
        <v/>
      </c>
      <c r="C29" s="235" t="str">
        <f>IF(F29="","",IFERROR(VLOOKUP(F29,'Master Data'!$E$59:$J$146,6,FALSE),0))</f>
        <v/>
      </c>
      <c r="D29" s="236" t="str">
        <f>IF(F29="","",IFERROR(VLOOKUP(F29,'Master Data'!$E$59:$L$146,8,FALSE),0))</f>
        <v/>
      </c>
      <c r="E29" s="235" t="str">
        <f>IF(D29="","",IFERROR(VLOOKUP(D29,'Master Data'!$D$59:$I$146,6,FALSE),0))</f>
        <v/>
      </c>
      <c r="F29" s="350"/>
      <c r="G29" s="238"/>
      <c r="H29" s="239">
        <f>IFERROR(VLOOKUP(G29,'Master Data'!$C$337:$I$354,7,FALSE),0)</f>
        <v>0</v>
      </c>
      <c r="I29" s="240">
        <f>IFERROR(VLOOKUP(H29,'Master Data'!$B$337:$D$352,3,FALSE),0)</f>
        <v>0</v>
      </c>
      <c r="J29" s="241">
        <f>IFERROR(VLOOKUP(H29,'Master Data'!$B$337:$H$354,7,FALSE),0)</f>
        <v>0</v>
      </c>
      <c r="K29" s="242"/>
      <c r="L29" s="256" t="str">
        <f>IFERROR(IF(I29="FIXED ASSET",J29&amp;E29&amp;K29,VLOOKUP(F29,'Master Data'!$E$59:$H$146,4,FALSE)&amp;"-"&amp;J29&amp;"-"&amp;K29),"-")</f>
        <v>-</v>
      </c>
      <c r="M29" s="237"/>
      <c r="N29" s="243"/>
      <c r="O29" s="257"/>
      <c r="P29" s="257"/>
      <c r="Q29" s="257"/>
      <c r="R29" s="257"/>
      <c r="S29" s="257"/>
      <c r="T29" s="257"/>
      <c r="U29" s="257"/>
      <c r="V29" s="257"/>
      <c r="W29" s="257"/>
      <c r="X29" s="257"/>
      <c r="Y29" s="257"/>
      <c r="Z29" s="257"/>
      <c r="AA29" s="245">
        <f t="shared" si="7"/>
        <v>0</v>
      </c>
      <c r="AB29" s="246"/>
      <c r="AC29" s="257"/>
      <c r="AD29" s="257"/>
      <c r="AE29" s="257"/>
      <c r="AF29" s="257"/>
      <c r="AG29" s="257"/>
      <c r="AH29" s="257"/>
      <c r="AI29" s="257"/>
      <c r="AJ29" s="257"/>
      <c r="AK29" s="257"/>
      <c r="AL29" s="257"/>
      <c r="AM29" s="257"/>
      <c r="AN29" s="257"/>
      <c r="AO29" s="245">
        <f t="shared" si="8"/>
        <v>0</v>
      </c>
      <c r="AP29" s="246"/>
      <c r="AQ29" s="247"/>
      <c r="AR29" s="248"/>
      <c r="AS29" s="248"/>
      <c r="AT29" s="248"/>
      <c r="AU29" s="248"/>
      <c r="AV29" s="248"/>
      <c r="AW29" s="248"/>
      <c r="AX29" s="248"/>
      <c r="AY29" s="248"/>
      <c r="AZ29" s="248"/>
      <c r="BA29" s="248"/>
      <c r="BB29" s="248"/>
      <c r="BC29" s="245">
        <f t="shared" si="9"/>
        <v>0</v>
      </c>
      <c r="BD29" s="249">
        <f t="shared" si="3"/>
        <v>0</v>
      </c>
      <c r="BE29" s="238"/>
      <c r="BF29" s="250"/>
      <c r="BG29" s="250"/>
      <c r="BH29" s="251"/>
      <c r="BI29" s="252">
        <f t="shared" si="4"/>
        <v>0</v>
      </c>
      <c r="BJ29" s="250"/>
      <c r="BK29" s="253" t="str">
        <f t="shared" si="5"/>
        <v/>
      </c>
      <c r="BL29" s="254" t="str">
        <f t="shared" si="6"/>
        <v/>
      </c>
      <c r="BM29" s="254"/>
      <c r="BN29" s="251"/>
    </row>
    <row r="30" spans="1:66" x14ac:dyDescent="0.25">
      <c r="A30" s="234" t="str">
        <f>IF(D30="","",Cover!$D$8)</f>
        <v/>
      </c>
      <c r="B30" s="234" t="str">
        <f>IF(D30="","",Cover!$D$7)</f>
        <v/>
      </c>
      <c r="C30" s="235" t="str">
        <f>IF(F30="","",IFERROR(VLOOKUP(F30,'Master Data'!$E$59:$J$146,6,FALSE),0))</f>
        <v/>
      </c>
      <c r="D30" s="236" t="str">
        <f>IF(F30="","",IFERROR(VLOOKUP(F30,'Master Data'!$E$59:$L$146,8,FALSE),0))</f>
        <v/>
      </c>
      <c r="E30" s="235" t="str">
        <f>IF(D30="","",IFERROR(VLOOKUP(D30,'Master Data'!$D$59:$I$146,6,FALSE),0))</f>
        <v/>
      </c>
      <c r="F30" s="350"/>
      <c r="G30" s="238"/>
      <c r="H30" s="239">
        <f>IFERROR(VLOOKUP(G30,'Master Data'!$C$337:$I$354,7,FALSE),0)</f>
        <v>0</v>
      </c>
      <c r="I30" s="240">
        <f>IFERROR(VLOOKUP(H30,'Master Data'!$B$337:$D$352,3,FALSE),0)</f>
        <v>0</v>
      </c>
      <c r="J30" s="241">
        <f>IFERROR(VLOOKUP(H30,'Master Data'!$B$337:$H$354,7,FALSE),0)</f>
        <v>0</v>
      </c>
      <c r="K30" s="242"/>
      <c r="L30" s="256" t="str">
        <f>IFERROR(IF(I30="FIXED ASSET",J30&amp;E30&amp;K30,VLOOKUP(F30,'Master Data'!$E$59:$H$146,4,FALSE)&amp;"-"&amp;J30&amp;"-"&amp;K30),"-")</f>
        <v>-</v>
      </c>
      <c r="M30" s="237"/>
      <c r="N30" s="243"/>
      <c r="O30" s="257"/>
      <c r="P30" s="257"/>
      <c r="Q30" s="257"/>
      <c r="R30" s="257"/>
      <c r="S30" s="257"/>
      <c r="T30" s="257"/>
      <c r="U30" s="257"/>
      <c r="V30" s="257"/>
      <c r="W30" s="257"/>
      <c r="X30" s="257"/>
      <c r="Y30" s="257"/>
      <c r="Z30" s="257"/>
      <c r="AA30" s="245">
        <f t="shared" si="7"/>
        <v>0</v>
      </c>
      <c r="AB30" s="246"/>
      <c r="AC30" s="257"/>
      <c r="AD30" s="257"/>
      <c r="AE30" s="257"/>
      <c r="AF30" s="257"/>
      <c r="AG30" s="257"/>
      <c r="AH30" s="257"/>
      <c r="AI30" s="257"/>
      <c r="AJ30" s="257"/>
      <c r="AK30" s="257"/>
      <c r="AL30" s="257"/>
      <c r="AM30" s="257"/>
      <c r="AN30" s="257"/>
      <c r="AO30" s="245">
        <f t="shared" si="8"/>
        <v>0</v>
      </c>
      <c r="AP30" s="246"/>
      <c r="AQ30" s="247"/>
      <c r="AR30" s="248"/>
      <c r="AS30" s="248"/>
      <c r="AT30" s="248"/>
      <c r="AU30" s="248"/>
      <c r="AV30" s="248"/>
      <c r="AW30" s="248"/>
      <c r="AX30" s="248"/>
      <c r="AY30" s="248"/>
      <c r="AZ30" s="248"/>
      <c r="BA30" s="248"/>
      <c r="BB30" s="248"/>
      <c r="BC30" s="245">
        <f t="shared" si="9"/>
        <v>0</v>
      </c>
      <c r="BD30" s="249">
        <f t="shared" si="3"/>
        <v>0</v>
      </c>
      <c r="BE30" s="238"/>
      <c r="BF30" s="250"/>
      <c r="BG30" s="250"/>
      <c r="BH30" s="251"/>
      <c r="BI30" s="252">
        <f t="shared" si="4"/>
        <v>0</v>
      </c>
      <c r="BJ30" s="250"/>
      <c r="BK30" s="253" t="str">
        <f t="shared" si="5"/>
        <v/>
      </c>
      <c r="BL30" s="254" t="str">
        <f t="shared" si="6"/>
        <v/>
      </c>
      <c r="BM30" s="254"/>
      <c r="BN30" s="251"/>
    </row>
    <row r="31" spans="1:66" x14ac:dyDescent="0.25">
      <c r="A31" s="234" t="str">
        <f>IF(D31="","",Cover!$D$8)</f>
        <v/>
      </c>
      <c r="B31" s="234" t="str">
        <f>IF(D31="","",Cover!$D$7)</f>
        <v/>
      </c>
      <c r="C31" s="235" t="str">
        <f>IF(F31="","",IFERROR(VLOOKUP(F31,'Master Data'!$E$59:$J$146,6,FALSE),0))</f>
        <v/>
      </c>
      <c r="D31" s="236" t="str">
        <f>IF(F31="","",IFERROR(VLOOKUP(F31,'Master Data'!$E$59:$L$146,8,FALSE),0))</f>
        <v/>
      </c>
      <c r="E31" s="235" t="str">
        <f>IF(D31="","",IFERROR(VLOOKUP(D31,'Master Data'!$D$59:$I$146,6,FALSE),0))</f>
        <v/>
      </c>
      <c r="F31" s="350"/>
      <c r="G31" s="238"/>
      <c r="H31" s="239">
        <f>IFERROR(VLOOKUP(G31,'Master Data'!$C$337:$I$354,7,FALSE),0)</f>
        <v>0</v>
      </c>
      <c r="I31" s="240">
        <f>IFERROR(VLOOKUP(H31,'Master Data'!$B$337:$D$352,3,FALSE),0)</f>
        <v>0</v>
      </c>
      <c r="J31" s="241">
        <f>IFERROR(VLOOKUP(H31,'Master Data'!$B$337:$H$354,7,FALSE),0)</f>
        <v>0</v>
      </c>
      <c r="K31" s="242"/>
      <c r="L31" s="256" t="str">
        <f>IFERROR(IF(I31="FIXED ASSET",J31&amp;E31&amp;K31,VLOOKUP(F31,'Master Data'!$E$59:$H$146,4,FALSE)&amp;"-"&amp;J31&amp;"-"&amp;K31),"-")</f>
        <v>-</v>
      </c>
      <c r="M31" s="237"/>
      <c r="N31" s="243"/>
      <c r="O31" s="257"/>
      <c r="P31" s="257"/>
      <c r="Q31" s="257"/>
      <c r="R31" s="257"/>
      <c r="S31" s="257"/>
      <c r="T31" s="257"/>
      <c r="U31" s="257"/>
      <c r="V31" s="257"/>
      <c r="W31" s="257"/>
      <c r="X31" s="257"/>
      <c r="Y31" s="257"/>
      <c r="Z31" s="257"/>
      <c r="AA31" s="245">
        <f t="shared" si="7"/>
        <v>0</v>
      </c>
      <c r="AB31" s="246"/>
      <c r="AC31" s="257"/>
      <c r="AD31" s="257"/>
      <c r="AE31" s="257"/>
      <c r="AF31" s="257"/>
      <c r="AG31" s="257"/>
      <c r="AH31" s="257"/>
      <c r="AI31" s="257"/>
      <c r="AJ31" s="257"/>
      <c r="AK31" s="257"/>
      <c r="AL31" s="257"/>
      <c r="AM31" s="257"/>
      <c r="AN31" s="257"/>
      <c r="AO31" s="245">
        <f t="shared" si="8"/>
        <v>0</v>
      </c>
      <c r="AP31" s="246"/>
      <c r="AQ31" s="247"/>
      <c r="AR31" s="248"/>
      <c r="AS31" s="248"/>
      <c r="AT31" s="248"/>
      <c r="AU31" s="248"/>
      <c r="AV31" s="248"/>
      <c r="AW31" s="248"/>
      <c r="AX31" s="248"/>
      <c r="AY31" s="248"/>
      <c r="AZ31" s="248"/>
      <c r="BA31" s="248"/>
      <c r="BB31" s="248"/>
      <c r="BC31" s="245">
        <f t="shared" si="9"/>
        <v>0</v>
      </c>
      <c r="BD31" s="249">
        <f t="shared" si="3"/>
        <v>0</v>
      </c>
      <c r="BE31" s="238"/>
      <c r="BF31" s="250"/>
      <c r="BG31" s="250"/>
      <c r="BH31" s="251"/>
      <c r="BI31" s="252">
        <f t="shared" si="4"/>
        <v>0</v>
      </c>
      <c r="BJ31" s="250"/>
      <c r="BK31" s="253" t="str">
        <f t="shared" si="5"/>
        <v/>
      </c>
      <c r="BL31" s="254" t="str">
        <f t="shared" si="6"/>
        <v/>
      </c>
      <c r="BM31" s="254"/>
      <c r="BN31" s="251"/>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23" priority="11" operator="containsText" text="Please Fill Start Date">
      <formula>NOT(ISERROR(SEARCH("Please Fill Start Date",BK4)))</formula>
    </cfRule>
  </conditionalFormatting>
  <conditionalFormatting sqref="BL4:BL31">
    <cfRule type="containsText" dxfId="22" priority="8" operator="containsText" text="Please Fill Start Date">
      <formula>NOT(ISERROR(SEARCH("Please Fill Start Date",BL4)))</formula>
    </cfRule>
  </conditionalFormatting>
  <conditionalFormatting sqref="BM4:BM31">
    <cfRule type="containsText" dxfId="21" priority="6" operator="containsText" text="Please Fill Remarks">
      <formula>NOT(ISERROR(SEARCH("Please Fill Remarks",BM4)))</formula>
    </cfRule>
    <cfRule type="containsText" dxfId="20" priority="7" operator="containsText" text="Please Fill Start Date">
      <formula>NOT(ISERROR(SEARCH("Please Fill Start Date",BM4)))</formula>
    </cfRule>
  </conditionalFormatting>
  <conditionalFormatting sqref="K4:K31">
    <cfRule type="containsText" dxfId="19" priority="1" operator="containsText" text="Please Fill Sequence Number">
      <formula>NOT(ISERROR(SEARCH("Please Fill Sequence Number",K4)))</formula>
    </cfRule>
  </conditionalFormatting>
  <dataValidations count="4">
    <dataValidation type="list" allowBlank="1" showInputMessage="1" showErrorMessage="1" sqref="BN4:BN31" xr:uid="{A3BEB90C-5E5C-42EC-A6D0-668F5898591A}">
      <formula1>CentralisedCC</formula1>
    </dataValidation>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3788486E-3010-475A-BA08-C1A8A09536FD}"/>
    <dataValidation type="custom" showInputMessage="1" showErrorMessage="1" error="Pastikan Ledger Number dan Cost Center sudah terisi" sqref="O4:Z31 AC4:AN31" xr:uid="{2BA74905-C126-4D70-848D-E0403D5A4B5B}">
      <formula1>AND($A4&lt;&gt;"",$J4&lt;&gt;"")</formula1>
    </dataValidation>
  </dataValidations>
  <pageMargins left="0.27" right="0.28000000000000003" top="0.44" bottom="0.75" header="0" footer="0"/>
  <pageSetup paperSize="9" scale="85" orientation="landscape" r:id="rId1"/>
  <ignoredErrors>
    <ignoredError sqref="BK4 BL4 BK5:BL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promptTitle="Please Fill Priority" prompt="These field should be filled from listed priority options_x000a_- High_x000a_- Medium_x000a_- Low" xr:uid="{01BC710F-A534-4333-9C39-90FA68100EFE}">
          <x14:formula1>
            <xm:f>'Master Data'!$B$358:$B$360</xm:f>
          </x14:formula1>
          <xm:sqref>BE4:BE31</xm:sqref>
        </x14:dataValidation>
        <x14:dataValidation type="list" allowBlank="1" showInputMessage="1" showErrorMessage="1" xr:uid="{F73A4B45-FFEA-417F-A692-924C5979ED0F}">
          <x14:formula1>
            <xm:f>'Master Data'!$B$373:$B$374</xm:f>
          </x14:formula1>
          <xm:sqref>BG4:BG31</xm:sqref>
        </x14:dataValidation>
        <x14:dataValidation type="list" allowBlank="1" showInputMessage="1" showErrorMessage="1" xr:uid="{243783A1-BC68-4DAD-B45C-2AFB21F3E1BE}">
          <x14:formula1>
            <xm:f>'Master Data'!$B$366:$B$369</xm:f>
          </x14:formula1>
          <xm:sqref>BJ4:BJ31</xm:sqref>
        </x14:dataValidation>
        <x14:dataValidation type="list" allowBlank="1" showInputMessage="1" showErrorMessage="1" xr:uid="{0CF8F480-1059-4B6E-81A0-87B12A1BB052}">
          <x14:formula1>
            <xm:f>'Master Data'!$C$337:$C$354</xm:f>
          </x14:formula1>
          <xm:sqref>G4:G31</xm:sqref>
        </x14:dataValidation>
        <x14:dataValidation type="list" allowBlank="1" showInputMessage="1" showErrorMessage="1" xr:uid="{A8B2C417-AFCE-4A48-8930-F2236909F185}">
          <x14:formula1>
            <xm:f>'Master Data'!$P$63:$P$67</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X141"/>
  <sheetViews>
    <sheetView showGridLines="0" zoomScale="70" zoomScaleNormal="70" workbookViewId="0">
      <pane xSplit="5" ySplit="2" topLeftCell="AI3" activePane="bottomRight" state="frozen"/>
      <selection activeCell="G2" sqref="G2"/>
      <selection pane="topRight" activeCell="G2" sqref="G2"/>
      <selection pane="bottomLeft" activeCell="G2" sqref="G2"/>
      <selection pane="bottomRight" activeCell="AI3" sqref="AI3"/>
    </sheetView>
  </sheetViews>
  <sheetFormatPr defaultColWidth="9.140625" defaultRowHeight="15" outlineLevelCol="1" x14ac:dyDescent="0.25"/>
  <cols>
    <col min="1" max="1" width="14.85546875" style="266" customWidth="1"/>
    <col min="2" max="2" width="14.28515625" style="266" customWidth="1"/>
    <col min="3" max="3" width="31.85546875" style="266" bestFit="1" customWidth="1"/>
    <col min="4" max="4" width="16.85546875" style="198" bestFit="1" customWidth="1"/>
    <col min="5" max="5" width="37.28515625" style="183" customWidth="1"/>
    <col min="6" max="6" width="29.5703125" style="183" bestFit="1" customWidth="1"/>
    <col min="7" max="7" width="29.5703125" style="183" customWidth="1"/>
    <col min="8" max="8" width="15.42578125" style="183" customWidth="1" outlineLevel="1"/>
    <col min="9" max="9" width="15.5703125" style="183" customWidth="1" outlineLevel="1"/>
    <col min="10" max="10" width="15.85546875" style="183" customWidth="1" outlineLevel="1"/>
    <col min="11" max="11" width="15.5703125" style="183" customWidth="1" outlineLevel="1"/>
    <col min="12" max="12" width="14.42578125" style="183" customWidth="1" outlineLevel="1"/>
    <col min="13" max="13" width="15.42578125" style="183" customWidth="1" outlineLevel="1"/>
    <col min="14" max="19" width="14.85546875" style="183" customWidth="1" outlineLevel="1"/>
    <col min="20" max="20" width="14.42578125" style="183" bestFit="1" customWidth="1"/>
    <col min="21" max="21" width="24.28515625" style="183" bestFit="1" customWidth="1"/>
    <col min="22" max="23" width="9.5703125" style="183" customWidth="1" outlineLevel="1"/>
    <col min="24" max="24" width="11.140625" style="183" customWidth="1" outlineLevel="1"/>
    <col min="25" max="25" width="9.5703125" style="183" customWidth="1" outlineLevel="1"/>
    <col min="26" max="26" width="11.5703125" style="183" customWidth="1" outlineLevel="1"/>
    <col min="27" max="27" width="15.85546875" style="183" customWidth="1" outlineLevel="1"/>
    <col min="28" max="31" width="9.5703125" style="183" customWidth="1" outlineLevel="1"/>
    <col min="32" max="32" width="11.42578125" style="183" customWidth="1" outlineLevel="1"/>
    <col min="33" max="33" width="9.5703125" style="183" customWidth="1" outlineLevel="1"/>
    <col min="34" max="34" width="14.42578125" style="183" customWidth="1"/>
    <col min="35" max="36" width="13.85546875" style="183" customWidth="1"/>
    <col min="37" max="37" width="20.85546875" style="183" customWidth="1"/>
    <col min="38" max="38" width="33.85546875" style="269" customWidth="1"/>
    <col min="39" max="39" width="17.7109375" style="270" customWidth="1"/>
    <col min="40" max="40" width="14.140625" style="183" customWidth="1" outlineLevel="1"/>
    <col min="41" max="41" width="21.5703125" style="183" customWidth="1"/>
    <col min="42" max="42" width="15.7109375" style="183" customWidth="1"/>
    <col min="43" max="44" width="17.7109375" style="270" customWidth="1"/>
    <col min="45" max="45" width="95.140625" style="183" customWidth="1"/>
    <col min="46" max="46" width="12.42578125" style="183" hidden="1" customWidth="1"/>
    <col min="47" max="47" width="15.28515625" style="266" hidden="1" customWidth="1"/>
    <col min="48" max="48" width="29.28515625" style="266" hidden="1" customWidth="1"/>
    <col min="49" max="49" width="35.28515625" style="266" hidden="1" customWidth="1"/>
    <col min="50" max="50" width="30.42578125" style="266" hidden="1" customWidth="1"/>
    <col min="51" max="16384" width="9.140625" style="266"/>
  </cols>
  <sheetData>
    <row r="1" spans="1:50" x14ac:dyDescent="0.25">
      <c r="T1" s="267" t="s">
        <v>4611</v>
      </c>
      <c r="U1" s="267">
        <v>16500</v>
      </c>
      <c r="AH1" s="268"/>
      <c r="AP1" s="271"/>
      <c r="AQ1" s="272">
        <v>16500</v>
      </c>
    </row>
    <row r="2" spans="1:50" s="276" customFormat="1" ht="54.75" customHeight="1" x14ac:dyDescent="0.25">
      <c r="A2" s="310" t="s">
        <v>212</v>
      </c>
      <c r="B2" s="310" t="s">
        <v>76</v>
      </c>
      <c r="C2" s="310" t="s">
        <v>77</v>
      </c>
      <c r="D2" s="311" t="s">
        <v>1508</v>
      </c>
      <c r="E2" s="311" t="s">
        <v>1632</v>
      </c>
      <c r="F2" s="310" t="s">
        <v>5156</v>
      </c>
      <c r="G2" s="309" t="s">
        <v>5155</v>
      </c>
      <c r="H2" s="273" t="s">
        <v>1655</v>
      </c>
      <c r="I2" s="273" t="s">
        <v>1656</v>
      </c>
      <c r="J2" s="273" t="s">
        <v>1657</v>
      </c>
      <c r="K2" s="273" t="s">
        <v>1658</v>
      </c>
      <c r="L2" s="273" t="s">
        <v>1659</v>
      </c>
      <c r="M2" s="273" t="s">
        <v>1660</v>
      </c>
      <c r="N2" s="273" t="s">
        <v>1661</v>
      </c>
      <c r="O2" s="273" t="s">
        <v>5097</v>
      </c>
      <c r="P2" s="273" t="s">
        <v>5098</v>
      </c>
      <c r="Q2" s="273" t="s">
        <v>5099</v>
      </c>
      <c r="R2" s="273" t="s">
        <v>5100</v>
      </c>
      <c r="S2" s="273" t="s">
        <v>5101</v>
      </c>
      <c r="T2" s="273" t="s">
        <v>5082</v>
      </c>
      <c r="U2" s="273" t="s">
        <v>5083</v>
      </c>
      <c r="V2" s="310" t="s">
        <v>1611</v>
      </c>
      <c r="W2" s="310" t="s">
        <v>1612</v>
      </c>
      <c r="X2" s="310" t="s">
        <v>1613</v>
      </c>
      <c r="Y2" s="310" t="s">
        <v>1614</v>
      </c>
      <c r="Z2" s="310" t="s">
        <v>1615</v>
      </c>
      <c r="AA2" s="310" t="s">
        <v>1616</v>
      </c>
      <c r="AB2" s="310" t="s">
        <v>1617</v>
      </c>
      <c r="AC2" s="310" t="s">
        <v>1618</v>
      </c>
      <c r="AD2" s="310" t="s">
        <v>1619</v>
      </c>
      <c r="AE2" s="310" t="s">
        <v>1620</v>
      </c>
      <c r="AF2" s="310" t="s">
        <v>1621</v>
      </c>
      <c r="AG2" s="310" t="s">
        <v>1622</v>
      </c>
      <c r="AH2" s="310" t="s">
        <v>1623</v>
      </c>
      <c r="AI2" s="274" t="s">
        <v>1624</v>
      </c>
      <c r="AJ2" s="262" t="s">
        <v>1625</v>
      </c>
      <c r="AK2" s="262" t="s">
        <v>1566</v>
      </c>
      <c r="AL2" s="262" t="s">
        <v>1567</v>
      </c>
      <c r="AM2" s="261" t="s">
        <v>87</v>
      </c>
      <c r="AN2" s="262" t="s">
        <v>1565</v>
      </c>
      <c r="AO2" s="262" t="s">
        <v>84</v>
      </c>
      <c r="AP2" s="262" t="s">
        <v>85</v>
      </c>
      <c r="AQ2" s="262" t="s">
        <v>1626</v>
      </c>
      <c r="AR2" s="262" t="s">
        <v>1627</v>
      </c>
      <c r="AS2" s="275" t="s">
        <v>4612</v>
      </c>
      <c r="AT2" s="310" t="s">
        <v>128</v>
      </c>
      <c r="AU2" s="310" t="s">
        <v>1771</v>
      </c>
      <c r="AV2" s="310" t="s">
        <v>1628</v>
      </c>
      <c r="AW2" s="310" t="s">
        <v>1629</v>
      </c>
      <c r="AX2" s="310" t="s">
        <v>1337</v>
      </c>
    </row>
    <row r="3" spans="1:50" s="293" customFormat="1" ht="14.1" customHeight="1" x14ac:dyDescent="0.25">
      <c r="A3" s="277" t="s">
        <v>18</v>
      </c>
      <c r="B3" s="277" t="s">
        <v>306</v>
      </c>
      <c r="C3" s="277" t="s">
        <v>307</v>
      </c>
      <c r="D3" s="430">
        <v>50200010</v>
      </c>
      <c r="E3" s="278" t="s">
        <v>1368</v>
      </c>
      <c r="F3" s="279" t="str">
        <f>VLOOKUP(D3,'Master Data'!H:I,2,FALSE)</f>
        <v>Consumables</v>
      </c>
      <c r="G3" s="279" t="str">
        <f>_xlfn.CONCAT(VLOOKUP(D3,'Master Data'!B:F,5,0)," ","Cost")</f>
        <v>Variable Cost</v>
      </c>
      <c r="H3" s="280">
        <f>SUMIFS(RD!$T:$T,RD!$B:$B,"1",RD!$H:$H,'Budget COGM Detail'!$D3,RD!$U:$U,'Budget COGM Detail'!$B3)</f>
        <v>209.78</v>
      </c>
      <c r="I3" s="280">
        <f>SUMIFS(RD!$T:$T,RD!$B:$B,"2",RD!$H:$H,'Budget COGM Detail'!$D3,RD!$U:$U,'Budget COGM Detail'!$B3)</f>
        <v>191.21000000000004</v>
      </c>
      <c r="J3" s="280">
        <f>SUMIFS(RD!$T:$T,RD!$B:$B,"3",RD!$H:$H,'Budget COGM Detail'!$D3,RD!$U:$U,'Budget COGM Detail'!$B3)</f>
        <v>147.24999999999454</v>
      </c>
      <c r="K3" s="280">
        <f>SUMIFS(RD!$T:$T,RD!$B:$B,"4",RD!$H:$H,'Budget COGM Detail'!$D3,RD!$U:$U,'Budget COGM Detail'!$B3)</f>
        <v>1015.159999999998</v>
      </c>
      <c r="L3" s="280">
        <f>SUMIFS(RD!$T:$T,RD!$B:$B,"5",RD!$H:$H,'Budget COGM Detail'!$D3,RD!$U:$U,'Budget COGM Detail'!$B3)</f>
        <v>8937.73</v>
      </c>
      <c r="M3" s="280">
        <f>SUMIFS(RD!$T:$T,RD!$B:$B,"6",RD!$H:$H,'Budget COGM Detail'!$D3,RD!$U:$U,'Budget COGM Detail'!$B3)</f>
        <v>146.83999999999997</v>
      </c>
      <c r="N3" s="280"/>
      <c r="O3" s="280"/>
      <c r="P3" s="280"/>
      <c r="Q3" s="280"/>
      <c r="R3" s="280"/>
      <c r="S3" s="280"/>
      <c r="T3" s="281">
        <f>SUM(H3:N3)</f>
        <v>10647.969999999992</v>
      </c>
      <c r="U3" s="281">
        <f>SUMIFS(RD!AV:AV,RD!U:U,'Budget COGM Detail'!B3,RD!H:H,'Budget COGM Detail'!D3)</f>
        <v>183991269</v>
      </c>
      <c r="V3" s="282"/>
      <c r="W3" s="282"/>
      <c r="X3" s="282"/>
      <c r="Y3" s="282"/>
      <c r="Z3" s="282"/>
      <c r="AA3" s="282"/>
      <c r="AB3" s="282"/>
      <c r="AC3" s="282"/>
      <c r="AD3" s="282"/>
      <c r="AE3" s="282"/>
      <c r="AF3" s="282"/>
      <c r="AG3" s="282"/>
      <c r="AH3" s="283">
        <f>SUM(V3:AG3)</f>
        <v>0</v>
      </c>
      <c r="AI3" s="284">
        <f>AR3-AH3</f>
        <v>0</v>
      </c>
      <c r="AJ3" s="283"/>
      <c r="AK3" s="285"/>
      <c r="AL3" s="286"/>
      <c r="AM3" s="287"/>
      <c r="AN3" s="288"/>
      <c r="AO3" s="289"/>
      <c r="AP3" s="289"/>
      <c r="AQ3" s="290"/>
      <c r="AR3" s="252">
        <f>IF(AP3="USD",AQ3*$AQ$1,IF(AP3="IDR",AQ3,0))</f>
        <v>0</v>
      </c>
      <c r="AS3" s="291"/>
      <c r="AT3" s="277" t="s">
        <v>1694</v>
      </c>
      <c r="AU3" s="277" t="s">
        <v>1817</v>
      </c>
      <c r="AV3" s="292" t="s">
        <v>1633</v>
      </c>
      <c r="AW3" s="292" t="e">
        <f>IF(#REF!="","",IF(#REF!&lt;&gt;"human resources",IF(LEFT(#REF!,6)="10301S","Selling","General Administrative"),IFERROR(IF(FIND("Selling",D3)&gt;0,"Selling","General Administrative"),"General Administrative")))</f>
        <v>#REF!</v>
      </c>
      <c r="AX3" s="292" t="s">
        <v>1633</v>
      </c>
    </row>
    <row r="4" spans="1:50" s="293" customFormat="1" x14ac:dyDescent="0.25">
      <c r="A4" s="277" t="s">
        <v>18</v>
      </c>
      <c r="B4" s="277" t="s">
        <v>306</v>
      </c>
      <c r="C4" s="277" t="s">
        <v>307</v>
      </c>
      <c r="D4" s="430">
        <v>50500010</v>
      </c>
      <c r="E4" s="278" t="s">
        <v>1380</v>
      </c>
      <c r="F4" s="279" t="str">
        <f>VLOOKUP(D4,'Master Data'!H:I,2,FALSE)</f>
        <v>Third party services</v>
      </c>
      <c r="G4" s="279" t="str">
        <f>_xlfn.CONCAT(VLOOKUP(D4,'Master Data'!B:F,5,0)," ","Cost")</f>
        <v>Variable Cost</v>
      </c>
      <c r="H4" s="280">
        <f>SUMIFS(RD!$T:$T,RD!$B:$B,"1",RD!$H:$H,'Budget COGM Detail'!$D4,RD!$U:$U,'Budget COGM Detail'!$B4)</f>
        <v>0</v>
      </c>
      <c r="I4" s="280">
        <f>SUMIFS(RD!$T:$T,RD!$B:$B,"2",RD!$H:$H,'Budget COGM Detail'!$D4,RD!$U:$U,'Budget COGM Detail'!$B4)</f>
        <v>0</v>
      </c>
      <c r="J4" s="280">
        <f>SUMIFS(RD!$T:$T,RD!$B:$B,"3",RD!$H:$H,'Budget COGM Detail'!$D4,RD!$U:$U,'Budget COGM Detail'!$B4)</f>
        <v>0</v>
      </c>
      <c r="K4" s="280">
        <f>SUMIFS(RD!$T:$T,RD!$B:$B,"4",RD!$H:$H,'Budget COGM Detail'!$D4,RD!$U:$U,'Budget COGM Detail'!$B4)</f>
        <v>0</v>
      </c>
      <c r="L4" s="280">
        <f>SUMIFS(RD!$T:$T,RD!$B:$B,"5",RD!$H:$H,'Budget COGM Detail'!$D4,RD!$U:$U,'Budget COGM Detail'!$B4)</f>
        <v>64.95</v>
      </c>
      <c r="M4" s="280">
        <f>SUMIFS(RD!$T:$T,RD!$B:$B,"6",RD!$H:$H,'Budget COGM Detail'!$D4,RD!$U:$U,'Budget COGM Detail'!$B4)</f>
        <v>0</v>
      </c>
      <c r="N4" s="280"/>
      <c r="O4" s="280"/>
      <c r="P4" s="280"/>
      <c r="Q4" s="280"/>
      <c r="R4" s="280"/>
      <c r="S4" s="280"/>
      <c r="T4" s="281">
        <f t="shared" ref="T4:T30" si="0">SUM(H4:N4)</f>
        <v>64.95</v>
      </c>
      <c r="U4" s="281">
        <f>SUMIFS(RD!AV:AV,RD!U:U,'Budget COGM Detail'!B4,RD!H:H,'Budget COGM Detail'!D4)</f>
        <v>1084956</v>
      </c>
      <c r="V4" s="282"/>
      <c r="W4" s="282"/>
      <c r="X4" s="282"/>
      <c r="Y4" s="282"/>
      <c r="Z4" s="282"/>
      <c r="AA4" s="282"/>
      <c r="AB4" s="282"/>
      <c r="AC4" s="282"/>
      <c r="AD4" s="282"/>
      <c r="AE4" s="282"/>
      <c r="AF4" s="282"/>
      <c r="AG4" s="282"/>
      <c r="AH4" s="283">
        <f t="shared" ref="AH4:AH30" si="1">SUM(V4:AG4)</f>
        <v>0</v>
      </c>
      <c r="AI4" s="284">
        <f t="shared" ref="AI4:AI30" si="2">AR4-AH4</f>
        <v>0</v>
      </c>
      <c r="AJ4" s="283"/>
      <c r="AK4" s="288"/>
      <c r="AL4" s="286"/>
      <c r="AM4" s="287"/>
      <c r="AN4" s="288"/>
      <c r="AO4" s="289"/>
      <c r="AP4" s="289"/>
      <c r="AQ4" s="290"/>
      <c r="AR4" s="252">
        <f t="shared" ref="AR4:AR30" si="3">IF(AP4="USD",AQ4*$AQ$1,IF(AP4="IDR",AQ4,0))</f>
        <v>0</v>
      </c>
      <c r="AS4" s="291"/>
      <c r="AT4" s="277" t="s">
        <v>1694</v>
      </c>
      <c r="AU4" s="277" t="s">
        <v>1817</v>
      </c>
      <c r="AV4" s="292" t="s">
        <v>1633</v>
      </c>
      <c r="AW4" s="292" t="e">
        <f>IF(#REF!="","",IF(#REF!&lt;&gt;"human resources",IF(LEFT(#REF!,6)="10301S","Selling","General Administrative"),IFERROR(IF(FIND("Selling",D4)&gt;0,"Selling","General Administrative"),"General Administrative")))</f>
        <v>#REF!</v>
      </c>
      <c r="AX4" s="292" t="s">
        <v>1633</v>
      </c>
    </row>
    <row r="5" spans="1:50" s="293" customFormat="1" x14ac:dyDescent="0.25">
      <c r="A5" s="277" t="s">
        <v>18</v>
      </c>
      <c r="B5" s="277" t="s">
        <v>306</v>
      </c>
      <c r="C5" s="277" t="s">
        <v>307</v>
      </c>
      <c r="D5" s="430">
        <v>50500030</v>
      </c>
      <c r="E5" s="278" t="s">
        <v>1383</v>
      </c>
      <c r="F5" s="279" t="str">
        <f>VLOOKUP(D5,'Master Data'!H:I,2,FALSE)</f>
        <v>Third party services</v>
      </c>
      <c r="G5" s="279" t="str">
        <f>_xlfn.CONCAT(VLOOKUP(D5,'Master Data'!B:F,5,0)," ","Cost")</f>
        <v>Variable Cost</v>
      </c>
      <c r="H5" s="280">
        <f>SUMIFS(RD!$T:$T,RD!$B:$B,"1",RD!$H:$H,'Budget COGM Detail'!$D5,RD!$U:$U,'Budget COGM Detail'!$B5)</f>
        <v>0</v>
      </c>
      <c r="I5" s="280">
        <f>SUMIFS(RD!$T:$T,RD!$B:$B,"2",RD!$H:$H,'Budget COGM Detail'!$D5,RD!$U:$U,'Budget COGM Detail'!$B5)</f>
        <v>0</v>
      </c>
      <c r="J5" s="280">
        <f>SUMIFS(RD!$T:$T,RD!$B:$B,"3",RD!$H:$H,'Budget COGM Detail'!$D5,RD!$U:$U,'Budget COGM Detail'!$B5)</f>
        <v>0</v>
      </c>
      <c r="K5" s="280">
        <f>SUMIFS(RD!$T:$T,RD!$B:$B,"4",RD!$H:$H,'Budget COGM Detail'!$D5,RD!$U:$U,'Budget COGM Detail'!$B5)</f>
        <v>0</v>
      </c>
      <c r="L5" s="280">
        <f>SUMIFS(RD!$T:$T,RD!$B:$B,"5",RD!$H:$H,'Budget COGM Detail'!$D5,RD!$U:$U,'Budget COGM Detail'!$B5)</f>
        <v>0</v>
      </c>
      <c r="M5" s="280">
        <f>SUMIFS(RD!$T:$T,RD!$B:$B,"6",RD!$H:$H,'Budget COGM Detail'!$D5,RD!$U:$U,'Budget COGM Detail'!$B5)</f>
        <v>0</v>
      </c>
      <c r="N5" s="280"/>
      <c r="O5" s="280"/>
      <c r="P5" s="280"/>
      <c r="Q5" s="280"/>
      <c r="R5" s="280"/>
      <c r="S5" s="280"/>
      <c r="T5" s="281">
        <f t="shared" si="0"/>
        <v>0</v>
      </c>
      <c r="U5" s="281">
        <f>SUMIFS(RD!AV:AV,RD!U:U,'Budget COGM Detail'!B5,RD!H:H,'Budget COGM Detail'!D5)</f>
        <v>0</v>
      </c>
      <c r="V5" s="282"/>
      <c r="W5" s="282"/>
      <c r="X5" s="282"/>
      <c r="Y5" s="282"/>
      <c r="Z5" s="282"/>
      <c r="AA5" s="282"/>
      <c r="AB5" s="282"/>
      <c r="AC5" s="282"/>
      <c r="AD5" s="282"/>
      <c r="AE5" s="282"/>
      <c r="AF5" s="282"/>
      <c r="AG5" s="282"/>
      <c r="AH5" s="283">
        <f t="shared" si="1"/>
        <v>0</v>
      </c>
      <c r="AI5" s="284">
        <f t="shared" si="2"/>
        <v>0</v>
      </c>
      <c r="AJ5" s="283"/>
      <c r="AK5" s="288"/>
      <c r="AL5" s="286"/>
      <c r="AM5" s="287"/>
      <c r="AN5" s="288"/>
      <c r="AO5" s="289"/>
      <c r="AP5" s="289"/>
      <c r="AQ5" s="290"/>
      <c r="AR5" s="252">
        <f t="shared" si="3"/>
        <v>0</v>
      </c>
      <c r="AS5" s="291"/>
      <c r="AT5" s="277" t="s">
        <v>1694</v>
      </c>
      <c r="AU5" s="277" t="s">
        <v>1817</v>
      </c>
      <c r="AV5" s="292" t="s">
        <v>1633</v>
      </c>
      <c r="AW5" s="292" t="e">
        <f>IF(#REF!="","",IF(#REF!&lt;&gt;"human resources",IF(LEFT(#REF!,6)="10301S","Selling","General Administrative"),IFERROR(IF(FIND("Selling",D5)&gt;0,"Selling","General Administrative"),"General Administrative")))</f>
        <v>#REF!</v>
      </c>
      <c r="AX5" s="292" t="s">
        <v>1633</v>
      </c>
    </row>
    <row r="6" spans="1:50" s="293" customFormat="1" x14ac:dyDescent="0.25">
      <c r="A6" s="277" t="s">
        <v>18</v>
      </c>
      <c r="B6" s="277" t="s">
        <v>306</v>
      </c>
      <c r="C6" s="277" t="s">
        <v>307</v>
      </c>
      <c r="D6" s="430">
        <v>50500040</v>
      </c>
      <c r="E6" s="278" t="s">
        <v>438</v>
      </c>
      <c r="F6" s="279" t="str">
        <f>VLOOKUP(D6,'Master Data'!H:I,2,FALSE)</f>
        <v>Third party services</v>
      </c>
      <c r="G6" s="279" t="str">
        <f>_xlfn.CONCAT(VLOOKUP(D6,'Master Data'!B:F,5,0)," ","Cost")</f>
        <v>Variable Cost</v>
      </c>
      <c r="H6" s="280">
        <f>SUMIFS(RD!$T:$T,RD!$B:$B,"1",RD!$H:$H,'Budget COGM Detail'!$D6,RD!$U:$U,'Budget COGM Detail'!$B6)</f>
        <v>0</v>
      </c>
      <c r="I6" s="280">
        <f>SUMIFS(RD!$T:$T,RD!$B:$B,"2",RD!$H:$H,'Budget COGM Detail'!$D6,RD!$U:$U,'Budget COGM Detail'!$B6)</f>
        <v>0</v>
      </c>
      <c r="J6" s="280">
        <f>SUMIFS(RD!$T:$T,RD!$B:$B,"3",RD!$H:$H,'Budget COGM Detail'!$D6,RD!$U:$U,'Budget COGM Detail'!$B6)</f>
        <v>0</v>
      </c>
      <c r="K6" s="280">
        <f>SUMIFS(RD!$T:$T,RD!$B:$B,"4",RD!$H:$H,'Budget COGM Detail'!$D6,RD!$U:$U,'Budget COGM Detail'!$B6)</f>
        <v>0</v>
      </c>
      <c r="L6" s="280">
        <f>SUMIFS(RD!$T:$T,RD!$B:$B,"5",RD!$H:$H,'Budget COGM Detail'!$D6,RD!$U:$U,'Budget COGM Detail'!$B6)</f>
        <v>0</v>
      </c>
      <c r="M6" s="280">
        <f>SUMIFS(RD!$T:$T,RD!$B:$B,"6",RD!$H:$H,'Budget COGM Detail'!$D6,RD!$U:$U,'Budget COGM Detail'!$B6)</f>
        <v>0</v>
      </c>
      <c r="N6" s="280"/>
      <c r="O6" s="280"/>
      <c r="P6" s="280"/>
      <c r="Q6" s="280"/>
      <c r="R6" s="280"/>
      <c r="S6" s="280"/>
      <c r="T6" s="281">
        <f t="shared" si="0"/>
        <v>0</v>
      </c>
      <c r="U6" s="281">
        <f>SUMIFS(RD!AV:AV,RD!U:U,'Budget COGM Detail'!B6,RD!H:H,'Budget COGM Detail'!D6)</f>
        <v>0</v>
      </c>
      <c r="V6" s="282"/>
      <c r="W6" s="282"/>
      <c r="X6" s="282"/>
      <c r="Y6" s="282"/>
      <c r="Z6" s="282"/>
      <c r="AA6" s="282"/>
      <c r="AB6" s="282"/>
      <c r="AC6" s="282"/>
      <c r="AD6" s="282"/>
      <c r="AE6" s="282"/>
      <c r="AF6" s="282"/>
      <c r="AG6" s="282"/>
      <c r="AH6" s="283">
        <f t="shared" si="1"/>
        <v>0</v>
      </c>
      <c r="AI6" s="284">
        <f t="shared" si="2"/>
        <v>0</v>
      </c>
      <c r="AJ6" s="283"/>
      <c r="AK6" s="288"/>
      <c r="AL6" s="286"/>
      <c r="AM6" s="287"/>
      <c r="AN6" s="288"/>
      <c r="AO6" s="289"/>
      <c r="AP6" s="289"/>
      <c r="AQ6" s="290"/>
      <c r="AR6" s="252">
        <f t="shared" si="3"/>
        <v>0</v>
      </c>
      <c r="AS6" s="291"/>
      <c r="AT6" s="277" t="s">
        <v>1694</v>
      </c>
      <c r="AU6" s="277" t="s">
        <v>1817</v>
      </c>
      <c r="AV6" s="292" t="s">
        <v>1633</v>
      </c>
      <c r="AW6" s="292" t="e">
        <f>IF(#REF!="","",IF(#REF!&lt;&gt;"human resources",IF(LEFT(#REF!,6)="10301S","Selling","General Administrative"),IFERROR(IF(FIND("Selling",D6)&gt;0,"Selling","General Administrative"),"General Administrative")))</f>
        <v>#REF!</v>
      </c>
      <c r="AX6" s="292" t="s">
        <v>1633</v>
      </c>
    </row>
    <row r="7" spans="1:50" s="293" customFormat="1" x14ac:dyDescent="0.25">
      <c r="A7" s="277" t="s">
        <v>18</v>
      </c>
      <c r="B7" s="277" t="s">
        <v>306</v>
      </c>
      <c r="C7" s="277" t="s">
        <v>307</v>
      </c>
      <c r="D7" s="430">
        <v>50600010</v>
      </c>
      <c r="E7" s="278" t="s">
        <v>1384</v>
      </c>
      <c r="F7" s="279" t="str">
        <f>VLOOKUP(D7,'Master Data'!H:I,2,FALSE)</f>
        <v>Utilities - Electricity Expenses</v>
      </c>
      <c r="G7" s="279" t="str">
        <f>_xlfn.CONCAT(VLOOKUP(D7,'Master Data'!B:F,5,0)," ","Cost")</f>
        <v>Variable Cost</v>
      </c>
      <c r="H7" s="280">
        <f>SUMIFS(RD!$T:$T,RD!$B:$B,"1",RD!$H:$H,'Budget COGM Detail'!$D7,RD!$U:$U,'Budget COGM Detail'!$B7)</f>
        <v>0</v>
      </c>
      <c r="I7" s="280">
        <f>SUMIFS(RD!$T:$T,RD!$B:$B,"2",RD!$H:$H,'Budget COGM Detail'!$D7,RD!$U:$U,'Budget COGM Detail'!$B7)</f>
        <v>0</v>
      </c>
      <c r="J7" s="280">
        <f>SUMIFS(RD!$T:$T,RD!$B:$B,"3",RD!$H:$H,'Budget COGM Detail'!$D7,RD!$U:$U,'Budget COGM Detail'!$B7)</f>
        <v>0</v>
      </c>
      <c r="K7" s="280">
        <f>SUMIFS(RD!$T:$T,RD!$B:$B,"4",RD!$H:$H,'Budget COGM Detail'!$D7,RD!$U:$U,'Budget COGM Detail'!$B7)</f>
        <v>0</v>
      </c>
      <c r="L7" s="280">
        <f>SUMIFS(RD!$T:$T,RD!$B:$B,"5",RD!$H:$H,'Budget COGM Detail'!$D7,RD!$U:$U,'Budget COGM Detail'!$B7)</f>
        <v>0</v>
      </c>
      <c r="M7" s="280">
        <f>SUMIFS(RD!$T:$T,RD!$B:$B,"6",RD!$H:$H,'Budget COGM Detail'!$D7,RD!$U:$U,'Budget COGM Detail'!$B7)</f>
        <v>0</v>
      </c>
      <c r="N7" s="280"/>
      <c r="O7" s="280"/>
      <c r="P7" s="280"/>
      <c r="Q7" s="280"/>
      <c r="R7" s="280"/>
      <c r="S7" s="280"/>
      <c r="T7" s="281">
        <f t="shared" si="0"/>
        <v>0</v>
      </c>
      <c r="U7" s="281">
        <f>SUMIFS(RD!AV:AV,RD!U:U,'Budget COGM Detail'!B7,RD!H:H,'Budget COGM Detail'!D7)</f>
        <v>0</v>
      </c>
      <c r="V7" s="282"/>
      <c r="W7" s="282"/>
      <c r="X7" s="282"/>
      <c r="Y7" s="282"/>
      <c r="Z7" s="282"/>
      <c r="AA7" s="282"/>
      <c r="AB7" s="282"/>
      <c r="AC7" s="282"/>
      <c r="AD7" s="282"/>
      <c r="AE7" s="282"/>
      <c r="AF7" s="282"/>
      <c r="AG7" s="282"/>
      <c r="AH7" s="283">
        <f t="shared" si="1"/>
        <v>0</v>
      </c>
      <c r="AI7" s="284">
        <f t="shared" si="2"/>
        <v>0</v>
      </c>
      <c r="AJ7" s="283"/>
      <c r="AK7" s="288"/>
      <c r="AL7" s="286"/>
      <c r="AM7" s="287"/>
      <c r="AN7" s="288"/>
      <c r="AO7" s="289"/>
      <c r="AP7" s="289"/>
      <c r="AQ7" s="290"/>
      <c r="AR7" s="252">
        <f t="shared" si="3"/>
        <v>0</v>
      </c>
      <c r="AS7" s="291"/>
      <c r="AT7" s="277" t="s">
        <v>1694</v>
      </c>
      <c r="AU7" s="277" t="s">
        <v>1817</v>
      </c>
      <c r="AV7" s="292" t="s">
        <v>1633</v>
      </c>
      <c r="AW7" s="292" t="e">
        <f>IF(#REF!="","",IF(#REF!&lt;&gt;"human resources",IF(LEFT(#REF!,6)="10301S","Selling","General Administrative"),IFERROR(IF(FIND("Selling",D7)&gt;0,"Selling","General Administrative"),"General Administrative")))</f>
        <v>#REF!</v>
      </c>
      <c r="AX7" s="292" t="s">
        <v>1633</v>
      </c>
    </row>
    <row r="8" spans="1:50" s="293" customFormat="1" x14ac:dyDescent="0.25">
      <c r="A8" s="277" t="s">
        <v>18</v>
      </c>
      <c r="B8" s="277" t="s">
        <v>306</v>
      </c>
      <c r="C8" s="277" t="s">
        <v>307</v>
      </c>
      <c r="D8" s="430">
        <v>50600040</v>
      </c>
      <c r="E8" s="278" t="s">
        <v>1386</v>
      </c>
      <c r="F8" s="279" t="str">
        <f>VLOOKUP(D8,'Master Data'!H:I,2,FALSE)</f>
        <v>Utilities - Gas</v>
      </c>
      <c r="G8" s="279" t="str">
        <f>_xlfn.CONCAT(VLOOKUP(D8,'Master Data'!B:F,5,0)," ","Cost")</f>
        <v>Variable Cost</v>
      </c>
      <c r="H8" s="280">
        <f>SUMIFS(RD!$T:$T,RD!$B:$B,"1",RD!$H:$H,'Budget COGM Detail'!$D8,RD!$U:$U,'Budget COGM Detail'!$B8)</f>
        <v>0</v>
      </c>
      <c r="I8" s="280">
        <f>SUMIFS(RD!$T:$T,RD!$B:$B,"2",RD!$H:$H,'Budget COGM Detail'!$D8,RD!$U:$U,'Budget COGM Detail'!$B8)</f>
        <v>0</v>
      </c>
      <c r="J8" s="280">
        <f>SUMIFS(RD!$T:$T,RD!$B:$B,"3",RD!$H:$H,'Budget COGM Detail'!$D8,RD!$U:$U,'Budget COGM Detail'!$B8)</f>
        <v>0</v>
      </c>
      <c r="K8" s="280">
        <f>SUMIFS(RD!$T:$T,RD!$B:$B,"4",RD!$H:$H,'Budget COGM Detail'!$D8,RD!$U:$U,'Budget COGM Detail'!$B8)</f>
        <v>0</v>
      </c>
      <c r="L8" s="280">
        <f>SUMIFS(RD!$T:$T,RD!$B:$B,"5",RD!$H:$H,'Budget COGM Detail'!$D8,RD!$U:$U,'Budget COGM Detail'!$B8)</f>
        <v>0</v>
      </c>
      <c r="M8" s="280">
        <f>SUMIFS(RD!$T:$T,RD!$B:$B,"6",RD!$H:$H,'Budget COGM Detail'!$D8,RD!$U:$U,'Budget COGM Detail'!$B8)</f>
        <v>0</v>
      </c>
      <c r="N8" s="280"/>
      <c r="O8" s="280"/>
      <c r="P8" s="280"/>
      <c r="Q8" s="280"/>
      <c r="R8" s="280"/>
      <c r="S8" s="280"/>
      <c r="T8" s="281">
        <f t="shared" si="0"/>
        <v>0</v>
      </c>
      <c r="U8" s="281">
        <f>SUMIFS(RD!AV:AV,RD!U:U,'Budget COGM Detail'!B8,RD!H:H,'Budget COGM Detail'!D8)</f>
        <v>0</v>
      </c>
      <c r="V8" s="282"/>
      <c r="W8" s="282"/>
      <c r="X8" s="282"/>
      <c r="Y8" s="282"/>
      <c r="Z8" s="282"/>
      <c r="AA8" s="282"/>
      <c r="AB8" s="282"/>
      <c r="AC8" s="282"/>
      <c r="AD8" s="282"/>
      <c r="AE8" s="282"/>
      <c r="AF8" s="282"/>
      <c r="AG8" s="282"/>
      <c r="AH8" s="283">
        <f t="shared" si="1"/>
        <v>0</v>
      </c>
      <c r="AI8" s="284">
        <f t="shared" si="2"/>
        <v>0</v>
      </c>
      <c r="AJ8" s="283"/>
      <c r="AK8" s="288"/>
      <c r="AL8" s="286"/>
      <c r="AM8" s="287"/>
      <c r="AN8" s="288"/>
      <c r="AO8" s="289"/>
      <c r="AP8" s="289"/>
      <c r="AQ8" s="290"/>
      <c r="AR8" s="252">
        <f t="shared" si="3"/>
        <v>0</v>
      </c>
      <c r="AS8" s="291"/>
      <c r="AT8" s="277" t="s">
        <v>1694</v>
      </c>
      <c r="AU8" s="277" t="s">
        <v>1817</v>
      </c>
      <c r="AV8" s="292" t="s">
        <v>1633</v>
      </c>
      <c r="AW8" s="292" t="e">
        <f>IF(#REF!="","",IF(#REF!&lt;&gt;"human resources",IF(LEFT(#REF!,6)="10301S","Selling","General Administrative"),IFERROR(IF(FIND("Selling",D8)&gt;0,"Selling","General Administrative"),"General Administrative")))</f>
        <v>#REF!</v>
      </c>
      <c r="AX8" s="292" t="s">
        <v>1633</v>
      </c>
    </row>
    <row r="9" spans="1:50" s="293" customFormat="1" x14ac:dyDescent="0.25">
      <c r="A9" s="277" t="s">
        <v>18</v>
      </c>
      <c r="B9" s="277" t="s">
        <v>306</v>
      </c>
      <c r="C9" s="277" t="s">
        <v>307</v>
      </c>
      <c r="D9" s="430">
        <v>50600030</v>
      </c>
      <c r="E9" s="278" t="s">
        <v>1385</v>
      </c>
      <c r="F9" s="279" t="str">
        <f>VLOOKUP(D9,'Master Data'!H:I,2,FALSE)</f>
        <v>Utilities - Oxigent</v>
      </c>
      <c r="G9" s="279" t="str">
        <f>_xlfn.CONCAT(VLOOKUP(D9,'Master Data'!B:F,5,0)," ","Cost")</f>
        <v>Variable Cost</v>
      </c>
      <c r="H9" s="280">
        <f>SUMIFS(RD!$T:$T,RD!$B:$B,"1",RD!$H:$H,'Budget COGM Detail'!$D9,RD!$U:$U,'Budget COGM Detail'!$B9)</f>
        <v>0</v>
      </c>
      <c r="I9" s="280">
        <f>SUMIFS(RD!$T:$T,RD!$B:$B,"2",RD!$H:$H,'Budget COGM Detail'!$D9,RD!$U:$U,'Budget COGM Detail'!$B9)</f>
        <v>0</v>
      </c>
      <c r="J9" s="280">
        <f>SUMIFS(RD!$T:$T,RD!$B:$B,"3",RD!$H:$H,'Budget COGM Detail'!$D9,RD!$U:$U,'Budget COGM Detail'!$B9)</f>
        <v>0</v>
      </c>
      <c r="K9" s="280">
        <f>SUMIFS(RD!$T:$T,RD!$B:$B,"4",RD!$H:$H,'Budget COGM Detail'!$D9,RD!$U:$U,'Budget COGM Detail'!$B9)</f>
        <v>0</v>
      </c>
      <c r="L9" s="280">
        <f>SUMIFS(RD!$T:$T,RD!$B:$B,"5",RD!$H:$H,'Budget COGM Detail'!$D9,RD!$U:$U,'Budget COGM Detail'!$B9)</f>
        <v>0</v>
      </c>
      <c r="M9" s="280">
        <f>SUMIFS(RD!$T:$T,RD!$B:$B,"6",RD!$H:$H,'Budget COGM Detail'!$D9,RD!$U:$U,'Budget COGM Detail'!$B9)</f>
        <v>0</v>
      </c>
      <c r="N9" s="280"/>
      <c r="O9" s="280"/>
      <c r="P9" s="280"/>
      <c r="Q9" s="280"/>
      <c r="R9" s="280"/>
      <c r="S9" s="280"/>
      <c r="T9" s="281">
        <f t="shared" si="0"/>
        <v>0</v>
      </c>
      <c r="U9" s="281">
        <f>SUMIFS(RD!AV:AV,RD!U:U,'Budget COGM Detail'!B9,RD!H:H,'Budget COGM Detail'!D9)</f>
        <v>0</v>
      </c>
      <c r="V9" s="282"/>
      <c r="W9" s="282"/>
      <c r="X9" s="282"/>
      <c r="Y9" s="282"/>
      <c r="Z9" s="282"/>
      <c r="AA9" s="282"/>
      <c r="AB9" s="282"/>
      <c r="AC9" s="282"/>
      <c r="AD9" s="282"/>
      <c r="AE9" s="282"/>
      <c r="AF9" s="282"/>
      <c r="AG9" s="282"/>
      <c r="AH9" s="283">
        <f t="shared" si="1"/>
        <v>0</v>
      </c>
      <c r="AI9" s="284">
        <f t="shared" si="2"/>
        <v>0</v>
      </c>
      <c r="AJ9" s="283"/>
      <c r="AK9" s="288"/>
      <c r="AL9" s="286"/>
      <c r="AM9" s="287"/>
      <c r="AN9" s="288"/>
      <c r="AO9" s="289"/>
      <c r="AP9" s="289"/>
      <c r="AQ9" s="290"/>
      <c r="AR9" s="252">
        <f t="shared" si="3"/>
        <v>0</v>
      </c>
      <c r="AS9" s="291"/>
      <c r="AT9" s="277" t="s">
        <v>1694</v>
      </c>
      <c r="AU9" s="277" t="s">
        <v>1817</v>
      </c>
      <c r="AV9" s="292" t="s">
        <v>1633</v>
      </c>
      <c r="AW9" s="292" t="e">
        <f>IF(#REF!="","",IF(#REF!&lt;&gt;"human resources",IF(LEFT(#REF!,6)="10301S","Selling","General Administrative"),IFERROR(IF(FIND("Selling",D9)&gt;0,"Selling","General Administrative"),"General Administrative")))</f>
        <v>#REF!</v>
      </c>
      <c r="AX9" s="292" t="s">
        <v>1633</v>
      </c>
    </row>
    <row r="10" spans="1:50" s="293" customFormat="1" x14ac:dyDescent="0.25">
      <c r="A10" s="277" t="s">
        <v>18</v>
      </c>
      <c r="B10" s="277" t="s">
        <v>306</v>
      </c>
      <c r="C10" s="277" t="s">
        <v>307</v>
      </c>
      <c r="D10" s="430">
        <v>50800010</v>
      </c>
      <c r="E10" s="278" t="s">
        <v>1388</v>
      </c>
      <c r="F10" s="279" t="str">
        <f>VLOOKUP(D10,'Master Data'!H:I,2,FALSE)</f>
        <v>Repair &amp; Maintenance</v>
      </c>
      <c r="G10" s="279" t="str">
        <f>_xlfn.CONCAT(VLOOKUP(D10,'Master Data'!B:F,5,0)," ","Cost")</f>
        <v>Variable Cost</v>
      </c>
      <c r="H10" s="280">
        <f>SUMIFS(RD!$T:$T,RD!$B:$B,"1",RD!$H:$H,'Budget COGM Detail'!$D10,RD!$U:$U,'Budget COGM Detail'!$B10)</f>
        <v>0</v>
      </c>
      <c r="I10" s="280">
        <f>SUMIFS(RD!$T:$T,RD!$B:$B,"2",RD!$H:$H,'Budget COGM Detail'!$D10,RD!$U:$U,'Budget COGM Detail'!$B10)</f>
        <v>0</v>
      </c>
      <c r="J10" s="280">
        <f>SUMIFS(RD!$T:$T,RD!$B:$B,"3",RD!$H:$H,'Budget COGM Detail'!$D10,RD!$U:$U,'Budget COGM Detail'!$B10)</f>
        <v>0</v>
      </c>
      <c r="K10" s="280">
        <f>SUMIFS(RD!$T:$T,RD!$B:$B,"4",RD!$H:$H,'Budget COGM Detail'!$D10,RD!$U:$U,'Budget COGM Detail'!$B10)</f>
        <v>0</v>
      </c>
      <c r="L10" s="280">
        <f>SUMIFS(RD!$T:$T,RD!$B:$B,"5",RD!$H:$H,'Budget COGM Detail'!$D10,RD!$U:$U,'Budget COGM Detail'!$B10)</f>
        <v>0</v>
      </c>
      <c r="M10" s="280">
        <f>SUMIFS(RD!$T:$T,RD!$B:$B,"6",RD!$H:$H,'Budget COGM Detail'!$D10,RD!$U:$U,'Budget COGM Detail'!$B10)</f>
        <v>0</v>
      </c>
      <c r="N10" s="280"/>
      <c r="O10" s="280"/>
      <c r="P10" s="280"/>
      <c r="Q10" s="280"/>
      <c r="R10" s="280"/>
      <c r="S10" s="280"/>
      <c r="T10" s="281">
        <f t="shared" si="0"/>
        <v>0</v>
      </c>
      <c r="U10" s="281">
        <f>SUMIFS(RD!AV:AV,RD!U:U,'Budget COGM Detail'!B10,RD!H:H,'Budget COGM Detail'!D10)</f>
        <v>0</v>
      </c>
      <c r="V10" s="282">
        <f>SUMIFS('Production Target'!F$616:F$629,'Production Target'!$B$616:$B$629,'Budget COGM Detail'!$C10,'Production Target'!$D$616:$D$629,'Budget COGM Detail'!$E10)</f>
        <v>0</v>
      </c>
      <c r="W10" s="282">
        <f>SUMIFS('Production Target'!G$616:G$629,'Production Target'!$B$616:$B$629,'Budget COGM Detail'!$C10,'Production Target'!$D$616:$D$629,'Budget COGM Detail'!$E10)</f>
        <v>0</v>
      </c>
      <c r="X10" s="282">
        <f>SUMIFS('Production Target'!H$616:H$629,'Production Target'!$B$616:$B$629,'Budget COGM Detail'!$C10,'Production Target'!$D$616:$D$629,'Budget COGM Detail'!$E10)</f>
        <v>0</v>
      </c>
      <c r="Y10" s="282">
        <f>SUMIFS('Production Target'!I$616:I$629,'Production Target'!$B$616:$B$629,'Budget COGM Detail'!$C10,'Production Target'!$D$616:$D$629,'Budget COGM Detail'!$E10)</f>
        <v>0</v>
      </c>
      <c r="Z10" s="282">
        <f>SUMIFS('Production Target'!J$616:J$629,'Production Target'!$B$616:$B$629,'Budget COGM Detail'!$C10,'Production Target'!$D$616:$D$629,'Budget COGM Detail'!$E10)</f>
        <v>0</v>
      </c>
      <c r="AA10" s="282">
        <f>SUMIFS('Production Target'!K$616:K$629,'Production Target'!$B$616:$B$629,'Budget COGM Detail'!$C10,'Production Target'!$D$616:$D$629,'Budget COGM Detail'!$E10)</f>
        <v>0</v>
      </c>
      <c r="AB10" s="282">
        <f>SUMIFS('Production Target'!L$616:L$629,'Production Target'!$B$616:$B$629,'Budget COGM Detail'!$C10,'Production Target'!$D$616:$D$629,'Budget COGM Detail'!$E10)</f>
        <v>0</v>
      </c>
      <c r="AC10" s="282">
        <f>SUMIFS('Production Target'!M$616:M$629,'Production Target'!$B$616:$B$629,'Budget COGM Detail'!$C10,'Production Target'!$D$616:$D$629,'Budget COGM Detail'!$E10)</f>
        <v>0</v>
      </c>
      <c r="AD10" s="282">
        <f>SUMIFS('Production Target'!N$616:N$629,'Production Target'!$B$616:$B$629,'Budget COGM Detail'!$C10,'Production Target'!$D$616:$D$629,'Budget COGM Detail'!$E10)</f>
        <v>0</v>
      </c>
      <c r="AE10" s="282">
        <f>SUMIFS('Production Target'!O$616:O$629,'Production Target'!$B$616:$B$629,'Budget COGM Detail'!$C10,'Production Target'!$D$616:$D$629,'Budget COGM Detail'!$E10)</f>
        <v>0</v>
      </c>
      <c r="AF10" s="282">
        <f>SUMIFS('Production Target'!P$616:P$629,'Production Target'!$B$616:$B$629,'Budget COGM Detail'!$C10,'Production Target'!$D$616:$D$629,'Budget COGM Detail'!$E10)</f>
        <v>0</v>
      </c>
      <c r="AG10" s="282">
        <f>SUMIFS('Production Target'!Q$616:Q$629,'Production Target'!$B$616:$B$629,'Budget COGM Detail'!$C10,'Production Target'!$D$616:$D$629,'Budget COGM Detail'!$E10)</f>
        <v>0</v>
      </c>
      <c r="AH10" s="283">
        <f t="shared" si="1"/>
        <v>0</v>
      </c>
      <c r="AI10" s="284">
        <f t="shared" si="2"/>
        <v>0</v>
      </c>
      <c r="AJ10" s="283"/>
      <c r="AK10" s="288"/>
      <c r="AL10" s="286"/>
      <c r="AM10" s="287"/>
      <c r="AN10" s="288"/>
      <c r="AO10" s="289"/>
      <c r="AP10" s="289"/>
      <c r="AQ10" s="290"/>
      <c r="AR10" s="252">
        <f t="shared" si="3"/>
        <v>0</v>
      </c>
      <c r="AS10" s="291"/>
      <c r="AT10" s="277" t="s">
        <v>1694</v>
      </c>
      <c r="AU10" s="277" t="s">
        <v>1817</v>
      </c>
      <c r="AV10" s="292" t="s">
        <v>1633</v>
      </c>
      <c r="AW10" s="292" t="e">
        <f>IF(#REF!="","",IF(#REF!&lt;&gt;"human resources",IF(LEFT(#REF!,6)="10301S","Selling","General Administrative"),IFERROR(IF(FIND("Selling",D10)&gt;0,"Selling","General Administrative"),"General Administrative")))</f>
        <v>#REF!</v>
      </c>
      <c r="AX10" s="292" t="s">
        <v>1633</v>
      </c>
    </row>
    <row r="11" spans="1:50" s="293" customFormat="1" x14ac:dyDescent="0.25">
      <c r="A11" s="277" t="s">
        <v>18</v>
      </c>
      <c r="B11" s="277" t="s">
        <v>306</v>
      </c>
      <c r="C11" s="277" t="s">
        <v>307</v>
      </c>
      <c r="D11" s="430">
        <v>50800020</v>
      </c>
      <c r="E11" s="278" t="s">
        <v>1389</v>
      </c>
      <c r="F11" s="279" t="str">
        <f>VLOOKUP(D11,'Master Data'!H:I,2,FALSE)</f>
        <v>Repair &amp; Maintenance</v>
      </c>
      <c r="G11" s="279" t="str">
        <f>_xlfn.CONCAT(VLOOKUP(D11,'Master Data'!B:F,5,0)," ","Cost")</f>
        <v>Variable Cost</v>
      </c>
      <c r="H11" s="280">
        <f>SUMIFS(RD!$T:$T,RD!$B:$B,"1",RD!$H:$H,'Budget COGM Detail'!$D11,RD!$U:$U,'Budget COGM Detail'!$B11)</f>
        <v>11869.2</v>
      </c>
      <c r="I11" s="280">
        <f>SUMIFS(RD!$T:$T,RD!$B:$B,"2",RD!$H:$H,'Budget COGM Detail'!$D11,RD!$U:$U,'Budget COGM Detail'!$B11)</f>
        <v>27282.240000000002</v>
      </c>
      <c r="J11" s="280">
        <f>SUMIFS(RD!$T:$T,RD!$B:$B,"3",RD!$H:$H,'Budget COGM Detail'!$D11,RD!$U:$U,'Budget COGM Detail'!$B11)</f>
        <v>13370.180000000002</v>
      </c>
      <c r="K11" s="280">
        <f>SUMIFS(RD!$T:$T,RD!$B:$B,"4",RD!$H:$H,'Budget COGM Detail'!$D11,RD!$U:$U,'Budget COGM Detail'!$B11)</f>
        <v>28306.750000000007</v>
      </c>
      <c r="L11" s="280">
        <f>SUMIFS(RD!$T:$T,RD!$B:$B,"5",RD!$H:$H,'Budget COGM Detail'!$D11,RD!$U:$U,'Budget COGM Detail'!$B11)</f>
        <v>4581.4900000000007</v>
      </c>
      <c r="M11" s="280">
        <f>SUMIFS(RD!$T:$T,RD!$B:$B,"6",RD!$H:$H,'Budget COGM Detail'!$D11,RD!$U:$U,'Budget COGM Detail'!$B11)</f>
        <v>8118.9100000000008</v>
      </c>
      <c r="N11" s="280"/>
      <c r="O11" s="280"/>
      <c r="P11" s="280"/>
      <c r="Q11" s="280"/>
      <c r="R11" s="280"/>
      <c r="S11" s="280"/>
      <c r="T11" s="281">
        <f t="shared" si="0"/>
        <v>93528.770000000019</v>
      </c>
      <c r="U11" s="281">
        <f>SUMIFS(RD!AV:AV,RD!U:U,'Budget COGM Detail'!B11,RD!H:H,'Budget COGM Detail'!D11)</f>
        <v>1539486548</v>
      </c>
      <c r="V11" s="282">
        <f>SUMIFS('Production Target'!$F$616:$F$629,'Production Target'!$B$616:$B$629,'Budget COGM Detail'!$C11,'Production Target'!$D$616:$D$629,'Budget COGM Detail'!$E11)</f>
        <v>0</v>
      </c>
      <c r="W11" s="282">
        <f>SUMIFS('Production Target'!G$616:G$629,'Production Target'!$B$616:$B$629,'Budget COGM Detail'!$C11,'Production Target'!$D$616:$D$629,'Budget COGM Detail'!$E11)</f>
        <v>0</v>
      </c>
      <c r="X11" s="282">
        <f>SUMIFS('Production Target'!H$616:H$629,'Production Target'!$B$616:$B$629,'Budget COGM Detail'!$C11,'Production Target'!$D$616:$D$629,'Budget COGM Detail'!$E11)</f>
        <v>0</v>
      </c>
      <c r="Y11" s="282">
        <f>SUMIFS('Production Target'!I$616:I$629,'Production Target'!$B$616:$B$629,'Budget COGM Detail'!$C11,'Production Target'!$D$616:$D$629,'Budget COGM Detail'!$E11)</f>
        <v>0</v>
      </c>
      <c r="Z11" s="282">
        <f>SUMIFS('Production Target'!J$616:J$629,'Production Target'!$B$616:$B$629,'Budget COGM Detail'!$C11,'Production Target'!$D$616:$D$629,'Budget COGM Detail'!$E11)</f>
        <v>0</v>
      </c>
      <c r="AA11" s="282">
        <f>SUMIFS('Production Target'!K$616:K$629,'Production Target'!$B$616:$B$629,'Budget COGM Detail'!$C11,'Production Target'!$D$616:$D$629,'Budget COGM Detail'!$E11)</f>
        <v>0</v>
      </c>
      <c r="AB11" s="282">
        <f>SUMIFS('Production Target'!L$616:L$629,'Production Target'!$B$616:$B$629,'Budget COGM Detail'!$C11,'Production Target'!$D$616:$D$629,'Budget COGM Detail'!$E11)</f>
        <v>0</v>
      </c>
      <c r="AC11" s="282">
        <f>SUMIFS('Production Target'!M$616:M$629,'Production Target'!$B$616:$B$629,'Budget COGM Detail'!$C11,'Production Target'!$D$616:$D$629,'Budget COGM Detail'!$E11)</f>
        <v>0</v>
      </c>
      <c r="AD11" s="282">
        <f>SUMIFS('Production Target'!N$616:N$629,'Production Target'!$B$616:$B$629,'Budget COGM Detail'!$C11,'Production Target'!$D$616:$D$629,'Budget COGM Detail'!$E11)</f>
        <v>0</v>
      </c>
      <c r="AE11" s="282">
        <f>SUMIFS('Production Target'!O$616:O$629,'Production Target'!$B$616:$B$629,'Budget COGM Detail'!$C11,'Production Target'!$D$616:$D$629,'Budget COGM Detail'!$E11)</f>
        <v>0</v>
      </c>
      <c r="AF11" s="282">
        <f>SUMIFS('Production Target'!P$616:P$629,'Production Target'!$B$616:$B$629,'Budget COGM Detail'!$C11,'Production Target'!$D$616:$D$629,'Budget COGM Detail'!$E11)</f>
        <v>0</v>
      </c>
      <c r="AG11" s="282">
        <f>SUMIFS('Production Target'!Q$616:Q$629,'Production Target'!$B$616:$B$629,'Budget COGM Detail'!$C11,'Production Target'!$D$616:$D$629,'Budget COGM Detail'!$E11)</f>
        <v>0</v>
      </c>
      <c r="AH11" s="283">
        <f t="shared" si="1"/>
        <v>0</v>
      </c>
      <c r="AI11" s="284">
        <f t="shared" si="2"/>
        <v>0</v>
      </c>
      <c r="AJ11" s="283"/>
      <c r="AK11" s="288"/>
      <c r="AL11" s="286"/>
      <c r="AM11" s="287"/>
      <c r="AN11" s="288"/>
      <c r="AO11" s="289"/>
      <c r="AP11" s="289"/>
      <c r="AQ11" s="290"/>
      <c r="AR11" s="252">
        <f t="shared" si="3"/>
        <v>0</v>
      </c>
      <c r="AS11" s="291"/>
      <c r="AT11" s="277" t="s">
        <v>1694</v>
      </c>
      <c r="AU11" s="277" t="s">
        <v>1817</v>
      </c>
      <c r="AV11" s="292" t="s">
        <v>1633</v>
      </c>
      <c r="AW11" s="292" t="e">
        <f>IF(#REF!="","",IF(#REF!&lt;&gt;"human resources",IF(LEFT(#REF!,6)="10301S","Selling","General Administrative"),IFERROR(IF(FIND("Selling",D11)&gt;0,"Selling","General Administrative"),"General Administrative")))</f>
        <v>#REF!</v>
      </c>
      <c r="AX11" s="292" t="s">
        <v>1633</v>
      </c>
    </row>
    <row r="12" spans="1:50" s="293" customFormat="1" x14ac:dyDescent="0.25">
      <c r="A12" s="277" t="s">
        <v>18</v>
      </c>
      <c r="B12" s="277" t="s">
        <v>306</v>
      </c>
      <c r="C12" s="277" t="s">
        <v>307</v>
      </c>
      <c r="D12" s="430">
        <v>50800060</v>
      </c>
      <c r="E12" s="278" t="s">
        <v>1390</v>
      </c>
      <c r="F12" s="279" t="str">
        <f>VLOOKUP(D12,'Master Data'!H:I,2,FALSE)</f>
        <v>Repair &amp; Maintenance</v>
      </c>
      <c r="G12" s="279" t="str">
        <f>_xlfn.CONCAT(VLOOKUP(D12,'Master Data'!B:F,5,0)," ","Cost")</f>
        <v>Variable Cost</v>
      </c>
      <c r="H12" s="280">
        <f>SUMIFS(RD!$T:$T,RD!$B:$B,"1",RD!$H:$H,'Budget COGM Detail'!$D12,RD!$U:$U,'Budget COGM Detail'!$B12)</f>
        <v>0</v>
      </c>
      <c r="I12" s="280">
        <f>SUMIFS(RD!$T:$T,RD!$B:$B,"2",RD!$H:$H,'Budget COGM Detail'!$D12,RD!$U:$U,'Budget COGM Detail'!$B12)</f>
        <v>0</v>
      </c>
      <c r="J12" s="280">
        <f>SUMIFS(RD!$T:$T,RD!$B:$B,"3",RD!$H:$H,'Budget COGM Detail'!$D12,RD!$U:$U,'Budget COGM Detail'!$B12)</f>
        <v>0</v>
      </c>
      <c r="K12" s="280">
        <f>SUMIFS(RD!$T:$T,RD!$B:$B,"4",RD!$H:$H,'Budget COGM Detail'!$D12,RD!$U:$U,'Budget COGM Detail'!$B12)</f>
        <v>0</v>
      </c>
      <c r="L12" s="280">
        <f>SUMIFS(RD!$T:$T,RD!$B:$B,"5",RD!$H:$H,'Budget COGM Detail'!$D12,RD!$U:$U,'Budget COGM Detail'!$B12)</f>
        <v>0</v>
      </c>
      <c r="M12" s="280">
        <f>SUMIFS(RD!$T:$T,RD!$B:$B,"6",RD!$H:$H,'Budget COGM Detail'!$D12,RD!$U:$U,'Budget COGM Detail'!$B12)</f>
        <v>0</v>
      </c>
      <c r="N12" s="280"/>
      <c r="O12" s="280"/>
      <c r="P12" s="280"/>
      <c r="Q12" s="280"/>
      <c r="R12" s="280"/>
      <c r="S12" s="280"/>
      <c r="T12" s="281">
        <f t="shared" si="0"/>
        <v>0</v>
      </c>
      <c r="U12" s="281">
        <f>SUMIFS(RD!AV:AV,RD!U:U,'Budget COGM Detail'!B12,RD!H:H,'Budget COGM Detail'!D12)</f>
        <v>0</v>
      </c>
      <c r="V12" s="282">
        <f>SUMIFS('Production Target'!$F$616:$F$629,'Production Target'!$B$616:$B$629,'Budget COGM Detail'!$C12,'Production Target'!$D$616:$D$629,'Budget COGM Detail'!$E12)</f>
        <v>0</v>
      </c>
      <c r="W12" s="282">
        <f>SUMIFS('Production Target'!G$616:G$629,'Production Target'!$B$616:$B$629,'Budget COGM Detail'!$C12,'Production Target'!$D$616:$D$629,'Budget COGM Detail'!$E12)</f>
        <v>0</v>
      </c>
      <c r="X12" s="282">
        <f>SUMIFS('Production Target'!H$616:H$629,'Production Target'!$B$616:$B$629,'Budget COGM Detail'!$C12,'Production Target'!$D$616:$D$629,'Budget COGM Detail'!$E12)</f>
        <v>0</v>
      </c>
      <c r="Y12" s="282">
        <f>SUMIFS('Production Target'!I$616:I$629,'Production Target'!$B$616:$B$629,'Budget COGM Detail'!$C12,'Production Target'!$D$616:$D$629,'Budget COGM Detail'!$E12)</f>
        <v>0</v>
      </c>
      <c r="Z12" s="282">
        <f>SUMIFS('Production Target'!J$616:J$629,'Production Target'!$B$616:$B$629,'Budget COGM Detail'!$C12,'Production Target'!$D$616:$D$629,'Budget COGM Detail'!$E12)</f>
        <v>0</v>
      </c>
      <c r="AA12" s="282">
        <f>SUMIFS('Production Target'!K$616:K$629,'Production Target'!$B$616:$B$629,'Budget COGM Detail'!$C12,'Production Target'!$D$616:$D$629,'Budget COGM Detail'!$E12)</f>
        <v>0</v>
      </c>
      <c r="AB12" s="282">
        <f>SUMIFS('Production Target'!L$616:L$629,'Production Target'!$B$616:$B$629,'Budget COGM Detail'!$C12,'Production Target'!$D$616:$D$629,'Budget COGM Detail'!$E12)</f>
        <v>0</v>
      </c>
      <c r="AC12" s="282">
        <f>SUMIFS('Production Target'!M$616:M$629,'Production Target'!$B$616:$B$629,'Budget COGM Detail'!$C12,'Production Target'!$D$616:$D$629,'Budget COGM Detail'!$E12)</f>
        <v>0</v>
      </c>
      <c r="AD12" s="282">
        <f>SUMIFS('Production Target'!N$616:N$629,'Production Target'!$B$616:$B$629,'Budget COGM Detail'!$C12,'Production Target'!$D$616:$D$629,'Budget COGM Detail'!$E12)</f>
        <v>0</v>
      </c>
      <c r="AE12" s="282">
        <f>SUMIFS('Production Target'!O$616:O$629,'Production Target'!$B$616:$B$629,'Budget COGM Detail'!$C12,'Production Target'!$D$616:$D$629,'Budget COGM Detail'!$E12)</f>
        <v>0</v>
      </c>
      <c r="AF12" s="282">
        <f>SUMIFS('Production Target'!P$616:P$629,'Production Target'!$B$616:$B$629,'Budget COGM Detail'!$C12,'Production Target'!$D$616:$D$629,'Budget COGM Detail'!$E12)</f>
        <v>0</v>
      </c>
      <c r="AG12" s="282">
        <f>SUMIFS('Production Target'!Q$616:Q$629,'Production Target'!$B$616:$B$629,'Budget COGM Detail'!$C12,'Production Target'!$D$616:$D$629,'Budget COGM Detail'!$E12)</f>
        <v>0</v>
      </c>
      <c r="AH12" s="283">
        <f t="shared" si="1"/>
        <v>0</v>
      </c>
      <c r="AI12" s="284">
        <f t="shared" si="2"/>
        <v>0</v>
      </c>
      <c r="AJ12" s="283"/>
      <c r="AK12" s="288"/>
      <c r="AL12" s="286"/>
      <c r="AM12" s="287"/>
      <c r="AN12" s="288"/>
      <c r="AO12" s="289"/>
      <c r="AP12" s="289"/>
      <c r="AQ12" s="290"/>
      <c r="AR12" s="252">
        <f t="shared" si="3"/>
        <v>0</v>
      </c>
      <c r="AS12" s="291"/>
      <c r="AT12" s="277" t="s">
        <v>1694</v>
      </c>
      <c r="AU12" s="277" t="s">
        <v>1817</v>
      </c>
      <c r="AV12" s="292" t="s">
        <v>1633</v>
      </c>
      <c r="AW12" s="292" t="e">
        <f>IF(#REF!="","",IF(#REF!&lt;&gt;"human resources",IF(LEFT(#REF!,6)="10301S","Selling","General Administrative"),IFERROR(IF(FIND("Selling",D12)&gt;0,"Selling","General Administrative"),"General Administrative")))</f>
        <v>#REF!</v>
      </c>
      <c r="AX12" s="292" t="s">
        <v>1633</v>
      </c>
    </row>
    <row r="13" spans="1:50" s="293" customFormat="1" x14ac:dyDescent="0.25">
      <c r="A13" s="277" t="s">
        <v>18</v>
      </c>
      <c r="B13" s="277" t="s">
        <v>306</v>
      </c>
      <c r="C13" s="277" t="s">
        <v>307</v>
      </c>
      <c r="D13" s="430">
        <v>51700060</v>
      </c>
      <c r="E13" s="278" t="s">
        <v>1630</v>
      </c>
      <c r="F13" s="279" t="str">
        <f>VLOOKUP(D13,'Master Data'!H:I,2,FALSE)</f>
        <v>Rental</v>
      </c>
      <c r="G13" s="279" t="str">
        <f>_xlfn.CONCAT(VLOOKUP(D13,'Master Data'!B:F,5,0)," ","Cost")</f>
        <v>Fixed Cost</v>
      </c>
      <c r="H13" s="280">
        <f>SUMIFS(RD!$T:$T,RD!$B:$B,"1",RD!$H:$H,'Budget COGM Detail'!$D13,RD!$U:$U,'Budget COGM Detail'!$B13)</f>
        <v>0</v>
      </c>
      <c r="I13" s="280">
        <f>SUMIFS(RD!$T:$T,RD!$B:$B,"2",RD!$H:$H,'Budget COGM Detail'!$D13,RD!$U:$U,'Budget COGM Detail'!$B13)</f>
        <v>0</v>
      </c>
      <c r="J13" s="280">
        <f>SUMIFS(RD!$T:$T,RD!$B:$B,"3",RD!$H:$H,'Budget COGM Detail'!$D13,RD!$U:$U,'Budget COGM Detail'!$B13)</f>
        <v>0</v>
      </c>
      <c r="K13" s="280">
        <f>SUMIFS(RD!$T:$T,RD!$B:$B,"4",RD!$H:$H,'Budget COGM Detail'!$D13,RD!$U:$U,'Budget COGM Detail'!$B13)</f>
        <v>0</v>
      </c>
      <c r="L13" s="280">
        <f>SUMIFS(RD!$T:$T,RD!$B:$B,"5",RD!$H:$H,'Budget COGM Detail'!$D13,RD!$U:$U,'Budget COGM Detail'!$B13)</f>
        <v>0</v>
      </c>
      <c r="M13" s="280">
        <f>SUMIFS(RD!$T:$T,RD!$B:$B,"6",RD!$H:$H,'Budget COGM Detail'!$D13,RD!$U:$U,'Budget COGM Detail'!$B13)</f>
        <v>0</v>
      </c>
      <c r="N13" s="280"/>
      <c r="O13" s="280"/>
      <c r="P13" s="280"/>
      <c r="Q13" s="280"/>
      <c r="R13" s="280"/>
      <c r="S13" s="280"/>
      <c r="T13" s="281">
        <f t="shared" si="0"/>
        <v>0</v>
      </c>
      <c r="U13" s="281">
        <f>SUMIFS(RD!AV:AV,RD!U:U,'Budget COGM Detail'!B13,RD!H:H,'Budget COGM Detail'!D13)</f>
        <v>0</v>
      </c>
      <c r="V13" s="282"/>
      <c r="W13" s="282"/>
      <c r="X13" s="282"/>
      <c r="Y13" s="282"/>
      <c r="Z13" s="282"/>
      <c r="AA13" s="282"/>
      <c r="AB13" s="282"/>
      <c r="AC13" s="282"/>
      <c r="AD13" s="282"/>
      <c r="AE13" s="282"/>
      <c r="AF13" s="282"/>
      <c r="AG13" s="282"/>
      <c r="AH13" s="283">
        <f t="shared" si="1"/>
        <v>0</v>
      </c>
      <c r="AI13" s="284">
        <f t="shared" si="2"/>
        <v>0</v>
      </c>
      <c r="AJ13" s="283"/>
      <c r="AK13" s="288"/>
      <c r="AL13" s="286"/>
      <c r="AM13" s="287"/>
      <c r="AN13" s="288"/>
      <c r="AO13" s="289"/>
      <c r="AP13" s="289"/>
      <c r="AQ13" s="290"/>
      <c r="AR13" s="252">
        <f t="shared" si="3"/>
        <v>0</v>
      </c>
      <c r="AS13" s="291"/>
      <c r="AT13" s="277" t="s">
        <v>1694</v>
      </c>
      <c r="AU13" s="277" t="s">
        <v>1817</v>
      </c>
      <c r="AV13" s="292" t="s">
        <v>1633</v>
      </c>
      <c r="AW13" s="292" t="e">
        <f>IF(#REF!="","",IF(#REF!&lt;&gt;"human resources",IF(LEFT(#REF!,6)="10301S","Selling","General Administrative"),IFERROR(IF(FIND("Selling",D13)&gt;0,"Selling","General Administrative"),"General Administrative")))</f>
        <v>#REF!</v>
      </c>
      <c r="AX13" s="292" t="s">
        <v>1633</v>
      </c>
    </row>
    <row r="14" spans="1:50" s="293" customFormat="1" x14ac:dyDescent="0.25">
      <c r="A14" s="277" t="s">
        <v>18</v>
      </c>
      <c r="B14" s="277" t="s">
        <v>306</v>
      </c>
      <c r="C14" s="277" t="s">
        <v>307</v>
      </c>
      <c r="D14" s="430">
        <v>51700070</v>
      </c>
      <c r="E14" s="278" t="s">
        <v>1452</v>
      </c>
      <c r="F14" s="279" t="str">
        <f>VLOOKUP(D14,'Master Data'!H:I,2,FALSE)</f>
        <v>Rental</v>
      </c>
      <c r="G14" s="279" t="str">
        <f>_xlfn.CONCAT(VLOOKUP(D14,'Master Data'!B:F,5,0)," ","Cost")</f>
        <v>Fixed Cost</v>
      </c>
      <c r="H14" s="280">
        <f>SUMIFS(RD!$T:$T,RD!$B:$B,"1",RD!$H:$H,'Budget COGM Detail'!$D14,RD!$U:$U,'Budget COGM Detail'!$B14)</f>
        <v>0</v>
      </c>
      <c r="I14" s="280">
        <f>SUMIFS(RD!$T:$T,RD!$B:$B,"2",RD!$H:$H,'Budget COGM Detail'!$D14,RD!$U:$U,'Budget COGM Detail'!$B14)</f>
        <v>0</v>
      </c>
      <c r="J14" s="280">
        <f>SUMIFS(RD!$T:$T,RD!$B:$B,"3",RD!$H:$H,'Budget COGM Detail'!$D14,RD!$U:$U,'Budget COGM Detail'!$B14)</f>
        <v>0</v>
      </c>
      <c r="K14" s="280">
        <f>SUMIFS(RD!$T:$T,RD!$B:$B,"4",RD!$H:$H,'Budget COGM Detail'!$D14,RD!$U:$U,'Budget COGM Detail'!$B14)</f>
        <v>0</v>
      </c>
      <c r="L14" s="280">
        <f>SUMIFS(RD!$T:$T,RD!$B:$B,"5",RD!$H:$H,'Budget COGM Detail'!$D14,RD!$U:$U,'Budget COGM Detail'!$B14)</f>
        <v>0</v>
      </c>
      <c r="M14" s="280">
        <f>SUMIFS(RD!$T:$T,RD!$B:$B,"6",RD!$H:$H,'Budget COGM Detail'!$D14,RD!$U:$U,'Budget COGM Detail'!$B14)</f>
        <v>0</v>
      </c>
      <c r="N14" s="280"/>
      <c r="O14" s="280"/>
      <c r="P14" s="280"/>
      <c r="Q14" s="280"/>
      <c r="R14" s="280"/>
      <c r="S14" s="280"/>
      <c r="T14" s="281">
        <f t="shared" si="0"/>
        <v>0</v>
      </c>
      <c r="U14" s="281">
        <f>SUMIFS(RD!AV:AV,RD!U:U,'Budget COGM Detail'!B14,RD!H:H,'Budget COGM Detail'!D14)</f>
        <v>0</v>
      </c>
      <c r="V14" s="282"/>
      <c r="W14" s="282"/>
      <c r="X14" s="282"/>
      <c r="Y14" s="282"/>
      <c r="Z14" s="282"/>
      <c r="AA14" s="282"/>
      <c r="AB14" s="282"/>
      <c r="AC14" s="282"/>
      <c r="AD14" s="282"/>
      <c r="AE14" s="282"/>
      <c r="AF14" s="282"/>
      <c r="AG14" s="282"/>
      <c r="AH14" s="283">
        <f t="shared" si="1"/>
        <v>0</v>
      </c>
      <c r="AI14" s="284">
        <f t="shared" si="2"/>
        <v>0</v>
      </c>
      <c r="AJ14" s="283"/>
      <c r="AK14" s="288"/>
      <c r="AL14" s="286"/>
      <c r="AM14" s="287"/>
      <c r="AN14" s="288"/>
      <c r="AO14" s="289"/>
      <c r="AP14" s="289"/>
      <c r="AQ14" s="290"/>
      <c r="AR14" s="252">
        <f t="shared" si="3"/>
        <v>0</v>
      </c>
      <c r="AS14" s="291"/>
      <c r="AT14" s="277" t="s">
        <v>1694</v>
      </c>
      <c r="AU14" s="277" t="s">
        <v>1817</v>
      </c>
      <c r="AV14" s="292" t="s">
        <v>1633</v>
      </c>
      <c r="AW14" s="292" t="e">
        <f>IF(#REF!="","",IF(#REF!&lt;&gt;"human resources",IF(LEFT(#REF!,6)="10301S","Selling","General Administrative"),IFERROR(IF(FIND("Selling",D14)&gt;0,"Selling","General Administrative"),"General Administrative")))</f>
        <v>#REF!</v>
      </c>
      <c r="AX14" s="292" t="s">
        <v>1633</v>
      </c>
    </row>
    <row r="15" spans="1:50" s="293" customFormat="1" x14ac:dyDescent="0.25">
      <c r="A15" s="277" t="s">
        <v>18</v>
      </c>
      <c r="B15" s="277" t="s">
        <v>306</v>
      </c>
      <c r="C15" s="277" t="s">
        <v>307</v>
      </c>
      <c r="D15" s="430">
        <v>51800030</v>
      </c>
      <c r="E15" s="278" t="s">
        <v>579</v>
      </c>
      <c r="F15" s="279" t="str">
        <f>VLOOKUP(D15,'Master Data'!H:I,2,FALSE)</f>
        <v>Postage &amp; Telecommunication</v>
      </c>
      <c r="G15" s="279" t="str">
        <f>_xlfn.CONCAT(VLOOKUP(D15,'Master Data'!B:F,5,0)," ","Cost")</f>
        <v>Fixed Cost</v>
      </c>
      <c r="H15" s="280">
        <f>SUMIFS(RD!$T:$T,RD!$B:$B,"1",RD!$H:$H,'Budget COGM Detail'!$D15,RD!$U:$U,'Budget COGM Detail'!$B15)</f>
        <v>0</v>
      </c>
      <c r="I15" s="280">
        <f>SUMIFS(RD!$T:$T,RD!$B:$B,"2",RD!$H:$H,'Budget COGM Detail'!$D15,RD!$U:$U,'Budget COGM Detail'!$B15)</f>
        <v>0</v>
      </c>
      <c r="J15" s="280">
        <f>SUMIFS(RD!$T:$T,RD!$B:$B,"3",RD!$H:$H,'Budget COGM Detail'!$D15,RD!$U:$U,'Budget COGM Detail'!$B15)</f>
        <v>0</v>
      </c>
      <c r="K15" s="280">
        <f>SUMIFS(RD!$T:$T,RD!$B:$B,"4",RD!$H:$H,'Budget COGM Detail'!$D15,RD!$U:$U,'Budget COGM Detail'!$B15)</f>
        <v>0</v>
      </c>
      <c r="L15" s="280">
        <f>SUMIFS(RD!$T:$T,RD!$B:$B,"5",RD!$H:$H,'Budget COGM Detail'!$D15,RD!$U:$U,'Budget COGM Detail'!$B15)</f>
        <v>0</v>
      </c>
      <c r="M15" s="280">
        <f>SUMIFS(RD!$T:$T,RD!$B:$B,"6",RD!$H:$H,'Budget COGM Detail'!$D15,RD!$U:$U,'Budget COGM Detail'!$B15)</f>
        <v>0</v>
      </c>
      <c r="N15" s="280"/>
      <c r="O15" s="280"/>
      <c r="P15" s="280"/>
      <c r="Q15" s="280"/>
      <c r="R15" s="280"/>
      <c r="S15" s="280"/>
      <c r="T15" s="281">
        <f t="shared" si="0"/>
        <v>0</v>
      </c>
      <c r="U15" s="281">
        <f>SUMIFS(RD!AV:AV,RD!U:U,'Budget COGM Detail'!B15,RD!H:H,'Budget COGM Detail'!D15)</f>
        <v>0</v>
      </c>
      <c r="V15" s="282"/>
      <c r="W15" s="282"/>
      <c r="X15" s="282"/>
      <c r="Y15" s="282"/>
      <c r="Z15" s="282"/>
      <c r="AA15" s="282"/>
      <c r="AB15" s="282"/>
      <c r="AC15" s="282"/>
      <c r="AD15" s="282"/>
      <c r="AE15" s="282"/>
      <c r="AF15" s="282"/>
      <c r="AG15" s="282"/>
      <c r="AH15" s="283">
        <f t="shared" si="1"/>
        <v>0</v>
      </c>
      <c r="AI15" s="284">
        <f t="shared" si="2"/>
        <v>0</v>
      </c>
      <c r="AJ15" s="283"/>
      <c r="AK15" s="288"/>
      <c r="AL15" s="286"/>
      <c r="AM15" s="287"/>
      <c r="AN15" s="288"/>
      <c r="AO15" s="289"/>
      <c r="AP15" s="289"/>
      <c r="AQ15" s="290"/>
      <c r="AR15" s="252">
        <f t="shared" si="3"/>
        <v>0</v>
      </c>
      <c r="AS15" s="291"/>
      <c r="AT15" s="277" t="s">
        <v>1694</v>
      </c>
      <c r="AU15" s="277" t="s">
        <v>1817</v>
      </c>
      <c r="AV15" s="292" t="s">
        <v>1633</v>
      </c>
      <c r="AW15" s="292" t="e">
        <f>IF(#REF!="","",IF(#REF!&lt;&gt;"human resources",IF(LEFT(#REF!,6)="10301S","Selling","General Administrative"),IFERROR(IF(FIND("Selling",D15)&gt;0,"Selling","General Administrative"),"General Administrative")))</f>
        <v>#REF!</v>
      </c>
      <c r="AX15" s="292" t="s">
        <v>1633</v>
      </c>
    </row>
    <row r="16" spans="1:50" s="293" customFormat="1" x14ac:dyDescent="0.25">
      <c r="A16" s="277" t="s">
        <v>18</v>
      </c>
      <c r="B16" s="277" t="s">
        <v>306</v>
      </c>
      <c r="C16" s="277" t="s">
        <v>307</v>
      </c>
      <c r="D16" s="430">
        <v>51900090</v>
      </c>
      <c r="E16" s="278" t="s">
        <v>1457</v>
      </c>
      <c r="F16" s="279" t="str">
        <f>VLOOKUP(D16,'Master Data'!H:I,2,FALSE)</f>
        <v>Professional Fee</v>
      </c>
      <c r="G16" s="279" t="str">
        <f>_xlfn.CONCAT(VLOOKUP(D16,'Master Data'!B:F,5,0)," ","Cost")</f>
        <v>Fixed Cost</v>
      </c>
      <c r="H16" s="280">
        <f>SUMIFS(RD!$T:$T,RD!$B:$B,"1",RD!$H:$H,'Budget COGM Detail'!$D16,RD!$U:$U,'Budget COGM Detail'!$B16)</f>
        <v>0</v>
      </c>
      <c r="I16" s="280">
        <f>SUMIFS(RD!$T:$T,RD!$B:$B,"2",RD!$H:$H,'Budget COGM Detail'!$D16,RD!$U:$U,'Budget COGM Detail'!$B16)</f>
        <v>0</v>
      </c>
      <c r="J16" s="280">
        <f>SUMIFS(RD!$T:$T,RD!$B:$B,"3",RD!$H:$H,'Budget COGM Detail'!$D16,RD!$U:$U,'Budget COGM Detail'!$B16)</f>
        <v>0</v>
      </c>
      <c r="K16" s="280">
        <f>SUMIFS(RD!$T:$T,RD!$B:$B,"4",RD!$H:$H,'Budget COGM Detail'!$D16,RD!$U:$U,'Budget COGM Detail'!$B16)</f>
        <v>0</v>
      </c>
      <c r="L16" s="280">
        <f>SUMIFS(RD!$T:$T,RD!$B:$B,"5",RD!$H:$H,'Budget COGM Detail'!$D16,RD!$U:$U,'Budget COGM Detail'!$B16)</f>
        <v>0</v>
      </c>
      <c r="M16" s="280">
        <f>SUMIFS(RD!$T:$T,RD!$B:$B,"6",RD!$H:$H,'Budget COGM Detail'!$D16,RD!$U:$U,'Budget COGM Detail'!$B16)</f>
        <v>0</v>
      </c>
      <c r="N16" s="280"/>
      <c r="O16" s="280"/>
      <c r="P16" s="280"/>
      <c r="Q16" s="280"/>
      <c r="R16" s="280"/>
      <c r="S16" s="280"/>
      <c r="T16" s="281">
        <f t="shared" si="0"/>
        <v>0</v>
      </c>
      <c r="U16" s="281">
        <f>SUMIFS(RD!AV:AV,RD!U:U,'Budget COGM Detail'!B16,RD!H:H,'Budget COGM Detail'!D16)</f>
        <v>0</v>
      </c>
      <c r="V16" s="282"/>
      <c r="W16" s="282"/>
      <c r="X16" s="282"/>
      <c r="Y16" s="282"/>
      <c r="Z16" s="282"/>
      <c r="AA16" s="282"/>
      <c r="AB16" s="282"/>
      <c r="AC16" s="282"/>
      <c r="AD16" s="282"/>
      <c r="AE16" s="282"/>
      <c r="AF16" s="282"/>
      <c r="AG16" s="282"/>
      <c r="AH16" s="283">
        <f t="shared" si="1"/>
        <v>0</v>
      </c>
      <c r="AI16" s="284">
        <f t="shared" si="2"/>
        <v>0</v>
      </c>
      <c r="AJ16" s="283"/>
      <c r="AK16" s="288"/>
      <c r="AL16" s="286"/>
      <c r="AM16" s="287"/>
      <c r="AN16" s="288"/>
      <c r="AO16" s="289"/>
      <c r="AP16" s="289"/>
      <c r="AQ16" s="290"/>
      <c r="AR16" s="252">
        <f t="shared" si="3"/>
        <v>0</v>
      </c>
      <c r="AS16" s="291"/>
      <c r="AT16" s="277" t="s">
        <v>1694</v>
      </c>
      <c r="AU16" s="277" t="s">
        <v>1817</v>
      </c>
      <c r="AV16" s="292" t="s">
        <v>1633</v>
      </c>
      <c r="AW16" s="292" t="e">
        <f>IF(#REF!="","",IF(#REF!&lt;&gt;"human resources",IF(LEFT(#REF!,6)="10301S","Selling","General Administrative"),IFERROR(IF(FIND("Selling",D16)&gt;0,"Selling","General Administrative"),"General Administrative")))</f>
        <v>#REF!</v>
      </c>
      <c r="AX16" s="292" t="s">
        <v>1633</v>
      </c>
    </row>
    <row r="17" spans="1:50" s="293" customFormat="1" x14ac:dyDescent="0.25">
      <c r="A17" s="277" t="s">
        <v>18</v>
      </c>
      <c r="B17" s="277" t="s">
        <v>306</v>
      </c>
      <c r="C17" s="277" t="s">
        <v>307</v>
      </c>
      <c r="D17" s="430">
        <v>52200020</v>
      </c>
      <c r="E17" s="278" t="s">
        <v>1409</v>
      </c>
      <c r="F17" s="279" t="str">
        <f>VLOOKUP(D17,'Master Data'!H:I,2,FALSE)</f>
        <v>Stationery &amp; Printing</v>
      </c>
      <c r="G17" s="279" t="str">
        <f>_xlfn.CONCAT(VLOOKUP(D17,'Master Data'!B:F,5,0)," ","Cost")</f>
        <v>Fixed Cost</v>
      </c>
      <c r="H17" s="280">
        <f>SUMIFS(RD!$T:$T,RD!$B:$B,"1",RD!$H:$H,'Budget COGM Detail'!$D17,RD!$U:$U,'Budget COGM Detail'!$B17)</f>
        <v>0</v>
      </c>
      <c r="I17" s="280">
        <f>SUMIFS(RD!$T:$T,RD!$B:$B,"2",RD!$H:$H,'Budget COGM Detail'!$D17,RD!$U:$U,'Budget COGM Detail'!$B17)</f>
        <v>0</v>
      </c>
      <c r="J17" s="280">
        <f>SUMIFS(RD!$T:$T,RD!$B:$B,"3",RD!$H:$H,'Budget COGM Detail'!$D17,RD!$U:$U,'Budget COGM Detail'!$B17)</f>
        <v>0</v>
      </c>
      <c r="K17" s="280">
        <f>SUMIFS(RD!$T:$T,RD!$B:$B,"4",RD!$H:$H,'Budget COGM Detail'!$D17,RD!$U:$U,'Budget COGM Detail'!$B17)</f>
        <v>0</v>
      </c>
      <c r="L17" s="280">
        <f>SUMIFS(RD!$T:$T,RD!$B:$B,"5",RD!$H:$H,'Budget COGM Detail'!$D17,RD!$U:$U,'Budget COGM Detail'!$B17)</f>
        <v>0</v>
      </c>
      <c r="M17" s="280">
        <f>SUMIFS(RD!$T:$T,RD!$B:$B,"6",RD!$H:$H,'Budget COGM Detail'!$D17,RD!$U:$U,'Budget COGM Detail'!$B17)</f>
        <v>0</v>
      </c>
      <c r="N17" s="280"/>
      <c r="O17" s="280"/>
      <c r="P17" s="280"/>
      <c r="Q17" s="280"/>
      <c r="R17" s="280"/>
      <c r="S17" s="280"/>
      <c r="T17" s="281">
        <f t="shared" si="0"/>
        <v>0</v>
      </c>
      <c r="U17" s="281">
        <f>SUMIFS(RD!AV:AV,RD!U:U,'Budget COGM Detail'!B17,RD!H:H,'Budget COGM Detail'!D17)</f>
        <v>0</v>
      </c>
      <c r="V17" s="282"/>
      <c r="W17" s="282"/>
      <c r="X17" s="282"/>
      <c r="Y17" s="282"/>
      <c r="Z17" s="282"/>
      <c r="AA17" s="282"/>
      <c r="AB17" s="282"/>
      <c r="AC17" s="282"/>
      <c r="AD17" s="282"/>
      <c r="AE17" s="282"/>
      <c r="AF17" s="282"/>
      <c r="AG17" s="282"/>
      <c r="AH17" s="283">
        <f t="shared" si="1"/>
        <v>0</v>
      </c>
      <c r="AI17" s="284">
        <f t="shared" si="2"/>
        <v>0</v>
      </c>
      <c r="AJ17" s="283"/>
      <c r="AK17" s="288"/>
      <c r="AL17" s="286"/>
      <c r="AM17" s="287"/>
      <c r="AN17" s="288"/>
      <c r="AO17" s="289"/>
      <c r="AP17" s="289"/>
      <c r="AQ17" s="290"/>
      <c r="AR17" s="252">
        <f t="shared" si="3"/>
        <v>0</v>
      </c>
      <c r="AS17" s="291"/>
      <c r="AT17" s="277" t="s">
        <v>1694</v>
      </c>
      <c r="AU17" s="277" t="s">
        <v>1817</v>
      </c>
      <c r="AV17" s="292" t="s">
        <v>1633</v>
      </c>
      <c r="AW17" s="292" t="e">
        <f>IF(#REF!="","",IF(#REF!&lt;&gt;"human resources",IF(LEFT(#REF!,6)="10301S","Selling","General Administrative"),IFERROR(IF(FIND("Selling",D17)&gt;0,"Selling","General Administrative"),"General Administrative")))</f>
        <v>#REF!</v>
      </c>
      <c r="AX17" s="292" t="s">
        <v>1633</v>
      </c>
    </row>
    <row r="18" spans="1:50" s="293" customFormat="1" x14ac:dyDescent="0.25">
      <c r="A18" s="277" t="s">
        <v>18</v>
      </c>
      <c r="B18" s="277" t="s">
        <v>306</v>
      </c>
      <c r="C18" s="277" t="s">
        <v>307</v>
      </c>
      <c r="D18" s="430">
        <v>52400030</v>
      </c>
      <c r="E18" s="278" t="s">
        <v>1411</v>
      </c>
      <c r="F18" s="279" t="str">
        <f>VLOOKUP(D18,'Master Data'!H:I,2,FALSE)</f>
        <v>General transportation</v>
      </c>
      <c r="G18" s="279" t="str">
        <f>_xlfn.CONCAT(VLOOKUP(D18,'Master Data'!B:F,5,0)," ","Cost")</f>
        <v>Fixed Cost</v>
      </c>
      <c r="H18" s="280">
        <f>SUMIFS(RD!$T:$T,RD!$B:$B,"1",RD!$H:$H,'Budget COGM Detail'!$D18,RD!$U:$U,'Budget COGM Detail'!$B18)</f>
        <v>0</v>
      </c>
      <c r="I18" s="280">
        <f>SUMIFS(RD!$T:$T,RD!$B:$B,"2",RD!$H:$H,'Budget COGM Detail'!$D18,RD!$U:$U,'Budget COGM Detail'!$B18)</f>
        <v>0</v>
      </c>
      <c r="J18" s="280">
        <f>SUMIFS(RD!$T:$T,RD!$B:$B,"3",RD!$H:$H,'Budget COGM Detail'!$D18,RD!$U:$U,'Budget COGM Detail'!$B18)</f>
        <v>0</v>
      </c>
      <c r="K18" s="280">
        <f>SUMIFS(RD!$T:$T,RD!$B:$B,"4",RD!$H:$H,'Budget COGM Detail'!$D18,RD!$U:$U,'Budget COGM Detail'!$B18)</f>
        <v>0</v>
      </c>
      <c r="L18" s="280">
        <f>SUMIFS(RD!$T:$T,RD!$B:$B,"5",RD!$H:$H,'Budget COGM Detail'!$D18,RD!$U:$U,'Budget COGM Detail'!$B18)</f>
        <v>0</v>
      </c>
      <c r="M18" s="280">
        <f>SUMIFS(RD!$T:$T,RD!$B:$B,"6",RD!$H:$H,'Budget COGM Detail'!$D18,RD!$U:$U,'Budget COGM Detail'!$B18)</f>
        <v>0</v>
      </c>
      <c r="N18" s="280"/>
      <c r="O18" s="280"/>
      <c r="P18" s="280"/>
      <c r="Q18" s="280"/>
      <c r="R18" s="280"/>
      <c r="S18" s="280"/>
      <c r="T18" s="281">
        <f t="shared" si="0"/>
        <v>0</v>
      </c>
      <c r="U18" s="281">
        <f>SUMIFS(RD!AV:AV,RD!U:U,'Budget COGM Detail'!B18,RD!H:H,'Budget COGM Detail'!D18)</f>
        <v>0</v>
      </c>
      <c r="V18" s="282"/>
      <c r="W18" s="282"/>
      <c r="X18" s="282"/>
      <c r="Y18" s="282"/>
      <c r="Z18" s="282"/>
      <c r="AA18" s="282"/>
      <c r="AB18" s="282"/>
      <c r="AC18" s="282"/>
      <c r="AD18" s="282"/>
      <c r="AE18" s="282"/>
      <c r="AF18" s="282"/>
      <c r="AG18" s="282"/>
      <c r="AH18" s="283">
        <f t="shared" si="1"/>
        <v>0</v>
      </c>
      <c r="AI18" s="284">
        <f t="shared" si="2"/>
        <v>0</v>
      </c>
      <c r="AJ18" s="283"/>
      <c r="AK18" s="288"/>
      <c r="AL18" s="286"/>
      <c r="AM18" s="287"/>
      <c r="AN18" s="288"/>
      <c r="AO18" s="289"/>
      <c r="AP18" s="289"/>
      <c r="AQ18" s="290"/>
      <c r="AR18" s="252">
        <f t="shared" si="3"/>
        <v>0</v>
      </c>
      <c r="AS18" s="291"/>
      <c r="AT18" s="277" t="s">
        <v>1694</v>
      </c>
      <c r="AU18" s="277" t="s">
        <v>1817</v>
      </c>
      <c r="AV18" s="292" t="s">
        <v>1633</v>
      </c>
      <c r="AW18" s="292" t="e">
        <f>IF(#REF!="","",IF(#REF!&lt;&gt;"human resources",IF(LEFT(#REF!,6)="10301S","Selling","General Administrative"),IFERROR(IF(FIND("Selling",D18)&gt;0,"Selling","General Administrative"),"General Administrative")))</f>
        <v>#REF!</v>
      </c>
      <c r="AX18" s="292" t="s">
        <v>1633</v>
      </c>
    </row>
    <row r="19" spans="1:50" s="293" customFormat="1" x14ac:dyDescent="0.25">
      <c r="A19" s="277" t="s">
        <v>18</v>
      </c>
      <c r="B19" s="277" t="s">
        <v>306</v>
      </c>
      <c r="C19" s="277" t="s">
        <v>307</v>
      </c>
      <c r="D19" s="430">
        <v>52400060</v>
      </c>
      <c r="E19" s="278" t="s">
        <v>1412</v>
      </c>
      <c r="F19" s="279" t="str">
        <f>VLOOKUP(D19,'Master Data'!H:I,2,FALSE)</f>
        <v>General transportation</v>
      </c>
      <c r="G19" s="279" t="str">
        <f>_xlfn.CONCAT(VLOOKUP(D19,'Master Data'!B:F,5,0)," ","Cost")</f>
        <v>Fixed Cost</v>
      </c>
      <c r="H19" s="280">
        <f>SUMIFS(RD!$T:$T,RD!$B:$B,"1",RD!$H:$H,'Budget COGM Detail'!$D19,RD!$U:$U,'Budget COGM Detail'!$B19)</f>
        <v>0</v>
      </c>
      <c r="I19" s="280">
        <f>SUMIFS(RD!$T:$T,RD!$B:$B,"2",RD!$H:$H,'Budget COGM Detail'!$D19,RD!$U:$U,'Budget COGM Detail'!$B19)</f>
        <v>0</v>
      </c>
      <c r="J19" s="280">
        <f>SUMIFS(RD!$T:$T,RD!$B:$B,"3",RD!$H:$H,'Budget COGM Detail'!$D19,RD!$U:$U,'Budget COGM Detail'!$B19)</f>
        <v>0</v>
      </c>
      <c r="K19" s="280">
        <f>SUMIFS(RD!$T:$T,RD!$B:$B,"4",RD!$H:$H,'Budget COGM Detail'!$D19,RD!$U:$U,'Budget COGM Detail'!$B19)</f>
        <v>0</v>
      </c>
      <c r="L19" s="280">
        <f>SUMIFS(RD!$T:$T,RD!$B:$B,"5",RD!$H:$H,'Budget COGM Detail'!$D19,RD!$U:$U,'Budget COGM Detail'!$B19)</f>
        <v>0</v>
      </c>
      <c r="M19" s="280">
        <f>SUMIFS(RD!$T:$T,RD!$B:$B,"6",RD!$H:$H,'Budget COGM Detail'!$D19,RD!$U:$U,'Budget COGM Detail'!$B19)</f>
        <v>0</v>
      </c>
      <c r="N19" s="280"/>
      <c r="O19" s="280"/>
      <c r="P19" s="280"/>
      <c r="Q19" s="280"/>
      <c r="R19" s="280"/>
      <c r="S19" s="280"/>
      <c r="T19" s="281">
        <f t="shared" si="0"/>
        <v>0</v>
      </c>
      <c r="U19" s="281">
        <f>SUMIFS(RD!AV:AV,RD!U:U,'Budget COGM Detail'!B19,RD!H:H,'Budget COGM Detail'!D19)</f>
        <v>0</v>
      </c>
      <c r="V19" s="282"/>
      <c r="W19" s="282"/>
      <c r="X19" s="282"/>
      <c r="Y19" s="282"/>
      <c r="Z19" s="282"/>
      <c r="AA19" s="282"/>
      <c r="AB19" s="282"/>
      <c r="AC19" s="282"/>
      <c r="AD19" s="282"/>
      <c r="AE19" s="282"/>
      <c r="AF19" s="282"/>
      <c r="AG19" s="282"/>
      <c r="AH19" s="283">
        <f t="shared" si="1"/>
        <v>0</v>
      </c>
      <c r="AI19" s="284">
        <f t="shared" si="2"/>
        <v>0</v>
      </c>
      <c r="AJ19" s="283"/>
      <c r="AK19" s="288"/>
      <c r="AL19" s="286"/>
      <c r="AM19" s="287"/>
      <c r="AN19" s="288"/>
      <c r="AO19" s="289"/>
      <c r="AP19" s="289"/>
      <c r="AQ19" s="290"/>
      <c r="AR19" s="252">
        <f t="shared" si="3"/>
        <v>0</v>
      </c>
      <c r="AS19" s="291"/>
      <c r="AT19" s="277" t="s">
        <v>1694</v>
      </c>
      <c r="AU19" s="277" t="s">
        <v>1817</v>
      </c>
      <c r="AV19" s="292" t="s">
        <v>1633</v>
      </c>
      <c r="AW19" s="292" t="e">
        <f>IF(#REF!="","",IF(#REF!&lt;&gt;"human resources",IF(LEFT(#REF!,6)="10301S","Selling","General Administrative"),IFERROR(IF(FIND("Selling",D19)&gt;0,"Selling","General Administrative"),"General Administrative")))</f>
        <v>#REF!</v>
      </c>
      <c r="AX19" s="292" t="s">
        <v>1633</v>
      </c>
    </row>
    <row r="20" spans="1:50" s="293" customFormat="1" x14ac:dyDescent="0.25">
      <c r="A20" s="277" t="s">
        <v>18</v>
      </c>
      <c r="B20" s="277" t="s">
        <v>306</v>
      </c>
      <c r="C20" s="277" t="s">
        <v>307</v>
      </c>
      <c r="D20" s="430">
        <v>52600020</v>
      </c>
      <c r="E20" s="278" t="s">
        <v>1413</v>
      </c>
      <c r="F20" s="279" t="str">
        <f>VLOOKUP(D20,'Master Data'!H:I,2,FALSE)</f>
        <v>Equipment expenses</v>
      </c>
      <c r="G20" s="279" t="str">
        <f>_xlfn.CONCAT(VLOOKUP(D20,'Master Data'!B:F,5,0)," ","Cost")</f>
        <v>Fixed Cost</v>
      </c>
      <c r="H20" s="280">
        <f>SUMIFS(RD!$T:$T,RD!$B:$B,"1",RD!$H:$H,'Budget COGM Detail'!$D20,RD!$U:$U,'Budget COGM Detail'!$B20)</f>
        <v>0</v>
      </c>
      <c r="I20" s="280">
        <f>SUMIFS(RD!$T:$T,RD!$B:$B,"2",RD!$H:$H,'Budget COGM Detail'!$D20,RD!$U:$U,'Budget COGM Detail'!$B20)</f>
        <v>0</v>
      </c>
      <c r="J20" s="280">
        <f>SUMIFS(RD!$T:$T,RD!$B:$B,"3",RD!$H:$H,'Budget COGM Detail'!$D20,RD!$U:$U,'Budget COGM Detail'!$B20)</f>
        <v>0</v>
      </c>
      <c r="K20" s="280">
        <f>SUMIFS(RD!$T:$T,RD!$B:$B,"4",RD!$H:$H,'Budget COGM Detail'!$D20,RD!$U:$U,'Budget COGM Detail'!$B20)</f>
        <v>0</v>
      </c>
      <c r="L20" s="280">
        <f>SUMIFS(RD!$T:$T,RD!$B:$B,"5",RD!$H:$H,'Budget COGM Detail'!$D20,RD!$U:$U,'Budget COGM Detail'!$B20)</f>
        <v>0</v>
      </c>
      <c r="M20" s="280">
        <f>SUMIFS(RD!$T:$T,RD!$B:$B,"6",RD!$H:$H,'Budget COGM Detail'!$D20,RD!$U:$U,'Budget COGM Detail'!$B20)</f>
        <v>0</v>
      </c>
      <c r="N20" s="280"/>
      <c r="O20" s="280"/>
      <c r="P20" s="280"/>
      <c r="Q20" s="280"/>
      <c r="R20" s="280"/>
      <c r="S20" s="280"/>
      <c r="T20" s="281">
        <f t="shared" si="0"/>
        <v>0</v>
      </c>
      <c r="U20" s="281">
        <f>SUMIFS(RD!AV:AV,RD!U:U,'Budget COGM Detail'!B20,RD!H:H,'Budget COGM Detail'!D20)</f>
        <v>0</v>
      </c>
      <c r="V20" s="282"/>
      <c r="W20" s="282"/>
      <c r="X20" s="282"/>
      <c r="Y20" s="282"/>
      <c r="Z20" s="282"/>
      <c r="AA20" s="282"/>
      <c r="AB20" s="282"/>
      <c r="AC20" s="282"/>
      <c r="AD20" s="282"/>
      <c r="AE20" s="282"/>
      <c r="AF20" s="282"/>
      <c r="AG20" s="282"/>
      <c r="AH20" s="283">
        <f t="shared" si="1"/>
        <v>0</v>
      </c>
      <c r="AI20" s="284">
        <f t="shared" si="2"/>
        <v>0</v>
      </c>
      <c r="AJ20" s="283"/>
      <c r="AK20" s="288"/>
      <c r="AL20" s="286"/>
      <c r="AM20" s="287"/>
      <c r="AN20" s="288"/>
      <c r="AO20" s="289"/>
      <c r="AP20" s="289"/>
      <c r="AQ20" s="290"/>
      <c r="AR20" s="252">
        <f t="shared" si="3"/>
        <v>0</v>
      </c>
      <c r="AS20" s="291"/>
      <c r="AT20" s="277" t="s">
        <v>1694</v>
      </c>
      <c r="AU20" s="277" t="s">
        <v>1817</v>
      </c>
      <c r="AV20" s="292" t="s">
        <v>1633</v>
      </c>
      <c r="AW20" s="292" t="e">
        <f>IF(#REF!="","",IF(#REF!&lt;&gt;"human resources",IF(LEFT(#REF!,6)="10301S","Selling","General Administrative"),IFERROR(IF(FIND("Selling",D20)&gt;0,"Selling","General Administrative"),"General Administrative")))</f>
        <v>#REF!</v>
      </c>
      <c r="AX20" s="292" t="s">
        <v>1633</v>
      </c>
    </row>
    <row r="21" spans="1:50" s="293" customFormat="1" x14ac:dyDescent="0.25">
      <c r="A21" s="277" t="s">
        <v>18</v>
      </c>
      <c r="B21" s="277" t="s">
        <v>306</v>
      </c>
      <c r="C21" s="277" t="s">
        <v>307</v>
      </c>
      <c r="D21" s="430">
        <v>52600030</v>
      </c>
      <c r="E21" s="278" t="s">
        <v>1414</v>
      </c>
      <c r="F21" s="279" t="str">
        <f>VLOOKUP(D21,'Master Data'!H:I,2,FALSE)</f>
        <v>Equipment expenses</v>
      </c>
      <c r="G21" s="279" t="str">
        <f>_xlfn.CONCAT(VLOOKUP(D21,'Master Data'!B:F,5,0)," ","Cost")</f>
        <v>Fixed Cost</v>
      </c>
      <c r="H21" s="280">
        <f>SUMIFS(RD!$T:$T,RD!$B:$B,"1",RD!$H:$H,'Budget COGM Detail'!$D21,RD!$U:$U,'Budget COGM Detail'!$B21)</f>
        <v>0</v>
      </c>
      <c r="I21" s="280">
        <f>SUMIFS(RD!$T:$T,RD!$B:$B,"2",RD!$H:$H,'Budget COGM Detail'!$D21,RD!$U:$U,'Budget COGM Detail'!$B21)</f>
        <v>0</v>
      </c>
      <c r="J21" s="280">
        <f>SUMIFS(RD!$T:$T,RD!$B:$B,"3",RD!$H:$H,'Budget COGM Detail'!$D21,RD!$U:$U,'Budget COGM Detail'!$B21)</f>
        <v>0</v>
      </c>
      <c r="K21" s="280">
        <f>SUMIFS(RD!$T:$T,RD!$B:$B,"4",RD!$H:$H,'Budget COGM Detail'!$D21,RD!$U:$U,'Budget COGM Detail'!$B21)</f>
        <v>0</v>
      </c>
      <c r="L21" s="280">
        <f>SUMIFS(RD!$T:$T,RD!$B:$B,"5",RD!$H:$H,'Budget COGM Detail'!$D21,RD!$U:$U,'Budget COGM Detail'!$B21)</f>
        <v>0</v>
      </c>
      <c r="M21" s="280">
        <f>SUMIFS(RD!$T:$T,RD!$B:$B,"6",RD!$H:$H,'Budget COGM Detail'!$D21,RD!$U:$U,'Budget COGM Detail'!$B21)</f>
        <v>0</v>
      </c>
      <c r="N21" s="280"/>
      <c r="O21" s="280"/>
      <c r="P21" s="280"/>
      <c r="Q21" s="280"/>
      <c r="R21" s="280"/>
      <c r="S21" s="280"/>
      <c r="T21" s="281">
        <f t="shared" si="0"/>
        <v>0</v>
      </c>
      <c r="U21" s="281">
        <f>SUMIFS(RD!AV:AV,RD!U:U,'Budget COGM Detail'!B21,RD!H:H,'Budget COGM Detail'!D21)</f>
        <v>0</v>
      </c>
      <c r="V21" s="282"/>
      <c r="W21" s="282"/>
      <c r="X21" s="282"/>
      <c r="Y21" s="282"/>
      <c r="Z21" s="282"/>
      <c r="AA21" s="282"/>
      <c r="AB21" s="282"/>
      <c r="AC21" s="282"/>
      <c r="AD21" s="282"/>
      <c r="AE21" s="282"/>
      <c r="AF21" s="282"/>
      <c r="AG21" s="282"/>
      <c r="AH21" s="283">
        <f t="shared" si="1"/>
        <v>0</v>
      </c>
      <c r="AI21" s="284">
        <f t="shared" si="2"/>
        <v>0</v>
      </c>
      <c r="AJ21" s="283"/>
      <c r="AK21" s="288"/>
      <c r="AL21" s="286"/>
      <c r="AM21" s="287"/>
      <c r="AN21" s="288"/>
      <c r="AO21" s="289"/>
      <c r="AP21" s="289"/>
      <c r="AQ21" s="290"/>
      <c r="AR21" s="252">
        <f t="shared" si="3"/>
        <v>0</v>
      </c>
      <c r="AS21" s="291"/>
      <c r="AT21" s="277" t="s">
        <v>1694</v>
      </c>
      <c r="AU21" s="277" t="s">
        <v>1817</v>
      </c>
      <c r="AV21" s="292" t="s">
        <v>1633</v>
      </c>
      <c r="AW21" s="292" t="e">
        <f>IF(#REF!="","",IF(#REF!&lt;&gt;"human resources",IF(LEFT(#REF!,6)="10301S","Selling","General Administrative"),IFERROR(IF(FIND("Selling",D21)&gt;0,"Selling","General Administrative"),"General Administrative")))</f>
        <v>#REF!</v>
      </c>
      <c r="AX21" s="292" t="s">
        <v>1633</v>
      </c>
    </row>
    <row r="22" spans="1:50" s="293" customFormat="1" x14ac:dyDescent="0.25">
      <c r="A22" s="277" t="s">
        <v>18</v>
      </c>
      <c r="B22" s="277" t="s">
        <v>306</v>
      </c>
      <c r="C22" s="277" t="s">
        <v>307</v>
      </c>
      <c r="D22" s="430">
        <v>53100010</v>
      </c>
      <c r="E22" s="278" t="s">
        <v>1415</v>
      </c>
      <c r="F22" s="279" t="str">
        <f>VLOOKUP(D22,'Master Data'!H:I,2,FALSE)</f>
        <v>Repair &amp; Maintenance</v>
      </c>
      <c r="G22" s="279" t="str">
        <f>_xlfn.CONCAT(VLOOKUP(D22,'Master Data'!B:F,5,0)," ","Cost")</f>
        <v>Variable Cost</v>
      </c>
      <c r="H22" s="280">
        <f>SUMIFS(RD!$T:$T,RD!$B:$B,"1",RD!$H:$H,'Budget COGM Detail'!$D22,RD!$U:$U,'Budget COGM Detail'!$B22)</f>
        <v>56867.890000000021</v>
      </c>
      <c r="I22" s="280">
        <f>SUMIFS(RD!$T:$T,RD!$B:$B,"2",RD!$H:$H,'Budget COGM Detail'!$D22,RD!$U:$U,'Budget COGM Detail'!$B22)</f>
        <v>6401.46</v>
      </c>
      <c r="J22" s="280">
        <f>SUMIFS(RD!$T:$T,RD!$B:$B,"3",RD!$H:$H,'Budget COGM Detail'!$D22,RD!$U:$U,'Budget COGM Detail'!$B22)</f>
        <v>14150.599999999999</v>
      </c>
      <c r="K22" s="280">
        <f>SUMIFS(RD!$T:$T,RD!$B:$B,"4",RD!$H:$H,'Budget COGM Detail'!$D22,RD!$U:$U,'Budget COGM Detail'!$B22)</f>
        <v>11336.47</v>
      </c>
      <c r="L22" s="280">
        <f>SUMIFS(RD!$T:$T,RD!$B:$B,"5",RD!$H:$H,'Budget COGM Detail'!$D22,RD!$U:$U,'Budget COGM Detail'!$B22)</f>
        <v>4732.5199999999995</v>
      </c>
      <c r="M22" s="280">
        <f>SUMIFS(RD!$T:$T,RD!$B:$B,"6",RD!$H:$H,'Budget COGM Detail'!$D22,RD!$U:$U,'Budget COGM Detail'!$B22)</f>
        <v>5870.5400000000009</v>
      </c>
      <c r="N22" s="280"/>
      <c r="O22" s="280"/>
      <c r="P22" s="280"/>
      <c r="Q22" s="280"/>
      <c r="R22" s="280"/>
      <c r="S22" s="280"/>
      <c r="T22" s="281">
        <f t="shared" si="0"/>
        <v>99359.48000000001</v>
      </c>
      <c r="U22" s="281">
        <f>SUMIFS(RD!AV:AV,RD!U:U,'Budget COGM Detail'!B22,RD!H:H,'Budget COGM Detail'!D22)</f>
        <v>1631131656</v>
      </c>
      <c r="V22" s="282">
        <f>SUMIFS('Production Target'!$F$616:$F$629,'Production Target'!$B$616:$B$629,'Budget COGM Detail'!$C22,'Production Target'!$D$616:$D$629,'Budget COGM Detail'!$E22)</f>
        <v>0</v>
      </c>
      <c r="W22" s="282">
        <f>SUMIFS('Production Target'!$F$616:$F$629,'Production Target'!$B$616:$B$629,'Budget COGM Detail'!$C22,'Production Target'!$D$616:$D$629,'Budget COGM Detail'!$E22)</f>
        <v>0</v>
      </c>
      <c r="X22" s="282">
        <f>SUMIFS('Production Target'!$F$616:$F$629,'Production Target'!$B$616:$B$629,'Budget COGM Detail'!$C22,'Production Target'!$D$616:$D$629,'Budget COGM Detail'!$E22)</f>
        <v>0</v>
      </c>
      <c r="Y22" s="282">
        <f>SUMIFS('Production Target'!$F$616:$F$629,'Production Target'!$B$616:$B$629,'Budget COGM Detail'!$C22,'Production Target'!$D$616:$D$629,'Budget COGM Detail'!$E22)</f>
        <v>0</v>
      </c>
      <c r="Z22" s="282">
        <f>SUMIFS('Production Target'!$F$616:$F$629,'Production Target'!$B$616:$B$629,'Budget COGM Detail'!$C22,'Production Target'!$D$616:$D$629,'Budget COGM Detail'!$E22)</f>
        <v>0</v>
      </c>
      <c r="AA22" s="282">
        <f>SUMIFS('Production Target'!$F$616:$F$629,'Production Target'!$B$616:$B$629,'Budget COGM Detail'!$C22,'Production Target'!$D$616:$D$629,'Budget COGM Detail'!$E22)</f>
        <v>0</v>
      </c>
      <c r="AB22" s="282">
        <f>SUMIFS('Production Target'!$F$616:$F$629,'Production Target'!$B$616:$B$629,'Budget COGM Detail'!$C22,'Production Target'!$D$616:$D$629,'Budget COGM Detail'!$E22)</f>
        <v>0</v>
      </c>
      <c r="AC22" s="282">
        <f>SUMIFS('Production Target'!$F$616:$F$629,'Production Target'!$B$616:$B$629,'Budget COGM Detail'!$C22,'Production Target'!$D$616:$D$629,'Budget COGM Detail'!$E22)</f>
        <v>0</v>
      </c>
      <c r="AD22" s="282">
        <f>SUMIFS('Production Target'!$F$616:$F$629,'Production Target'!$B$616:$B$629,'Budget COGM Detail'!$C22,'Production Target'!$D$616:$D$629,'Budget COGM Detail'!$E22)</f>
        <v>0</v>
      </c>
      <c r="AE22" s="282">
        <f>SUMIFS('Production Target'!$F$616:$F$629,'Production Target'!$B$616:$B$629,'Budget COGM Detail'!$C22,'Production Target'!$D$616:$D$629,'Budget COGM Detail'!$E22)</f>
        <v>0</v>
      </c>
      <c r="AF22" s="282">
        <f>SUMIFS('Production Target'!$F$616:$F$629,'Production Target'!$B$616:$B$629,'Budget COGM Detail'!$C22,'Production Target'!$D$616:$D$629,'Budget COGM Detail'!$E22)</f>
        <v>0</v>
      </c>
      <c r="AG22" s="282">
        <f>SUMIFS('Production Target'!$F$616:$F$629,'Production Target'!$B$616:$B$629,'Budget COGM Detail'!$C22,'Production Target'!$D$616:$D$629,'Budget COGM Detail'!$E22)</f>
        <v>0</v>
      </c>
      <c r="AH22" s="283">
        <f t="shared" si="1"/>
        <v>0</v>
      </c>
      <c r="AI22" s="284">
        <f t="shared" si="2"/>
        <v>0</v>
      </c>
      <c r="AJ22" s="283"/>
      <c r="AK22" s="288"/>
      <c r="AL22" s="286"/>
      <c r="AM22" s="287"/>
      <c r="AN22" s="288"/>
      <c r="AO22" s="289"/>
      <c r="AP22" s="289"/>
      <c r="AQ22" s="290"/>
      <c r="AR22" s="252">
        <f t="shared" si="3"/>
        <v>0</v>
      </c>
      <c r="AS22" s="291"/>
      <c r="AT22" s="277" t="s">
        <v>1694</v>
      </c>
      <c r="AU22" s="277" t="s">
        <v>1817</v>
      </c>
      <c r="AV22" s="292" t="s">
        <v>1633</v>
      </c>
      <c r="AW22" s="292" t="e">
        <f>IF(#REF!="","",IF(#REF!&lt;&gt;"human resources",IF(LEFT(#REF!,6)="10301S","Selling","General Administrative"),IFERROR(IF(FIND("Selling",D22)&gt;0,"Selling","General Administrative"),"General Administrative")))</f>
        <v>#REF!</v>
      </c>
      <c r="AX22" s="292" t="s">
        <v>1633</v>
      </c>
    </row>
    <row r="23" spans="1:50" s="293" customFormat="1" x14ac:dyDescent="0.25">
      <c r="A23" s="277" t="s">
        <v>18</v>
      </c>
      <c r="B23" s="277" t="s">
        <v>306</v>
      </c>
      <c r="C23" s="277" t="s">
        <v>307</v>
      </c>
      <c r="D23" s="430">
        <v>50800030</v>
      </c>
      <c r="E23" s="278" t="s">
        <v>1631</v>
      </c>
      <c r="F23" s="279" t="str">
        <f>VLOOKUP(D23,'Master Data'!H:I,2,FALSE)</f>
        <v>Repair &amp; Maintenance</v>
      </c>
      <c r="G23" s="279" t="str">
        <f>_xlfn.CONCAT(VLOOKUP(D23,'Master Data'!B:F,5,0)," ","Cost")</f>
        <v>Variable Cost</v>
      </c>
      <c r="H23" s="280">
        <f>SUMIFS(RD!$T:$T,RD!$B:$B,"1",RD!$H:$H,'Budget COGM Detail'!$D23,RD!$U:$U,'Budget COGM Detail'!$B23)</f>
        <v>0</v>
      </c>
      <c r="I23" s="280">
        <f>SUMIFS(RD!$T:$T,RD!$B:$B,"2",RD!$H:$H,'Budget COGM Detail'!$D23,RD!$U:$U,'Budget COGM Detail'!$B23)</f>
        <v>0</v>
      </c>
      <c r="J23" s="280">
        <f>SUMIFS(RD!$T:$T,RD!$B:$B,"3",RD!$H:$H,'Budget COGM Detail'!$D23,RD!$U:$U,'Budget COGM Detail'!$B23)</f>
        <v>0</v>
      </c>
      <c r="K23" s="280">
        <f>SUMIFS(RD!$T:$T,RD!$B:$B,"4",RD!$H:$H,'Budget COGM Detail'!$D23,RD!$U:$U,'Budget COGM Detail'!$B23)</f>
        <v>0</v>
      </c>
      <c r="L23" s="280">
        <f>SUMIFS(RD!$T:$T,RD!$B:$B,"5",RD!$H:$H,'Budget COGM Detail'!$D23,RD!$U:$U,'Budget COGM Detail'!$B23)</f>
        <v>0</v>
      </c>
      <c r="M23" s="280">
        <f>SUMIFS(RD!$T:$T,RD!$B:$B,"6",RD!$H:$H,'Budget COGM Detail'!$D23,RD!$U:$U,'Budget COGM Detail'!$B23)</f>
        <v>0</v>
      </c>
      <c r="N23" s="280"/>
      <c r="O23" s="280"/>
      <c r="P23" s="280"/>
      <c r="Q23" s="280"/>
      <c r="R23" s="280"/>
      <c r="S23" s="280"/>
      <c r="T23" s="281">
        <f t="shared" si="0"/>
        <v>0</v>
      </c>
      <c r="U23" s="281">
        <f>SUMIFS(RD!AV:AV,RD!U:U,'Budget COGM Detail'!B23,RD!H:H,'Budget COGM Detail'!D23)</f>
        <v>0</v>
      </c>
      <c r="V23" s="282">
        <f>SUMIFS('Production Target'!$F$616:$F$629,'Production Target'!$B$616:$B$629,'Budget COGM Detail'!$C23,'Production Target'!$D$616:$D$629,'Budget COGM Detail'!$E23)</f>
        <v>0</v>
      </c>
      <c r="W23" s="282">
        <f>SUMIFS('Production Target'!G$616:G$629,'Production Target'!$B$616:$B$629,'Budget COGM Detail'!$C23,'Production Target'!$D$616:$D$629,'Budget COGM Detail'!$E23)</f>
        <v>0</v>
      </c>
      <c r="X23" s="282">
        <f>SUMIFS('Production Target'!H$616:H$629,'Production Target'!$B$616:$B$629,'Budget COGM Detail'!$C23,'Production Target'!$D$616:$D$629,'Budget COGM Detail'!$E23)</f>
        <v>0</v>
      </c>
      <c r="Y23" s="282">
        <f>SUMIFS('Production Target'!I$616:I$629,'Production Target'!$B$616:$B$629,'Budget COGM Detail'!$C23,'Production Target'!$D$616:$D$629,'Budget COGM Detail'!$E23)</f>
        <v>0</v>
      </c>
      <c r="Z23" s="282">
        <f>SUMIFS('Production Target'!J$616:J$629,'Production Target'!$B$616:$B$629,'Budget COGM Detail'!$C23,'Production Target'!$D$616:$D$629,'Budget COGM Detail'!$E23)</f>
        <v>0</v>
      </c>
      <c r="AA23" s="282">
        <f>SUMIFS('Production Target'!K$616:K$629,'Production Target'!$B$616:$B$629,'Budget COGM Detail'!$C23,'Production Target'!$D$616:$D$629,'Budget COGM Detail'!$E23)</f>
        <v>0</v>
      </c>
      <c r="AB23" s="282">
        <f>SUMIFS('Production Target'!L$616:L$629,'Production Target'!$B$616:$B$629,'Budget COGM Detail'!$C23,'Production Target'!$D$616:$D$629,'Budget COGM Detail'!$E23)</f>
        <v>0</v>
      </c>
      <c r="AC23" s="282">
        <f>SUMIFS('Production Target'!M$616:M$629,'Production Target'!$B$616:$B$629,'Budget COGM Detail'!$C23,'Production Target'!$D$616:$D$629,'Budget COGM Detail'!$E23)</f>
        <v>0</v>
      </c>
      <c r="AD23" s="282">
        <f>SUMIFS('Production Target'!N$616:N$629,'Production Target'!$B$616:$B$629,'Budget COGM Detail'!$C23,'Production Target'!$D$616:$D$629,'Budget COGM Detail'!$E23)</f>
        <v>0</v>
      </c>
      <c r="AE23" s="282">
        <f>SUMIFS('Production Target'!O$616:O$629,'Production Target'!$B$616:$B$629,'Budget COGM Detail'!$C23,'Production Target'!$D$616:$D$629,'Budget COGM Detail'!$E23)</f>
        <v>0</v>
      </c>
      <c r="AF23" s="282">
        <f>SUMIFS('Production Target'!P$616:P$629,'Production Target'!$B$616:$B$629,'Budget COGM Detail'!$C23,'Production Target'!$D$616:$D$629,'Budget COGM Detail'!$E23)</f>
        <v>0</v>
      </c>
      <c r="AG23" s="282">
        <f>SUMIFS('Production Target'!Q$616:Q$629,'Production Target'!$B$616:$B$629,'Budget COGM Detail'!$C23,'Production Target'!$D$616:$D$629,'Budget COGM Detail'!$E23)</f>
        <v>0</v>
      </c>
      <c r="AH23" s="283">
        <f t="shared" si="1"/>
        <v>0</v>
      </c>
      <c r="AI23" s="284">
        <f t="shared" si="2"/>
        <v>0</v>
      </c>
      <c r="AJ23" s="283"/>
      <c r="AK23" s="288"/>
      <c r="AL23" s="286"/>
      <c r="AM23" s="287"/>
      <c r="AN23" s="288"/>
      <c r="AO23" s="289"/>
      <c r="AP23" s="289"/>
      <c r="AQ23" s="290"/>
      <c r="AR23" s="252">
        <f t="shared" si="3"/>
        <v>0</v>
      </c>
      <c r="AS23" s="291"/>
      <c r="AT23" s="277" t="s">
        <v>1694</v>
      </c>
      <c r="AU23" s="277" t="s">
        <v>1817</v>
      </c>
      <c r="AV23" s="292" t="s">
        <v>1633</v>
      </c>
      <c r="AW23" s="292" t="e">
        <f>IF(#REF!="","",IF(#REF!&lt;&gt;"human resources",IF(LEFT(#REF!,6)="10301S","Selling","General Administrative"),IFERROR(IF(FIND("Selling",D23)&gt;0,"Selling","General Administrative"),"General Administrative")))</f>
        <v>#REF!</v>
      </c>
      <c r="AX23" s="292" t="s">
        <v>1633</v>
      </c>
    </row>
    <row r="24" spans="1:50" s="293" customFormat="1" x14ac:dyDescent="0.25">
      <c r="A24" s="277" t="s">
        <v>18</v>
      </c>
      <c r="B24" s="277" t="s">
        <v>306</v>
      </c>
      <c r="C24" s="277" t="s">
        <v>307</v>
      </c>
      <c r="D24" s="430">
        <v>52400040</v>
      </c>
      <c r="E24" s="278" t="s">
        <v>620</v>
      </c>
      <c r="F24" s="279" t="str">
        <f>VLOOKUP(D24,'Master Data'!H:I,2,FALSE)</f>
        <v>General Transportation</v>
      </c>
      <c r="G24" s="279" t="str">
        <f>_xlfn.CONCAT(VLOOKUP(D24,'Master Data'!B:F,5,0)," ","Cost")</f>
        <v>Fixed Cost</v>
      </c>
      <c r="H24" s="280">
        <f>SUMIFS(RD!$T:$T,RD!$B:$B,"1",RD!$H:$H,'Budget COGM Detail'!$D24,RD!$U:$U,'Budget COGM Detail'!$B24)</f>
        <v>0</v>
      </c>
      <c r="I24" s="280">
        <f>SUMIFS(RD!$T:$T,RD!$B:$B,"2",RD!$H:$H,'Budget COGM Detail'!$D24,RD!$U:$U,'Budget COGM Detail'!$B24)</f>
        <v>0</v>
      </c>
      <c r="J24" s="280">
        <f>SUMIFS(RD!$T:$T,RD!$B:$B,"3",RD!$H:$H,'Budget COGM Detail'!$D24,RD!$U:$U,'Budget COGM Detail'!$B24)</f>
        <v>0</v>
      </c>
      <c r="K24" s="280">
        <f>SUMIFS(RD!$T:$T,RD!$B:$B,"4",RD!$H:$H,'Budget COGM Detail'!$D24,RD!$U:$U,'Budget COGM Detail'!$B24)</f>
        <v>0</v>
      </c>
      <c r="L24" s="280">
        <f>SUMIFS(RD!$T:$T,RD!$B:$B,"5",RD!$H:$H,'Budget COGM Detail'!$D24,RD!$U:$U,'Budget COGM Detail'!$B24)</f>
        <v>0</v>
      </c>
      <c r="M24" s="280">
        <f>SUMIFS(RD!$T:$T,RD!$B:$B,"6",RD!$H:$H,'Budget COGM Detail'!$D24,RD!$U:$U,'Budget COGM Detail'!$B24)</f>
        <v>0</v>
      </c>
      <c r="N24" s="280"/>
      <c r="O24" s="280"/>
      <c r="P24" s="280"/>
      <c r="Q24" s="280"/>
      <c r="R24" s="280"/>
      <c r="S24" s="280"/>
      <c r="T24" s="281">
        <f t="shared" si="0"/>
        <v>0</v>
      </c>
      <c r="U24" s="281">
        <f>SUMIFS(RD!AV:AV,RD!U:U,'Budget COGM Detail'!B24,RD!H:H,'Budget COGM Detail'!D24)</f>
        <v>0</v>
      </c>
      <c r="V24" s="282"/>
      <c r="W24" s="282"/>
      <c r="X24" s="282"/>
      <c r="Y24" s="282"/>
      <c r="Z24" s="282"/>
      <c r="AA24" s="282"/>
      <c r="AB24" s="282"/>
      <c r="AC24" s="282"/>
      <c r="AD24" s="282"/>
      <c r="AE24" s="282"/>
      <c r="AF24" s="282"/>
      <c r="AG24" s="282"/>
      <c r="AH24" s="283">
        <f t="shared" si="1"/>
        <v>0</v>
      </c>
      <c r="AI24" s="284">
        <f t="shared" si="2"/>
        <v>0</v>
      </c>
      <c r="AJ24" s="283"/>
      <c r="AK24" s="288"/>
      <c r="AL24" s="286"/>
      <c r="AM24" s="287"/>
      <c r="AN24" s="288"/>
      <c r="AO24" s="289"/>
      <c r="AP24" s="289"/>
      <c r="AQ24" s="290"/>
      <c r="AR24" s="252">
        <f t="shared" si="3"/>
        <v>0</v>
      </c>
      <c r="AS24" s="291"/>
      <c r="AT24" s="277" t="s">
        <v>1694</v>
      </c>
      <c r="AU24" s="277" t="s">
        <v>1817</v>
      </c>
      <c r="AV24" s="292" t="s">
        <v>1633</v>
      </c>
      <c r="AW24" s="292" t="e">
        <f>IF(#REF!="","",IF(#REF!&lt;&gt;"human resources",IF(LEFT(#REF!,6)="10301S","Selling","General Administrative"),IFERROR(IF(FIND("Selling",D24)&gt;0,"Selling","General Administrative"),"General Administrative")))</f>
        <v>#REF!</v>
      </c>
      <c r="AX24" s="292" t="s">
        <v>1633</v>
      </c>
    </row>
    <row r="25" spans="1:50" s="293" customFormat="1" x14ac:dyDescent="0.25">
      <c r="A25" s="277" t="s">
        <v>18</v>
      </c>
      <c r="B25" s="277" t="s">
        <v>306</v>
      </c>
      <c r="C25" s="277" t="s">
        <v>307</v>
      </c>
      <c r="D25" s="430">
        <v>51900030</v>
      </c>
      <c r="E25" s="278" t="s">
        <v>587</v>
      </c>
      <c r="F25" s="279" t="str">
        <f>VLOOKUP(D25,'Master Data'!H:I,2,FALSE)</f>
        <v>Professional Fee</v>
      </c>
      <c r="G25" s="279" t="str">
        <f>_xlfn.CONCAT(VLOOKUP(D25,'Master Data'!B:F,5,0)," ","Cost")</f>
        <v>Fixed Cost</v>
      </c>
      <c r="H25" s="280">
        <f>SUMIFS(RD!$T:$T,RD!$B:$B,"1",RD!$H:$H,'Budget COGM Detail'!$D25,RD!$U:$U,'Budget COGM Detail'!$B25)</f>
        <v>0</v>
      </c>
      <c r="I25" s="280">
        <f>SUMIFS(RD!$T:$T,RD!$B:$B,"2",RD!$H:$H,'Budget COGM Detail'!$D25,RD!$U:$U,'Budget COGM Detail'!$B25)</f>
        <v>0</v>
      </c>
      <c r="J25" s="280">
        <f>SUMIFS(RD!$T:$T,RD!$B:$B,"3",RD!$H:$H,'Budget COGM Detail'!$D25,RD!$U:$U,'Budget COGM Detail'!$B25)</f>
        <v>0</v>
      </c>
      <c r="K25" s="280">
        <f>SUMIFS(RD!$T:$T,RD!$B:$B,"4",RD!$H:$H,'Budget COGM Detail'!$D25,RD!$U:$U,'Budget COGM Detail'!$B25)</f>
        <v>0</v>
      </c>
      <c r="L25" s="280">
        <f>SUMIFS(RD!$T:$T,RD!$B:$B,"5",RD!$H:$H,'Budget COGM Detail'!$D25,RD!$U:$U,'Budget COGM Detail'!$B25)</f>
        <v>0</v>
      </c>
      <c r="M25" s="280">
        <f>SUMIFS(RD!$T:$T,RD!$B:$B,"6",RD!$H:$H,'Budget COGM Detail'!$D25,RD!$U:$U,'Budget COGM Detail'!$B25)</f>
        <v>0</v>
      </c>
      <c r="N25" s="280"/>
      <c r="O25" s="280"/>
      <c r="P25" s="280"/>
      <c r="Q25" s="280"/>
      <c r="R25" s="280"/>
      <c r="S25" s="280"/>
      <c r="T25" s="281">
        <f t="shared" si="0"/>
        <v>0</v>
      </c>
      <c r="U25" s="281">
        <f>SUMIFS(RD!AV:AV,RD!U:U,'Budget COGM Detail'!B25,RD!H:H,'Budget COGM Detail'!D25)</f>
        <v>0</v>
      </c>
      <c r="V25" s="282"/>
      <c r="W25" s="282"/>
      <c r="X25" s="282"/>
      <c r="Y25" s="282"/>
      <c r="Z25" s="282"/>
      <c r="AA25" s="282"/>
      <c r="AB25" s="282"/>
      <c r="AC25" s="282"/>
      <c r="AD25" s="282"/>
      <c r="AE25" s="282"/>
      <c r="AF25" s="282"/>
      <c r="AG25" s="282"/>
      <c r="AH25" s="283">
        <f t="shared" si="1"/>
        <v>0</v>
      </c>
      <c r="AI25" s="284">
        <f t="shared" si="2"/>
        <v>0</v>
      </c>
      <c r="AJ25" s="283"/>
      <c r="AK25" s="288"/>
      <c r="AL25" s="286"/>
      <c r="AM25" s="287"/>
      <c r="AN25" s="288"/>
      <c r="AO25" s="289"/>
      <c r="AP25" s="289"/>
      <c r="AQ25" s="290"/>
      <c r="AR25" s="252">
        <f t="shared" si="3"/>
        <v>0</v>
      </c>
      <c r="AS25" s="291"/>
      <c r="AT25" s="277" t="s">
        <v>1694</v>
      </c>
      <c r="AU25" s="277" t="s">
        <v>1817</v>
      </c>
      <c r="AV25" s="292" t="s">
        <v>1633</v>
      </c>
      <c r="AW25" s="292" t="e">
        <f>IF(#REF!="","",IF(#REF!&lt;&gt;"human resources",IF(LEFT(#REF!,6)="10301S","Selling","General Administrative"),IFERROR(IF(FIND("Selling",D25)&gt;0,"Selling","General Administrative"),"General Administrative")))</f>
        <v>#REF!</v>
      </c>
      <c r="AX25" s="292" t="s">
        <v>1633</v>
      </c>
    </row>
    <row r="26" spans="1:50" s="293" customFormat="1" x14ac:dyDescent="0.25">
      <c r="A26" s="277" t="s">
        <v>18</v>
      </c>
      <c r="B26" s="277" t="s">
        <v>306</v>
      </c>
      <c r="C26" s="277" t="s">
        <v>307</v>
      </c>
      <c r="D26" s="430">
        <v>52100050</v>
      </c>
      <c r="E26" s="278" t="s">
        <v>1462</v>
      </c>
      <c r="F26" s="279" t="str">
        <f>VLOOKUP(D26,'Master Data'!H:I,2,FALSE)</f>
        <v>Tax and license</v>
      </c>
      <c r="G26" s="279" t="str">
        <f>_xlfn.CONCAT(VLOOKUP(D26,'Master Data'!B:F,5,0)," ","Cost")</f>
        <v>Fixed Cost</v>
      </c>
      <c r="H26" s="280">
        <f>SUMIFS(RD!$T:$T,RD!$B:$B,"1",RD!$H:$H,'Budget COGM Detail'!$D26,RD!$U:$U,'Budget COGM Detail'!$B26)</f>
        <v>0</v>
      </c>
      <c r="I26" s="280">
        <f>SUMIFS(RD!$T:$T,RD!$B:$B,"2",RD!$H:$H,'Budget COGM Detail'!$D26,RD!$U:$U,'Budget COGM Detail'!$B26)</f>
        <v>0</v>
      </c>
      <c r="J26" s="280">
        <f>SUMIFS(RD!$T:$T,RD!$B:$B,"3",RD!$H:$H,'Budget COGM Detail'!$D26,RD!$U:$U,'Budget COGM Detail'!$B26)</f>
        <v>0</v>
      </c>
      <c r="K26" s="280">
        <f>SUMIFS(RD!$T:$T,RD!$B:$B,"4",RD!$H:$H,'Budget COGM Detail'!$D26,RD!$U:$U,'Budget COGM Detail'!$B26)</f>
        <v>0</v>
      </c>
      <c r="L26" s="280">
        <f>SUMIFS(RD!$T:$T,RD!$B:$B,"5",RD!$H:$H,'Budget COGM Detail'!$D26,RD!$U:$U,'Budget COGM Detail'!$B26)</f>
        <v>0</v>
      </c>
      <c r="M26" s="280">
        <f>SUMIFS(RD!$T:$T,RD!$B:$B,"6",RD!$H:$H,'Budget COGM Detail'!$D26,RD!$U:$U,'Budget COGM Detail'!$B26)</f>
        <v>0</v>
      </c>
      <c r="N26" s="280"/>
      <c r="O26" s="280"/>
      <c r="P26" s="280"/>
      <c r="Q26" s="280"/>
      <c r="R26" s="280"/>
      <c r="S26" s="280"/>
      <c r="T26" s="281">
        <f t="shared" si="0"/>
        <v>0</v>
      </c>
      <c r="U26" s="281">
        <f>SUMIFS(RD!AV:AV,RD!U:U,'Budget COGM Detail'!B26,RD!H:H,'Budget COGM Detail'!D26)</f>
        <v>0</v>
      </c>
      <c r="V26" s="282"/>
      <c r="W26" s="282"/>
      <c r="X26" s="282"/>
      <c r="Y26" s="282"/>
      <c r="Z26" s="282"/>
      <c r="AA26" s="282"/>
      <c r="AB26" s="282"/>
      <c r="AC26" s="282"/>
      <c r="AD26" s="282"/>
      <c r="AE26" s="282"/>
      <c r="AF26" s="282"/>
      <c r="AG26" s="282"/>
      <c r="AH26" s="283">
        <f t="shared" si="1"/>
        <v>0</v>
      </c>
      <c r="AI26" s="284">
        <f t="shared" si="2"/>
        <v>0</v>
      </c>
      <c r="AJ26" s="283"/>
      <c r="AK26" s="288"/>
      <c r="AL26" s="286"/>
      <c r="AM26" s="287"/>
      <c r="AN26" s="288"/>
      <c r="AO26" s="289"/>
      <c r="AP26" s="289"/>
      <c r="AQ26" s="290"/>
      <c r="AR26" s="252">
        <f t="shared" si="3"/>
        <v>0</v>
      </c>
      <c r="AS26" s="291"/>
      <c r="AT26" s="277" t="s">
        <v>1694</v>
      </c>
      <c r="AU26" s="277" t="s">
        <v>1817</v>
      </c>
      <c r="AV26" s="292" t="s">
        <v>1633</v>
      </c>
      <c r="AW26" s="292" t="e">
        <f>IF(#REF!="","",IF(#REF!&lt;&gt;"human resources",IF(LEFT(#REF!,6)="10301S","Selling","General Administrative"),IFERROR(IF(FIND("Selling",D26)&gt;0,"Selling","General Administrative"),"General Administrative")))</f>
        <v>#REF!</v>
      </c>
      <c r="AX26" s="292" t="s">
        <v>1633</v>
      </c>
    </row>
    <row r="27" spans="1:50" s="293" customFormat="1" x14ac:dyDescent="0.25">
      <c r="A27" s="277" t="s">
        <v>18</v>
      </c>
      <c r="B27" s="277" t="s">
        <v>306</v>
      </c>
      <c r="C27" s="277" t="s">
        <v>307</v>
      </c>
      <c r="D27" s="430">
        <v>52200010</v>
      </c>
      <c r="E27" s="278" t="s">
        <v>610</v>
      </c>
      <c r="F27" s="279" t="str">
        <f>VLOOKUP(D27,'Master Data'!H:I,2,FALSE)</f>
        <v>Stationery &amp; Printing</v>
      </c>
      <c r="G27" s="279" t="str">
        <f>_xlfn.CONCAT(VLOOKUP(D27,'Master Data'!B:F,5,0)," ","Cost")</f>
        <v>Fixed Cost</v>
      </c>
      <c r="H27" s="280">
        <f>SUMIFS(RD!$T:$T,RD!$B:$B,"1",RD!$H:$H,'Budget COGM Detail'!$D27,RD!$U:$U,'Budget COGM Detail'!$B27)</f>
        <v>0</v>
      </c>
      <c r="I27" s="280">
        <f>SUMIFS(RD!$T:$T,RD!$B:$B,"2",RD!$H:$H,'Budget COGM Detail'!$D27,RD!$U:$U,'Budget COGM Detail'!$B27)</f>
        <v>0</v>
      </c>
      <c r="J27" s="280">
        <f>SUMIFS(RD!$T:$T,RD!$B:$B,"3",RD!$H:$H,'Budget COGM Detail'!$D27,RD!$U:$U,'Budget COGM Detail'!$B27)</f>
        <v>0</v>
      </c>
      <c r="K27" s="280">
        <f>SUMIFS(RD!$T:$T,RD!$B:$B,"4",RD!$H:$H,'Budget COGM Detail'!$D27,RD!$U:$U,'Budget COGM Detail'!$B27)</f>
        <v>0</v>
      </c>
      <c r="L27" s="280">
        <f>SUMIFS(RD!$T:$T,RD!$B:$B,"5",RD!$H:$H,'Budget COGM Detail'!$D27,RD!$U:$U,'Budget COGM Detail'!$B27)</f>
        <v>0</v>
      </c>
      <c r="M27" s="280">
        <f>SUMIFS(RD!$T:$T,RD!$B:$B,"6",RD!$H:$H,'Budget COGM Detail'!$D27,RD!$U:$U,'Budget COGM Detail'!$B27)</f>
        <v>0</v>
      </c>
      <c r="N27" s="280"/>
      <c r="O27" s="280"/>
      <c r="P27" s="280"/>
      <c r="Q27" s="280"/>
      <c r="R27" s="280"/>
      <c r="S27" s="280"/>
      <c r="T27" s="281">
        <f t="shared" si="0"/>
        <v>0</v>
      </c>
      <c r="U27" s="281">
        <f>SUMIFS(RD!AV:AV,RD!U:U,'Budget COGM Detail'!B27,RD!H:H,'Budget COGM Detail'!D27)</f>
        <v>0</v>
      </c>
      <c r="V27" s="282"/>
      <c r="W27" s="282"/>
      <c r="X27" s="282"/>
      <c r="Y27" s="282"/>
      <c r="Z27" s="282"/>
      <c r="AA27" s="282"/>
      <c r="AB27" s="282"/>
      <c r="AC27" s="282"/>
      <c r="AD27" s="282"/>
      <c r="AE27" s="282"/>
      <c r="AF27" s="282"/>
      <c r="AG27" s="282"/>
      <c r="AH27" s="283">
        <f t="shared" si="1"/>
        <v>0</v>
      </c>
      <c r="AI27" s="284">
        <f t="shared" si="2"/>
        <v>0</v>
      </c>
      <c r="AJ27" s="283"/>
      <c r="AK27" s="288"/>
      <c r="AL27" s="286"/>
      <c r="AM27" s="287"/>
      <c r="AN27" s="288"/>
      <c r="AO27" s="289"/>
      <c r="AP27" s="289"/>
      <c r="AQ27" s="290"/>
      <c r="AR27" s="252">
        <f t="shared" si="3"/>
        <v>0</v>
      </c>
      <c r="AS27" s="291"/>
      <c r="AT27" s="277" t="s">
        <v>1694</v>
      </c>
      <c r="AU27" s="277" t="s">
        <v>1817</v>
      </c>
      <c r="AV27" s="292" t="s">
        <v>1633</v>
      </c>
      <c r="AW27" s="292" t="e">
        <f>IF(#REF!="","",IF(#REF!&lt;&gt;"human resources",IF(LEFT(#REF!,6)="10301S","Selling","General Administrative"),IFERROR(IF(FIND("Selling",D27)&gt;0,"Selling","General Administrative"),"General Administrative")))</f>
        <v>#REF!</v>
      </c>
      <c r="AX27" s="292" t="s">
        <v>1633</v>
      </c>
    </row>
    <row r="28" spans="1:50" s="293" customFormat="1" x14ac:dyDescent="0.25">
      <c r="A28" s="277" t="s">
        <v>18</v>
      </c>
      <c r="B28" s="277" t="s">
        <v>306</v>
      </c>
      <c r="C28" s="277" t="s">
        <v>307</v>
      </c>
      <c r="D28" s="430">
        <v>51700030</v>
      </c>
      <c r="E28" s="278" t="s">
        <v>1406</v>
      </c>
      <c r="F28" s="279" t="str">
        <f>VLOOKUP(D28,'Master Data'!H:I,2,FALSE)</f>
        <v>Rental</v>
      </c>
      <c r="G28" s="279" t="str">
        <f>_xlfn.CONCAT(VLOOKUP(D28,'Master Data'!B:F,5,0)," ","Cost")</f>
        <v>Fixed Cost</v>
      </c>
      <c r="H28" s="280">
        <f>SUMIFS(RD!$T:$T,RD!$B:$B,"1",RD!$H:$H,'Budget COGM Detail'!$D28,RD!$U:$U,'Budget COGM Detail'!$B28)</f>
        <v>0</v>
      </c>
      <c r="I28" s="280">
        <f>SUMIFS(RD!$T:$T,RD!$B:$B,"2",RD!$H:$H,'Budget COGM Detail'!$D28,RD!$U:$U,'Budget COGM Detail'!$B28)</f>
        <v>0</v>
      </c>
      <c r="J28" s="280">
        <f>SUMIFS(RD!$T:$T,RD!$B:$B,"3",RD!$H:$H,'Budget COGM Detail'!$D28,RD!$U:$U,'Budget COGM Detail'!$B28)</f>
        <v>0</v>
      </c>
      <c r="K28" s="280">
        <f>SUMIFS(RD!$T:$T,RD!$B:$B,"4",RD!$H:$H,'Budget COGM Detail'!$D28,RD!$U:$U,'Budget COGM Detail'!$B28)</f>
        <v>0</v>
      </c>
      <c r="L28" s="280">
        <f>SUMIFS(RD!$T:$T,RD!$B:$B,"5",RD!$H:$H,'Budget COGM Detail'!$D28,RD!$U:$U,'Budget COGM Detail'!$B28)</f>
        <v>0</v>
      </c>
      <c r="M28" s="280">
        <f>SUMIFS(RD!$T:$T,RD!$B:$B,"6",RD!$H:$H,'Budget COGM Detail'!$D28,RD!$U:$U,'Budget COGM Detail'!$B28)</f>
        <v>0</v>
      </c>
      <c r="N28" s="280"/>
      <c r="O28" s="280"/>
      <c r="P28" s="280"/>
      <c r="Q28" s="280"/>
      <c r="R28" s="280"/>
      <c r="S28" s="280"/>
      <c r="T28" s="281">
        <f t="shared" si="0"/>
        <v>0</v>
      </c>
      <c r="U28" s="281">
        <f>SUMIFS(RD!AV:AV,RD!U:U,'Budget COGM Detail'!B28,RD!H:H,'Budget COGM Detail'!D28)</f>
        <v>0</v>
      </c>
      <c r="V28" s="282"/>
      <c r="W28" s="282"/>
      <c r="X28" s="282"/>
      <c r="Y28" s="282"/>
      <c r="Z28" s="282"/>
      <c r="AA28" s="282"/>
      <c r="AB28" s="282"/>
      <c r="AC28" s="282"/>
      <c r="AD28" s="282"/>
      <c r="AE28" s="282"/>
      <c r="AF28" s="282"/>
      <c r="AG28" s="282"/>
      <c r="AH28" s="283">
        <f t="shared" si="1"/>
        <v>0</v>
      </c>
      <c r="AI28" s="284">
        <f t="shared" si="2"/>
        <v>0</v>
      </c>
      <c r="AJ28" s="283"/>
      <c r="AK28" s="288"/>
      <c r="AL28" s="286"/>
      <c r="AM28" s="287"/>
      <c r="AN28" s="288"/>
      <c r="AO28" s="289"/>
      <c r="AP28" s="289"/>
      <c r="AQ28" s="290"/>
      <c r="AR28" s="252">
        <f t="shared" si="3"/>
        <v>0</v>
      </c>
      <c r="AS28" s="291"/>
      <c r="AT28" s="277" t="s">
        <v>1694</v>
      </c>
      <c r="AU28" s="277" t="s">
        <v>1817</v>
      </c>
      <c r="AV28" s="292" t="s">
        <v>1633</v>
      </c>
      <c r="AW28" s="292" t="e">
        <f>IF(#REF!="","",IF(#REF!&lt;&gt;"human resources",IF(LEFT(#REF!,6)="10301S","Selling","General Administrative"),IFERROR(IF(FIND("Selling",D28)&gt;0,"Selling","General Administrative"),"General Administrative")))</f>
        <v>#REF!</v>
      </c>
      <c r="AX28" s="292" t="s">
        <v>1633</v>
      </c>
    </row>
    <row r="29" spans="1:50" s="293" customFormat="1" x14ac:dyDescent="0.25">
      <c r="A29" s="277" t="s">
        <v>18</v>
      </c>
      <c r="B29" s="277" t="s">
        <v>306</v>
      </c>
      <c r="C29" s="277" t="s">
        <v>307</v>
      </c>
      <c r="D29" s="430">
        <v>52900020</v>
      </c>
      <c r="E29" s="278" t="s">
        <v>1470</v>
      </c>
      <c r="F29" s="279" t="str">
        <f>VLOOKUP(D29,'Master Data'!H:I,2,FALSE)</f>
        <v>Tax and license</v>
      </c>
      <c r="G29" s="279" t="str">
        <f>_xlfn.CONCAT(VLOOKUP(D29,'Master Data'!B:F,5,0)," ","Cost")</f>
        <v>Fixed Cost</v>
      </c>
      <c r="H29" s="280">
        <f>SUMIFS(RD!$T:$T,RD!$B:$B,"1",RD!$H:$H,'Budget COGM Detail'!$D29,RD!$U:$U,'Budget COGM Detail'!$B29)</f>
        <v>0</v>
      </c>
      <c r="I29" s="280">
        <f>SUMIFS(RD!$T:$T,RD!$B:$B,"2",RD!$H:$H,'Budget COGM Detail'!$D29,RD!$U:$U,'Budget COGM Detail'!$B29)</f>
        <v>0</v>
      </c>
      <c r="J29" s="280">
        <f>SUMIFS(RD!$T:$T,RD!$B:$B,"3",RD!$H:$H,'Budget COGM Detail'!$D29,RD!$U:$U,'Budget COGM Detail'!$B29)</f>
        <v>0</v>
      </c>
      <c r="K29" s="280">
        <f>SUMIFS(RD!$T:$T,RD!$B:$B,"4",RD!$H:$H,'Budget COGM Detail'!$D29,RD!$U:$U,'Budget COGM Detail'!$B29)</f>
        <v>0</v>
      </c>
      <c r="L29" s="280">
        <f>SUMIFS(RD!$T:$T,RD!$B:$B,"5",RD!$H:$H,'Budget COGM Detail'!$D29,RD!$U:$U,'Budget COGM Detail'!$B29)</f>
        <v>0</v>
      </c>
      <c r="M29" s="280">
        <f>SUMIFS(RD!$T:$T,RD!$B:$B,"6",RD!$H:$H,'Budget COGM Detail'!$D29,RD!$U:$U,'Budget COGM Detail'!$B29)</f>
        <v>0</v>
      </c>
      <c r="N29" s="294"/>
      <c r="O29" s="294"/>
      <c r="P29" s="294"/>
      <c r="Q29" s="294"/>
      <c r="R29" s="294"/>
      <c r="S29" s="294"/>
      <c r="T29" s="281">
        <f t="shared" si="0"/>
        <v>0</v>
      </c>
      <c r="U29" s="281">
        <f>SUMIFS(RD!AV:AV,RD!U:U,'Budget COGM Detail'!B29,RD!H:H,'Budget COGM Detail'!D29)</f>
        <v>0</v>
      </c>
      <c r="V29" s="282"/>
      <c r="W29" s="282"/>
      <c r="X29" s="282"/>
      <c r="Y29" s="282"/>
      <c r="Z29" s="282"/>
      <c r="AA29" s="282"/>
      <c r="AB29" s="282"/>
      <c r="AC29" s="282"/>
      <c r="AD29" s="282"/>
      <c r="AE29" s="282"/>
      <c r="AF29" s="282"/>
      <c r="AG29" s="282"/>
      <c r="AH29" s="283">
        <f t="shared" si="1"/>
        <v>0</v>
      </c>
      <c r="AI29" s="284">
        <f t="shared" si="2"/>
        <v>0</v>
      </c>
      <c r="AJ29" s="283"/>
      <c r="AK29" s="288"/>
      <c r="AL29" s="286"/>
      <c r="AM29" s="287"/>
      <c r="AN29" s="288"/>
      <c r="AO29" s="289"/>
      <c r="AP29" s="289"/>
      <c r="AQ29" s="290"/>
      <c r="AR29" s="252">
        <f t="shared" si="3"/>
        <v>0</v>
      </c>
      <c r="AS29" s="291"/>
      <c r="AT29" s="277" t="s">
        <v>1694</v>
      </c>
      <c r="AU29" s="277" t="s">
        <v>1817</v>
      </c>
      <c r="AV29" s="292" t="s">
        <v>1633</v>
      </c>
      <c r="AW29" s="292" t="e">
        <f>IF(#REF!="","",IF(#REF!&lt;&gt;"human resources",IF(LEFT(#REF!,6)="10301S","Selling","General Administrative"),IFERROR(IF(FIND("Selling",D29)&gt;0,"Selling","General Administrative"),"General Administrative")))</f>
        <v>#REF!</v>
      </c>
      <c r="AX29" s="292" t="s">
        <v>1633</v>
      </c>
    </row>
    <row r="30" spans="1:50" s="293" customFormat="1" x14ac:dyDescent="0.25">
      <c r="A30" s="277" t="s">
        <v>17</v>
      </c>
      <c r="B30" s="277" t="s">
        <v>282</v>
      </c>
      <c r="C30" s="277" t="s">
        <v>3237</v>
      </c>
      <c r="D30" s="430">
        <v>50200010</v>
      </c>
      <c r="E30" s="278" t="s">
        <v>1368</v>
      </c>
      <c r="F30" s="279" t="str">
        <f>VLOOKUP(D30,'Master Data'!H:I,2,FALSE)</f>
        <v>Consumables</v>
      </c>
      <c r="G30" s="279" t="str">
        <f>_xlfn.CONCAT(VLOOKUP(D30,'Master Data'!B:F,5,0)," ","Cost")</f>
        <v>Variable Cost</v>
      </c>
      <c r="H30" s="280">
        <f>SUMIFS(RD!$T:$T,RD!$B:$B,"1",RD!$H:$H,'Budget COGM Detail'!$D30,RD!$U:$U,'Budget COGM Detail'!$B30)</f>
        <v>18.250000000000004</v>
      </c>
      <c r="I30" s="280">
        <f>SUMIFS(RD!$T:$T,RD!$B:$B,"2",RD!$H:$H,'Budget COGM Detail'!$D30,RD!$U:$U,'Budget COGM Detail'!$B30)</f>
        <v>17.869999999999891</v>
      </c>
      <c r="J30" s="280">
        <f>SUMIFS(RD!$T:$T,RD!$B:$B,"3",RD!$H:$H,'Budget COGM Detail'!$D30,RD!$U:$U,'Budget COGM Detail'!$B30)</f>
        <v>110.11999999999966</v>
      </c>
      <c r="K30" s="280">
        <f>SUMIFS(RD!$T:$T,RD!$B:$B,"4",RD!$H:$H,'Budget COGM Detail'!$D30,RD!$U:$U,'Budget COGM Detail'!$B30)</f>
        <v>22.789999999999964</v>
      </c>
      <c r="L30" s="280">
        <f>SUMIFS(RD!$T:$T,RD!$B:$B,"5",RD!$H:$H,'Budget COGM Detail'!$D30,RD!$U:$U,'Budget COGM Detail'!$B30)</f>
        <v>53.569999999999993</v>
      </c>
      <c r="M30" s="280">
        <f>SUMIFS(RD!$T:$T,RD!$B:$B,"6",RD!$H:$H,'Budget COGM Detail'!$D30,RD!$U:$U,'Budget COGM Detail'!$B30)</f>
        <v>30.450000000000003</v>
      </c>
      <c r="N30" s="294"/>
      <c r="O30" s="294"/>
      <c r="P30" s="294"/>
      <c r="Q30" s="294"/>
      <c r="R30" s="294"/>
      <c r="S30" s="294"/>
      <c r="T30" s="281">
        <f t="shared" si="0"/>
        <v>253.0499999999995</v>
      </c>
      <c r="U30" s="281">
        <f>SUMIFS(RD!AV:AV,RD!U:U,'Budget COGM Detail'!B30,RD!H:H,'Budget COGM Detail'!D30)</f>
        <v>4333455</v>
      </c>
      <c r="V30" s="282"/>
      <c r="W30" s="282"/>
      <c r="X30" s="282"/>
      <c r="Y30" s="282"/>
      <c r="Z30" s="282"/>
      <c r="AA30" s="282"/>
      <c r="AB30" s="282"/>
      <c r="AC30" s="282"/>
      <c r="AD30" s="282"/>
      <c r="AE30" s="282"/>
      <c r="AF30" s="282"/>
      <c r="AG30" s="282"/>
      <c r="AH30" s="283">
        <f t="shared" si="1"/>
        <v>0</v>
      </c>
      <c r="AI30" s="284">
        <f t="shared" si="2"/>
        <v>0</v>
      </c>
      <c r="AJ30" s="283"/>
      <c r="AK30" s="288"/>
      <c r="AL30" s="286"/>
      <c r="AM30" s="287"/>
      <c r="AN30" s="288"/>
      <c r="AO30" s="289"/>
      <c r="AP30" s="289"/>
      <c r="AQ30" s="290"/>
      <c r="AR30" s="252">
        <f t="shared" si="3"/>
        <v>0</v>
      </c>
      <c r="AS30" s="291"/>
      <c r="AT30" s="277" t="s">
        <v>17</v>
      </c>
      <c r="AU30" s="277" t="s">
        <v>1817</v>
      </c>
      <c r="AV30" s="292" t="s">
        <v>1633</v>
      </c>
      <c r="AW30" s="292" t="e">
        <f>IF(#REF!="","",IF(#REF!&lt;&gt;"human resources",IF(LEFT(#REF!,6)="10301S","Selling","General Administrative"),IFERROR(IF(FIND("Selling",D30)&gt;0,"Selling","General Administrative"),"General Administrative")))</f>
        <v>#REF!</v>
      </c>
      <c r="AX30" s="292" t="s">
        <v>1633</v>
      </c>
    </row>
    <row r="31" spans="1:50" s="293" customFormat="1" x14ac:dyDescent="0.25">
      <c r="A31" s="277" t="s">
        <v>17</v>
      </c>
      <c r="B31" s="277" t="s">
        <v>282</v>
      </c>
      <c r="C31" s="277" t="s">
        <v>3237</v>
      </c>
      <c r="D31" s="430">
        <v>50500010</v>
      </c>
      <c r="E31" s="278" t="s">
        <v>1380</v>
      </c>
      <c r="F31" s="279" t="str">
        <f>VLOOKUP(D31,'Master Data'!H:I,2,FALSE)</f>
        <v>Third party services</v>
      </c>
      <c r="G31" s="279" t="str">
        <f>_xlfn.CONCAT(VLOOKUP(D31,'Master Data'!B:F,5,0)," ","Cost")</f>
        <v>Variable Cost</v>
      </c>
      <c r="H31" s="280">
        <f>SUMIFS(RD!$T:$T,RD!$B:$B,"1",RD!$H:$H,'Budget COGM Detail'!$D31,RD!$U:$U,'Budget COGM Detail'!$B31)</f>
        <v>0</v>
      </c>
      <c r="I31" s="280">
        <f>SUMIFS(RD!$T:$T,RD!$B:$B,"2",RD!$H:$H,'Budget COGM Detail'!$D31,RD!$U:$U,'Budget COGM Detail'!$B31)</f>
        <v>0</v>
      </c>
      <c r="J31" s="280">
        <f>SUMIFS(RD!$T:$T,RD!$B:$B,"3",RD!$H:$H,'Budget COGM Detail'!$D31,RD!$U:$U,'Budget COGM Detail'!$B31)</f>
        <v>0</v>
      </c>
      <c r="K31" s="280">
        <f>SUMIFS(RD!$T:$T,RD!$B:$B,"4",RD!$H:$H,'Budget COGM Detail'!$D31,RD!$U:$U,'Budget COGM Detail'!$B31)</f>
        <v>0</v>
      </c>
      <c r="L31" s="280">
        <f>SUMIFS(RD!$T:$T,RD!$B:$B,"5",RD!$H:$H,'Budget COGM Detail'!$D31,RD!$U:$U,'Budget COGM Detail'!$B31)</f>
        <v>0</v>
      </c>
      <c r="M31" s="280">
        <f>SUMIFS(RD!$T:$T,RD!$B:$B,"6",RD!$H:$H,'Budget COGM Detail'!$D31,RD!$U:$U,'Budget COGM Detail'!$B31)</f>
        <v>0</v>
      </c>
      <c r="N31" s="294"/>
      <c r="O31" s="294"/>
      <c r="P31" s="294"/>
      <c r="Q31" s="294"/>
      <c r="R31" s="294"/>
      <c r="S31" s="294"/>
      <c r="T31" s="281">
        <f t="shared" ref="T31:T61" si="4">SUM(H31:N31)</f>
        <v>0</v>
      </c>
      <c r="U31" s="281">
        <f>SUMIFS(RD!AV:AV,RD!U:U,'Budget COGM Detail'!B31,RD!H:H,'Budget COGM Detail'!D31)</f>
        <v>0</v>
      </c>
      <c r="V31" s="282"/>
      <c r="W31" s="282"/>
      <c r="X31" s="282"/>
      <c r="Y31" s="282"/>
      <c r="Z31" s="282"/>
      <c r="AA31" s="282"/>
      <c r="AB31" s="282"/>
      <c r="AC31" s="282"/>
      <c r="AD31" s="282"/>
      <c r="AE31" s="282"/>
      <c r="AF31" s="282"/>
      <c r="AG31" s="282"/>
      <c r="AH31" s="283">
        <f t="shared" ref="AH31:AH62" si="5">SUM(V31:AG31)</f>
        <v>0</v>
      </c>
      <c r="AI31" s="284">
        <f t="shared" ref="AI31:AI62" si="6">AR31-AH31</f>
        <v>0</v>
      </c>
      <c r="AJ31" s="283"/>
      <c r="AK31" s="288"/>
      <c r="AL31" s="286"/>
      <c r="AM31" s="287"/>
      <c r="AN31" s="288"/>
      <c r="AO31" s="289"/>
      <c r="AP31" s="289"/>
      <c r="AQ31" s="290"/>
      <c r="AR31" s="252">
        <f t="shared" ref="AR31:AR61" si="7">IF(AP31="USD",AQ31*$AQ$1,IF(AP31="IDR",AQ31,0))</f>
        <v>0</v>
      </c>
      <c r="AS31" s="291"/>
      <c r="AT31" s="277" t="s">
        <v>17</v>
      </c>
      <c r="AU31" s="277" t="s">
        <v>1817</v>
      </c>
      <c r="AV31" s="292" t="s">
        <v>1633</v>
      </c>
      <c r="AW31" s="292" t="e">
        <f>IF(#REF!="","",IF(#REF!&lt;&gt;"human resources",IF(LEFT(#REF!,6)="10301S","Selling","General Administrative"),IFERROR(IF(FIND("Selling",D31)&gt;0,"Selling","General Administrative"),"General Administrative")))</f>
        <v>#REF!</v>
      </c>
      <c r="AX31" s="292" t="s">
        <v>1633</v>
      </c>
    </row>
    <row r="32" spans="1:50" s="293" customFormat="1" x14ac:dyDescent="0.25">
      <c r="A32" s="277" t="s">
        <v>17</v>
      </c>
      <c r="B32" s="277" t="s">
        <v>282</v>
      </c>
      <c r="C32" s="277" t="s">
        <v>3237</v>
      </c>
      <c r="D32" s="430">
        <v>50500030</v>
      </c>
      <c r="E32" s="278" t="s">
        <v>1383</v>
      </c>
      <c r="F32" s="279" t="str">
        <f>VLOOKUP(D32,'Master Data'!H:I,2,FALSE)</f>
        <v>Third party services</v>
      </c>
      <c r="G32" s="279" t="str">
        <f>_xlfn.CONCAT(VLOOKUP(D32,'Master Data'!B:F,5,0)," ","Cost")</f>
        <v>Variable Cost</v>
      </c>
      <c r="H32" s="280">
        <f>SUMIFS(RD!$T:$T,RD!$B:$B,"1",RD!$H:$H,'Budget COGM Detail'!$D32,RD!$U:$U,'Budget COGM Detail'!$B32)</f>
        <v>0</v>
      </c>
      <c r="I32" s="280">
        <f>SUMIFS(RD!$T:$T,RD!$B:$B,"2",RD!$H:$H,'Budget COGM Detail'!$D32,RD!$U:$U,'Budget COGM Detail'!$B32)</f>
        <v>0</v>
      </c>
      <c r="J32" s="280">
        <f>SUMIFS(RD!$T:$T,RD!$B:$B,"3",RD!$H:$H,'Budget COGM Detail'!$D32,RD!$U:$U,'Budget COGM Detail'!$B32)</f>
        <v>0</v>
      </c>
      <c r="K32" s="280">
        <f>SUMIFS(RD!$T:$T,RD!$B:$B,"4",RD!$H:$H,'Budget COGM Detail'!$D32,RD!$U:$U,'Budget COGM Detail'!$B32)</f>
        <v>0</v>
      </c>
      <c r="L32" s="280">
        <f>SUMIFS(RD!$T:$T,RD!$B:$B,"5",RD!$H:$H,'Budget COGM Detail'!$D32,RD!$U:$U,'Budget COGM Detail'!$B32)</f>
        <v>0</v>
      </c>
      <c r="M32" s="280">
        <f>SUMIFS(RD!$T:$T,RD!$B:$B,"6",RD!$H:$H,'Budget COGM Detail'!$D32,RD!$U:$U,'Budget COGM Detail'!$B32)</f>
        <v>0</v>
      </c>
      <c r="N32" s="294"/>
      <c r="O32" s="294"/>
      <c r="P32" s="294"/>
      <c r="Q32" s="294"/>
      <c r="R32" s="294"/>
      <c r="S32" s="294"/>
      <c r="T32" s="281">
        <f t="shared" si="4"/>
        <v>0</v>
      </c>
      <c r="U32" s="281">
        <f>SUMIFS(RD!AV:AV,RD!U:U,'Budget COGM Detail'!B32,RD!H:H,'Budget COGM Detail'!D32)</f>
        <v>0</v>
      </c>
      <c r="V32" s="282"/>
      <c r="W32" s="282"/>
      <c r="X32" s="282"/>
      <c r="Y32" s="282"/>
      <c r="Z32" s="282"/>
      <c r="AA32" s="282"/>
      <c r="AB32" s="282"/>
      <c r="AC32" s="282"/>
      <c r="AD32" s="282"/>
      <c r="AE32" s="282"/>
      <c r="AF32" s="282"/>
      <c r="AG32" s="282"/>
      <c r="AH32" s="283">
        <f t="shared" si="5"/>
        <v>0</v>
      </c>
      <c r="AI32" s="284">
        <f t="shared" si="6"/>
        <v>0</v>
      </c>
      <c r="AJ32" s="283"/>
      <c r="AK32" s="288"/>
      <c r="AL32" s="286"/>
      <c r="AM32" s="287"/>
      <c r="AN32" s="288"/>
      <c r="AO32" s="289"/>
      <c r="AP32" s="289"/>
      <c r="AQ32" s="290"/>
      <c r="AR32" s="252">
        <f t="shared" si="7"/>
        <v>0</v>
      </c>
      <c r="AS32" s="291"/>
      <c r="AT32" s="277" t="s">
        <v>17</v>
      </c>
      <c r="AU32" s="277" t="s">
        <v>1817</v>
      </c>
      <c r="AV32" s="292" t="s">
        <v>1633</v>
      </c>
      <c r="AW32" s="292" t="e">
        <f>IF(#REF!="","",IF(#REF!&lt;&gt;"human resources",IF(LEFT(#REF!,6)="10301S","Selling","General Administrative"),IFERROR(IF(FIND("Selling",D32)&gt;0,"Selling","General Administrative"),"General Administrative")))</f>
        <v>#REF!</v>
      </c>
      <c r="AX32" s="292" t="s">
        <v>1633</v>
      </c>
    </row>
    <row r="33" spans="1:50" s="293" customFormat="1" x14ac:dyDescent="0.25">
      <c r="A33" s="277" t="s">
        <v>17</v>
      </c>
      <c r="B33" s="277" t="s">
        <v>282</v>
      </c>
      <c r="C33" s="277" t="s">
        <v>3237</v>
      </c>
      <c r="D33" s="430">
        <v>50500040</v>
      </c>
      <c r="E33" s="278" t="s">
        <v>438</v>
      </c>
      <c r="F33" s="279" t="str">
        <f>VLOOKUP(D33,'Master Data'!H:I,2,FALSE)</f>
        <v>Third party services</v>
      </c>
      <c r="G33" s="279" t="str">
        <f>_xlfn.CONCAT(VLOOKUP(D33,'Master Data'!B:F,5,0)," ","Cost")</f>
        <v>Variable Cost</v>
      </c>
      <c r="H33" s="280">
        <f>SUMIFS(RD!$T:$T,RD!$B:$B,"1",RD!$H:$H,'Budget COGM Detail'!$D33,RD!$U:$U,'Budget COGM Detail'!$B33)</f>
        <v>0</v>
      </c>
      <c r="I33" s="280">
        <f>SUMIFS(RD!$T:$T,RD!$B:$B,"2",RD!$H:$H,'Budget COGM Detail'!$D33,RD!$U:$U,'Budget COGM Detail'!$B33)</f>
        <v>0</v>
      </c>
      <c r="J33" s="280">
        <f>SUMIFS(RD!$T:$T,RD!$B:$B,"3",RD!$H:$H,'Budget COGM Detail'!$D33,RD!$U:$U,'Budget COGM Detail'!$B33)</f>
        <v>0</v>
      </c>
      <c r="K33" s="280">
        <f>SUMIFS(RD!$T:$T,RD!$B:$B,"4",RD!$H:$H,'Budget COGM Detail'!$D33,RD!$U:$U,'Budget COGM Detail'!$B33)</f>
        <v>0</v>
      </c>
      <c r="L33" s="280">
        <f>SUMIFS(RD!$T:$T,RD!$B:$B,"5",RD!$H:$H,'Budget COGM Detail'!$D33,RD!$U:$U,'Budget COGM Detail'!$B33)</f>
        <v>0</v>
      </c>
      <c r="M33" s="280">
        <f>SUMIFS(RD!$T:$T,RD!$B:$B,"6",RD!$H:$H,'Budget COGM Detail'!$D33,RD!$U:$U,'Budget COGM Detail'!$B33)</f>
        <v>0</v>
      </c>
      <c r="N33" s="294"/>
      <c r="O33" s="294"/>
      <c r="P33" s="294"/>
      <c r="Q33" s="294"/>
      <c r="R33" s="294"/>
      <c r="S33" s="294"/>
      <c r="T33" s="281">
        <f t="shared" si="4"/>
        <v>0</v>
      </c>
      <c r="U33" s="281">
        <f>SUMIFS(RD!AV:AV,RD!U:U,'Budget COGM Detail'!B33,RD!H:H,'Budget COGM Detail'!D33)</f>
        <v>0</v>
      </c>
      <c r="V33" s="282"/>
      <c r="W33" s="282"/>
      <c r="X33" s="282"/>
      <c r="Y33" s="282"/>
      <c r="Z33" s="282"/>
      <c r="AA33" s="282"/>
      <c r="AB33" s="282"/>
      <c r="AC33" s="282"/>
      <c r="AD33" s="282"/>
      <c r="AE33" s="282"/>
      <c r="AF33" s="282"/>
      <c r="AG33" s="282"/>
      <c r="AH33" s="283">
        <f t="shared" si="5"/>
        <v>0</v>
      </c>
      <c r="AI33" s="284">
        <f t="shared" si="6"/>
        <v>0</v>
      </c>
      <c r="AJ33" s="283"/>
      <c r="AK33" s="288"/>
      <c r="AL33" s="286"/>
      <c r="AM33" s="287"/>
      <c r="AN33" s="288"/>
      <c r="AO33" s="289"/>
      <c r="AP33" s="289"/>
      <c r="AQ33" s="290"/>
      <c r="AR33" s="252">
        <f t="shared" si="7"/>
        <v>0</v>
      </c>
      <c r="AS33" s="291"/>
      <c r="AT33" s="277" t="s">
        <v>17</v>
      </c>
      <c r="AU33" s="277" t="s">
        <v>1817</v>
      </c>
      <c r="AV33" s="292" t="s">
        <v>1633</v>
      </c>
      <c r="AW33" s="292" t="e">
        <f>IF(#REF!="","",IF(#REF!&lt;&gt;"human resources",IF(LEFT(#REF!,6)="10301S","Selling","General Administrative"),IFERROR(IF(FIND("Selling",D33)&gt;0,"Selling","General Administrative"),"General Administrative")))</f>
        <v>#REF!</v>
      </c>
      <c r="AX33" s="292" t="s">
        <v>1633</v>
      </c>
    </row>
    <row r="34" spans="1:50" s="293" customFormat="1" x14ac:dyDescent="0.25">
      <c r="A34" s="277" t="s">
        <v>17</v>
      </c>
      <c r="B34" s="277" t="s">
        <v>282</v>
      </c>
      <c r="C34" s="277" t="s">
        <v>3237</v>
      </c>
      <c r="D34" s="430">
        <v>50600010</v>
      </c>
      <c r="E34" s="278" t="s">
        <v>1384</v>
      </c>
      <c r="F34" s="279" t="str">
        <f>VLOOKUP(D34,'Master Data'!H:I,2,FALSE)</f>
        <v>Utilities - Electricity Expenses</v>
      </c>
      <c r="G34" s="279" t="str">
        <f>_xlfn.CONCAT(VLOOKUP(D34,'Master Data'!B:F,5,0)," ","Cost")</f>
        <v>Variable Cost</v>
      </c>
      <c r="H34" s="280">
        <f>SUMIFS(RD!$T:$T,RD!$B:$B,"1",RD!$H:$H,'Budget COGM Detail'!$D34,RD!$U:$U,'Budget COGM Detail'!$B34)</f>
        <v>0</v>
      </c>
      <c r="I34" s="280">
        <f>SUMIFS(RD!$T:$T,RD!$B:$B,"2",RD!$H:$H,'Budget COGM Detail'!$D34,RD!$U:$U,'Budget COGM Detail'!$B34)</f>
        <v>0</v>
      </c>
      <c r="J34" s="280">
        <f>SUMIFS(RD!$T:$T,RD!$B:$B,"3",RD!$H:$H,'Budget COGM Detail'!$D34,RD!$U:$U,'Budget COGM Detail'!$B34)</f>
        <v>0</v>
      </c>
      <c r="K34" s="280">
        <f>SUMIFS(RD!$T:$T,RD!$B:$B,"4",RD!$H:$H,'Budget COGM Detail'!$D34,RD!$U:$U,'Budget COGM Detail'!$B34)</f>
        <v>0</v>
      </c>
      <c r="L34" s="280">
        <f>SUMIFS(RD!$T:$T,RD!$B:$B,"5",RD!$H:$H,'Budget COGM Detail'!$D34,RD!$U:$U,'Budget COGM Detail'!$B34)</f>
        <v>0</v>
      </c>
      <c r="M34" s="280">
        <f>SUMIFS(RD!$T:$T,RD!$B:$B,"6",RD!$H:$H,'Budget COGM Detail'!$D34,RD!$U:$U,'Budget COGM Detail'!$B34)</f>
        <v>0</v>
      </c>
      <c r="N34" s="294"/>
      <c r="O34" s="294"/>
      <c r="P34" s="294"/>
      <c r="Q34" s="294"/>
      <c r="R34" s="294"/>
      <c r="S34" s="294"/>
      <c r="T34" s="281">
        <f t="shared" si="4"/>
        <v>0</v>
      </c>
      <c r="U34" s="281">
        <f>SUMIFS(RD!AV:AV,RD!U:U,'Budget COGM Detail'!B34,RD!H:H,'Budget COGM Detail'!D34)</f>
        <v>0</v>
      </c>
      <c r="V34" s="282"/>
      <c r="W34" s="282"/>
      <c r="X34" s="282"/>
      <c r="Y34" s="282"/>
      <c r="Z34" s="282"/>
      <c r="AA34" s="282"/>
      <c r="AB34" s="282"/>
      <c r="AC34" s="282"/>
      <c r="AD34" s="282"/>
      <c r="AE34" s="282"/>
      <c r="AF34" s="282"/>
      <c r="AG34" s="282"/>
      <c r="AH34" s="283">
        <f t="shared" si="5"/>
        <v>0</v>
      </c>
      <c r="AI34" s="284">
        <f t="shared" si="6"/>
        <v>0</v>
      </c>
      <c r="AJ34" s="283"/>
      <c r="AK34" s="288"/>
      <c r="AL34" s="286"/>
      <c r="AM34" s="287"/>
      <c r="AN34" s="288"/>
      <c r="AO34" s="289"/>
      <c r="AP34" s="289"/>
      <c r="AQ34" s="290"/>
      <c r="AR34" s="252">
        <f t="shared" si="7"/>
        <v>0</v>
      </c>
      <c r="AS34" s="291"/>
      <c r="AT34" s="277" t="s">
        <v>17</v>
      </c>
      <c r="AU34" s="277" t="s">
        <v>1817</v>
      </c>
      <c r="AV34" s="292" t="s">
        <v>1633</v>
      </c>
      <c r="AW34" s="292" t="e">
        <f>IF(#REF!="","",IF(#REF!&lt;&gt;"human resources",IF(LEFT(#REF!,6)="10301S","Selling","General Administrative"),IFERROR(IF(FIND("Selling",D34)&gt;0,"Selling","General Administrative"),"General Administrative")))</f>
        <v>#REF!</v>
      </c>
      <c r="AX34" s="292" t="s">
        <v>1633</v>
      </c>
    </row>
    <row r="35" spans="1:50" s="293" customFormat="1" x14ac:dyDescent="0.25">
      <c r="A35" s="277" t="s">
        <v>17</v>
      </c>
      <c r="B35" s="277" t="s">
        <v>282</v>
      </c>
      <c r="C35" s="277" t="s">
        <v>3237</v>
      </c>
      <c r="D35" s="430">
        <v>50600030</v>
      </c>
      <c r="E35" s="278" t="s">
        <v>1385</v>
      </c>
      <c r="F35" s="279" t="str">
        <f>VLOOKUP(D35,'Master Data'!H:I,2,FALSE)</f>
        <v>Utilities - Oxigent</v>
      </c>
      <c r="G35" s="279" t="str">
        <f>_xlfn.CONCAT(VLOOKUP(D35,'Master Data'!B:F,5,0)," ","Cost")</f>
        <v>Variable Cost</v>
      </c>
      <c r="H35" s="280">
        <f>SUMIFS(RD!$T:$T,RD!$B:$B,"1",RD!$H:$H,'Budget COGM Detail'!$D35,RD!$U:$U,'Budget COGM Detail'!$B35)</f>
        <v>0</v>
      </c>
      <c r="I35" s="280">
        <f>SUMIFS(RD!$T:$T,RD!$B:$B,"2",RD!$H:$H,'Budget COGM Detail'!$D35,RD!$U:$U,'Budget COGM Detail'!$B35)</f>
        <v>0</v>
      </c>
      <c r="J35" s="280">
        <f>SUMIFS(RD!$T:$T,RD!$B:$B,"3",RD!$H:$H,'Budget COGM Detail'!$D35,RD!$U:$U,'Budget COGM Detail'!$B35)</f>
        <v>0</v>
      </c>
      <c r="K35" s="280">
        <f>SUMIFS(RD!$T:$T,RD!$B:$B,"4",RD!$H:$H,'Budget COGM Detail'!$D35,RD!$U:$U,'Budget COGM Detail'!$B35)</f>
        <v>0</v>
      </c>
      <c r="L35" s="280">
        <f>SUMIFS(RD!$T:$T,RD!$B:$B,"5",RD!$H:$H,'Budget COGM Detail'!$D35,RD!$U:$U,'Budget COGM Detail'!$B35)</f>
        <v>0</v>
      </c>
      <c r="M35" s="280">
        <f>SUMIFS(RD!$T:$T,RD!$B:$B,"6",RD!$H:$H,'Budget COGM Detail'!$D35,RD!$U:$U,'Budget COGM Detail'!$B35)</f>
        <v>0</v>
      </c>
      <c r="N35" s="294"/>
      <c r="O35" s="294"/>
      <c r="P35" s="294"/>
      <c r="Q35" s="294"/>
      <c r="R35" s="294"/>
      <c r="S35" s="294"/>
      <c r="T35" s="281">
        <f t="shared" si="4"/>
        <v>0</v>
      </c>
      <c r="U35" s="281">
        <f>SUMIFS(RD!AV:AV,RD!U:U,'Budget COGM Detail'!B35,RD!H:H,'Budget COGM Detail'!D35)</f>
        <v>0</v>
      </c>
      <c r="V35" s="282"/>
      <c r="W35" s="282"/>
      <c r="X35" s="282"/>
      <c r="Y35" s="282"/>
      <c r="Z35" s="282"/>
      <c r="AA35" s="282"/>
      <c r="AB35" s="282"/>
      <c r="AC35" s="282"/>
      <c r="AD35" s="282"/>
      <c r="AE35" s="282"/>
      <c r="AF35" s="282"/>
      <c r="AG35" s="282"/>
      <c r="AH35" s="283">
        <f t="shared" si="5"/>
        <v>0</v>
      </c>
      <c r="AI35" s="284">
        <f t="shared" si="6"/>
        <v>0</v>
      </c>
      <c r="AJ35" s="283"/>
      <c r="AK35" s="288"/>
      <c r="AL35" s="286"/>
      <c r="AM35" s="287"/>
      <c r="AN35" s="288"/>
      <c r="AO35" s="289"/>
      <c r="AP35" s="289"/>
      <c r="AQ35" s="290"/>
      <c r="AR35" s="252">
        <f t="shared" si="7"/>
        <v>0</v>
      </c>
      <c r="AS35" s="291"/>
      <c r="AT35" s="277" t="s">
        <v>17</v>
      </c>
      <c r="AU35" s="277" t="s">
        <v>1817</v>
      </c>
      <c r="AV35" s="292" t="s">
        <v>1633</v>
      </c>
      <c r="AW35" s="292" t="e">
        <f>IF(#REF!="","",IF(#REF!&lt;&gt;"human resources",IF(LEFT(#REF!,6)="10301S","Selling","General Administrative"),IFERROR(IF(FIND("Selling",D35)&gt;0,"Selling","General Administrative"),"General Administrative")))</f>
        <v>#REF!</v>
      </c>
      <c r="AX35" s="292" t="s">
        <v>1633</v>
      </c>
    </row>
    <row r="36" spans="1:50" s="293" customFormat="1" x14ac:dyDescent="0.25">
      <c r="A36" s="277" t="s">
        <v>17</v>
      </c>
      <c r="B36" s="277" t="s">
        <v>282</v>
      </c>
      <c r="C36" s="277" t="s">
        <v>3237</v>
      </c>
      <c r="D36" s="430">
        <v>50600040</v>
      </c>
      <c r="E36" s="278" t="s">
        <v>1386</v>
      </c>
      <c r="F36" s="279" t="str">
        <f>VLOOKUP(D36,'Master Data'!H:I,2,FALSE)</f>
        <v>Utilities - Gas</v>
      </c>
      <c r="G36" s="279" t="str">
        <f>_xlfn.CONCAT(VLOOKUP(D36,'Master Data'!B:F,5,0)," ","Cost")</f>
        <v>Variable Cost</v>
      </c>
      <c r="H36" s="280">
        <f>SUMIFS(RD!$T:$T,RD!$B:$B,"1",RD!$H:$H,'Budget COGM Detail'!$D36,RD!$U:$U,'Budget COGM Detail'!$B36)</f>
        <v>0</v>
      </c>
      <c r="I36" s="280">
        <f>SUMIFS(RD!$T:$T,RD!$B:$B,"2",RD!$H:$H,'Budget COGM Detail'!$D36,RD!$U:$U,'Budget COGM Detail'!$B36)</f>
        <v>0</v>
      </c>
      <c r="J36" s="280">
        <f>SUMIFS(RD!$T:$T,RD!$B:$B,"3",RD!$H:$H,'Budget COGM Detail'!$D36,RD!$U:$U,'Budget COGM Detail'!$B36)</f>
        <v>0</v>
      </c>
      <c r="K36" s="280">
        <f>SUMIFS(RD!$T:$T,RD!$B:$B,"4",RD!$H:$H,'Budget COGM Detail'!$D36,RD!$U:$U,'Budget COGM Detail'!$B36)</f>
        <v>0</v>
      </c>
      <c r="L36" s="280">
        <f>SUMIFS(RD!$T:$T,RD!$B:$B,"5",RD!$H:$H,'Budget COGM Detail'!$D36,RD!$U:$U,'Budget COGM Detail'!$B36)</f>
        <v>0</v>
      </c>
      <c r="M36" s="280">
        <f>SUMIFS(RD!$T:$T,RD!$B:$B,"6",RD!$H:$H,'Budget COGM Detail'!$D36,RD!$U:$U,'Budget COGM Detail'!$B36)</f>
        <v>0</v>
      </c>
      <c r="N36" s="294"/>
      <c r="O36" s="294"/>
      <c r="P36" s="294"/>
      <c r="Q36" s="294"/>
      <c r="R36" s="294"/>
      <c r="S36" s="294"/>
      <c r="T36" s="281">
        <f t="shared" si="4"/>
        <v>0</v>
      </c>
      <c r="U36" s="281">
        <f>SUMIFS(RD!AV:AV,RD!U:U,'Budget COGM Detail'!B36,RD!H:H,'Budget COGM Detail'!D36)</f>
        <v>0</v>
      </c>
      <c r="V36" s="282"/>
      <c r="W36" s="282"/>
      <c r="X36" s="282"/>
      <c r="Y36" s="282"/>
      <c r="Z36" s="282"/>
      <c r="AA36" s="282"/>
      <c r="AB36" s="282"/>
      <c r="AC36" s="282"/>
      <c r="AD36" s="282"/>
      <c r="AE36" s="282"/>
      <c r="AF36" s="282"/>
      <c r="AG36" s="282"/>
      <c r="AH36" s="283">
        <f t="shared" si="5"/>
        <v>0</v>
      </c>
      <c r="AI36" s="284">
        <f t="shared" si="6"/>
        <v>0</v>
      </c>
      <c r="AJ36" s="283"/>
      <c r="AK36" s="288"/>
      <c r="AL36" s="286"/>
      <c r="AM36" s="287"/>
      <c r="AN36" s="288"/>
      <c r="AO36" s="289"/>
      <c r="AP36" s="289"/>
      <c r="AQ36" s="290"/>
      <c r="AR36" s="252">
        <f t="shared" si="7"/>
        <v>0</v>
      </c>
      <c r="AS36" s="291"/>
      <c r="AT36" s="277" t="s">
        <v>17</v>
      </c>
      <c r="AU36" s="277" t="s">
        <v>1817</v>
      </c>
      <c r="AV36" s="292" t="s">
        <v>1633</v>
      </c>
      <c r="AW36" s="292" t="e">
        <f>IF(#REF!="","",IF(#REF!&lt;&gt;"human resources",IF(LEFT(#REF!,6)="10301S","Selling","General Administrative"),IFERROR(IF(FIND("Selling",D36)&gt;0,"Selling","General Administrative"),"General Administrative")))</f>
        <v>#REF!</v>
      </c>
      <c r="AX36" s="292" t="s">
        <v>1633</v>
      </c>
    </row>
    <row r="37" spans="1:50" s="293" customFormat="1" x14ac:dyDescent="0.25">
      <c r="A37" s="277" t="s">
        <v>17</v>
      </c>
      <c r="B37" s="277" t="s">
        <v>282</v>
      </c>
      <c r="C37" s="277" t="s">
        <v>3237</v>
      </c>
      <c r="D37" s="430">
        <v>50800010</v>
      </c>
      <c r="E37" s="278" t="s">
        <v>1388</v>
      </c>
      <c r="F37" s="279" t="str">
        <f>VLOOKUP(D37,'Master Data'!H:I,2,FALSE)</f>
        <v>Repair &amp; Maintenance</v>
      </c>
      <c r="G37" s="279" t="str">
        <f>_xlfn.CONCAT(VLOOKUP(D37,'Master Data'!B:F,5,0)," ","Cost")</f>
        <v>Variable Cost</v>
      </c>
      <c r="H37" s="280">
        <f>SUMIFS(RD!$T:$T,RD!$B:$B,"1",RD!$H:$H,'Budget COGM Detail'!$D37,RD!$U:$U,'Budget COGM Detail'!$B37)</f>
        <v>0</v>
      </c>
      <c r="I37" s="280">
        <f>SUMIFS(RD!$T:$T,RD!$B:$B,"2",RD!$H:$H,'Budget COGM Detail'!$D37,RD!$U:$U,'Budget COGM Detail'!$B37)</f>
        <v>0</v>
      </c>
      <c r="J37" s="280">
        <f>SUMIFS(RD!$T:$T,RD!$B:$B,"3",RD!$H:$H,'Budget COGM Detail'!$D37,RD!$U:$U,'Budget COGM Detail'!$B37)</f>
        <v>0</v>
      </c>
      <c r="K37" s="280">
        <f>SUMIFS(RD!$T:$T,RD!$B:$B,"4",RD!$H:$H,'Budget COGM Detail'!$D37,RD!$U:$U,'Budget COGM Detail'!$B37)</f>
        <v>11.23</v>
      </c>
      <c r="L37" s="280">
        <f>SUMIFS(RD!$T:$T,RD!$B:$B,"5",RD!$H:$H,'Budget COGM Detail'!$D37,RD!$U:$U,'Budget COGM Detail'!$B37)</f>
        <v>0</v>
      </c>
      <c r="M37" s="280">
        <f>SUMIFS(RD!$T:$T,RD!$B:$B,"6",RD!$H:$H,'Budget COGM Detail'!$D37,RD!$U:$U,'Budget COGM Detail'!$B37)</f>
        <v>0</v>
      </c>
      <c r="N37" s="294"/>
      <c r="O37" s="294"/>
      <c r="P37" s="294"/>
      <c r="Q37" s="294"/>
      <c r="R37" s="294"/>
      <c r="S37" s="294"/>
      <c r="T37" s="281">
        <f t="shared" si="4"/>
        <v>11.23</v>
      </c>
      <c r="U37" s="281">
        <f>SUMIFS(RD!AV:AV,RD!U:U,'Budget COGM Detail'!B37,RD!H:H,'Budget COGM Detail'!D37)</f>
        <v>189296</v>
      </c>
      <c r="V37" s="282">
        <f>SUMIFS('Production Target'!$F$616:$F$629,'Production Target'!$B$616:$B$629,'Budget COGM Detail'!$C37,'Production Target'!$D$616:$D$629,'Budget COGM Detail'!$E37)</f>
        <v>0</v>
      </c>
      <c r="W37" s="282">
        <f>SUMIFS('Production Target'!G$616:G$629,'Production Target'!$B$616:$B$629,'Budget COGM Detail'!$C37,'Production Target'!$D$616:$D$629,'Budget COGM Detail'!$E37)</f>
        <v>0</v>
      </c>
      <c r="X37" s="282">
        <f>SUMIFS('Production Target'!H$616:H$629,'Production Target'!$B$616:$B$629,'Budget COGM Detail'!$C37,'Production Target'!$D$616:$D$629,'Budget COGM Detail'!$E37)</f>
        <v>0</v>
      </c>
      <c r="Y37" s="282">
        <f>SUMIFS('Production Target'!I$616:I$629,'Production Target'!$B$616:$B$629,'Budget COGM Detail'!$C37,'Production Target'!$D$616:$D$629,'Budget COGM Detail'!$E37)</f>
        <v>0</v>
      </c>
      <c r="Z37" s="282">
        <f>SUMIFS('Production Target'!J$616:J$629,'Production Target'!$B$616:$B$629,'Budget COGM Detail'!$C37,'Production Target'!$D$616:$D$629,'Budget COGM Detail'!$E37)</f>
        <v>0</v>
      </c>
      <c r="AA37" s="282">
        <f>SUMIFS('Production Target'!K$616:K$629,'Production Target'!$B$616:$B$629,'Budget COGM Detail'!$C37,'Production Target'!$D$616:$D$629,'Budget COGM Detail'!$E37)</f>
        <v>0</v>
      </c>
      <c r="AB37" s="282">
        <f>SUMIFS('Production Target'!L$616:L$629,'Production Target'!$B$616:$B$629,'Budget COGM Detail'!$C37,'Production Target'!$D$616:$D$629,'Budget COGM Detail'!$E37)</f>
        <v>0</v>
      </c>
      <c r="AC37" s="282">
        <f>SUMIFS('Production Target'!M$616:M$629,'Production Target'!$B$616:$B$629,'Budget COGM Detail'!$C37,'Production Target'!$D$616:$D$629,'Budget COGM Detail'!$E37)</f>
        <v>0</v>
      </c>
      <c r="AD37" s="282">
        <f>SUMIFS('Production Target'!N$616:N$629,'Production Target'!$B$616:$B$629,'Budget COGM Detail'!$C37,'Production Target'!$D$616:$D$629,'Budget COGM Detail'!$E37)</f>
        <v>0</v>
      </c>
      <c r="AE37" s="282">
        <f>SUMIFS('Production Target'!O$616:O$629,'Production Target'!$B$616:$B$629,'Budget COGM Detail'!$C37,'Production Target'!$D$616:$D$629,'Budget COGM Detail'!$E37)</f>
        <v>0</v>
      </c>
      <c r="AF37" s="282">
        <f>SUMIFS('Production Target'!P$616:P$629,'Production Target'!$B$616:$B$629,'Budget COGM Detail'!$C37,'Production Target'!$D$616:$D$629,'Budget COGM Detail'!$E37)</f>
        <v>0</v>
      </c>
      <c r="AG37" s="282">
        <f>SUMIFS('Production Target'!Q$616:Q$629,'Production Target'!$B$616:$B$629,'Budget COGM Detail'!$C37,'Production Target'!$D$616:$D$629,'Budget COGM Detail'!$E37)</f>
        <v>0</v>
      </c>
      <c r="AH37" s="283">
        <f t="shared" si="5"/>
        <v>0</v>
      </c>
      <c r="AI37" s="284">
        <f t="shared" si="6"/>
        <v>0</v>
      </c>
      <c r="AJ37" s="283"/>
      <c r="AK37" s="288"/>
      <c r="AL37" s="286"/>
      <c r="AM37" s="287"/>
      <c r="AN37" s="288"/>
      <c r="AO37" s="289"/>
      <c r="AP37" s="289"/>
      <c r="AQ37" s="290"/>
      <c r="AR37" s="252">
        <f t="shared" si="7"/>
        <v>0</v>
      </c>
      <c r="AS37" s="291"/>
      <c r="AT37" s="277" t="s">
        <v>17</v>
      </c>
      <c r="AU37" s="277" t="s">
        <v>1817</v>
      </c>
      <c r="AV37" s="292" t="s">
        <v>1633</v>
      </c>
      <c r="AW37" s="292" t="e">
        <f>IF(#REF!="","",IF(#REF!&lt;&gt;"human resources",IF(LEFT(#REF!,6)="10301S","Selling","General Administrative"),IFERROR(IF(FIND("Selling",D37)&gt;0,"Selling","General Administrative"),"General Administrative")))</f>
        <v>#REF!</v>
      </c>
      <c r="AX37" s="292" t="s">
        <v>1633</v>
      </c>
    </row>
    <row r="38" spans="1:50" s="293" customFormat="1" x14ac:dyDescent="0.25">
      <c r="A38" s="277" t="s">
        <v>17</v>
      </c>
      <c r="B38" s="277" t="s">
        <v>282</v>
      </c>
      <c r="C38" s="277" t="s">
        <v>3237</v>
      </c>
      <c r="D38" s="430">
        <v>50800020</v>
      </c>
      <c r="E38" s="278" t="s">
        <v>1389</v>
      </c>
      <c r="F38" s="279" t="str">
        <f>VLOOKUP(D38,'Master Data'!H:I,2,FALSE)</f>
        <v>Repair &amp; Maintenance</v>
      </c>
      <c r="G38" s="279" t="str">
        <f>_xlfn.CONCAT(VLOOKUP(D38,'Master Data'!B:F,5,0)," ","Cost")</f>
        <v>Variable Cost</v>
      </c>
      <c r="H38" s="280">
        <f>SUMIFS(RD!$T:$T,RD!$B:$B,"1",RD!$H:$H,'Budget COGM Detail'!$D38,RD!$U:$U,'Budget COGM Detail'!$B38)</f>
        <v>13705.520000000002</v>
      </c>
      <c r="I38" s="280">
        <f>SUMIFS(RD!$T:$T,RD!$B:$B,"2",RD!$H:$H,'Budget COGM Detail'!$D38,RD!$U:$U,'Budget COGM Detail'!$B38)</f>
        <v>8658.7300000000014</v>
      </c>
      <c r="J38" s="280">
        <f>SUMIFS(RD!$T:$T,RD!$B:$B,"3",RD!$H:$H,'Budget COGM Detail'!$D38,RD!$U:$U,'Budget COGM Detail'!$B38)</f>
        <v>2190.1700000000005</v>
      </c>
      <c r="K38" s="280">
        <f>SUMIFS(RD!$T:$T,RD!$B:$B,"4",RD!$H:$H,'Budget COGM Detail'!$D38,RD!$U:$U,'Budget COGM Detail'!$B38)</f>
        <v>2567.7399999999998</v>
      </c>
      <c r="L38" s="280">
        <f>SUMIFS(RD!$T:$T,RD!$B:$B,"5",RD!$H:$H,'Budget COGM Detail'!$D38,RD!$U:$U,'Budget COGM Detail'!$B38)</f>
        <v>806.75</v>
      </c>
      <c r="M38" s="280">
        <f>SUMIFS(RD!$T:$T,RD!$B:$B,"6",RD!$H:$H,'Budget COGM Detail'!$D38,RD!$U:$U,'Budget COGM Detail'!$B38)</f>
        <v>4750.95</v>
      </c>
      <c r="N38" s="294"/>
      <c r="O38" s="294"/>
      <c r="P38" s="294"/>
      <c r="Q38" s="294"/>
      <c r="R38" s="294"/>
      <c r="S38" s="294"/>
      <c r="T38" s="281">
        <f t="shared" si="4"/>
        <v>32679.860000000004</v>
      </c>
      <c r="U38" s="281">
        <f>SUMIFS(RD!AV:AV,RD!U:U,'Budget COGM Detail'!B38,RD!H:H,'Budget COGM Detail'!D38)</f>
        <v>535873026</v>
      </c>
      <c r="V38" s="282">
        <f>SUMIFS('Production Target'!$F$616:$F$629,'Production Target'!$B$616:$B$629,'Budget COGM Detail'!$C38,'Production Target'!$D$616:$D$629,'Budget COGM Detail'!$E38)</f>
        <v>0</v>
      </c>
      <c r="W38" s="282">
        <f>SUMIFS('Production Target'!G$616:G$629,'Production Target'!$B$616:$B$629,'Budget COGM Detail'!$C38,'Production Target'!$D$616:$D$629,'Budget COGM Detail'!$E38)</f>
        <v>0</v>
      </c>
      <c r="X38" s="282">
        <f>SUMIFS('Production Target'!H$616:H$629,'Production Target'!$B$616:$B$629,'Budget COGM Detail'!$C38,'Production Target'!$D$616:$D$629,'Budget COGM Detail'!$E38)</f>
        <v>0</v>
      </c>
      <c r="Y38" s="282">
        <f>SUMIFS('Production Target'!I$616:I$629,'Production Target'!$B$616:$B$629,'Budget COGM Detail'!$C38,'Production Target'!$D$616:$D$629,'Budget COGM Detail'!$E38)</f>
        <v>0</v>
      </c>
      <c r="Z38" s="282">
        <f>SUMIFS('Production Target'!J$616:J$629,'Production Target'!$B$616:$B$629,'Budget COGM Detail'!$C38,'Production Target'!$D$616:$D$629,'Budget COGM Detail'!$E38)</f>
        <v>0</v>
      </c>
      <c r="AA38" s="282">
        <f>SUMIFS('Production Target'!K$616:K$629,'Production Target'!$B$616:$B$629,'Budget COGM Detail'!$C38,'Production Target'!$D$616:$D$629,'Budget COGM Detail'!$E38)</f>
        <v>0</v>
      </c>
      <c r="AB38" s="282">
        <f>SUMIFS('Production Target'!L$616:L$629,'Production Target'!$B$616:$B$629,'Budget COGM Detail'!$C38,'Production Target'!$D$616:$D$629,'Budget COGM Detail'!$E38)</f>
        <v>0</v>
      </c>
      <c r="AC38" s="282">
        <f>SUMIFS('Production Target'!M$616:M$629,'Production Target'!$B$616:$B$629,'Budget COGM Detail'!$C38,'Production Target'!$D$616:$D$629,'Budget COGM Detail'!$E38)</f>
        <v>0</v>
      </c>
      <c r="AD38" s="282">
        <f>SUMIFS('Production Target'!N$616:N$629,'Production Target'!$B$616:$B$629,'Budget COGM Detail'!$C38,'Production Target'!$D$616:$D$629,'Budget COGM Detail'!$E38)</f>
        <v>0</v>
      </c>
      <c r="AE38" s="282">
        <f>SUMIFS('Production Target'!O$616:O$629,'Production Target'!$B$616:$B$629,'Budget COGM Detail'!$C38,'Production Target'!$D$616:$D$629,'Budget COGM Detail'!$E38)</f>
        <v>0</v>
      </c>
      <c r="AF38" s="282">
        <f>SUMIFS('Production Target'!P$616:P$629,'Production Target'!$B$616:$B$629,'Budget COGM Detail'!$C38,'Production Target'!$D$616:$D$629,'Budget COGM Detail'!$E38)</f>
        <v>0</v>
      </c>
      <c r="AG38" s="282">
        <f>SUMIFS('Production Target'!Q$616:Q$629,'Production Target'!$B$616:$B$629,'Budget COGM Detail'!$C38,'Production Target'!$D$616:$D$629,'Budget COGM Detail'!$E38)</f>
        <v>0</v>
      </c>
      <c r="AH38" s="283">
        <f t="shared" si="5"/>
        <v>0</v>
      </c>
      <c r="AI38" s="284">
        <f t="shared" si="6"/>
        <v>0</v>
      </c>
      <c r="AJ38" s="283"/>
      <c r="AK38" s="288"/>
      <c r="AL38" s="286"/>
      <c r="AM38" s="287"/>
      <c r="AN38" s="288"/>
      <c r="AO38" s="289"/>
      <c r="AP38" s="289"/>
      <c r="AQ38" s="290"/>
      <c r="AR38" s="252">
        <f t="shared" si="7"/>
        <v>0</v>
      </c>
      <c r="AS38" s="291"/>
      <c r="AT38" s="277" t="s">
        <v>17</v>
      </c>
      <c r="AU38" s="277" t="s">
        <v>1817</v>
      </c>
      <c r="AV38" s="292" t="s">
        <v>1633</v>
      </c>
      <c r="AW38" s="292" t="e">
        <f>IF(#REF!="","",IF(#REF!&lt;&gt;"human resources",IF(LEFT(#REF!,6)="10301S","Selling","General Administrative"),IFERROR(IF(FIND("Selling",D38)&gt;0,"Selling","General Administrative"),"General Administrative")))</f>
        <v>#REF!</v>
      </c>
      <c r="AX38" s="292" t="s">
        <v>1633</v>
      </c>
    </row>
    <row r="39" spans="1:50" s="293" customFormat="1" x14ac:dyDescent="0.25">
      <c r="A39" s="277" t="s">
        <v>17</v>
      </c>
      <c r="B39" s="277" t="s">
        <v>282</v>
      </c>
      <c r="C39" s="277" t="s">
        <v>3237</v>
      </c>
      <c r="D39" s="430">
        <v>50800060</v>
      </c>
      <c r="E39" s="278" t="s">
        <v>1390</v>
      </c>
      <c r="F39" s="279" t="str">
        <f>VLOOKUP(D39,'Master Data'!H:I,2,FALSE)</f>
        <v>Repair &amp; Maintenance</v>
      </c>
      <c r="G39" s="279" t="str">
        <f>_xlfn.CONCAT(VLOOKUP(D39,'Master Data'!B:F,5,0)," ","Cost")</f>
        <v>Variable Cost</v>
      </c>
      <c r="H39" s="280">
        <f>SUMIFS(RD!$T:$T,RD!$B:$B,"1",RD!$H:$H,'Budget COGM Detail'!$D39,RD!$U:$U,'Budget COGM Detail'!$B39)</f>
        <v>26.25</v>
      </c>
      <c r="I39" s="280">
        <f>SUMIFS(RD!$T:$T,RD!$B:$B,"2",RD!$H:$H,'Budget COGM Detail'!$D39,RD!$U:$U,'Budget COGM Detail'!$B39)</f>
        <v>0</v>
      </c>
      <c r="J39" s="280">
        <f>SUMIFS(RD!$T:$T,RD!$B:$B,"3",RD!$H:$H,'Budget COGM Detail'!$D39,RD!$U:$U,'Budget COGM Detail'!$B39)</f>
        <v>0</v>
      </c>
      <c r="K39" s="280">
        <f>SUMIFS(RD!$T:$T,RD!$B:$B,"4",RD!$H:$H,'Budget COGM Detail'!$D39,RD!$U:$U,'Budget COGM Detail'!$B39)</f>
        <v>0</v>
      </c>
      <c r="L39" s="280">
        <f>SUMIFS(RD!$T:$T,RD!$B:$B,"5",RD!$H:$H,'Budget COGM Detail'!$D39,RD!$U:$U,'Budget COGM Detail'!$B39)</f>
        <v>0</v>
      </c>
      <c r="M39" s="280">
        <f>SUMIFS(RD!$T:$T,RD!$B:$B,"6",RD!$H:$H,'Budget COGM Detail'!$D39,RD!$U:$U,'Budget COGM Detail'!$B39)</f>
        <v>0</v>
      </c>
      <c r="N39" s="294"/>
      <c r="O39" s="294"/>
      <c r="P39" s="294"/>
      <c r="Q39" s="294"/>
      <c r="R39" s="294"/>
      <c r="S39" s="294"/>
      <c r="T39" s="281">
        <f t="shared" ref="T39" si="8">SUM(H39:N39)</f>
        <v>26.25</v>
      </c>
      <c r="U39" s="281">
        <f>SUMIFS(RD!AV:AV,RD!U:U,'Budget COGM Detail'!B39,RD!H:H,'Budget COGM Detail'!D39)</f>
        <v>425000</v>
      </c>
      <c r="V39" s="282">
        <f>SUMIFS('Production Target'!$F$616:$F$629,'Production Target'!$B$616:$B$629,'Budget COGM Detail'!$C39,'Production Target'!$D$616:$D$629,'Budget COGM Detail'!$E39)</f>
        <v>0</v>
      </c>
      <c r="W39" s="282">
        <f>SUMIFS('Production Target'!G$616:G$629,'Production Target'!$B$616:$B$629,'Budget COGM Detail'!$C39,'Production Target'!$D$616:$D$629,'Budget COGM Detail'!$E39)</f>
        <v>0</v>
      </c>
      <c r="X39" s="282">
        <f>SUMIFS('Production Target'!H$616:H$629,'Production Target'!$B$616:$B$629,'Budget COGM Detail'!$C39,'Production Target'!$D$616:$D$629,'Budget COGM Detail'!$E39)</f>
        <v>0</v>
      </c>
      <c r="Y39" s="282">
        <f>SUMIFS('Production Target'!I$616:I$629,'Production Target'!$B$616:$B$629,'Budget COGM Detail'!$C39,'Production Target'!$D$616:$D$629,'Budget COGM Detail'!$E39)</f>
        <v>0</v>
      </c>
      <c r="Z39" s="282">
        <f>SUMIFS('Production Target'!J$616:J$629,'Production Target'!$B$616:$B$629,'Budget COGM Detail'!$C39,'Production Target'!$D$616:$D$629,'Budget COGM Detail'!$E39)</f>
        <v>0</v>
      </c>
      <c r="AA39" s="282">
        <f>SUMIFS('Production Target'!K$616:K$629,'Production Target'!$B$616:$B$629,'Budget COGM Detail'!$C39,'Production Target'!$D$616:$D$629,'Budget COGM Detail'!$E39)</f>
        <v>0</v>
      </c>
      <c r="AB39" s="282">
        <f>SUMIFS('Production Target'!L$616:L$629,'Production Target'!$B$616:$B$629,'Budget COGM Detail'!$C39,'Production Target'!$D$616:$D$629,'Budget COGM Detail'!$E39)</f>
        <v>0</v>
      </c>
      <c r="AC39" s="282">
        <f>SUMIFS('Production Target'!M$616:M$629,'Production Target'!$B$616:$B$629,'Budget COGM Detail'!$C39,'Production Target'!$D$616:$D$629,'Budget COGM Detail'!$E39)</f>
        <v>0</v>
      </c>
      <c r="AD39" s="282">
        <f>SUMIFS('Production Target'!N$616:N$629,'Production Target'!$B$616:$B$629,'Budget COGM Detail'!$C39,'Production Target'!$D$616:$D$629,'Budget COGM Detail'!$E39)</f>
        <v>0</v>
      </c>
      <c r="AE39" s="282">
        <f>SUMIFS('Production Target'!O$616:O$629,'Production Target'!$B$616:$B$629,'Budget COGM Detail'!$C39,'Production Target'!$D$616:$D$629,'Budget COGM Detail'!$E39)</f>
        <v>0</v>
      </c>
      <c r="AF39" s="282">
        <f>SUMIFS('Production Target'!P$616:P$629,'Production Target'!$B$616:$B$629,'Budget COGM Detail'!$C39,'Production Target'!$D$616:$D$629,'Budget COGM Detail'!$E39)</f>
        <v>0</v>
      </c>
      <c r="AG39" s="282">
        <f>SUMIFS('Production Target'!Q$616:Q$629,'Production Target'!$B$616:$B$629,'Budget COGM Detail'!$C39,'Production Target'!$D$616:$D$629,'Budget COGM Detail'!$E39)</f>
        <v>0</v>
      </c>
      <c r="AH39" s="283">
        <f t="shared" si="5"/>
        <v>0</v>
      </c>
      <c r="AI39" s="284">
        <f t="shared" si="6"/>
        <v>0</v>
      </c>
      <c r="AJ39" s="283"/>
      <c r="AK39" s="288"/>
      <c r="AL39" s="286"/>
      <c r="AM39" s="287"/>
      <c r="AN39" s="288"/>
      <c r="AO39" s="289"/>
      <c r="AP39" s="289"/>
      <c r="AQ39" s="290"/>
      <c r="AR39" s="252">
        <f t="shared" si="7"/>
        <v>0</v>
      </c>
      <c r="AS39" s="291"/>
      <c r="AT39" s="277" t="s">
        <v>17</v>
      </c>
      <c r="AU39" s="277" t="s">
        <v>1817</v>
      </c>
      <c r="AV39" s="292" t="s">
        <v>1633</v>
      </c>
      <c r="AW39" s="292" t="e">
        <f>IF(#REF!="","",IF(#REF!&lt;&gt;"human resources",IF(LEFT(#REF!,6)="10301S","Selling","General Administrative"),IFERROR(IF(FIND("Selling",D39)&gt;0,"Selling","General Administrative"),"General Administrative")))</f>
        <v>#REF!</v>
      </c>
      <c r="AX39" s="292" t="s">
        <v>1633</v>
      </c>
    </row>
    <row r="40" spans="1:50" s="293" customFormat="1" x14ac:dyDescent="0.25">
      <c r="A40" s="277" t="s">
        <v>17</v>
      </c>
      <c r="B40" s="277" t="s">
        <v>282</v>
      </c>
      <c r="C40" s="277" t="s">
        <v>3237</v>
      </c>
      <c r="D40" s="430">
        <v>51700060</v>
      </c>
      <c r="E40" s="278" t="s">
        <v>1630</v>
      </c>
      <c r="F40" s="279" t="str">
        <f>VLOOKUP(D40,'Master Data'!H:I,2,FALSE)</f>
        <v>Rental</v>
      </c>
      <c r="G40" s="279" t="str">
        <f>_xlfn.CONCAT(VLOOKUP(D40,'Master Data'!B:F,5,0)," ","Cost")</f>
        <v>Fixed Cost</v>
      </c>
      <c r="H40" s="280">
        <f>SUMIFS(RD!$T:$T,RD!$B:$B,"1",RD!$H:$H,'Budget COGM Detail'!$D40,RD!$U:$U,'Budget COGM Detail'!$B40)</f>
        <v>0</v>
      </c>
      <c r="I40" s="280">
        <f>SUMIFS(RD!$T:$T,RD!$B:$B,"2",RD!$H:$H,'Budget COGM Detail'!$D40,RD!$U:$U,'Budget COGM Detail'!$B40)</f>
        <v>0</v>
      </c>
      <c r="J40" s="280">
        <f>SUMIFS(RD!$T:$T,RD!$B:$B,"3",RD!$H:$H,'Budget COGM Detail'!$D40,RD!$U:$U,'Budget COGM Detail'!$B40)</f>
        <v>0</v>
      </c>
      <c r="K40" s="280">
        <f>SUMIFS(RD!$T:$T,RD!$B:$B,"4",RD!$H:$H,'Budget COGM Detail'!$D40,RD!$U:$U,'Budget COGM Detail'!$B40)</f>
        <v>0</v>
      </c>
      <c r="L40" s="280">
        <f>SUMIFS(RD!$T:$T,RD!$B:$B,"5",RD!$H:$H,'Budget COGM Detail'!$D40,RD!$U:$U,'Budget COGM Detail'!$B40)</f>
        <v>0</v>
      </c>
      <c r="M40" s="280">
        <f>SUMIFS(RD!$T:$T,RD!$B:$B,"6",RD!$H:$H,'Budget COGM Detail'!$D40,RD!$U:$U,'Budget COGM Detail'!$B40)</f>
        <v>0</v>
      </c>
      <c r="N40" s="294"/>
      <c r="O40" s="294"/>
      <c r="P40" s="294"/>
      <c r="Q40" s="294"/>
      <c r="R40" s="294"/>
      <c r="S40" s="294"/>
      <c r="T40" s="281">
        <f t="shared" si="4"/>
        <v>0</v>
      </c>
      <c r="U40" s="281">
        <f>SUMIFS(RD!AV:AV,RD!U:U,'Budget COGM Detail'!B40,RD!H:H,'Budget COGM Detail'!D40)</f>
        <v>0</v>
      </c>
      <c r="V40" s="282"/>
      <c r="W40" s="282"/>
      <c r="X40" s="282"/>
      <c r="Y40" s="282"/>
      <c r="Z40" s="282"/>
      <c r="AA40" s="282"/>
      <c r="AB40" s="282"/>
      <c r="AC40" s="282"/>
      <c r="AD40" s="282"/>
      <c r="AE40" s="282"/>
      <c r="AF40" s="282"/>
      <c r="AG40" s="282"/>
      <c r="AH40" s="283">
        <f t="shared" si="5"/>
        <v>0</v>
      </c>
      <c r="AI40" s="284">
        <f t="shared" si="6"/>
        <v>0</v>
      </c>
      <c r="AJ40" s="283"/>
      <c r="AK40" s="288"/>
      <c r="AL40" s="286"/>
      <c r="AM40" s="287"/>
      <c r="AN40" s="288"/>
      <c r="AO40" s="289"/>
      <c r="AP40" s="289"/>
      <c r="AQ40" s="290"/>
      <c r="AR40" s="252">
        <f t="shared" si="7"/>
        <v>0</v>
      </c>
      <c r="AS40" s="291"/>
      <c r="AT40" s="277" t="s">
        <v>17</v>
      </c>
      <c r="AU40" s="277" t="s">
        <v>1817</v>
      </c>
      <c r="AV40" s="292" t="s">
        <v>1633</v>
      </c>
      <c r="AW40" s="292" t="e">
        <f>IF(#REF!="","",IF(#REF!&lt;&gt;"human resources",IF(LEFT(#REF!,6)="10301S","Selling","General Administrative"),IFERROR(IF(FIND("Selling",D40)&gt;0,"Selling","General Administrative"),"General Administrative")))</f>
        <v>#REF!</v>
      </c>
      <c r="AX40" s="292" t="s">
        <v>1633</v>
      </c>
    </row>
    <row r="41" spans="1:50" s="293" customFormat="1" x14ac:dyDescent="0.25">
      <c r="A41" s="277" t="s">
        <v>17</v>
      </c>
      <c r="B41" s="277" t="s">
        <v>282</v>
      </c>
      <c r="C41" s="277" t="s">
        <v>3237</v>
      </c>
      <c r="D41" s="430">
        <v>51700070</v>
      </c>
      <c r="E41" s="278" t="s">
        <v>1452</v>
      </c>
      <c r="F41" s="279" t="str">
        <f>VLOOKUP(D41,'Master Data'!H:I,2,FALSE)</f>
        <v>Rental</v>
      </c>
      <c r="G41" s="279" t="str">
        <f>_xlfn.CONCAT(VLOOKUP(D41,'Master Data'!B:F,5,0)," ","Cost")</f>
        <v>Fixed Cost</v>
      </c>
      <c r="H41" s="280">
        <f>SUMIFS(RD!$T:$T,RD!$B:$B,"1",RD!$H:$H,'Budget COGM Detail'!$D41,RD!$U:$U,'Budget COGM Detail'!$B41)</f>
        <v>0</v>
      </c>
      <c r="I41" s="280">
        <f>SUMIFS(RD!$T:$T,RD!$B:$B,"2",RD!$H:$H,'Budget COGM Detail'!$D41,RD!$U:$U,'Budget COGM Detail'!$B41)</f>
        <v>0</v>
      </c>
      <c r="J41" s="280">
        <f>SUMIFS(RD!$T:$T,RD!$B:$B,"3",RD!$H:$H,'Budget COGM Detail'!$D41,RD!$U:$U,'Budget COGM Detail'!$B41)</f>
        <v>0</v>
      </c>
      <c r="K41" s="280">
        <f>SUMIFS(RD!$T:$T,RD!$B:$B,"4",RD!$H:$H,'Budget COGM Detail'!$D41,RD!$U:$U,'Budget COGM Detail'!$B41)</f>
        <v>0</v>
      </c>
      <c r="L41" s="280">
        <f>SUMIFS(RD!$T:$T,RD!$B:$B,"5",RD!$H:$H,'Budget COGM Detail'!$D41,RD!$U:$U,'Budget COGM Detail'!$B41)</f>
        <v>0</v>
      </c>
      <c r="M41" s="280">
        <f>SUMIFS(RD!$T:$T,RD!$B:$B,"6",RD!$H:$H,'Budget COGM Detail'!$D41,RD!$U:$U,'Budget COGM Detail'!$B41)</f>
        <v>0</v>
      </c>
      <c r="N41" s="294"/>
      <c r="O41" s="294"/>
      <c r="P41" s="294"/>
      <c r="Q41" s="294"/>
      <c r="R41" s="294"/>
      <c r="S41" s="294"/>
      <c r="T41" s="281">
        <f t="shared" si="4"/>
        <v>0</v>
      </c>
      <c r="U41" s="281">
        <f>SUMIFS(RD!AV:AV,RD!U:U,'Budget COGM Detail'!B41,RD!H:H,'Budget COGM Detail'!D41)</f>
        <v>0</v>
      </c>
      <c r="V41" s="282"/>
      <c r="W41" s="282"/>
      <c r="X41" s="282"/>
      <c r="Y41" s="282"/>
      <c r="Z41" s="282"/>
      <c r="AA41" s="282"/>
      <c r="AB41" s="282"/>
      <c r="AC41" s="282"/>
      <c r="AD41" s="282"/>
      <c r="AE41" s="282"/>
      <c r="AF41" s="282"/>
      <c r="AG41" s="282"/>
      <c r="AH41" s="283">
        <f t="shared" si="5"/>
        <v>0</v>
      </c>
      <c r="AI41" s="284">
        <f t="shared" si="6"/>
        <v>0</v>
      </c>
      <c r="AJ41" s="283"/>
      <c r="AK41" s="288"/>
      <c r="AL41" s="286"/>
      <c r="AM41" s="287"/>
      <c r="AN41" s="288"/>
      <c r="AO41" s="289"/>
      <c r="AP41" s="289"/>
      <c r="AQ41" s="290"/>
      <c r="AR41" s="252">
        <f t="shared" si="7"/>
        <v>0</v>
      </c>
      <c r="AS41" s="291"/>
      <c r="AT41" s="277" t="s">
        <v>17</v>
      </c>
      <c r="AU41" s="277" t="s">
        <v>1817</v>
      </c>
      <c r="AV41" s="292" t="s">
        <v>1633</v>
      </c>
      <c r="AW41" s="292" t="e">
        <f>IF(#REF!="","",IF(#REF!&lt;&gt;"human resources",IF(LEFT(#REF!,6)="10301S","Selling","General Administrative"),IFERROR(IF(FIND("Selling",D41)&gt;0,"Selling","General Administrative"),"General Administrative")))</f>
        <v>#REF!</v>
      </c>
      <c r="AX41" s="292" t="s">
        <v>1633</v>
      </c>
    </row>
    <row r="42" spans="1:50" s="293" customFormat="1" x14ac:dyDescent="0.25">
      <c r="A42" s="277" t="s">
        <v>17</v>
      </c>
      <c r="B42" s="277" t="s">
        <v>282</v>
      </c>
      <c r="C42" s="277" t="s">
        <v>3237</v>
      </c>
      <c r="D42" s="430">
        <v>51800030</v>
      </c>
      <c r="E42" s="278" t="s">
        <v>579</v>
      </c>
      <c r="F42" s="279" t="str">
        <f>VLOOKUP(D42,'Master Data'!H:I,2,FALSE)</f>
        <v>Postage &amp; Telecommunication</v>
      </c>
      <c r="G42" s="279" t="str">
        <f>_xlfn.CONCAT(VLOOKUP(D42,'Master Data'!B:F,5,0)," ","Cost")</f>
        <v>Fixed Cost</v>
      </c>
      <c r="H42" s="280">
        <f>SUMIFS(RD!$T:$T,RD!$B:$B,"1",RD!$H:$H,'Budget COGM Detail'!$D42,RD!$U:$U,'Budget COGM Detail'!$B42)</f>
        <v>0</v>
      </c>
      <c r="I42" s="280">
        <f>SUMIFS(RD!$T:$T,RD!$B:$B,"2",RD!$H:$H,'Budget COGM Detail'!$D42,RD!$U:$U,'Budget COGM Detail'!$B42)</f>
        <v>0</v>
      </c>
      <c r="J42" s="280">
        <f>SUMIFS(RD!$T:$T,RD!$B:$B,"3",RD!$H:$H,'Budget COGM Detail'!$D42,RD!$U:$U,'Budget COGM Detail'!$B42)</f>
        <v>0</v>
      </c>
      <c r="K42" s="280">
        <f>SUMIFS(RD!$T:$T,RD!$B:$B,"4",RD!$H:$H,'Budget COGM Detail'!$D42,RD!$U:$U,'Budget COGM Detail'!$B42)</f>
        <v>0</v>
      </c>
      <c r="L42" s="280">
        <f>SUMIFS(RD!$T:$T,RD!$B:$B,"5",RD!$H:$H,'Budget COGM Detail'!$D42,RD!$U:$U,'Budget COGM Detail'!$B42)</f>
        <v>0</v>
      </c>
      <c r="M42" s="280">
        <f>SUMIFS(RD!$T:$T,RD!$B:$B,"6",RD!$H:$H,'Budget COGM Detail'!$D42,RD!$U:$U,'Budget COGM Detail'!$B42)</f>
        <v>0</v>
      </c>
      <c r="N42" s="294"/>
      <c r="O42" s="294"/>
      <c r="P42" s="294"/>
      <c r="Q42" s="294"/>
      <c r="R42" s="294"/>
      <c r="S42" s="294"/>
      <c r="T42" s="281">
        <f t="shared" si="4"/>
        <v>0</v>
      </c>
      <c r="U42" s="281">
        <f>SUMIFS(RD!AV:AV,RD!U:U,'Budget COGM Detail'!B42,RD!H:H,'Budget COGM Detail'!D42)</f>
        <v>0</v>
      </c>
      <c r="V42" s="282"/>
      <c r="W42" s="282"/>
      <c r="X42" s="282"/>
      <c r="Y42" s="282"/>
      <c r="Z42" s="282"/>
      <c r="AA42" s="282"/>
      <c r="AB42" s="282"/>
      <c r="AC42" s="282"/>
      <c r="AD42" s="282"/>
      <c r="AE42" s="282"/>
      <c r="AF42" s="282"/>
      <c r="AG42" s="282"/>
      <c r="AH42" s="283">
        <f t="shared" si="5"/>
        <v>0</v>
      </c>
      <c r="AI42" s="284">
        <f t="shared" si="6"/>
        <v>0</v>
      </c>
      <c r="AJ42" s="283"/>
      <c r="AK42" s="288"/>
      <c r="AL42" s="286"/>
      <c r="AM42" s="287"/>
      <c r="AN42" s="288"/>
      <c r="AO42" s="289"/>
      <c r="AP42" s="289"/>
      <c r="AQ42" s="290"/>
      <c r="AR42" s="252">
        <f t="shared" si="7"/>
        <v>0</v>
      </c>
      <c r="AS42" s="291"/>
      <c r="AT42" s="277" t="s">
        <v>17</v>
      </c>
      <c r="AU42" s="277" t="s">
        <v>1817</v>
      </c>
      <c r="AV42" s="292" t="s">
        <v>1633</v>
      </c>
      <c r="AW42" s="292" t="e">
        <f>IF(#REF!="","",IF(#REF!&lt;&gt;"human resources",IF(LEFT(#REF!,6)="10301S","Selling","General Administrative"),IFERROR(IF(FIND("Selling",D42)&gt;0,"Selling","General Administrative"),"General Administrative")))</f>
        <v>#REF!</v>
      </c>
      <c r="AX42" s="292" t="s">
        <v>1633</v>
      </c>
    </row>
    <row r="43" spans="1:50" s="293" customFormat="1" x14ac:dyDescent="0.25">
      <c r="A43" s="277" t="s">
        <v>17</v>
      </c>
      <c r="B43" s="277" t="s">
        <v>282</v>
      </c>
      <c r="C43" s="277" t="s">
        <v>3237</v>
      </c>
      <c r="D43" s="430">
        <v>51900090</v>
      </c>
      <c r="E43" s="278" t="s">
        <v>1457</v>
      </c>
      <c r="F43" s="279" t="str">
        <f>VLOOKUP(D43,'Master Data'!H:I,2,FALSE)</f>
        <v>Professional Fee</v>
      </c>
      <c r="G43" s="279" t="str">
        <f>_xlfn.CONCAT(VLOOKUP(D43,'Master Data'!B:F,5,0)," ","Cost")</f>
        <v>Fixed Cost</v>
      </c>
      <c r="H43" s="280">
        <f>SUMIFS(RD!$T:$T,RD!$B:$B,"1",RD!$H:$H,'Budget COGM Detail'!$D43,RD!$U:$U,'Budget COGM Detail'!$B43)</f>
        <v>0</v>
      </c>
      <c r="I43" s="280">
        <f>SUMIFS(RD!$T:$T,RD!$B:$B,"2",RD!$H:$H,'Budget COGM Detail'!$D43,RD!$U:$U,'Budget COGM Detail'!$B43)</f>
        <v>0</v>
      </c>
      <c r="J43" s="280">
        <f>SUMIFS(RD!$T:$T,RD!$B:$B,"3",RD!$H:$H,'Budget COGM Detail'!$D43,RD!$U:$U,'Budget COGM Detail'!$B43)</f>
        <v>0</v>
      </c>
      <c r="K43" s="280">
        <f>SUMIFS(RD!$T:$T,RD!$B:$B,"4",RD!$H:$H,'Budget COGM Detail'!$D43,RD!$U:$U,'Budget COGM Detail'!$B43)</f>
        <v>0</v>
      </c>
      <c r="L43" s="280">
        <f>SUMIFS(RD!$T:$T,RD!$B:$B,"5",RD!$H:$H,'Budget COGM Detail'!$D43,RD!$U:$U,'Budget COGM Detail'!$B43)</f>
        <v>0</v>
      </c>
      <c r="M43" s="280">
        <f>SUMIFS(RD!$T:$T,RD!$B:$B,"6",RD!$H:$H,'Budget COGM Detail'!$D43,RD!$U:$U,'Budget COGM Detail'!$B43)</f>
        <v>0</v>
      </c>
      <c r="N43" s="294"/>
      <c r="O43" s="294"/>
      <c r="P43" s="294"/>
      <c r="Q43" s="294"/>
      <c r="R43" s="294"/>
      <c r="S43" s="294"/>
      <c r="T43" s="281">
        <f t="shared" si="4"/>
        <v>0</v>
      </c>
      <c r="U43" s="281">
        <f>SUMIFS(RD!AV:AV,RD!U:U,'Budget COGM Detail'!B43,RD!H:H,'Budget COGM Detail'!D43)</f>
        <v>0</v>
      </c>
      <c r="V43" s="282"/>
      <c r="W43" s="282"/>
      <c r="X43" s="282"/>
      <c r="Y43" s="282"/>
      <c r="Z43" s="282"/>
      <c r="AA43" s="282"/>
      <c r="AB43" s="282"/>
      <c r="AC43" s="282"/>
      <c r="AD43" s="282"/>
      <c r="AE43" s="282"/>
      <c r="AF43" s="282"/>
      <c r="AG43" s="282"/>
      <c r="AH43" s="283">
        <f t="shared" si="5"/>
        <v>0</v>
      </c>
      <c r="AI43" s="284">
        <f t="shared" si="6"/>
        <v>0</v>
      </c>
      <c r="AJ43" s="283"/>
      <c r="AK43" s="288"/>
      <c r="AL43" s="286"/>
      <c r="AM43" s="287"/>
      <c r="AN43" s="288"/>
      <c r="AO43" s="289"/>
      <c r="AP43" s="289"/>
      <c r="AQ43" s="290"/>
      <c r="AR43" s="252">
        <f t="shared" si="7"/>
        <v>0</v>
      </c>
      <c r="AS43" s="291"/>
      <c r="AT43" s="277" t="s">
        <v>17</v>
      </c>
      <c r="AU43" s="277" t="s">
        <v>1817</v>
      </c>
      <c r="AV43" s="292" t="s">
        <v>1633</v>
      </c>
      <c r="AW43" s="292" t="e">
        <f>IF(#REF!="","",IF(#REF!&lt;&gt;"human resources",IF(LEFT(#REF!,6)="10301S","Selling","General Administrative"),IFERROR(IF(FIND("Selling",D43)&gt;0,"Selling","General Administrative"),"General Administrative")))</f>
        <v>#REF!</v>
      </c>
      <c r="AX43" s="292" t="s">
        <v>1633</v>
      </c>
    </row>
    <row r="44" spans="1:50" s="293" customFormat="1" x14ac:dyDescent="0.25">
      <c r="A44" s="277" t="s">
        <v>17</v>
      </c>
      <c r="B44" s="277" t="s">
        <v>282</v>
      </c>
      <c r="C44" s="277" t="s">
        <v>3237</v>
      </c>
      <c r="D44" s="430">
        <v>52200020</v>
      </c>
      <c r="E44" s="278" t="s">
        <v>1409</v>
      </c>
      <c r="F44" s="279" t="str">
        <f>VLOOKUP(D44,'Master Data'!H:I,2,FALSE)</f>
        <v>Stationery &amp; Printing</v>
      </c>
      <c r="G44" s="279" t="str">
        <f>_xlfn.CONCAT(VLOOKUP(D44,'Master Data'!B:F,5,0)," ","Cost")</f>
        <v>Fixed Cost</v>
      </c>
      <c r="H44" s="280">
        <f>SUMIFS(RD!$T:$T,RD!$B:$B,"1",RD!$H:$H,'Budget COGM Detail'!$D44,RD!$U:$U,'Budget COGM Detail'!$B44)</f>
        <v>0</v>
      </c>
      <c r="I44" s="280">
        <f>SUMIFS(RD!$T:$T,RD!$B:$B,"2",RD!$H:$H,'Budget COGM Detail'!$D44,RD!$U:$U,'Budget COGM Detail'!$B44)</f>
        <v>0</v>
      </c>
      <c r="J44" s="280">
        <f>SUMIFS(RD!$T:$T,RD!$B:$B,"3",RD!$H:$H,'Budget COGM Detail'!$D44,RD!$U:$U,'Budget COGM Detail'!$B44)</f>
        <v>0</v>
      </c>
      <c r="K44" s="280">
        <f>SUMIFS(RD!$T:$T,RD!$B:$B,"4",RD!$H:$H,'Budget COGM Detail'!$D44,RD!$U:$U,'Budget COGM Detail'!$B44)</f>
        <v>0</v>
      </c>
      <c r="L44" s="280">
        <f>SUMIFS(RD!$T:$T,RD!$B:$B,"5",RD!$H:$H,'Budget COGM Detail'!$D44,RD!$U:$U,'Budget COGM Detail'!$B44)</f>
        <v>0</v>
      </c>
      <c r="M44" s="280">
        <f>SUMIFS(RD!$T:$T,RD!$B:$B,"6",RD!$H:$H,'Budget COGM Detail'!$D44,RD!$U:$U,'Budget COGM Detail'!$B44)</f>
        <v>0</v>
      </c>
      <c r="N44" s="294"/>
      <c r="O44" s="294"/>
      <c r="P44" s="294"/>
      <c r="Q44" s="294"/>
      <c r="R44" s="294"/>
      <c r="S44" s="294"/>
      <c r="T44" s="281">
        <f t="shared" si="4"/>
        <v>0</v>
      </c>
      <c r="U44" s="281">
        <f>SUMIFS(RD!AV:AV,RD!U:U,'Budget COGM Detail'!B44,RD!H:H,'Budget COGM Detail'!D44)</f>
        <v>0</v>
      </c>
      <c r="V44" s="282"/>
      <c r="W44" s="282"/>
      <c r="X44" s="282"/>
      <c r="Y44" s="282"/>
      <c r="Z44" s="282"/>
      <c r="AA44" s="282"/>
      <c r="AB44" s="282"/>
      <c r="AC44" s="282"/>
      <c r="AD44" s="282"/>
      <c r="AE44" s="282"/>
      <c r="AF44" s="282"/>
      <c r="AG44" s="282"/>
      <c r="AH44" s="283">
        <f t="shared" si="5"/>
        <v>0</v>
      </c>
      <c r="AI44" s="284">
        <f t="shared" si="6"/>
        <v>0</v>
      </c>
      <c r="AJ44" s="283"/>
      <c r="AK44" s="288"/>
      <c r="AL44" s="286"/>
      <c r="AM44" s="287"/>
      <c r="AN44" s="288"/>
      <c r="AO44" s="289"/>
      <c r="AP44" s="289"/>
      <c r="AQ44" s="290"/>
      <c r="AR44" s="252">
        <f t="shared" si="7"/>
        <v>0</v>
      </c>
      <c r="AS44" s="291"/>
      <c r="AT44" s="277" t="s">
        <v>17</v>
      </c>
      <c r="AU44" s="277" t="s">
        <v>1817</v>
      </c>
      <c r="AV44" s="292" t="s">
        <v>1633</v>
      </c>
      <c r="AW44" s="292" t="e">
        <f>IF(#REF!="","",IF(#REF!&lt;&gt;"human resources",IF(LEFT(#REF!,6)="10301S","Selling","General Administrative"),IFERROR(IF(FIND("Selling",D44)&gt;0,"Selling","General Administrative"),"General Administrative")))</f>
        <v>#REF!</v>
      </c>
      <c r="AX44" s="292" t="s">
        <v>1633</v>
      </c>
    </row>
    <row r="45" spans="1:50" s="293" customFormat="1" x14ac:dyDescent="0.25">
      <c r="A45" s="277" t="s">
        <v>17</v>
      </c>
      <c r="B45" s="277" t="s">
        <v>282</v>
      </c>
      <c r="C45" s="277" t="s">
        <v>3237</v>
      </c>
      <c r="D45" s="430">
        <v>52400060</v>
      </c>
      <c r="E45" s="278" t="s">
        <v>1412</v>
      </c>
      <c r="F45" s="279" t="str">
        <f>VLOOKUP(D45,'Master Data'!H:I,2,FALSE)</f>
        <v>General transportation</v>
      </c>
      <c r="G45" s="279" t="str">
        <f>_xlfn.CONCAT(VLOOKUP(D45,'Master Data'!B:F,5,0)," ","Cost")</f>
        <v>Fixed Cost</v>
      </c>
      <c r="H45" s="280">
        <f>SUMIFS(RD!$T:$T,RD!$B:$B,"1",RD!$H:$H,'Budget COGM Detail'!$D45,RD!$U:$U,'Budget COGM Detail'!$B45)</f>
        <v>0</v>
      </c>
      <c r="I45" s="280">
        <f>SUMIFS(RD!$T:$T,RD!$B:$B,"2",RD!$H:$H,'Budget COGM Detail'!$D45,RD!$U:$U,'Budget COGM Detail'!$B45)</f>
        <v>0</v>
      </c>
      <c r="J45" s="280">
        <f>SUMIFS(RD!$T:$T,RD!$B:$B,"3",RD!$H:$H,'Budget COGM Detail'!$D45,RD!$U:$U,'Budget COGM Detail'!$B45)</f>
        <v>0</v>
      </c>
      <c r="K45" s="280">
        <f>SUMIFS(RD!$T:$T,RD!$B:$B,"4",RD!$H:$H,'Budget COGM Detail'!$D45,RD!$U:$U,'Budget COGM Detail'!$B45)</f>
        <v>0</v>
      </c>
      <c r="L45" s="280">
        <f>SUMIFS(RD!$T:$T,RD!$B:$B,"5",RD!$H:$H,'Budget COGM Detail'!$D45,RD!$U:$U,'Budget COGM Detail'!$B45)</f>
        <v>0</v>
      </c>
      <c r="M45" s="280">
        <f>SUMIFS(RD!$T:$T,RD!$B:$B,"6",RD!$H:$H,'Budget COGM Detail'!$D45,RD!$U:$U,'Budget COGM Detail'!$B45)</f>
        <v>0</v>
      </c>
      <c r="N45" s="294"/>
      <c r="O45" s="294"/>
      <c r="P45" s="294"/>
      <c r="Q45" s="294"/>
      <c r="R45" s="294"/>
      <c r="S45" s="294"/>
      <c r="T45" s="281">
        <f t="shared" si="4"/>
        <v>0</v>
      </c>
      <c r="U45" s="281">
        <f>SUMIFS(RD!AV:AV,RD!U:U,'Budget COGM Detail'!B45,RD!H:H,'Budget COGM Detail'!D45)</f>
        <v>0</v>
      </c>
      <c r="V45" s="282"/>
      <c r="W45" s="282"/>
      <c r="X45" s="282"/>
      <c r="Y45" s="282"/>
      <c r="Z45" s="282"/>
      <c r="AA45" s="282"/>
      <c r="AB45" s="282"/>
      <c r="AC45" s="282"/>
      <c r="AD45" s="282"/>
      <c r="AE45" s="282"/>
      <c r="AF45" s="282"/>
      <c r="AG45" s="282"/>
      <c r="AH45" s="283">
        <f t="shared" si="5"/>
        <v>0</v>
      </c>
      <c r="AI45" s="284">
        <f t="shared" si="6"/>
        <v>0</v>
      </c>
      <c r="AJ45" s="283"/>
      <c r="AK45" s="288"/>
      <c r="AL45" s="286"/>
      <c r="AM45" s="287"/>
      <c r="AN45" s="288"/>
      <c r="AO45" s="289"/>
      <c r="AP45" s="289"/>
      <c r="AQ45" s="290"/>
      <c r="AR45" s="252">
        <f t="shared" si="7"/>
        <v>0</v>
      </c>
      <c r="AS45" s="291"/>
      <c r="AT45" s="277" t="s">
        <v>17</v>
      </c>
      <c r="AU45" s="277" t="s">
        <v>1817</v>
      </c>
      <c r="AV45" s="292" t="s">
        <v>1633</v>
      </c>
      <c r="AW45" s="292" t="e">
        <f>IF(#REF!="","",IF(#REF!&lt;&gt;"human resources",IF(LEFT(#REF!,6)="10301S","Selling","General Administrative"),IFERROR(IF(FIND("Selling",D45)&gt;0,"Selling","General Administrative"),"General Administrative")))</f>
        <v>#REF!</v>
      </c>
      <c r="AX45" s="292" t="s">
        <v>1633</v>
      </c>
    </row>
    <row r="46" spans="1:50" s="293" customFormat="1" x14ac:dyDescent="0.25">
      <c r="A46" s="277" t="s">
        <v>17</v>
      </c>
      <c r="B46" s="277" t="s">
        <v>282</v>
      </c>
      <c r="C46" s="277" t="s">
        <v>3237</v>
      </c>
      <c r="D46" s="430">
        <v>52400030</v>
      </c>
      <c r="E46" s="278" t="s">
        <v>1411</v>
      </c>
      <c r="F46" s="279" t="str">
        <f>VLOOKUP(D46,'Master Data'!H:I,2,FALSE)</f>
        <v>General transportation</v>
      </c>
      <c r="G46" s="279" t="str">
        <f>_xlfn.CONCAT(VLOOKUP(D46,'Master Data'!B:F,5,0)," ","Cost")</f>
        <v>Fixed Cost</v>
      </c>
      <c r="H46" s="280">
        <f>SUMIFS(RD!$T:$T,RD!$B:$B,"1",RD!$H:$H,'Budget COGM Detail'!$D46,RD!$U:$U,'Budget COGM Detail'!$B46)</f>
        <v>0</v>
      </c>
      <c r="I46" s="280">
        <f>SUMIFS(RD!$T:$T,RD!$B:$B,"2",RD!$H:$H,'Budget COGM Detail'!$D46,RD!$U:$U,'Budget COGM Detail'!$B46)</f>
        <v>0</v>
      </c>
      <c r="J46" s="280">
        <f>SUMIFS(RD!$T:$T,RD!$B:$B,"3",RD!$H:$H,'Budget COGM Detail'!$D46,RD!$U:$U,'Budget COGM Detail'!$B46)</f>
        <v>0</v>
      </c>
      <c r="K46" s="280">
        <f>SUMIFS(RD!$T:$T,RD!$B:$B,"4",RD!$H:$H,'Budget COGM Detail'!$D46,RD!$U:$U,'Budget COGM Detail'!$B46)</f>
        <v>0</v>
      </c>
      <c r="L46" s="280">
        <f>SUMIFS(RD!$T:$T,RD!$B:$B,"5",RD!$H:$H,'Budget COGM Detail'!$D46,RD!$U:$U,'Budget COGM Detail'!$B46)</f>
        <v>0</v>
      </c>
      <c r="M46" s="280">
        <f>SUMIFS(RD!$T:$T,RD!$B:$B,"6",RD!$H:$H,'Budget COGM Detail'!$D46,RD!$U:$U,'Budget COGM Detail'!$B46)</f>
        <v>0</v>
      </c>
      <c r="N46" s="294"/>
      <c r="O46" s="294"/>
      <c r="P46" s="294"/>
      <c r="Q46" s="294"/>
      <c r="R46" s="294"/>
      <c r="S46" s="294"/>
      <c r="T46" s="281">
        <f t="shared" si="4"/>
        <v>0</v>
      </c>
      <c r="U46" s="281">
        <f>SUMIFS(RD!AV:AV,RD!U:U,'Budget COGM Detail'!B46,RD!H:H,'Budget COGM Detail'!D46)</f>
        <v>0</v>
      </c>
      <c r="V46" s="282"/>
      <c r="W46" s="282"/>
      <c r="X46" s="282"/>
      <c r="Y46" s="282"/>
      <c r="Z46" s="282"/>
      <c r="AA46" s="282"/>
      <c r="AB46" s="282"/>
      <c r="AC46" s="282"/>
      <c r="AD46" s="282"/>
      <c r="AE46" s="282"/>
      <c r="AF46" s="282"/>
      <c r="AG46" s="282"/>
      <c r="AH46" s="283">
        <f t="shared" si="5"/>
        <v>0</v>
      </c>
      <c r="AI46" s="284">
        <f t="shared" si="6"/>
        <v>0</v>
      </c>
      <c r="AJ46" s="283"/>
      <c r="AK46" s="288"/>
      <c r="AL46" s="286"/>
      <c r="AM46" s="287"/>
      <c r="AN46" s="288"/>
      <c r="AO46" s="289"/>
      <c r="AP46" s="289"/>
      <c r="AQ46" s="290"/>
      <c r="AR46" s="252">
        <f t="shared" si="7"/>
        <v>0</v>
      </c>
      <c r="AS46" s="291"/>
      <c r="AT46" s="277" t="s">
        <v>17</v>
      </c>
      <c r="AU46" s="277" t="s">
        <v>1817</v>
      </c>
      <c r="AV46" s="292" t="s">
        <v>1633</v>
      </c>
      <c r="AW46" s="292" t="e">
        <f>IF(#REF!="","",IF(#REF!&lt;&gt;"human resources",IF(LEFT(#REF!,6)="10301S","Selling","General Administrative"),IFERROR(IF(FIND("Selling",D46)&gt;0,"Selling","General Administrative"),"General Administrative")))</f>
        <v>#REF!</v>
      </c>
      <c r="AX46" s="292" t="s">
        <v>1633</v>
      </c>
    </row>
    <row r="47" spans="1:50" s="293" customFormat="1" x14ac:dyDescent="0.25">
      <c r="A47" s="277" t="s">
        <v>17</v>
      </c>
      <c r="B47" s="277" t="s">
        <v>282</v>
      </c>
      <c r="C47" s="277" t="s">
        <v>3237</v>
      </c>
      <c r="D47" s="430">
        <v>52600020</v>
      </c>
      <c r="E47" s="278" t="s">
        <v>1413</v>
      </c>
      <c r="F47" s="279" t="str">
        <f>VLOOKUP(D47,'Master Data'!H:I,2,FALSE)</f>
        <v>Equipment expenses</v>
      </c>
      <c r="G47" s="279" t="str">
        <f>_xlfn.CONCAT(VLOOKUP(D47,'Master Data'!B:F,5,0)," ","Cost")</f>
        <v>Fixed Cost</v>
      </c>
      <c r="H47" s="280">
        <f>SUMIFS(RD!$T:$T,RD!$B:$B,"1",RD!$H:$H,'Budget COGM Detail'!$D47,RD!$U:$U,'Budget COGM Detail'!$B47)</f>
        <v>0</v>
      </c>
      <c r="I47" s="280">
        <f>SUMIFS(RD!$T:$T,RD!$B:$B,"2",RD!$H:$H,'Budget COGM Detail'!$D47,RD!$U:$U,'Budget COGM Detail'!$B47)</f>
        <v>0</v>
      </c>
      <c r="J47" s="280">
        <f>SUMIFS(RD!$T:$T,RD!$B:$B,"3",RD!$H:$H,'Budget COGM Detail'!$D47,RD!$U:$U,'Budget COGM Detail'!$B47)</f>
        <v>0</v>
      </c>
      <c r="K47" s="280">
        <f>SUMIFS(RD!$T:$T,RD!$B:$B,"4",RD!$H:$H,'Budget COGM Detail'!$D47,RD!$U:$U,'Budget COGM Detail'!$B47)</f>
        <v>0</v>
      </c>
      <c r="L47" s="280">
        <f>SUMIFS(RD!$T:$T,RD!$B:$B,"5",RD!$H:$H,'Budget COGM Detail'!$D47,RD!$U:$U,'Budget COGM Detail'!$B47)</f>
        <v>0</v>
      </c>
      <c r="M47" s="280">
        <f>SUMIFS(RD!$T:$T,RD!$B:$B,"6",RD!$H:$H,'Budget COGM Detail'!$D47,RD!$U:$U,'Budget COGM Detail'!$B47)</f>
        <v>0</v>
      </c>
      <c r="N47" s="294"/>
      <c r="O47" s="294"/>
      <c r="P47" s="294"/>
      <c r="Q47" s="294"/>
      <c r="R47" s="294"/>
      <c r="S47" s="294"/>
      <c r="T47" s="281">
        <f t="shared" si="4"/>
        <v>0</v>
      </c>
      <c r="U47" s="281">
        <f>SUMIFS(RD!AV:AV,RD!U:U,'Budget COGM Detail'!B47,RD!H:H,'Budget COGM Detail'!D47)</f>
        <v>0</v>
      </c>
      <c r="V47" s="282"/>
      <c r="W47" s="282"/>
      <c r="X47" s="282"/>
      <c r="Y47" s="282"/>
      <c r="Z47" s="282"/>
      <c r="AA47" s="282"/>
      <c r="AB47" s="282"/>
      <c r="AC47" s="282"/>
      <c r="AD47" s="282"/>
      <c r="AE47" s="282"/>
      <c r="AF47" s="282"/>
      <c r="AG47" s="282"/>
      <c r="AH47" s="283">
        <f t="shared" si="5"/>
        <v>0</v>
      </c>
      <c r="AI47" s="284">
        <f t="shared" si="6"/>
        <v>0</v>
      </c>
      <c r="AJ47" s="283"/>
      <c r="AK47" s="288"/>
      <c r="AL47" s="286"/>
      <c r="AM47" s="287"/>
      <c r="AN47" s="288"/>
      <c r="AO47" s="289"/>
      <c r="AP47" s="289"/>
      <c r="AQ47" s="290"/>
      <c r="AR47" s="252">
        <f t="shared" si="7"/>
        <v>0</v>
      </c>
      <c r="AS47" s="291"/>
      <c r="AT47" s="277" t="s">
        <v>17</v>
      </c>
      <c r="AU47" s="277" t="s">
        <v>1817</v>
      </c>
      <c r="AV47" s="292" t="s">
        <v>1633</v>
      </c>
      <c r="AW47" s="292" t="e">
        <f>IF(#REF!="","",IF(#REF!&lt;&gt;"human resources",IF(LEFT(#REF!,6)="10301S","Selling","General Administrative"),IFERROR(IF(FIND("Selling",D47)&gt;0,"Selling","General Administrative"),"General Administrative")))</f>
        <v>#REF!</v>
      </c>
      <c r="AX47" s="292" t="s">
        <v>1633</v>
      </c>
    </row>
    <row r="48" spans="1:50" s="293" customFormat="1" x14ac:dyDescent="0.25">
      <c r="A48" s="277" t="s">
        <v>17</v>
      </c>
      <c r="B48" s="277" t="s">
        <v>282</v>
      </c>
      <c r="C48" s="277" t="s">
        <v>3237</v>
      </c>
      <c r="D48" s="430">
        <v>52600030</v>
      </c>
      <c r="E48" s="278" t="s">
        <v>1414</v>
      </c>
      <c r="F48" s="279" t="str">
        <f>VLOOKUP(D48,'Master Data'!H:I,2,FALSE)</f>
        <v>Equipment expenses</v>
      </c>
      <c r="G48" s="279" t="str">
        <f>_xlfn.CONCAT(VLOOKUP(D48,'Master Data'!B:F,5,0)," ","Cost")</f>
        <v>Fixed Cost</v>
      </c>
      <c r="H48" s="280">
        <f>SUMIFS(RD!$T:$T,RD!$B:$B,"1",RD!$H:$H,'Budget COGM Detail'!$D48,RD!$U:$U,'Budget COGM Detail'!$B48)</f>
        <v>0</v>
      </c>
      <c r="I48" s="280">
        <f>SUMIFS(RD!$T:$T,RD!$B:$B,"2",RD!$H:$H,'Budget COGM Detail'!$D48,RD!$U:$U,'Budget COGM Detail'!$B48)</f>
        <v>0</v>
      </c>
      <c r="J48" s="280">
        <f>SUMIFS(RD!$T:$T,RD!$B:$B,"3",RD!$H:$H,'Budget COGM Detail'!$D48,RD!$U:$U,'Budget COGM Detail'!$B48)</f>
        <v>0</v>
      </c>
      <c r="K48" s="280">
        <f>SUMIFS(RD!$T:$T,RD!$B:$B,"4",RD!$H:$H,'Budget COGM Detail'!$D48,RD!$U:$U,'Budget COGM Detail'!$B48)</f>
        <v>0</v>
      </c>
      <c r="L48" s="280">
        <f>SUMIFS(RD!$T:$T,RD!$B:$B,"5",RD!$H:$H,'Budget COGM Detail'!$D48,RD!$U:$U,'Budget COGM Detail'!$B48)</f>
        <v>0</v>
      </c>
      <c r="M48" s="280">
        <f>SUMIFS(RD!$T:$T,RD!$B:$B,"6",RD!$H:$H,'Budget COGM Detail'!$D48,RD!$U:$U,'Budget COGM Detail'!$B48)</f>
        <v>0</v>
      </c>
      <c r="N48" s="294"/>
      <c r="O48" s="294"/>
      <c r="P48" s="294"/>
      <c r="Q48" s="294"/>
      <c r="R48" s="294"/>
      <c r="S48" s="294"/>
      <c r="T48" s="281">
        <f t="shared" si="4"/>
        <v>0</v>
      </c>
      <c r="U48" s="281">
        <f>SUMIFS(RD!AV:AV,RD!U:U,'Budget COGM Detail'!B48,RD!H:H,'Budget COGM Detail'!D48)</f>
        <v>0</v>
      </c>
      <c r="V48" s="282"/>
      <c r="W48" s="282"/>
      <c r="X48" s="282"/>
      <c r="Y48" s="282"/>
      <c r="Z48" s="282"/>
      <c r="AA48" s="282"/>
      <c r="AB48" s="282"/>
      <c r="AC48" s="282"/>
      <c r="AD48" s="282"/>
      <c r="AE48" s="282"/>
      <c r="AF48" s="282"/>
      <c r="AG48" s="282"/>
      <c r="AH48" s="283">
        <f t="shared" si="5"/>
        <v>0</v>
      </c>
      <c r="AI48" s="284">
        <f t="shared" si="6"/>
        <v>0</v>
      </c>
      <c r="AJ48" s="283"/>
      <c r="AK48" s="288"/>
      <c r="AL48" s="286"/>
      <c r="AM48" s="287"/>
      <c r="AN48" s="288"/>
      <c r="AO48" s="289"/>
      <c r="AP48" s="289"/>
      <c r="AQ48" s="290"/>
      <c r="AR48" s="252">
        <f t="shared" si="7"/>
        <v>0</v>
      </c>
      <c r="AS48" s="291"/>
      <c r="AT48" s="277" t="s">
        <v>17</v>
      </c>
      <c r="AU48" s="277" t="s">
        <v>1817</v>
      </c>
      <c r="AV48" s="292" t="s">
        <v>1633</v>
      </c>
      <c r="AW48" s="292" t="e">
        <f>IF(#REF!="","",IF(#REF!&lt;&gt;"human resources",IF(LEFT(#REF!,6)="10301S","Selling","General Administrative"),IFERROR(IF(FIND("Selling",D48)&gt;0,"Selling","General Administrative"),"General Administrative")))</f>
        <v>#REF!</v>
      </c>
      <c r="AX48" s="292" t="s">
        <v>1633</v>
      </c>
    </row>
    <row r="49" spans="1:50" s="293" customFormat="1" x14ac:dyDescent="0.25">
      <c r="A49" s="277" t="s">
        <v>17</v>
      </c>
      <c r="B49" s="277" t="s">
        <v>282</v>
      </c>
      <c r="C49" s="277" t="s">
        <v>3237</v>
      </c>
      <c r="D49" s="430">
        <v>53100010</v>
      </c>
      <c r="E49" s="278" t="s">
        <v>1415</v>
      </c>
      <c r="F49" s="279" t="str">
        <f>VLOOKUP(D49,'Master Data'!H:I,2,FALSE)</f>
        <v>Repair &amp; Maintenance</v>
      </c>
      <c r="G49" s="279" t="str">
        <f>_xlfn.CONCAT(VLOOKUP(D49,'Master Data'!B:F,5,0)," ","Cost")</f>
        <v>Variable Cost</v>
      </c>
      <c r="H49" s="280">
        <f>SUMIFS(RD!$T:$T,RD!$B:$B,"1",RD!$H:$H,'Budget COGM Detail'!$D49,RD!$U:$U,'Budget COGM Detail'!$B49)</f>
        <v>28.070000000000007</v>
      </c>
      <c r="I49" s="280">
        <f>SUMIFS(RD!$T:$T,RD!$B:$B,"2",RD!$H:$H,'Budget COGM Detail'!$D49,RD!$U:$U,'Budget COGM Detail'!$B49)</f>
        <v>401.85</v>
      </c>
      <c r="J49" s="280">
        <f>SUMIFS(RD!$T:$T,RD!$B:$B,"3",RD!$H:$H,'Budget COGM Detail'!$D49,RD!$U:$U,'Budget COGM Detail'!$B49)</f>
        <v>961.52</v>
      </c>
      <c r="K49" s="280">
        <f>SUMIFS(RD!$T:$T,RD!$B:$B,"4",RD!$H:$H,'Budget COGM Detail'!$D49,RD!$U:$U,'Budget COGM Detail'!$B49)</f>
        <v>815.48</v>
      </c>
      <c r="L49" s="280">
        <f>SUMIFS(RD!$T:$T,RD!$B:$B,"5",RD!$H:$H,'Budget COGM Detail'!$D49,RD!$U:$U,'Budget COGM Detail'!$B49)</f>
        <v>360.23</v>
      </c>
      <c r="M49" s="280">
        <f>SUMIFS(RD!$T:$T,RD!$B:$B,"6",RD!$H:$H,'Budget COGM Detail'!$D49,RD!$U:$U,'Budget COGM Detail'!$B49)</f>
        <v>49.989999999999995</v>
      </c>
      <c r="N49" s="294"/>
      <c r="O49" s="294"/>
      <c r="P49" s="294"/>
      <c r="Q49" s="294"/>
      <c r="R49" s="294"/>
      <c r="S49" s="294"/>
      <c r="T49" s="281">
        <f t="shared" si="4"/>
        <v>2617.14</v>
      </c>
      <c r="U49" s="281">
        <f>SUMIFS(RD!AV:AV,RD!U:U,'Budget COGM Detail'!B49,RD!H:H,'Budget COGM Detail'!D49)</f>
        <v>43024680</v>
      </c>
      <c r="V49" s="282"/>
      <c r="W49" s="282"/>
      <c r="X49" s="282"/>
      <c r="Y49" s="282"/>
      <c r="Z49" s="282"/>
      <c r="AA49" s="282"/>
      <c r="AB49" s="282"/>
      <c r="AC49" s="282"/>
      <c r="AD49" s="282"/>
      <c r="AE49" s="282"/>
      <c r="AF49" s="282"/>
      <c r="AG49" s="282"/>
      <c r="AH49" s="283">
        <f t="shared" si="5"/>
        <v>0</v>
      </c>
      <c r="AI49" s="284">
        <f t="shared" si="6"/>
        <v>0</v>
      </c>
      <c r="AJ49" s="283"/>
      <c r="AK49" s="288"/>
      <c r="AL49" s="286"/>
      <c r="AM49" s="287"/>
      <c r="AN49" s="288"/>
      <c r="AO49" s="289"/>
      <c r="AP49" s="289"/>
      <c r="AQ49" s="290"/>
      <c r="AR49" s="252">
        <f t="shared" si="7"/>
        <v>0</v>
      </c>
      <c r="AS49" s="291"/>
      <c r="AT49" s="277" t="s">
        <v>17</v>
      </c>
      <c r="AU49" s="277" t="s">
        <v>1817</v>
      </c>
      <c r="AV49" s="292" t="s">
        <v>1633</v>
      </c>
      <c r="AW49" s="292" t="e">
        <f>IF(#REF!="","",IF(#REF!&lt;&gt;"human resources",IF(LEFT(#REF!,6)="10301S","Selling","General Administrative"),IFERROR(IF(FIND("Selling",D49)&gt;0,"Selling","General Administrative"),"General Administrative")))</f>
        <v>#REF!</v>
      </c>
      <c r="AX49" s="292" t="s">
        <v>1633</v>
      </c>
    </row>
    <row r="50" spans="1:50" s="293" customFormat="1" x14ac:dyDescent="0.25">
      <c r="A50" s="277" t="s">
        <v>17</v>
      </c>
      <c r="B50" s="277" t="s">
        <v>282</v>
      </c>
      <c r="C50" s="277" t="s">
        <v>3237</v>
      </c>
      <c r="D50" s="430">
        <v>50800030</v>
      </c>
      <c r="E50" s="278" t="s">
        <v>1631</v>
      </c>
      <c r="F50" s="279" t="str">
        <f>VLOOKUP(D50,'Master Data'!H:I,2,FALSE)</f>
        <v>Repair &amp; Maintenance</v>
      </c>
      <c r="G50" s="279" t="str">
        <f>_xlfn.CONCAT(VLOOKUP(D50,'Master Data'!B:F,5,0)," ","Cost")</f>
        <v>Variable Cost</v>
      </c>
      <c r="H50" s="280">
        <f>SUMIFS(RD!$T:$T,RD!$B:$B,"1",RD!$H:$H,'Budget COGM Detail'!$D50,RD!$U:$U,'Budget COGM Detail'!$B50)</f>
        <v>0</v>
      </c>
      <c r="I50" s="280">
        <f>SUMIFS(RD!$T:$T,RD!$B:$B,"2",RD!$H:$H,'Budget COGM Detail'!$D50,RD!$U:$U,'Budget COGM Detail'!$B50)</f>
        <v>0</v>
      </c>
      <c r="J50" s="280">
        <f>SUMIFS(RD!$T:$T,RD!$B:$B,"3",RD!$H:$H,'Budget COGM Detail'!$D50,RD!$U:$U,'Budget COGM Detail'!$B50)</f>
        <v>0</v>
      </c>
      <c r="K50" s="280">
        <f>SUMIFS(RD!$T:$T,RD!$B:$B,"4",RD!$H:$H,'Budget COGM Detail'!$D50,RD!$U:$U,'Budget COGM Detail'!$B50)</f>
        <v>0</v>
      </c>
      <c r="L50" s="280">
        <f>SUMIFS(RD!$T:$T,RD!$B:$B,"5",RD!$H:$H,'Budget COGM Detail'!$D50,RD!$U:$U,'Budget COGM Detail'!$B50)</f>
        <v>0</v>
      </c>
      <c r="M50" s="280">
        <f>SUMIFS(RD!$T:$T,RD!$B:$B,"6",RD!$H:$H,'Budget COGM Detail'!$D50,RD!$U:$U,'Budget COGM Detail'!$B50)</f>
        <v>0</v>
      </c>
      <c r="N50" s="294"/>
      <c r="O50" s="294"/>
      <c r="P50" s="294"/>
      <c r="Q50" s="294"/>
      <c r="R50" s="294"/>
      <c r="S50" s="294"/>
      <c r="T50" s="281">
        <f t="shared" si="4"/>
        <v>0</v>
      </c>
      <c r="U50" s="281">
        <f>SUMIFS(RD!AV:AV,RD!U:U,'Budget COGM Detail'!B50,RD!H:H,'Budget COGM Detail'!D50)</f>
        <v>0</v>
      </c>
      <c r="V50" s="282">
        <f>SUMIFS('Production Target'!$F$616:$F$629,'Production Target'!$B$616:$B$629,'Budget COGM Detail'!$C50,'Production Target'!$D$616:$D$629,'Budget COGM Detail'!$E50)</f>
        <v>0</v>
      </c>
      <c r="W50" s="282">
        <f>SUMIFS('Production Target'!G$616:G$629,'Production Target'!$B$616:$B$629,'Budget COGM Detail'!$C50,'Production Target'!$D$616:$D$629,'Budget COGM Detail'!$E50)</f>
        <v>0</v>
      </c>
      <c r="X50" s="282">
        <f>SUMIFS('Production Target'!H$616:H$629,'Production Target'!$B$616:$B$629,'Budget COGM Detail'!$C50,'Production Target'!$D$616:$D$629,'Budget COGM Detail'!$E50)</f>
        <v>0</v>
      </c>
      <c r="Y50" s="282">
        <f>SUMIFS('Production Target'!I$616:I$629,'Production Target'!$B$616:$B$629,'Budget COGM Detail'!$C50,'Production Target'!$D$616:$D$629,'Budget COGM Detail'!$E50)</f>
        <v>0</v>
      </c>
      <c r="Z50" s="282">
        <f>SUMIFS('Production Target'!J$616:J$629,'Production Target'!$B$616:$B$629,'Budget COGM Detail'!$C50,'Production Target'!$D$616:$D$629,'Budget COGM Detail'!$E50)</f>
        <v>0</v>
      </c>
      <c r="AA50" s="282">
        <f>SUMIFS('Production Target'!K$616:K$629,'Production Target'!$B$616:$B$629,'Budget COGM Detail'!$C50,'Production Target'!$D$616:$D$629,'Budget COGM Detail'!$E50)</f>
        <v>0</v>
      </c>
      <c r="AB50" s="282">
        <f>SUMIFS('Production Target'!L$616:L$629,'Production Target'!$B$616:$B$629,'Budget COGM Detail'!$C50,'Production Target'!$D$616:$D$629,'Budget COGM Detail'!$E50)</f>
        <v>0</v>
      </c>
      <c r="AC50" s="282">
        <f>SUMIFS('Production Target'!M$616:M$629,'Production Target'!$B$616:$B$629,'Budget COGM Detail'!$C50,'Production Target'!$D$616:$D$629,'Budget COGM Detail'!$E50)</f>
        <v>0</v>
      </c>
      <c r="AD50" s="282">
        <f>SUMIFS('Production Target'!N$616:N$629,'Production Target'!$B$616:$B$629,'Budget COGM Detail'!$C50,'Production Target'!$D$616:$D$629,'Budget COGM Detail'!$E50)</f>
        <v>0</v>
      </c>
      <c r="AE50" s="282">
        <f>SUMIFS('Production Target'!O$616:O$629,'Production Target'!$B$616:$B$629,'Budget COGM Detail'!$C50,'Production Target'!$D$616:$D$629,'Budget COGM Detail'!$E50)</f>
        <v>0</v>
      </c>
      <c r="AF50" s="282">
        <f>SUMIFS('Production Target'!P$616:P$629,'Production Target'!$B$616:$B$629,'Budget COGM Detail'!$C50,'Production Target'!$D$616:$D$629,'Budget COGM Detail'!$E50)</f>
        <v>0</v>
      </c>
      <c r="AG50" s="282">
        <f>SUMIFS('Production Target'!Q$616:Q$629,'Production Target'!$B$616:$B$629,'Budget COGM Detail'!$C50,'Production Target'!$D$616:$D$629,'Budget COGM Detail'!$E50)</f>
        <v>0</v>
      </c>
      <c r="AH50" s="283">
        <f t="shared" si="5"/>
        <v>0</v>
      </c>
      <c r="AI50" s="284">
        <f t="shared" si="6"/>
        <v>0</v>
      </c>
      <c r="AJ50" s="283"/>
      <c r="AK50" s="288"/>
      <c r="AL50" s="286"/>
      <c r="AM50" s="287"/>
      <c r="AN50" s="288"/>
      <c r="AO50" s="289"/>
      <c r="AP50" s="289"/>
      <c r="AQ50" s="290"/>
      <c r="AR50" s="252">
        <f t="shared" si="7"/>
        <v>0</v>
      </c>
      <c r="AS50" s="291"/>
      <c r="AT50" s="277" t="s">
        <v>17</v>
      </c>
      <c r="AU50" s="277" t="s">
        <v>1817</v>
      </c>
      <c r="AV50" s="292" t="s">
        <v>1633</v>
      </c>
      <c r="AW50" s="292" t="e">
        <f>IF(#REF!="","",IF(#REF!&lt;&gt;"human resources",IF(LEFT(#REF!,6)="10301S","Selling","General Administrative"),IFERROR(IF(FIND("Selling",D50)&gt;0,"Selling","General Administrative"),"General Administrative")))</f>
        <v>#REF!</v>
      </c>
      <c r="AX50" s="292" t="s">
        <v>1633</v>
      </c>
    </row>
    <row r="51" spans="1:50" s="293" customFormat="1" x14ac:dyDescent="0.25">
      <c r="A51" s="277" t="s">
        <v>17</v>
      </c>
      <c r="B51" s="277" t="s">
        <v>282</v>
      </c>
      <c r="C51" s="277" t="s">
        <v>3237</v>
      </c>
      <c r="D51" s="430">
        <v>52400040</v>
      </c>
      <c r="E51" s="278" t="s">
        <v>620</v>
      </c>
      <c r="F51" s="279" t="str">
        <f>VLOOKUP(D51,'Master Data'!H:I,2,FALSE)</f>
        <v>General Transportation</v>
      </c>
      <c r="G51" s="279" t="str">
        <f>_xlfn.CONCAT(VLOOKUP(D51,'Master Data'!B:F,5,0)," ","Cost")</f>
        <v>Fixed Cost</v>
      </c>
      <c r="H51" s="280">
        <f>SUMIFS(RD!$T:$T,RD!$B:$B,"1",RD!$H:$H,'Budget COGM Detail'!$D51,RD!$U:$U,'Budget COGM Detail'!$B51)</f>
        <v>0</v>
      </c>
      <c r="I51" s="280">
        <f>SUMIFS(RD!$T:$T,RD!$B:$B,"2",RD!$H:$H,'Budget COGM Detail'!$D51,RD!$U:$U,'Budget COGM Detail'!$B51)</f>
        <v>0</v>
      </c>
      <c r="J51" s="280">
        <f>SUMIFS(RD!$T:$T,RD!$B:$B,"3",RD!$H:$H,'Budget COGM Detail'!$D51,RD!$U:$U,'Budget COGM Detail'!$B51)</f>
        <v>0</v>
      </c>
      <c r="K51" s="280">
        <f>SUMIFS(RD!$T:$T,RD!$B:$B,"4",RD!$H:$H,'Budget COGM Detail'!$D51,RD!$U:$U,'Budget COGM Detail'!$B51)</f>
        <v>0</v>
      </c>
      <c r="L51" s="280">
        <f>SUMIFS(RD!$T:$T,RD!$B:$B,"5",RD!$H:$H,'Budget COGM Detail'!$D51,RD!$U:$U,'Budget COGM Detail'!$B51)</f>
        <v>0</v>
      </c>
      <c r="M51" s="280">
        <f>SUMIFS(RD!$T:$T,RD!$B:$B,"6",RD!$H:$H,'Budget COGM Detail'!$D51,RD!$U:$U,'Budget COGM Detail'!$B51)</f>
        <v>0</v>
      </c>
      <c r="N51" s="294"/>
      <c r="O51" s="294"/>
      <c r="P51" s="294"/>
      <c r="Q51" s="294"/>
      <c r="R51" s="294"/>
      <c r="S51" s="294"/>
      <c r="T51" s="281">
        <f t="shared" si="4"/>
        <v>0</v>
      </c>
      <c r="U51" s="281">
        <f>SUMIFS(RD!AV:AV,RD!U:U,'Budget COGM Detail'!B51,RD!H:H,'Budget COGM Detail'!D51)</f>
        <v>0</v>
      </c>
      <c r="V51" s="282"/>
      <c r="W51" s="282"/>
      <c r="X51" s="282"/>
      <c r="Y51" s="282"/>
      <c r="Z51" s="282"/>
      <c r="AA51" s="282"/>
      <c r="AB51" s="282"/>
      <c r="AC51" s="282"/>
      <c r="AD51" s="282"/>
      <c r="AE51" s="282"/>
      <c r="AF51" s="282"/>
      <c r="AG51" s="282"/>
      <c r="AH51" s="283">
        <f t="shared" si="5"/>
        <v>0</v>
      </c>
      <c r="AI51" s="284">
        <f t="shared" si="6"/>
        <v>0</v>
      </c>
      <c r="AJ51" s="283"/>
      <c r="AK51" s="288"/>
      <c r="AL51" s="286"/>
      <c r="AM51" s="287"/>
      <c r="AN51" s="288"/>
      <c r="AO51" s="289"/>
      <c r="AP51" s="289"/>
      <c r="AQ51" s="290"/>
      <c r="AR51" s="252">
        <f t="shared" si="7"/>
        <v>0</v>
      </c>
      <c r="AS51" s="291"/>
      <c r="AT51" s="277" t="s">
        <v>17</v>
      </c>
      <c r="AU51" s="277" t="s">
        <v>1817</v>
      </c>
      <c r="AV51" s="292" t="s">
        <v>1633</v>
      </c>
      <c r="AW51" s="292" t="e">
        <f>IF(#REF!="","",IF(#REF!&lt;&gt;"human resources",IF(LEFT(#REF!,6)="10301S","Selling","General Administrative"),IFERROR(IF(FIND("Selling",D51)&gt;0,"Selling","General Administrative"),"General Administrative")))</f>
        <v>#REF!</v>
      </c>
      <c r="AX51" s="292" t="s">
        <v>1633</v>
      </c>
    </row>
    <row r="52" spans="1:50" s="293" customFormat="1" x14ac:dyDescent="0.25">
      <c r="A52" s="277" t="s">
        <v>17</v>
      </c>
      <c r="B52" s="277" t="s">
        <v>282</v>
      </c>
      <c r="C52" s="277" t="s">
        <v>3237</v>
      </c>
      <c r="D52" s="430">
        <v>52200010</v>
      </c>
      <c r="E52" s="278" t="s">
        <v>610</v>
      </c>
      <c r="F52" s="279" t="str">
        <f>VLOOKUP(D52,'Master Data'!H:I,2,FALSE)</f>
        <v>Stationery &amp; Printing</v>
      </c>
      <c r="G52" s="279" t="str">
        <f>_xlfn.CONCAT(VLOOKUP(D52,'Master Data'!B:F,5,0)," ","Cost")</f>
        <v>Fixed Cost</v>
      </c>
      <c r="H52" s="280">
        <f>SUMIFS(RD!$T:$T,RD!$B:$B,"1",RD!$H:$H,'Budget COGM Detail'!$D52,RD!$U:$U,'Budget COGM Detail'!$B52)</f>
        <v>0</v>
      </c>
      <c r="I52" s="280">
        <f>SUMIFS(RD!$T:$T,RD!$B:$B,"2",RD!$H:$H,'Budget COGM Detail'!$D52,RD!$U:$U,'Budget COGM Detail'!$B52)</f>
        <v>0</v>
      </c>
      <c r="J52" s="280">
        <f>SUMIFS(RD!$T:$T,RD!$B:$B,"3",RD!$H:$H,'Budget COGM Detail'!$D52,RD!$U:$U,'Budget COGM Detail'!$B52)</f>
        <v>0</v>
      </c>
      <c r="K52" s="280">
        <f>SUMIFS(RD!$T:$T,RD!$B:$B,"4",RD!$H:$H,'Budget COGM Detail'!$D52,RD!$U:$U,'Budget COGM Detail'!$B52)</f>
        <v>0</v>
      </c>
      <c r="L52" s="280">
        <f>SUMIFS(RD!$T:$T,RD!$B:$B,"5",RD!$H:$H,'Budget COGM Detail'!$D52,RD!$U:$U,'Budget COGM Detail'!$B52)</f>
        <v>0</v>
      </c>
      <c r="M52" s="280">
        <f>SUMIFS(RD!$T:$T,RD!$B:$B,"6",RD!$H:$H,'Budget COGM Detail'!$D52,RD!$U:$U,'Budget COGM Detail'!$B52)</f>
        <v>0</v>
      </c>
      <c r="N52" s="294"/>
      <c r="O52" s="294"/>
      <c r="P52" s="294"/>
      <c r="Q52" s="294"/>
      <c r="R52" s="294"/>
      <c r="S52" s="294"/>
      <c r="T52" s="281">
        <f t="shared" si="4"/>
        <v>0</v>
      </c>
      <c r="U52" s="281">
        <f>SUMIFS(RD!AV:AV,RD!U:U,'Budget COGM Detail'!B52,RD!H:H,'Budget COGM Detail'!D52)</f>
        <v>0</v>
      </c>
      <c r="V52" s="282"/>
      <c r="W52" s="282"/>
      <c r="X52" s="282"/>
      <c r="Y52" s="282"/>
      <c r="Z52" s="282"/>
      <c r="AA52" s="282"/>
      <c r="AB52" s="282"/>
      <c r="AC52" s="282"/>
      <c r="AD52" s="282"/>
      <c r="AE52" s="282"/>
      <c r="AF52" s="282"/>
      <c r="AG52" s="282"/>
      <c r="AH52" s="283">
        <f t="shared" si="5"/>
        <v>0</v>
      </c>
      <c r="AI52" s="284">
        <f t="shared" si="6"/>
        <v>0</v>
      </c>
      <c r="AJ52" s="283"/>
      <c r="AK52" s="288"/>
      <c r="AL52" s="286"/>
      <c r="AM52" s="287"/>
      <c r="AN52" s="288"/>
      <c r="AO52" s="289"/>
      <c r="AP52" s="289"/>
      <c r="AQ52" s="290"/>
      <c r="AR52" s="252">
        <f t="shared" si="7"/>
        <v>0</v>
      </c>
      <c r="AS52" s="291"/>
      <c r="AT52" s="277" t="s">
        <v>17</v>
      </c>
      <c r="AU52" s="277" t="s">
        <v>1817</v>
      </c>
      <c r="AV52" s="292" t="s">
        <v>1633</v>
      </c>
      <c r="AW52" s="292" t="e">
        <f>IF(#REF!="","",IF(#REF!&lt;&gt;"human resources",IF(LEFT(#REF!,6)="10301S","Selling","General Administrative"),IFERROR(IF(FIND("Selling",D52)&gt;0,"Selling","General Administrative"),"General Administrative")))</f>
        <v>#REF!</v>
      </c>
      <c r="AX52" s="292" t="s">
        <v>1633</v>
      </c>
    </row>
    <row r="53" spans="1:50" s="293" customFormat="1" x14ac:dyDescent="0.25">
      <c r="A53" s="277" t="s">
        <v>17</v>
      </c>
      <c r="B53" s="277" t="s">
        <v>282</v>
      </c>
      <c r="C53" s="277" t="s">
        <v>3237</v>
      </c>
      <c r="D53" s="430">
        <v>51900030</v>
      </c>
      <c r="E53" s="278" t="s">
        <v>587</v>
      </c>
      <c r="F53" s="279" t="str">
        <f>VLOOKUP(D53,'Master Data'!H:I,2,FALSE)</f>
        <v>Professional Fee</v>
      </c>
      <c r="G53" s="279" t="str">
        <f>_xlfn.CONCAT(VLOOKUP(D53,'Master Data'!B:F,5,0)," ","Cost")</f>
        <v>Fixed Cost</v>
      </c>
      <c r="H53" s="280">
        <f>SUMIFS(RD!$T:$T,RD!$B:$B,"1",RD!$H:$H,'Budget COGM Detail'!$D53,RD!$U:$U,'Budget COGM Detail'!$B53)</f>
        <v>0</v>
      </c>
      <c r="I53" s="280">
        <f>SUMIFS(RD!$T:$T,RD!$B:$B,"2",RD!$H:$H,'Budget COGM Detail'!$D53,RD!$U:$U,'Budget COGM Detail'!$B53)</f>
        <v>0</v>
      </c>
      <c r="J53" s="280">
        <f>SUMIFS(RD!$T:$T,RD!$B:$B,"3",RD!$H:$H,'Budget COGM Detail'!$D53,RD!$U:$U,'Budget COGM Detail'!$B53)</f>
        <v>0</v>
      </c>
      <c r="K53" s="280">
        <f>SUMIFS(RD!$T:$T,RD!$B:$B,"4",RD!$H:$H,'Budget COGM Detail'!$D53,RD!$U:$U,'Budget COGM Detail'!$B53)</f>
        <v>0</v>
      </c>
      <c r="L53" s="280">
        <f>SUMIFS(RD!$T:$T,RD!$B:$B,"5",RD!$H:$H,'Budget COGM Detail'!$D53,RD!$U:$U,'Budget COGM Detail'!$B53)</f>
        <v>0</v>
      </c>
      <c r="M53" s="280">
        <f>SUMIFS(RD!$T:$T,RD!$B:$B,"6",RD!$H:$H,'Budget COGM Detail'!$D53,RD!$U:$U,'Budget COGM Detail'!$B53)</f>
        <v>0</v>
      </c>
      <c r="N53" s="294"/>
      <c r="O53" s="294"/>
      <c r="P53" s="294"/>
      <c r="Q53" s="294"/>
      <c r="R53" s="294"/>
      <c r="S53" s="294"/>
      <c r="T53" s="281">
        <f t="shared" si="4"/>
        <v>0</v>
      </c>
      <c r="U53" s="281">
        <f>SUMIFS(RD!AV:AV,RD!U:U,'Budget COGM Detail'!B53,RD!H:H,'Budget COGM Detail'!D53)</f>
        <v>0</v>
      </c>
      <c r="V53" s="282"/>
      <c r="W53" s="282"/>
      <c r="X53" s="282"/>
      <c r="Y53" s="282"/>
      <c r="Z53" s="282"/>
      <c r="AA53" s="282"/>
      <c r="AB53" s="282"/>
      <c r="AC53" s="282"/>
      <c r="AD53" s="282"/>
      <c r="AE53" s="282"/>
      <c r="AF53" s="282"/>
      <c r="AG53" s="282"/>
      <c r="AH53" s="283">
        <f t="shared" si="5"/>
        <v>0</v>
      </c>
      <c r="AI53" s="284">
        <f t="shared" si="6"/>
        <v>0</v>
      </c>
      <c r="AJ53" s="283"/>
      <c r="AK53" s="288"/>
      <c r="AL53" s="286"/>
      <c r="AM53" s="287"/>
      <c r="AN53" s="288"/>
      <c r="AO53" s="289"/>
      <c r="AP53" s="289"/>
      <c r="AQ53" s="290"/>
      <c r="AR53" s="252">
        <f t="shared" si="7"/>
        <v>0</v>
      </c>
      <c r="AS53" s="291"/>
      <c r="AT53" s="277" t="s">
        <v>17</v>
      </c>
      <c r="AU53" s="277" t="s">
        <v>1817</v>
      </c>
      <c r="AV53" s="292" t="s">
        <v>1633</v>
      </c>
      <c r="AW53" s="292" t="e">
        <f>IF(#REF!="","",IF(#REF!&lt;&gt;"human resources",IF(LEFT(#REF!,6)="10301S","Selling","General Administrative"),IFERROR(IF(FIND("Selling",D53)&gt;0,"Selling","General Administrative"),"General Administrative")))</f>
        <v>#REF!</v>
      </c>
      <c r="AX53" s="292" t="s">
        <v>1633</v>
      </c>
    </row>
    <row r="54" spans="1:50" s="293" customFormat="1" x14ac:dyDescent="0.25">
      <c r="A54" s="277" t="s">
        <v>17</v>
      </c>
      <c r="B54" s="277" t="s">
        <v>282</v>
      </c>
      <c r="C54" s="277" t="s">
        <v>3237</v>
      </c>
      <c r="D54" s="430">
        <v>52100050</v>
      </c>
      <c r="E54" s="278" t="s">
        <v>1462</v>
      </c>
      <c r="F54" s="279" t="str">
        <f>VLOOKUP(D54,'Master Data'!H:I,2,FALSE)</f>
        <v>Tax and license</v>
      </c>
      <c r="G54" s="279" t="str">
        <f>_xlfn.CONCAT(VLOOKUP(D54,'Master Data'!B:F,5,0)," ","Cost")</f>
        <v>Fixed Cost</v>
      </c>
      <c r="H54" s="280">
        <f>SUMIFS(RD!$T:$T,RD!$B:$B,"1",RD!$H:$H,'Budget COGM Detail'!$D54,RD!$U:$U,'Budget COGM Detail'!$B54)</f>
        <v>0</v>
      </c>
      <c r="I54" s="280">
        <f>SUMIFS(RD!$T:$T,RD!$B:$B,"2",RD!$H:$H,'Budget COGM Detail'!$D54,RD!$U:$U,'Budget COGM Detail'!$B54)</f>
        <v>0</v>
      </c>
      <c r="J54" s="280">
        <f>SUMIFS(RD!$T:$T,RD!$B:$B,"3",RD!$H:$H,'Budget COGM Detail'!$D54,RD!$U:$U,'Budget COGM Detail'!$B54)</f>
        <v>0</v>
      </c>
      <c r="K54" s="280">
        <f>SUMIFS(RD!$T:$T,RD!$B:$B,"4",RD!$H:$H,'Budget COGM Detail'!$D54,RD!$U:$U,'Budget COGM Detail'!$B54)</f>
        <v>0</v>
      </c>
      <c r="L54" s="280">
        <f>SUMIFS(RD!$T:$T,RD!$B:$B,"5",RD!$H:$H,'Budget COGM Detail'!$D54,RD!$U:$U,'Budget COGM Detail'!$B54)</f>
        <v>0</v>
      </c>
      <c r="M54" s="280">
        <f>SUMIFS(RD!$T:$T,RD!$B:$B,"6",RD!$H:$H,'Budget COGM Detail'!$D54,RD!$U:$U,'Budget COGM Detail'!$B54)</f>
        <v>0</v>
      </c>
      <c r="N54" s="294"/>
      <c r="O54" s="294"/>
      <c r="P54" s="294"/>
      <c r="Q54" s="294"/>
      <c r="R54" s="294"/>
      <c r="S54" s="294"/>
      <c r="T54" s="281">
        <f t="shared" si="4"/>
        <v>0</v>
      </c>
      <c r="U54" s="281">
        <f>SUMIFS(RD!AV:AV,RD!U:U,'Budget COGM Detail'!B54,RD!H:H,'Budget COGM Detail'!D54)</f>
        <v>0</v>
      </c>
      <c r="V54" s="282"/>
      <c r="W54" s="282"/>
      <c r="X54" s="282"/>
      <c r="Y54" s="282"/>
      <c r="Z54" s="282"/>
      <c r="AA54" s="282"/>
      <c r="AB54" s="282"/>
      <c r="AC54" s="282"/>
      <c r="AD54" s="282"/>
      <c r="AE54" s="282"/>
      <c r="AF54" s="282"/>
      <c r="AG54" s="282"/>
      <c r="AH54" s="283">
        <f t="shared" si="5"/>
        <v>0</v>
      </c>
      <c r="AI54" s="284">
        <f t="shared" si="6"/>
        <v>0</v>
      </c>
      <c r="AJ54" s="283"/>
      <c r="AK54" s="288"/>
      <c r="AL54" s="286"/>
      <c r="AM54" s="287"/>
      <c r="AN54" s="288"/>
      <c r="AO54" s="289"/>
      <c r="AP54" s="289"/>
      <c r="AQ54" s="290"/>
      <c r="AR54" s="252">
        <f t="shared" si="7"/>
        <v>0</v>
      </c>
      <c r="AS54" s="291"/>
      <c r="AT54" s="277" t="s">
        <v>17</v>
      </c>
      <c r="AU54" s="277" t="s">
        <v>1817</v>
      </c>
      <c r="AV54" s="292" t="s">
        <v>1633</v>
      </c>
      <c r="AW54" s="292" t="e">
        <f>IF(#REF!="","",IF(#REF!&lt;&gt;"human resources",IF(LEFT(#REF!,6)="10301S","Selling","General Administrative"),IFERROR(IF(FIND("Selling",D54)&gt;0,"Selling","General Administrative"),"General Administrative")))</f>
        <v>#REF!</v>
      </c>
      <c r="AX54" s="292" t="s">
        <v>1633</v>
      </c>
    </row>
    <row r="55" spans="1:50" s="293" customFormat="1" x14ac:dyDescent="0.25">
      <c r="A55" s="277" t="s">
        <v>17</v>
      </c>
      <c r="B55" s="277" t="s">
        <v>282</v>
      </c>
      <c r="C55" s="277" t="s">
        <v>3237</v>
      </c>
      <c r="D55" s="430">
        <v>52900020</v>
      </c>
      <c r="E55" s="278" t="s">
        <v>1470</v>
      </c>
      <c r="F55" s="279" t="str">
        <f>VLOOKUP(D55,'Master Data'!H:I,2,FALSE)</f>
        <v>Tax and license</v>
      </c>
      <c r="G55" s="279" t="str">
        <f>_xlfn.CONCAT(VLOOKUP(D55,'Master Data'!B:F,5,0)," ","Cost")</f>
        <v>Fixed Cost</v>
      </c>
      <c r="H55" s="280">
        <f>SUMIFS(RD!$T:$T,RD!$B:$B,"1",RD!$H:$H,'Budget COGM Detail'!$D55,RD!$U:$U,'Budget COGM Detail'!$B55)</f>
        <v>0</v>
      </c>
      <c r="I55" s="280">
        <f>SUMIFS(RD!$T:$T,RD!$B:$B,"2",RD!$H:$H,'Budget COGM Detail'!$D55,RD!$U:$U,'Budget COGM Detail'!$B55)</f>
        <v>0</v>
      </c>
      <c r="J55" s="280">
        <f>SUMIFS(RD!$T:$T,RD!$B:$B,"3",RD!$H:$H,'Budget COGM Detail'!$D55,RD!$U:$U,'Budget COGM Detail'!$B55)</f>
        <v>0</v>
      </c>
      <c r="K55" s="280">
        <f>SUMIFS(RD!$T:$T,RD!$B:$B,"4",RD!$H:$H,'Budget COGM Detail'!$D55,RD!$U:$U,'Budget COGM Detail'!$B55)</f>
        <v>0</v>
      </c>
      <c r="L55" s="280">
        <f>SUMIFS(RD!$T:$T,RD!$B:$B,"5",RD!$H:$H,'Budget COGM Detail'!$D55,RD!$U:$U,'Budget COGM Detail'!$B55)</f>
        <v>0</v>
      </c>
      <c r="M55" s="280">
        <f>SUMIFS(RD!$T:$T,RD!$B:$B,"6",RD!$H:$H,'Budget COGM Detail'!$D55,RD!$U:$U,'Budget COGM Detail'!$B55)</f>
        <v>0</v>
      </c>
      <c r="N55" s="294"/>
      <c r="O55" s="294"/>
      <c r="P55" s="294"/>
      <c r="Q55" s="294"/>
      <c r="R55" s="294"/>
      <c r="S55" s="294"/>
      <c r="T55" s="281">
        <f t="shared" si="4"/>
        <v>0</v>
      </c>
      <c r="U55" s="281">
        <f>SUMIFS(RD!AV:AV,RD!U:U,'Budget COGM Detail'!B55,RD!H:H,'Budget COGM Detail'!D55)</f>
        <v>0</v>
      </c>
      <c r="V55" s="282"/>
      <c r="W55" s="282"/>
      <c r="X55" s="282"/>
      <c r="Y55" s="282"/>
      <c r="Z55" s="282"/>
      <c r="AA55" s="282"/>
      <c r="AB55" s="282"/>
      <c r="AC55" s="282"/>
      <c r="AD55" s="282"/>
      <c r="AE55" s="282"/>
      <c r="AF55" s="282"/>
      <c r="AG55" s="282"/>
      <c r="AH55" s="283">
        <f t="shared" si="5"/>
        <v>0</v>
      </c>
      <c r="AI55" s="284">
        <f t="shared" si="6"/>
        <v>0</v>
      </c>
      <c r="AJ55" s="283"/>
      <c r="AK55" s="288"/>
      <c r="AL55" s="286"/>
      <c r="AM55" s="287"/>
      <c r="AN55" s="288"/>
      <c r="AO55" s="289"/>
      <c r="AP55" s="289"/>
      <c r="AQ55" s="290"/>
      <c r="AR55" s="252">
        <f t="shared" si="7"/>
        <v>0</v>
      </c>
      <c r="AS55" s="291"/>
      <c r="AT55" s="277" t="s">
        <v>17</v>
      </c>
      <c r="AU55" s="277" t="s">
        <v>1817</v>
      </c>
      <c r="AV55" s="292" t="s">
        <v>1633</v>
      </c>
      <c r="AW55" s="292" t="e">
        <f>IF(#REF!="","",IF(#REF!&lt;&gt;"human resources",IF(LEFT(#REF!,6)="10301S","Selling","General Administrative"),IFERROR(IF(FIND("Selling",D55)&gt;0,"Selling","General Administrative"),"General Administrative")))</f>
        <v>#REF!</v>
      </c>
      <c r="AX55" s="292" t="s">
        <v>1633</v>
      </c>
    </row>
    <row r="56" spans="1:50" s="293" customFormat="1" x14ac:dyDescent="0.25">
      <c r="A56" s="277" t="s">
        <v>16</v>
      </c>
      <c r="B56" s="277" t="s">
        <v>328</v>
      </c>
      <c r="C56" s="277" t="s">
        <v>93</v>
      </c>
      <c r="D56" s="430">
        <v>50200010</v>
      </c>
      <c r="E56" s="278" t="s">
        <v>1368</v>
      </c>
      <c r="F56" s="279" t="str">
        <f>VLOOKUP(D56,'Master Data'!H:I,2,FALSE)</f>
        <v>Consumables</v>
      </c>
      <c r="G56" s="279" t="str">
        <f>_xlfn.CONCAT(VLOOKUP(D56,'Master Data'!B:F,5,0)," ","Cost")</f>
        <v>Variable Cost</v>
      </c>
      <c r="H56" s="280">
        <f>SUMIFS(RD!$T:$T,RD!$B:$B,"1",RD!$H:$H,'Budget COGM Detail'!$D56,RD!$U:$U,'Budget COGM Detail'!$B56)</f>
        <v>163</v>
      </c>
      <c r="I56" s="280">
        <f>SUMIFS(RD!$T:$T,RD!$B:$B,"2",RD!$H:$H,'Budget COGM Detail'!$D56,RD!$U:$U,'Budget COGM Detail'!$B56)</f>
        <v>86.7800000000002</v>
      </c>
      <c r="J56" s="280">
        <f>SUMIFS(RD!$T:$T,RD!$B:$B,"3",RD!$H:$H,'Budget COGM Detail'!$D56,RD!$U:$U,'Budget COGM Detail'!$B56)</f>
        <v>156.93999999999997</v>
      </c>
      <c r="K56" s="280">
        <f>SUMIFS(RD!$T:$T,RD!$B:$B,"4",RD!$H:$H,'Budget COGM Detail'!$D56,RD!$U:$U,'Budget COGM Detail'!$B56)</f>
        <v>145.4</v>
      </c>
      <c r="L56" s="280">
        <f>SUMIFS(RD!$T:$T,RD!$B:$B,"5",RD!$H:$H,'Budget COGM Detail'!$D56,RD!$U:$U,'Budget COGM Detail'!$B56)</f>
        <v>88.17</v>
      </c>
      <c r="M56" s="280">
        <f>SUMIFS(RD!$T:$T,RD!$B:$B,"6",RD!$H:$H,'Budget COGM Detail'!$D56,RD!$U:$U,'Budget COGM Detail'!$B56)</f>
        <v>24.89</v>
      </c>
      <c r="N56" s="294"/>
      <c r="O56" s="294"/>
      <c r="P56" s="294"/>
      <c r="Q56" s="294"/>
      <c r="R56" s="294"/>
      <c r="S56" s="294"/>
      <c r="T56" s="281">
        <f t="shared" si="4"/>
        <v>665.18000000000006</v>
      </c>
      <c r="U56" s="281">
        <f>SUMIFS(RD!AV:AV,RD!U:U,'Budget COGM Detail'!B56,RD!H:H,'Budget COGM Detail'!D56)</f>
        <v>12061956</v>
      </c>
      <c r="V56" s="282"/>
      <c r="W56" s="282"/>
      <c r="X56" s="282"/>
      <c r="Y56" s="282"/>
      <c r="Z56" s="282"/>
      <c r="AA56" s="282"/>
      <c r="AB56" s="282"/>
      <c r="AC56" s="282"/>
      <c r="AD56" s="282"/>
      <c r="AE56" s="282"/>
      <c r="AF56" s="282"/>
      <c r="AG56" s="282"/>
      <c r="AH56" s="283">
        <f t="shared" si="5"/>
        <v>0</v>
      </c>
      <c r="AI56" s="284">
        <f t="shared" si="6"/>
        <v>0</v>
      </c>
      <c r="AJ56" s="283"/>
      <c r="AK56" s="288"/>
      <c r="AL56" s="286"/>
      <c r="AM56" s="287"/>
      <c r="AN56" s="288"/>
      <c r="AO56" s="289"/>
      <c r="AP56" s="289"/>
      <c r="AQ56" s="290"/>
      <c r="AR56" s="252">
        <f t="shared" si="7"/>
        <v>0</v>
      </c>
      <c r="AS56" s="291"/>
      <c r="AT56" s="277" t="s">
        <v>324</v>
      </c>
      <c r="AU56" s="277" t="s">
        <v>1817</v>
      </c>
      <c r="AV56" s="292" t="s">
        <v>1633</v>
      </c>
      <c r="AW56" s="292" t="e">
        <f>IF(#REF!="","",IF(#REF!&lt;&gt;"human resources",IF(LEFT(#REF!,6)="10301S","Selling","General Administrative"),IFERROR(IF(FIND("Selling",D56)&gt;0,"Selling","General Administrative"),"General Administrative")))</f>
        <v>#REF!</v>
      </c>
      <c r="AX56" s="292" t="s">
        <v>1633</v>
      </c>
    </row>
    <row r="57" spans="1:50" s="293" customFormat="1" x14ac:dyDescent="0.25">
      <c r="A57" s="277" t="s">
        <v>16</v>
      </c>
      <c r="B57" s="277" t="s">
        <v>328</v>
      </c>
      <c r="C57" s="277" t="s">
        <v>93</v>
      </c>
      <c r="D57" s="430">
        <v>50500010</v>
      </c>
      <c r="E57" s="278" t="s">
        <v>1380</v>
      </c>
      <c r="F57" s="279" t="str">
        <f>VLOOKUP(D57,'Master Data'!H:I,2,FALSE)</f>
        <v>Third party services</v>
      </c>
      <c r="G57" s="279" t="str">
        <f>_xlfn.CONCAT(VLOOKUP(D57,'Master Data'!B:F,5,0)," ","Cost")</f>
        <v>Variable Cost</v>
      </c>
      <c r="H57" s="280">
        <f>SUMIFS(RD!$T:$T,RD!$B:$B,"1",RD!$H:$H,'Budget COGM Detail'!$D57,RD!$U:$U,'Budget COGM Detail'!$B57)</f>
        <v>0</v>
      </c>
      <c r="I57" s="280">
        <f>SUMIFS(RD!$T:$T,RD!$B:$B,"2",RD!$H:$H,'Budget COGM Detail'!$D57,RD!$U:$U,'Budget COGM Detail'!$B57)</f>
        <v>0</v>
      </c>
      <c r="J57" s="280">
        <f>SUMIFS(RD!$T:$T,RD!$B:$B,"3",RD!$H:$H,'Budget COGM Detail'!$D57,RD!$U:$U,'Budget COGM Detail'!$B57)</f>
        <v>0</v>
      </c>
      <c r="K57" s="280">
        <f>SUMIFS(RD!$T:$T,RD!$B:$B,"4",RD!$H:$H,'Budget COGM Detail'!$D57,RD!$U:$U,'Budget COGM Detail'!$B57)</f>
        <v>0</v>
      </c>
      <c r="L57" s="280">
        <f>SUMIFS(RD!$T:$T,RD!$B:$B,"5",RD!$H:$H,'Budget COGM Detail'!$D57,RD!$U:$U,'Budget COGM Detail'!$B57)</f>
        <v>0</v>
      </c>
      <c r="M57" s="280">
        <f>SUMIFS(RD!$T:$T,RD!$B:$B,"6",RD!$H:$H,'Budget COGM Detail'!$D57,RD!$U:$U,'Budget COGM Detail'!$B57)</f>
        <v>0</v>
      </c>
      <c r="N57" s="294"/>
      <c r="O57" s="294"/>
      <c r="P57" s="294"/>
      <c r="Q57" s="294"/>
      <c r="R57" s="294"/>
      <c r="S57" s="294"/>
      <c r="T57" s="281">
        <f t="shared" si="4"/>
        <v>0</v>
      </c>
      <c r="U57" s="281">
        <f>SUMIFS(RD!AV:AV,RD!U:U,'Budget COGM Detail'!B57,RD!H:H,'Budget COGM Detail'!D57)</f>
        <v>0</v>
      </c>
      <c r="V57" s="282"/>
      <c r="W57" s="282"/>
      <c r="X57" s="282"/>
      <c r="Y57" s="282"/>
      <c r="Z57" s="282"/>
      <c r="AA57" s="282"/>
      <c r="AB57" s="282"/>
      <c r="AC57" s="282"/>
      <c r="AD57" s="282"/>
      <c r="AE57" s="282"/>
      <c r="AF57" s="282"/>
      <c r="AG57" s="282"/>
      <c r="AH57" s="283">
        <f t="shared" si="5"/>
        <v>0</v>
      </c>
      <c r="AI57" s="284">
        <f t="shared" si="6"/>
        <v>0</v>
      </c>
      <c r="AJ57" s="283"/>
      <c r="AK57" s="288"/>
      <c r="AL57" s="286"/>
      <c r="AM57" s="287"/>
      <c r="AN57" s="288"/>
      <c r="AO57" s="289"/>
      <c r="AP57" s="289"/>
      <c r="AQ57" s="290"/>
      <c r="AR57" s="252">
        <f t="shared" si="7"/>
        <v>0</v>
      </c>
      <c r="AS57" s="291"/>
      <c r="AT57" s="277" t="s">
        <v>324</v>
      </c>
      <c r="AU57" s="277" t="s">
        <v>1817</v>
      </c>
      <c r="AV57" s="292" t="s">
        <v>1633</v>
      </c>
      <c r="AW57" s="292" t="e">
        <f>IF(#REF!="","",IF(#REF!&lt;&gt;"human resources",IF(LEFT(#REF!,6)="10301S","Selling","General Administrative"),IFERROR(IF(FIND("Selling",D57)&gt;0,"Selling","General Administrative"),"General Administrative")))</f>
        <v>#REF!</v>
      </c>
      <c r="AX57" s="292" t="s">
        <v>1633</v>
      </c>
    </row>
    <row r="58" spans="1:50" s="293" customFormat="1" x14ac:dyDescent="0.25">
      <c r="A58" s="277" t="s">
        <v>16</v>
      </c>
      <c r="B58" s="277" t="s">
        <v>328</v>
      </c>
      <c r="C58" s="277" t="s">
        <v>93</v>
      </c>
      <c r="D58" s="430">
        <v>50500030</v>
      </c>
      <c r="E58" s="278" t="s">
        <v>1383</v>
      </c>
      <c r="F58" s="279" t="str">
        <f>VLOOKUP(D58,'Master Data'!H:I,2,FALSE)</f>
        <v>Third party services</v>
      </c>
      <c r="G58" s="279" t="str">
        <f>_xlfn.CONCAT(VLOOKUP(D58,'Master Data'!B:F,5,0)," ","Cost")</f>
        <v>Variable Cost</v>
      </c>
      <c r="H58" s="280">
        <f>SUMIFS(RD!$T:$T,RD!$B:$B,"1",RD!$H:$H,'Budget COGM Detail'!$D58,RD!$U:$U,'Budget COGM Detail'!$B58)</f>
        <v>1002.37</v>
      </c>
      <c r="I58" s="280">
        <f>SUMIFS(RD!$T:$T,RD!$B:$B,"2",RD!$H:$H,'Budget COGM Detail'!$D58,RD!$U:$U,'Budget COGM Detail'!$B58)</f>
        <v>1104.17</v>
      </c>
      <c r="J58" s="280">
        <f>SUMIFS(RD!$T:$T,RD!$B:$B,"3",RD!$H:$H,'Budget COGM Detail'!$D58,RD!$U:$U,'Budget COGM Detail'!$B58)</f>
        <v>2095.54</v>
      </c>
      <c r="K58" s="280">
        <f>SUMIFS(RD!$T:$T,RD!$B:$B,"4",RD!$H:$H,'Budget COGM Detail'!$D58,RD!$U:$U,'Budget COGM Detail'!$B58)</f>
        <v>1209.1200000000001</v>
      </c>
      <c r="L58" s="280">
        <f>SUMIFS(RD!$T:$T,RD!$B:$B,"5",RD!$H:$H,'Budget COGM Detail'!$D58,RD!$U:$U,'Budget COGM Detail'!$B58)</f>
        <v>95.77000000000001</v>
      </c>
      <c r="M58" s="280">
        <f>SUMIFS(RD!$T:$T,RD!$B:$B,"6",RD!$H:$H,'Budget COGM Detail'!$D58,RD!$U:$U,'Budget COGM Detail'!$B58)</f>
        <v>2160.6299999999997</v>
      </c>
      <c r="N58" s="294"/>
      <c r="O58" s="294"/>
      <c r="P58" s="294"/>
      <c r="Q58" s="294"/>
      <c r="R58" s="294"/>
      <c r="S58" s="294"/>
      <c r="T58" s="281">
        <f t="shared" si="4"/>
        <v>7667.6</v>
      </c>
      <c r="U58" s="281">
        <f>SUMIFS(RD!AV:AV,RD!U:U,'Budget COGM Detail'!B58,RD!H:H,'Budget COGM Detail'!D58)</f>
        <v>125967827</v>
      </c>
      <c r="V58" s="282"/>
      <c r="W58" s="282"/>
      <c r="X58" s="282"/>
      <c r="Y58" s="282"/>
      <c r="Z58" s="282"/>
      <c r="AA58" s="282"/>
      <c r="AB58" s="282"/>
      <c r="AC58" s="282"/>
      <c r="AD58" s="282"/>
      <c r="AE58" s="282"/>
      <c r="AF58" s="282"/>
      <c r="AG58" s="282"/>
      <c r="AH58" s="283">
        <f t="shared" si="5"/>
        <v>0</v>
      </c>
      <c r="AI58" s="284">
        <f t="shared" si="6"/>
        <v>0</v>
      </c>
      <c r="AJ58" s="283"/>
      <c r="AK58" s="288"/>
      <c r="AL58" s="286"/>
      <c r="AM58" s="287"/>
      <c r="AN58" s="288"/>
      <c r="AO58" s="289"/>
      <c r="AP58" s="289"/>
      <c r="AQ58" s="290"/>
      <c r="AR58" s="252">
        <f t="shared" si="7"/>
        <v>0</v>
      </c>
      <c r="AS58" s="291"/>
      <c r="AT58" s="277" t="s">
        <v>324</v>
      </c>
      <c r="AU58" s="277" t="s">
        <v>1817</v>
      </c>
      <c r="AV58" s="292" t="s">
        <v>1633</v>
      </c>
      <c r="AW58" s="292" t="e">
        <f>IF(#REF!="","",IF(#REF!&lt;&gt;"human resources",IF(LEFT(#REF!,6)="10301S","Selling","General Administrative"),IFERROR(IF(FIND("Selling",D58)&gt;0,"Selling","General Administrative"),"General Administrative")))</f>
        <v>#REF!</v>
      </c>
      <c r="AX58" s="292" t="s">
        <v>1633</v>
      </c>
    </row>
    <row r="59" spans="1:50" s="293" customFormat="1" x14ac:dyDescent="0.25">
      <c r="A59" s="277" t="s">
        <v>16</v>
      </c>
      <c r="B59" s="277" t="s">
        <v>328</v>
      </c>
      <c r="C59" s="277" t="s">
        <v>93</v>
      </c>
      <c r="D59" s="430">
        <v>50500040</v>
      </c>
      <c r="E59" s="278" t="s">
        <v>438</v>
      </c>
      <c r="F59" s="279" t="str">
        <f>VLOOKUP(D59,'Master Data'!H:I,2,FALSE)</f>
        <v>Third party services</v>
      </c>
      <c r="G59" s="279" t="str">
        <f>_xlfn.CONCAT(VLOOKUP(D59,'Master Data'!B:F,5,0)," ","Cost")</f>
        <v>Variable Cost</v>
      </c>
      <c r="H59" s="280">
        <f>SUMIFS(RD!$T:$T,RD!$B:$B,"1",RD!$H:$H,'Budget COGM Detail'!$D59,RD!$U:$U,'Budget COGM Detail'!$B59)</f>
        <v>0</v>
      </c>
      <c r="I59" s="280">
        <f>SUMIFS(RD!$T:$T,RD!$B:$B,"2",RD!$H:$H,'Budget COGM Detail'!$D59,RD!$U:$U,'Budget COGM Detail'!$B59)</f>
        <v>0</v>
      </c>
      <c r="J59" s="280">
        <f>SUMIFS(RD!$T:$T,RD!$B:$B,"3",RD!$H:$H,'Budget COGM Detail'!$D59,RD!$U:$U,'Budget COGM Detail'!$B59)</f>
        <v>0</v>
      </c>
      <c r="K59" s="280">
        <f>SUMIFS(RD!$T:$T,RD!$B:$B,"4",RD!$H:$H,'Budget COGM Detail'!$D59,RD!$U:$U,'Budget COGM Detail'!$B59)</f>
        <v>0</v>
      </c>
      <c r="L59" s="280">
        <f>SUMIFS(RD!$T:$T,RD!$B:$B,"5",RD!$H:$H,'Budget COGM Detail'!$D59,RD!$U:$U,'Budget COGM Detail'!$B59)</f>
        <v>0</v>
      </c>
      <c r="M59" s="280">
        <f>SUMIFS(RD!$T:$T,RD!$B:$B,"6",RD!$H:$H,'Budget COGM Detail'!$D59,RD!$U:$U,'Budget COGM Detail'!$B59)</f>
        <v>0</v>
      </c>
      <c r="N59" s="294"/>
      <c r="O59" s="294"/>
      <c r="P59" s="294"/>
      <c r="Q59" s="294"/>
      <c r="R59" s="294"/>
      <c r="S59" s="294"/>
      <c r="T59" s="281">
        <f t="shared" si="4"/>
        <v>0</v>
      </c>
      <c r="U59" s="281">
        <f>SUMIFS(RD!AV:AV,RD!U:U,'Budget COGM Detail'!B59,RD!H:H,'Budget COGM Detail'!D59)</f>
        <v>0</v>
      </c>
      <c r="V59" s="282"/>
      <c r="W59" s="282"/>
      <c r="X59" s="282"/>
      <c r="Y59" s="282"/>
      <c r="Z59" s="282"/>
      <c r="AA59" s="282"/>
      <c r="AB59" s="282"/>
      <c r="AC59" s="282"/>
      <c r="AD59" s="282"/>
      <c r="AE59" s="282"/>
      <c r="AF59" s="282"/>
      <c r="AG59" s="282"/>
      <c r="AH59" s="283">
        <f t="shared" si="5"/>
        <v>0</v>
      </c>
      <c r="AI59" s="284">
        <f t="shared" si="6"/>
        <v>0</v>
      </c>
      <c r="AJ59" s="283"/>
      <c r="AK59" s="288"/>
      <c r="AL59" s="286"/>
      <c r="AM59" s="287"/>
      <c r="AN59" s="288"/>
      <c r="AO59" s="289"/>
      <c r="AP59" s="289"/>
      <c r="AQ59" s="290"/>
      <c r="AR59" s="252">
        <f t="shared" si="7"/>
        <v>0</v>
      </c>
      <c r="AS59" s="291"/>
      <c r="AT59" s="277" t="s">
        <v>324</v>
      </c>
      <c r="AU59" s="277" t="s">
        <v>1817</v>
      </c>
      <c r="AV59" s="292" t="s">
        <v>1633</v>
      </c>
      <c r="AW59" s="292" t="e">
        <f>IF(#REF!="","",IF(#REF!&lt;&gt;"human resources",IF(LEFT(#REF!,6)="10301S","Selling","General Administrative"),IFERROR(IF(FIND("Selling",D59)&gt;0,"Selling","General Administrative"),"General Administrative")))</f>
        <v>#REF!</v>
      </c>
      <c r="AX59" s="292" t="s">
        <v>1633</v>
      </c>
    </row>
    <row r="60" spans="1:50" s="293" customFormat="1" x14ac:dyDescent="0.25">
      <c r="A60" s="277" t="s">
        <v>16</v>
      </c>
      <c r="B60" s="277" t="s">
        <v>328</v>
      </c>
      <c r="C60" s="277" t="s">
        <v>93</v>
      </c>
      <c r="D60" s="430">
        <v>50600010</v>
      </c>
      <c r="E60" s="278" t="s">
        <v>1384</v>
      </c>
      <c r="F60" s="279" t="str">
        <f>VLOOKUP(D60,'Master Data'!H:I,2,FALSE)</f>
        <v>Utilities - Electricity Expenses</v>
      </c>
      <c r="G60" s="279" t="str">
        <f>_xlfn.CONCAT(VLOOKUP(D60,'Master Data'!B:F,5,0)," ","Cost")</f>
        <v>Variable Cost</v>
      </c>
      <c r="H60" s="280">
        <f>SUMIFS(RD!$T:$T,RD!$B:$B,"1",RD!$H:$H,'Budget COGM Detail'!$D60,RD!$U:$U,'Budget COGM Detail'!$B60)</f>
        <v>0</v>
      </c>
      <c r="I60" s="280">
        <f>SUMIFS(RD!$T:$T,RD!$B:$B,"2",RD!$H:$H,'Budget COGM Detail'!$D60,RD!$U:$U,'Budget COGM Detail'!$B60)</f>
        <v>0</v>
      </c>
      <c r="J60" s="280">
        <f>SUMIFS(RD!$T:$T,RD!$B:$B,"3",RD!$H:$H,'Budget COGM Detail'!$D60,RD!$U:$U,'Budget COGM Detail'!$B60)</f>
        <v>0</v>
      </c>
      <c r="K60" s="280">
        <f>SUMIFS(RD!$T:$T,RD!$B:$B,"4",RD!$H:$H,'Budget COGM Detail'!$D60,RD!$U:$U,'Budget COGM Detail'!$B60)</f>
        <v>0</v>
      </c>
      <c r="L60" s="280">
        <f>SUMIFS(RD!$T:$T,RD!$B:$B,"5",RD!$H:$H,'Budget COGM Detail'!$D60,RD!$U:$U,'Budget COGM Detail'!$B60)</f>
        <v>0</v>
      </c>
      <c r="M60" s="280">
        <f>SUMIFS(RD!$T:$T,RD!$B:$B,"6",RD!$H:$H,'Budget COGM Detail'!$D60,RD!$U:$U,'Budget COGM Detail'!$B60)</f>
        <v>0</v>
      </c>
      <c r="N60" s="294"/>
      <c r="O60" s="294"/>
      <c r="P60" s="294"/>
      <c r="Q60" s="294"/>
      <c r="R60" s="294"/>
      <c r="S60" s="294"/>
      <c r="T60" s="281">
        <f t="shared" si="4"/>
        <v>0</v>
      </c>
      <c r="U60" s="281">
        <f>SUMIFS(RD!AV:AV,RD!U:U,'Budget COGM Detail'!B60,RD!H:H,'Budget COGM Detail'!D60)</f>
        <v>0</v>
      </c>
      <c r="V60" s="282"/>
      <c r="W60" s="282"/>
      <c r="X60" s="282"/>
      <c r="Y60" s="282"/>
      <c r="Z60" s="282"/>
      <c r="AA60" s="282"/>
      <c r="AB60" s="282"/>
      <c r="AC60" s="282"/>
      <c r="AD60" s="282"/>
      <c r="AE60" s="282"/>
      <c r="AF60" s="282"/>
      <c r="AG60" s="282"/>
      <c r="AH60" s="283">
        <f t="shared" si="5"/>
        <v>0</v>
      </c>
      <c r="AI60" s="284">
        <f t="shared" si="6"/>
        <v>0</v>
      </c>
      <c r="AJ60" s="283"/>
      <c r="AK60" s="288"/>
      <c r="AL60" s="286"/>
      <c r="AM60" s="287"/>
      <c r="AN60" s="288"/>
      <c r="AO60" s="289"/>
      <c r="AP60" s="289"/>
      <c r="AQ60" s="290"/>
      <c r="AR60" s="252">
        <f t="shared" si="7"/>
        <v>0</v>
      </c>
      <c r="AS60" s="291"/>
      <c r="AT60" s="277" t="s">
        <v>324</v>
      </c>
      <c r="AU60" s="277" t="s">
        <v>1817</v>
      </c>
      <c r="AV60" s="292" t="s">
        <v>1633</v>
      </c>
      <c r="AW60" s="292" t="e">
        <f>IF(#REF!="","",IF(#REF!&lt;&gt;"human resources",IF(LEFT(#REF!,6)="10301S","Selling","General Administrative"),IFERROR(IF(FIND("Selling",D60)&gt;0,"Selling","General Administrative"),"General Administrative")))</f>
        <v>#REF!</v>
      </c>
      <c r="AX60" s="292" t="s">
        <v>1633</v>
      </c>
    </row>
    <row r="61" spans="1:50" s="293" customFormat="1" x14ac:dyDescent="0.25">
      <c r="A61" s="277" t="s">
        <v>16</v>
      </c>
      <c r="B61" s="277" t="s">
        <v>328</v>
      </c>
      <c r="C61" s="277" t="s">
        <v>93</v>
      </c>
      <c r="D61" s="430">
        <v>50600030</v>
      </c>
      <c r="E61" s="278" t="s">
        <v>1385</v>
      </c>
      <c r="F61" s="279" t="str">
        <f>VLOOKUP(D61,'Master Data'!H:I,2,FALSE)</f>
        <v>Utilities - Oxigent</v>
      </c>
      <c r="G61" s="279" t="str">
        <f>_xlfn.CONCAT(VLOOKUP(D61,'Master Data'!B:F,5,0)," ","Cost")</f>
        <v>Variable Cost</v>
      </c>
      <c r="H61" s="280">
        <f>SUMIFS(RD!$T:$T,RD!$B:$B,"1",RD!$H:$H,'Budget COGM Detail'!$D61,RD!$U:$U,'Budget COGM Detail'!$B61)</f>
        <v>0</v>
      </c>
      <c r="I61" s="280">
        <f>SUMIFS(RD!$T:$T,RD!$B:$B,"2",RD!$H:$H,'Budget COGM Detail'!$D61,RD!$U:$U,'Budget COGM Detail'!$B61)</f>
        <v>0</v>
      </c>
      <c r="J61" s="280">
        <f>SUMIFS(RD!$T:$T,RD!$B:$B,"3",RD!$H:$H,'Budget COGM Detail'!$D61,RD!$U:$U,'Budget COGM Detail'!$B61)</f>
        <v>0</v>
      </c>
      <c r="K61" s="280">
        <f>SUMIFS(RD!$T:$T,RD!$B:$B,"4",RD!$H:$H,'Budget COGM Detail'!$D61,RD!$U:$U,'Budget COGM Detail'!$B61)</f>
        <v>0</v>
      </c>
      <c r="L61" s="280">
        <f>SUMIFS(RD!$T:$T,RD!$B:$B,"5",RD!$H:$H,'Budget COGM Detail'!$D61,RD!$U:$U,'Budget COGM Detail'!$B61)</f>
        <v>0</v>
      </c>
      <c r="M61" s="280">
        <f>SUMIFS(RD!$T:$T,RD!$B:$B,"6",RD!$H:$H,'Budget COGM Detail'!$D61,RD!$U:$U,'Budget COGM Detail'!$B61)</f>
        <v>0</v>
      </c>
      <c r="N61" s="294"/>
      <c r="O61" s="294"/>
      <c r="P61" s="294"/>
      <c r="Q61" s="294"/>
      <c r="R61" s="294"/>
      <c r="S61" s="294"/>
      <c r="T61" s="281">
        <f t="shared" si="4"/>
        <v>0</v>
      </c>
      <c r="U61" s="281">
        <f>SUMIFS(RD!AV:AV,RD!U:U,'Budget COGM Detail'!B61,RD!H:H,'Budget COGM Detail'!D61)</f>
        <v>0</v>
      </c>
      <c r="V61" s="282"/>
      <c r="W61" s="282"/>
      <c r="X61" s="282"/>
      <c r="Y61" s="282"/>
      <c r="Z61" s="282"/>
      <c r="AA61" s="282"/>
      <c r="AB61" s="282"/>
      <c r="AC61" s="282"/>
      <c r="AD61" s="282"/>
      <c r="AE61" s="282"/>
      <c r="AF61" s="282"/>
      <c r="AG61" s="282"/>
      <c r="AH61" s="283">
        <f t="shared" si="5"/>
        <v>0</v>
      </c>
      <c r="AI61" s="284">
        <f t="shared" si="6"/>
        <v>0</v>
      </c>
      <c r="AJ61" s="283"/>
      <c r="AK61" s="288"/>
      <c r="AL61" s="286"/>
      <c r="AM61" s="287"/>
      <c r="AN61" s="288"/>
      <c r="AO61" s="289"/>
      <c r="AP61" s="289"/>
      <c r="AQ61" s="290"/>
      <c r="AR61" s="252">
        <f t="shared" si="7"/>
        <v>0</v>
      </c>
      <c r="AS61" s="291"/>
      <c r="AT61" s="277" t="s">
        <v>324</v>
      </c>
      <c r="AU61" s="277" t="s">
        <v>1817</v>
      </c>
      <c r="AV61" s="292" t="s">
        <v>1633</v>
      </c>
      <c r="AW61" s="292" t="e">
        <f>IF(#REF!="","",IF(#REF!&lt;&gt;"human resources",IF(LEFT(#REF!,6)="10301S","Selling","General Administrative"),IFERROR(IF(FIND("Selling",D61)&gt;0,"Selling","General Administrative"),"General Administrative")))</f>
        <v>#REF!</v>
      </c>
      <c r="AX61" s="292" t="s">
        <v>1633</v>
      </c>
    </row>
    <row r="62" spans="1:50" s="293" customFormat="1" x14ac:dyDescent="0.25">
      <c r="A62" s="277" t="s">
        <v>16</v>
      </c>
      <c r="B62" s="277" t="s">
        <v>328</v>
      </c>
      <c r="C62" s="277" t="s">
        <v>93</v>
      </c>
      <c r="D62" s="430">
        <v>50600040</v>
      </c>
      <c r="E62" s="278" t="s">
        <v>1386</v>
      </c>
      <c r="F62" s="279" t="str">
        <f>VLOOKUP(D62,'Master Data'!H:I,2,FALSE)</f>
        <v>Utilities - Gas</v>
      </c>
      <c r="G62" s="279" t="str">
        <f>_xlfn.CONCAT(VLOOKUP(D62,'Master Data'!B:F,5,0)," ","Cost")</f>
        <v>Variable Cost</v>
      </c>
      <c r="H62" s="280">
        <f>SUMIFS(RD!$T:$T,RD!$B:$B,"1",RD!$H:$H,'Budget COGM Detail'!$D62,RD!$U:$U,'Budget COGM Detail'!$B62)</f>
        <v>0</v>
      </c>
      <c r="I62" s="280">
        <f>SUMIFS(RD!$T:$T,RD!$B:$B,"2",RD!$H:$H,'Budget COGM Detail'!$D62,RD!$U:$U,'Budget COGM Detail'!$B62)</f>
        <v>0</v>
      </c>
      <c r="J62" s="280">
        <f>SUMIFS(RD!$T:$T,RD!$B:$B,"3",RD!$H:$H,'Budget COGM Detail'!$D62,RD!$U:$U,'Budget COGM Detail'!$B62)</f>
        <v>0</v>
      </c>
      <c r="K62" s="280">
        <f>SUMIFS(RD!$T:$T,RD!$B:$B,"4",RD!$H:$H,'Budget COGM Detail'!$D62,RD!$U:$U,'Budget COGM Detail'!$B62)</f>
        <v>0</v>
      </c>
      <c r="L62" s="280">
        <f>SUMIFS(RD!$T:$T,RD!$B:$B,"5",RD!$H:$H,'Budget COGM Detail'!$D62,RD!$U:$U,'Budget COGM Detail'!$B62)</f>
        <v>0</v>
      </c>
      <c r="M62" s="280">
        <f>SUMIFS(RD!$T:$T,RD!$B:$B,"6",RD!$H:$H,'Budget COGM Detail'!$D62,RD!$U:$U,'Budget COGM Detail'!$B62)</f>
        <v>0</v>
      </c>
      <c r="N62" s="294"/>
      <c r="O62" s="294"/>
      <c r="P62" s="294"/>
      <c r="Q62" s="294"/>
      <c r="R62" s="294"/>
      <c r="S62" s="294"/>
      <c r="T62" s="281">
        <f t="shared" ref="T62:T92" si="9">SUM(H62:N62)</f>
        <v>0</v>
      </c>
      <c r="U62" s="281">
        <f>SUMIFS(RD!AV:AV,RD!U:U,'Budget COGM Detail'!B62,RD!H:H,'Budget COGM Detail'!D62)</f>
        <v>0</v>
      </c>
      <c r="V62" s="282"/>
      <c r="W62" s="282"/>
      <c r="X62" s="282"/>
      <c r="Y62" s="282"/>
      <c r="Z62" s="282"/>
      <c r="AA62" s="282"/>
      <c r="AB62" s="282"/>
      <c r="AC62" s="282"/>
      <c r="AD62" s="282"/>
      <c r="AE62" s="282"/>
      <c r="AF62" s="282"/>
      <c r="AG62" s="282"/>
      <c r="AH62" s="283">
        <f t="shared" si="5"/>
        <v>0</v>
      </c>
      <c r="AI62" s="284">
        <f t="shared" si="6"/>
        <v>0</v>
      </c>
      <c r="AJ62" s="283"/>
      <c r="AK62" s="288"/>
      <c r="AL62" s="286"/>
      <c r="AM62" s="287"/>
      <c r="AN62" s="288"/>
      <c r="AO62" s="289"/>
      <c r="AP62" s="289"/>
      <c r="AQ62" s="290"/>
      <c r="AR62" s="252">
        <f t="shared" ref="AR62:AR92" si="10">IF(AP62="USD",AQ62*$AQ$1,IF(AP62="IDR",AQ62,0))</f>
        <v>0</v>
      </c>
      <c r="AS62" s="291"/>
      <c r="AT62" s="277" t="s">
        <v>324</v>
      </c>
      <c r="AU62" s="277" t="s">
        <v>1817</v>
      </c>
      <c r="AV62" s="292" t="s">
        <v>1633</v>
      </c>
      <c r="AW62" s="292" t="e">
        <f>IF(#REF!="","",IF(#REF!&lt;&gt;"human resources",IF(LEFT(#REF!,6)="10301S","Selling","General Administrative"),IFERROR(IF(FIND("Selling",D62)&gt;0,"Selling","General Administrative"),"General Administrative")))</f>
        <v>#REF!</v>
      </c>
      <c r="AX62" s="292" t="s">
        <v>1633</v>
      </c>
    </row>
    <row r="63" spans="1:50" s="293" customFormat="1" x14ac:dyDescent="0.25">
      <c r="A63" s="277" t="s">
        <v>16</v>
      </c>
      <c r="B63" s="277" t="s">
        <v>328</v>
      </c>
      <c r="C63" s="277" t="s">
        <v>93</v>
      </c>
      <c r="D63" s="430">
        <v>50800010</v>
      </c>
      <c r="E63" s="278" t="s">
        <v>1388</v>
      </c>
      <c r="F63" s="279" t="str">
        <f>VLOOKUP(D63,'Master Data'!H:I,2,FALSE)</f>
        <v>Repair &amp; Maintenance</v>
      </c>
      <c r="G63" s="279" t="str">
        <f>_xlfn.CONCAT(VLOOKUP(D63,'Master Data'!B:F,5,0)," ","Cost")</f>
        <v>Variable Cost</v>
      </c>
      <c r="H63" s="280">
        <f>SUMIFS(RD!$T:$T,RD!$B:$B,"1",RD!$H:$H,'Budget COGM Detail'!$D63,RD!$U:$U,'Budget COGM Detail'!$B63)</f>
        <v>4906.01</v>
      </c>
      <c r="I63" s="280">
        <f>SUMIFS(RD!$T:$T,RD!$B:$B,"2",RD!$H:$H,'Budget COGM Detail'!$D63,RD!$U:$U,'Budget COGM Detail'!$B63)</f>
        <v>8368.34</v>
      </c>
      <c r="J63" s="280">
        <f>SUMIFS(RD!$T:$T,RD!$B:$B,"3",RD!$H:$H,'Budget COGM Detail'!$D63,RD!$U:$U,'Budget COGM Detail'!$B63)</f>
        <v>9.57</v>
      </c>
      <c r="K63" s="280">
        <f>SUMIFS(RD!$T:$T,RD!$B:$B,"4",RD!$H:$H,'Budget COGM Detail'!$D63,RD!$U:$U,'Budget COGM Detail'!$B63)</f>
        <v>10545.74</v>
      </c>
      <c r="L63" s="280">
        <f>SUMIFS(RD!$T:$T,RD!$B:$B,"5",RD!$H:$H,'Budget COGM Detail'!$D63,RD!$U:$U,'Budget COGM Detail'!$B63)</f>
        <v>0</v>
      </c>
      <c r="M63" s="280">
        <f>SUMIFS(RD!$T:$T,RD!$B:$B,"6",RD!$H:$H,'Budget COGM Detail'!$D63,RD!$U:$U,'Budget COGM Detail'!$B63)</f>
        <v>0</v>
      </c>
      <c r="N63" s="294"/>
      <c r="O63" s="294"/>
      <c r="P63" s="294"/>
      <c r="Q63" s="294"/>
      <c r="R63" s="294"/>
      <c r="S63" s="294"/>
      <c r="T63" s="281">
        <f t="shared" si="9"/>
        <v>23829.66</v>
      </c>
      <c r="U63" s="281">
        <f>SUMIFS(RD!AV:AV,RD!U:U,'Budget COGM Detail'!B63,RD!H:H,'Budget COGM Detail'!D63)</f>
        <v>394008097</v>
      </c>
      <c r="V63" s="282">
        <f>SUMIFS('Production Target'!$F$616:$F$629,'Production Target'!$B$616:$B$629,'Budget COGM Detail'!$C63,'Production Target'!$D$616:$D$629,'Budget COGM Detail'!$E63)</f>
        <v>0</v>
      </c>
      <c r="W63" s="282">
        <f>SUMIFS('Production Target'!G$616:G$629,'Production Target'!$B$616:$B$629,'Budget COGM Detail'!$C63,'Production Target'!$D$616:$D$629,'Budget COGM Detail'!$E63)</f>
        <v>0</v>
      </c>
      <c r="X63" s="282">
        <f>SUMIFS('Production Target'!H$616:H$629,'Production Target'!$B$616:$B$629,'Budget COGM Detail'!$C63,'Production Target'!$D$616:$D$629,'Budget COGM Detail'!$E63)</f>
        <v>0</v>
      </c>
      <c r="Y63" s="282">
        <f>SUMIFS('Production Target'!I$616:I$629,'Production Target'!$B$616:$B$629,'Budget COGM Detail'!$C63,'Production Target'!$D$616:$D$629,'Budget COGM Detail'!$E63)</f>
        <v>0</v>
      </c>
      <c r="Z63" s="282">
        <f>SUMIFS('Production Target'!J$616:J$629,'Production Target'!$B$616:$B$629,'Budget COGM Detail'!$C63,'Production Target'!$D$616:$D$629,'Budget COGM Detail'!$E63)</f>
        <v>0</v>
      </c>
      <c r="AA63" s="282">
        <f>SUMIFS('Production Target'!K$616:K$629,'Production Target'!$B$616:$B$629,'Budget COGM Detail'!$C63,'Production Target'!$D$616:$D$629,'Budget COGM Detail'!$E63)</f>
        <v>0</v>
      </c>
      <c r="AB63" s="282">
        <f>SUMIFS('Production Target'!L$616:L$629,'Production Target'!$B$616:$B$629,'Budget COGM Detail'!$C63,'Production Target'!$D$616:$D$629,'Budget COGM Detail'!$E63)</f>
        <v>0</v>
      </c>
      <c r="AC63" s="282">
        <f>SUMIFS('Production Target'!M$616:M$629,'Production Target'!$B$616:$B$629,'Budget COGM Detail'!$C63,'Production Target'!$D$616:$D$629,'Budget COGM Detail'!$E63)</f>
        <v>0</v>
      </c>
      <c r="AD63" s="282">
        <f>SUMIFS('Production Target'!N$616:N$629,'Production Target'!$B$616:$B$629,'Budget COGM Detail'!$C63,'Production Target'!$D$616:$D$629,'Budget COGM Detail'!$E63)</f>
        <v>0</v>
      </c>
      <c r="AE63" s="282">
        <f>SUMIFS('Production Target'!O$616:O$629,'Production Target'!$B$616:$B$629,'Budget COGM Detail'!$C63,'Production Target'!$D$616:$D$629,'Budget COGM Detail'!$E63)</f>
        <v>0</v>
      </c>
      <c r="AF63" s="282">
        <f>SUMIFS('Production Target'!P$616:P$629,'Production Target'!$B$616:$B$629,'Budget COGM Detail'!$C63,'Production Target'!$D$616:$D$629,'Budget COGM Detail'!$E63)</f>
        <v>0</v>
      </c>
      <c r="AG63" s="282">
        <f>SUMIFS('Production Target'!Q$616:Q$629,'Production Target'!$B$616:$B$629,'Budget COGM Detail'!$C63,'Production Target'!$D$616:$D$629,'Budget COGM Detail'!$E63)</f>
        <v>0</v>
      </c>
      <c r="AH63" s="283">
        <f t="shared" ref="AH63:AH92" si="11">SUM(V63:AG63)</f>
        <v>0</v>
      </c>
      <c r="AI63" s="284">
        <f t="shared" ref="AI63:AI92" si="12">AR63-AH63</f>
        <v>0</v>
      </c>
      <c r="AJ63" s="283"/>
      <c r="AK63" s="288"/>
      <c r="AL63" s="286"/>
      <c r="AM63" s="287"/>
      <c r="AN63" s="288"/>
      <c r="AO63" s="289"/>
      <c r="AP63" s="289"/>
      <c r="AQ63" s="290"/>
      <c r="AR63" s="252">
        <f t="shared" si="10"/>
        <v>0</v>
      </c>
      <c r="AS63" s="291"/>
      <c r="AT63" s="277" t="s">
        <v>324</v>
      </c>
      <c r="AU63" s="277" t="s">
        <v>1817</v>
      </c>
      <c r="AV63" s="292" t="s">
        <v>1633</v>
      </c>
      <c r="AW63" s="292" t="e">
        <f>IF(#REF!="","",IF(#REF!&lt;&gt;"human resources",IF(LEFT(#REF!,6)="10301S","Selling","General Administrative"),IFERROR(IF(FIND("Selling",D63)&gt;0,"Selling","General Administrative"),"General Administrative")))</f>
        <v>#REF!</v>
      </c>
      <c r="AX63" s="292" t="s">
        <v>1633</v>
      </c>
    </row>
    <row r="64" spans="1:50" s="293" customFormat="1" x14ac:dyDescent="0.25">
      <c r="A64" s="277" t="s">
        <v>16</v>
      </c>
      <c r="B64" s="277" t="s">
        <v>328</v>
      </c>
      <c r="C64" s="277" t="s">
        <v>93</v>
      </c>
      <c r="D64" s="430">
        <v>50800020</v>
      </c>
      <c r="E64" s="278" t="s">
        <v>1389</v>
      </c>
      <c r="F64" s="279" t="str">
        <f>VLOOKUP(D64,'Master Data'!H:I,2,FALSE)</f>
        <v>Repair &amp; Maintenance</v>
      </c>
      <c r="G64" s="279" t="str">
        <f>_xlfn.CONCAT(VLOOKUP(D64,'Master Data'!B:F,5,0)," ","Cost")</f>
        <v>Variable Cost</v>
      </c>
      <c r="H64" s="280">
        <f>SUMIFS(RD!$T:$T,RD!$B:$B,"1",RD!$H:$H,'Budget COGM Detail'!$D64,RD!$U:$U,'Budget COGM Detail'!$B64)</f>
        <v>12814.630000000003</v>
      </c>
      <c r="I64" s="280">
        <f>SUMIFS(RD!$T:$T,RD!$B:$B,"2",RD!$H:$H,'Budget COGM Detail'!$D64,RD!$U:$U,'Budget COGM Detail'!$B64)</f>
        <v>29476.100000000006</v>
      </c>
      <c r="J64" s="280">
        <f>SUMIFS(RD!$T:$T,RD!$B:$B,"3",RD!$H:$H,'Budget COGM Detail'!$D64,RD!$U:$U,'Budget COGM Detail'!$B64)</f>
        <v>-2832.2199999999993</v>
      </c>
      <c r="K64" s="280">
        <f>SUMIFS(RD!$T:$T,RD!$B:$B,"4",RD!$H:$H,'Budget COGM Detail'!$D64,RD!$U:$U,'Budget COGM Detail'!$B64)</f>
        <v>31086.400000000005</v>
      </c>
      <c r="L64" s="280">
        <f>SUMIFS(RD!$T:$T,RD!$B:$B,"5",RD!$H:$H,'Budget COGM Detail'!$D64,RD!$U:$U,'Budget COGM Detail'!$B64)</f>
        <v>4452.8900000000012</v>
      </c>
      <c r="M64" s="280">
        <f>SUMIFS(RD!$T:$T,RD!$B:$B,"6",RD!$H:$H,'Budget COGM Detail'!$D64,RD!$U:$U,'Budget COGM Detail'!$B64)</f>
        <v>17009.25</v>
      </c>
      <c r="N64" s="294"/>
      <c r="O64" s="294"/>
      <c r="P64" s="294"/>
      <c r="Q64" s="294"/>
      <c r="R64" s="294"/>
      <c r="S64" s="294"/>
      <c r="T64" s="281">
        <f t="shared" si="9"/>
        <v>92007.050000000017</v>
      </c>
      <c r="U64" s="281">
        <f>SUMIFS(RD!AV:AV,RD!U:U,'Budget COGM Detail'!B64,RD!H:H,'Budget COGM Detail'!D64)</f>
        <v>1511286172</v>
      </c>
      <c r="V64" s="282">
        <f>SUMIFS('Production Target'!$F$616:$F$629,'Production Target'!$B$616:$B$629,'Budget COGM Detail'!$C64,'Production Target'!$D$616:$D$629,'Budget COGM Detail'!$E64)</f>
        <v>0</v>
      </c>
      <c r="W64" s="282">
        <f>SUMIFS('Production Target'!G$616:G$629,'Production Target'!$B$616:$B$629,'Budget COGM Detail'!$C64,'Production Target'!$D$616:$D$629,'Budget COGM Detail'!$E64)</f>
        <v>0</v>
      </c>
      <c r="X64" s="282">
        <f>SUMIFS('Production Target'!H$616:H$629,'Production Target'!$B$616:$B$629,'Budget COGM Detail'!$C64,'Production Target'!$D$616:$D$629,'Budget COGM Detail'!$E64)</f>
        <v>0</v>
      </c>
      <c r="Y64" s="282">
        <f>SUMIFS('Production Target'!I$616:I$629,'Production Target'!$B$616:$B$629,'Budget COGM Detail'!$C64,'Production Target'!$D$616:$D$629,'Budget COGM Detail'!$E64)</f>
        <v>0</v>
      </c>
      <c r="Z64" s="282">
        <f>SUMIFS('Production Target'!J$616:J$629,'Production Target'!$B$616:$B$629,'Budget COGM Detail'!$C64,'Production Target'!$D$616:$D$629,'Budget COGM Detail'!$E64)</f>
        <v>0</v>
      </c>
      <c r="AA64" s="282">
        <f>SUMIFS('Production Target'!K$616:K$629,'Production Target'!$B$616:$B$629,'Budget COGM Detail'!$C64,'Production Target'!$D$616:$D$629,'Budget COGM Detail'!$E64)</f>
        <v>0</v>
      </c>
      <c r="AB64" s="282">
        <f>SUMIFS('Production Target'!L$616:L$629,'Production Target'!$B$616:$B$629,'Budget COGM Detail'!$C64,'Production Target'!$D$616:$D$629,'Budget COGM Detail'!$E64)</f>
        <v>0</v>
      </c>
      <c r="AC64" s="282">
        <f>SUMIFS('Production Target'!M$616:M$629,'Production Target'!$B$616:$B$629,'Budget COGM Detail'!$C64,'Production Target'!$D$616:$D$629,'Budget COGM Detail'!$E64)</f>
        <v>0</v>
      </c>
      <c r="AD64" s="282">
        <f>SUMIFS('Production Target'!N$616:N$629,'Production Target'!$B$616:$B$629,'Budget COGM Detail'!$C64,'Production Target'!$D$616:$D$629,'Budget COGM Detail'!$E64)</f>
        <v>0</v>
      </c>
      <c r="AE64" s="282">
        <f>SUMIFS('Production Target'!O$616:O$629,'Production Target'!$B$616:$B$629,'Budget COGM Detail'!$C64,'Production Target'!$D$616:$D$629,'Budget COGM Detail'!$E64)</f>
        <v>0</v>
      </c>
      <c r="AF64" s="282">
        <f>SUMIFS('Production Target'!P$616:P$629,'Production Target'!$B$616:$B$629,'Budget COGM Detail'!$C64,'Production Target'!$D$616:$D$629,'Budget COGM Detail'!$E64)</f>
        <v>0</v>
      </c>
      <c r="AG64" s="282">
        <f>SUMIFS('Production Target'!Q$616:Q$629,'Production Target'!$B$616:$B$629,'Budget COGM Detail'!$C64,'Production Target'!$D$616:$D$629,'Budget COGM Detail'!$E64)</f>
        <v>0</v>
      </c>
      <c r="AH64" s="283">
        <f t="shared" si="11"/>
        <v>0</v>
      </c>
      <c r="AI64" s="284">
        <f t="shared" si="12"/>
        <v>0</v>
      </c>
      <c r="AJ64" s="283"/>
      <c r="AK64" s="288"/>
      <c r="AL64" s="286"/>
      <c r="AM64" s="287"/>
      <c r="AN64" s="288"/>
      <c r="AO64" s="289"/>
      <c r="AP64" s="289"/>
      <c r="AQ64" s="290"/>
      <c r="AR64" s="252">
        <f t="shared" si="10"/>
        <v>0</v>
      </c>
      <c r="AS64" s="291"/>
      <c r="AT64" s="277" t="s">
        <v>324</v>
      </c>
      <c r="AU64" s="277" t="s">
        <v>1817</v>
      </c>
      <c r="AV64" s="292" t="s">
        <v>1633</v>
      </c>
      <c r="AW64" s="292" t="e">
        <f>IF(#REF!="","",IF(#REF!&lt;&gt;"human resources",IF(LEFT(#REF!,6)="10301S","Selling","General Administrative"),IFERROR(IF(FIND("Selling",D64)&gt;0,"Selling","General Administrative"),"General Administrative")))</f>
        <v>#REF!</v>
      </c>
      <c r="AX64" s="292" t="s">
        <v>1633</v>
      </c>
    </row>
    <row r="65" spans="1:50" s="293" customFormat="1" x14ac:dyDescent="0.25">
      <c r="A65" s="277" t="s">
        <v>16</v>
      </c>
      <c r="B65" s="277" t="s">
        <v>328</v>
      </c>
      <c r="C65" s="277" t="s">
        <v>93</v>
      </c>
      <c r="D65" s="430">
        <v>50800060</v>
      </c>
      <c r="E65" s="278" t="s">
        <v>1390</v>
      </c>
      <c r="F65" s="279" t="str">
        <f>VLOOKUP(D65,'Master Data'!H:I,2,FALSE)</f>
        <v>Repair &amp; Maintenance</v>
      </c>
      <c r="G65" s="279" t="str">
        <f>_xlfn.CONCAT(VLOOKUP(D65,'Master Data'!B:F,5,0)," ","Cost")</f>
        <v>Variable Cost</v>
      </c>
      <c r="H65" s="280">
        <f>SUMIFS(RD!$T:$T,RD!$B:$B,"1",RD!$H:$H,'Budget COGM Detail'!$D65,RD!$U:$U,'Budget COGM Detail'!$B65)</f>
        <v>0</v>
      </c>
      <c r="I65" s="280">
        <f>SUMIFS(RD!$T:$T,RD!$B:$B,"2",RD!$H:$H,'Budget COGM Detail'!$D65,RD!$U:$U,'Budget COGM Detail'!$B65)</f>
        <v>0</v>
      </c>
      <c r="J65" s="280">
        <f>SUMIFS(RD!$T:$T,RD!$B:$B,"3",RD!$H:$H,'Budget COGM Detail'!$D65,RD!$U:$U,'Budget COGM Detail'!$B65)</f>
        <v>0</v>
      </c>
      <c r="K65" s="280">
        <f>SUMIFS(RD!$T:$T,RD!$B:$B,"4",RD!$H:$H,'Budget COGM Detail'!$D65,RD!$U:$U,'Budget COGM Detail'!$B65)</f>
        <v>0</v>
      </c>
      <c r="L65" s="280">
        <f>SUMIFS(RD!$T:$T,RD!$B:$B,"5",RD!$H:$H,'Budget COGM Detail'!$D65,RD!$U:$U,'Budget COGM Detail'!$B65)</f>
        <v>0</v>
      </c>
      <c r="M65" s="280">
        <f>SUMIFS(RD!$T:$T,RD!$B:$B,"6",RD!$H:$H,'Budget COGM Detail'!$D65,RD!$U:$U,'Budget COGM Detail'!$B65)</f>
        <v>0</v>
      </c>
      <c r="N65" s="294"/>
      <c r="O65" s="294"/>
      <c r="P65" s="294"/>
      <c r="Q65" s="294"/>
      <c r="R65" s="294"/>
      <c r="S65" s="294"/>
      <c r="T65" s="281">
        <f t="shared" si="9"/>
        <v>0</v>
      </c>
      <c r="U65" s="281">
        <f>SUMIFS(RD!AV:AV,RD!U:U,'Budget COGM Detail'!B65,RD!H:H,'Budget COGM Detail'!D65)</f>
        <v>0</v>
      </c>
      <c r="V65" s="282">
        <f>SUMIFS('Production Target'!$F$616:$F$629,'Production Target'!$B$616:$B$629,'Budget COGM Detail'!$C65,'Production Target'!$D$616:$D$629,'Budget COGM Detail'!$E65)</f>
        <v>0</v>
      </c>
      <c r="W65" s="282">
        <f>SUMIFS('Production Target'!G$616:G$629,'Production Target'!$B$616:$B$629,'Budget COGM Detail'!$C65,'Production Target'!$D$616:$D$629,'Budget COGM Detail'!$E65)</f>
        <v>0</v>
      </c>
      <c r="X65" s="282">
        <f>SUMIFS('Production Target'!H$616:H$629,'Production Target'!$B$616:$B$629,'Budget COGM Detail'!$C65,'Production Target'!$D$616:$D$629,'Budget COGM Detail'!$E65)</f>
        <v>0</v>
      </c>
      <c r="Y65" s="282">
        <f>SUMIFS('Production Target'!I$616:I$629,'Production Target'!$B$616:$B$629,'Budget COGM Detail'!$C65,'Production Target'!$D$616:$D$629,'Budget COGM Detail'!$E65)</f>
        <v>0</v>
      </c>
      <c r="Z65" s="282">
        <f>SUMIFS('Production Target'!J$616:J$629,'Production Target'!$B$616:$B$629,'Budget COGM Detail'!$C65,'Production Target'!$D$616:$D$629,'Budget COGM Detail'!$E65)</f>
        <v>0</v>
      </c>
      <c r="AA65" s="282">
        <f>SUMIFS('Production Target'!K$616:K$629,'Production Target'!$B$616:$B$629,'Budget COGM Detail'!$C65,'Production Target'!$D$616:$D$629,'Budget COGM Detail'!$E65)</f>
        <v>0</v>
      </c>
      <c r="AB65" s="282">
        <f>SUMIFS('Production Target'!L$616:L$629,'Production Target'!$B$616:$B$629,'Budget COGM Detail'!$C65,'Production Target'!$D$616:$D$629,'Budget COGM Detail'!$E65)</f>
        <v>0</v>
      </c>
      <c r="AC65" s="282">
        <f>SUMIFS('Production Target'!M$616:M$629,'Production Target'!$B$616:$B$629,'Budget COGM Detail'!$C65,'Production Target'!$D$616:$D$629,'Budget COGM Detail'!$E65)</f>
        <v>0</v>
      </c>
      <c r="AD65" s="282">
        <f>SUMIFS('Production Target'!N$616:N$629,'Production Target'!$B$616:$B$629,'Budget COGM Detail'!$C65,'Production Target'!$D$616:$D$629,'Budget COGM Detail'!$E65)</f>
        <v>0</v>
      </c>
      <c r="AE65" s="282">
        <f>SUMIFS('Production Target'!O$616:O$629,'Production Target'!$B$616:$B$629,'Budget COGM Detail'!$C65,'Production Target'!$D$616:$D$629,'Budget COGM Detail'!$E65)</f>
        <v>0</v>
      </c>
      <c r="AF65" s="282">
        <f>SUMIFS('Production Target'!P$616:P$629,'Production Target'!$B$616:$B$629,'Budget COGM Detail'!$C65,'Production Target'!$D$616:$D$629,'Budget COGM Detail'!$E65)</f>
        <v>0</v>
      </c>
      <c r="AG65" s="282">
        <f>SUMIFS('Production Target'!Q$616:Q$629,'Production Target'!$B$616:$B$629,'Budget COGM Detail'!$C65,'Production Target'!$D$616:$D$629,'Budget COGM Detail'!$E65)</f>
        <v>0</v>
      </c>
      <c r="AH65" s="283">
        <f t="shared" si="11"/>
        <v>0</v>
      </c>
      <c r="AI65" s="284">
        <f t="shared" si="12"/>
        <v>0</v>
      </c>
      <c r="AJ65" s="283"/>
      <c r="AK65" s="288"/>
      <c r="AL65" s="286"/>
      <c r="AM65" s="287"/>
      <c r="AN65" s="288"/>
      <c r="AO65" s="289"/>
      <c r="AP65" s="289"/>
      <c r="AQ65" s="290"/>
      <c r="AR65" s="252">
        <f t="shared" si="10"/>
        <v>0</v>
      </c>
      <c r="AS65" s="291"/>
      <c r="AT65" s="277" t="s">
        <v>324</v>
      </c>
      <c r="AU65" s="277" t="s">
        <v>1817</v>
      </c>
      <c r="AV65" s="292" t="s">
        <v>1633</v>
      </c>
      <c r="AW65" s="292" t="e">
        <f>IF(#REF!="","",IF(#REF!&lt;&gt;"human resources",IF(LEFT(#REF!,6)="10301S","Selling","General Administrative"),IFERROR(IF(FIND("Selling",D65)&gt;0,"Selling","General Administrative"),"General Administrative")))</f>
        <v>#REF!</v>
      </c>
      <c r="AX65" s="292" t="s">
        <v>1633</v>
      </c>
    </row>
    <row r="66" spans="1:50" s="293" customFormat="1" x14ac:dyDescent="0.25">
      <c r="A66" s="277" t="s">
        <v>16</v>
      </c>
      <c r="B66" s="277" t="s">
        <v>328</v>
      </c>
      <c r="C66" s="277" t="s">
        <v>93</v>
      </c>
      <c r="D66" s="430">
        <v>51700060</v>
      </c>
      <c r="E66" s="278" t="s">
        <v>1630</v>
      </c>
      <c r="F66" s="279" t="str">
        <f>VLOOKUP(D66,'Master Data'!H:I,2,FALSE)</f>
        <v>Rental</v>
      </c>
      <c r="G66" s="279" t="str">
        <f>_xlfn.CONCAT(VLOOKUP(D66,'Master Data'!B:F,5,0)," ","Cost")</f>
        <v>Fixed Cost</v>
      </c>
      <c r="H66" s="280">
        <f>SUMIFS(RD!$T:$T,RD!$B:$B,"1",RD!$H:$H,'Budget COGM Detail'!$D66,RD!$U:$U,'Budget COGM Detail'!$B66)</f>
        <v>0</v>
      </c>
      <c r="I66" s="280">
        <f>SUMIFS(RD!$T:$T,RD!$B:$B,"2",RD!$H:$H,'Budget COGM Detail'!$D66,RD!$U:$U,'Budget COGM Detail'!$B66)</f>
        <v>0</v>
      </c>
      <c r="J66" s="280">
        <f>SUMIFS(RD!$T:$T,RD!$B:$B,"3",RD!$H:$H,'Budget COGM Detail'!$D66,RD!$U:$U,'Budget COGM Detail'!$B66)</f>
        <v>0</v>
      </c>
      <c r="K66" s="280">
        <f>SUMIFS(RD!$T:$T,RD!$B:$B,"4",RD!$H:$H,'Budget COGM Detail'!$D66,RD!$U:$U,'Budget COGM Detail'!$B66)</f>
        <v>0</v>
      </c>
      <c r="L66" s="280">
        <f>SUMIFS(RD!$T:$T,RD!$B:$B,"5",RD!$H:$H,'Budget COGM Detail'!$D66,RD!$U:$U,'Budget COGM Detail'!$B66)</f>
        <v>0</v>
      </c>
      <c r="M66" s="280">
        <f>SUMIFS(RD!$T:$T,RD!$B:$B,"6",RD!$H:$H,'Budget COGM Detail'!$D66,RD!$U:$U,'Budget COGM Detail'!$B66)</f>
        <v>0</v>
      </c>
      <c r="N66" s="294"/>
      <c r="O66" s="294"/>
      <c r="P66" s="294"/>
      <c r="Q66" s="294"/>
      <c r="R66" s="294"/>
      <c r="S66" s="294"/>
      <c r="T66" s="281">
        <f t="shared" si="9"/>
        <v>0</v>
      </c>
      <c r="U66" s="281">
        <f>SUMIFS(RD!AV:AV,RD!U:U,'Budget COGM Detail'!B66,RD!H:H,'Budget COGM Detail'!D66)</f>
        <v>0</v>
      </c>
      <c r="V66" s="282"/>
      <c r="W66" s="282"/>
      <c r="X66" s="282"/>
      <c r="Y66" s="282"/>
      <c r="Z66" s="282"/>
      <c r="AA66" s="282"/>
      <c r="AB66" s="282"/>
      <c r="AC66" s="282"/>
      <c r="AD66" s="282"/>
      <c r="AE66" s="282"/>
      <c r="AF66" s="282"/>
      <c r="AG66" s="282"/>
      <c r="AH66" s="283">
        <f t="shared" si="11"/>
        <v>0</v>
      </c>
      <c r="AI66" s="284">
        <f t="shared" si="12"/>
        <v>0</v>
      </c>
      <c r="AJ66" s="283"/>
      <c r="AK66" s="288"/>
      <c r="AL66" s="286"/>
      <c r="AM66" s="287"/>
      <c r="AN66" s="288"/>
      <c r="AO66" s="289"/>
      <c r="AP66" s="289"/>
      <c r="AQ66" s="290"/>
      <c r="AR66" s="252">
        <f t="shared" si="10"/>
        <v>0</v>
      </c>
      <c r="AS66" s="291"/>
      <c r="AT66" s="277" t="s">
        <v>324</v>
      </c>
      <c r="AU66" s="277" t="s">
        <v>1817</v>
      </c>
      <c r="AV66" s="292" t="s">
        <v>1633</v>
      </c>
      <c r="AW66" s="292" t="e">
        <f>IF(#REF!="","",IF(#REF!&lt;&gt;"human resources",IF(LEFT(#REF!,6)="10301S","Selling","General Administrative"),IFERROR(IF(FIND("Selling",D66)&gt;0,"Selling","General Administrative"),"General Administrative")))</f>
        <v>#REF!</v>
      </c>
      <c r="AX66" s="292" t="s">
        <v>1633</v>
      </c>
    </row>
    <row r="67" spans="1:50" s="293" customFormat="1" x14ac:dyDescent="0.25">
      <c r="A67" s="277" t="s">
        <v>16</v>
      </c>
      <c r="B67" s="277" t="s">
        <v>328</v>
      </c>
      <c r="C67" s="277" t="s">
        <v>93</v>
      </c>
      <c r="D67" s="430">
        <v>51700070</v>
      </c>
      <c r="E67" s="278" t="s">
        <v>1452</v>
      </c>
      <c r="F67" s="279" t="str">
        <f>VLOOKUP(D67,'Master Data'!H:I,2,FALSE)</f>
        <v>Rental</v>
      </c>
      <c r="G67" s="279" t="str">
        <f>_xlfn.CONCAT(VLOOKUP(D67,'Master Data'!B:F,5,0)," ","Cost")</f>
        <v>Fixed Cost</v>
      </c>
      <c r="H67" s="280">
        <f>SUMIFS(RD!$T:$T,RD!$B:$B,"1",RD!$H:$H,'Budget COGM Detail'!$D67,RD!$U:$U,'Budget COGM Detail'!$B67)</f>
        <v>0</v>
      </c>
      <c r="I67" s="280">
        <f>SUMIFS(RD!$T:$T,RD!$B:$B,"2",RD!$H:$H,'Budget COGM Detail'!$D67,RD!$U:$U,'Budget COGM Detail'!$B67)</f>
        <v>0</v>
      </c>
      <c r="J67" s="280">
        <f>SUMIFS(RD!$T:$T,RD!$B:$B,"3",RD!$H:$H,'Budget COGM Detail'!$D67,RD!$U:$U,'Budget COGM Detail'!$B67)</f>
        <v>0</v>
      </c>
      <c r="K67" s="280">
        <f>SUMIFS(RD!$T:$T,RD!$B:$B,"4",RD!$H:$H,'Budget COGM Detail'!$D67,RD!$U:$U,'Budget COGM Detail'!$B67)</f>
        <v>0</v>
      </c>
      <c r="L67" s="280">
        <f>SUMIFS(RD!$T:$T,RD!$B:$B,"5",RD!$H:$H,'Budget COGM Detail'!$D67,RD!$U:$U,'Budget COGM Detail'!$B67)</f>
        <v>0</v>
      </c>
      <c r="M67" s="280">
        <f>SUMIFS(RD!$T:$T,RD!$B:$B,"6",RD!$H:$H,'Budget COGM Detail'!$D67,RD!$U:$U,'Budget COGM Detail'!$B67)</f>
        <v>0</v>
      </c>
      <c r="N67" s="294"/>
      <c r="O67" s="294"/>
      <c r="P67" s="294"/>
      <c r="Q67" s="294"/>
      <c r="R67" s="294"/>
      <c r="S67" s="294"/>
      <c r="T67" s="281">
        <f t="shared" si="9"/>
        <v>0</v>
      </c>
      <c r="U67" s="281">
        <f>SUMIFS(RD!AV:AV,RD!U:U,'Budget COGM Detail'!B67,RD!H:H,'Budget COGM Detail'!D67)</f>
        <v>0</v>
      </c>
      <c r="V67" s="282"/>
      <c r="W67" s="282"/>
      <c r="X67" s="282"/>
      <c r="Y67" s="282"/>
      <c r="Z67" s="282"/>
      <c r="AA67" s="282"/>
      <c r="AB67" s="282"/>
      <c r="AC67" s="282"/>
      <c r="AD67" s="282"/>
      <c r="AE67" s="282"/>
      <c r="AF67" s="282"/>
      <c r="AG67" s="282"/>
      <c r="AH67" s="283">
        <f t="shared" si="11"/>
        <v>0</v>
      </c>
      <c r="AI67" s="284">
        <f t="shared" si="12"/>
        <v>0</v>
      </c>
      <c r="AJ67" s="283"/>
      <c r="AK67" s="288"/>
      <c r="AL67" s="286"/>
      <c r="AM67" s="287"/>
      <c r="AN67" s="288"/>
      <c r="AO67" s="289"/>
      <c r="AP67" s="289"/>
      <c r="AQ67" s="290"/>
      <c r="AR67" s="252">
        <f t="shared" si="10"/>
        <v>0</v>
      </c>
      <c r="AS67" s="291"/>
      <c r="AT67" s="277" t="s">
        <v>324</v>
      </c>
      <c r="AU67" s="277" t="s">
        <v>1817</v>
      </c>
      <c r="AV67" s="292" t="s">
        <v>1633</v>
      </c>
      <c r="AW67" s="292" t="e">
        <f>IF(#REF!="","",IF(#REF!&lt;&gt;"human resources",IF(LEFT(#REF!,6)="10301S","Selling","General Administrative"),IFERROR(IF(FIND("Selling",D67)&gt;0,"Selling","General Administrative"),"General Administrative")))</f>
        <v>#REF!</v>
      </c>
      <c r="AX67" s="292" t="s">
        <v>1633</v>
      </c>
    </row>
    <row r="68" spans="1:50" s="293" customFormat="1" x14ac:dyDescent="0.25">
      <c r="A68" s="277" t="s">
        <v>16</v>
      </c>
      <c r="B68" s="277" t="s">
        <v>328</v>
      </c>
      <c r="C68" s="277" t="s">
        <v>93</v>
      </c>
      <c r="D68" s="430">
        <v>51800030</v>
      </c>
      <c r="E68" s="278" t="s">
        <v>579</v>
      </c>
      <c r="F68" s="279" t="str">
        <f>VLOOKUP(D68,'Master Data'!H:I,2,FALSE)</f>
        <v>Postage &amp; Telecommunication</v>
      </c>
      <c r="G68" s="279" t="str">
        <f>_xlfn.CONCAT(VLOOKUP(D68,'Master Data'!B:F,5,0)," ","Cost")</f>
        <v>Fixed Cost</v>
      </c>
      <c r="H68" s="280">
        <f>SUMIFS(RD!$T:$T,RD!$B:$B,"1",RD!$H:$H,'Budget COGM Detail'!$D68,RD!$U:$U,'Budget COGM Detail'!$B68)</f>
        <v>0</v>
      </c>
      <c r="I68" s="280">
        <f>SUMIFS(RD!$T:$T,RD!$B:$B,"2",RD!$H:$H,'Budget COGM Detail'!$D68,RD!$U:$U,'Budget COGM Detail'!$B68)</f>
        <v>0</v>
      </c>
      <c r="J68" s="280">
        <f>SUMIFS(RD!$T:$T,RD!$B:$B,"3",RD!$H:$H,'Budget COGM Detail'!$D68,RD!$U:$U,'Budget COGM Detail'!$B68)</f>
        <v>0</v>
      </c>
      <c r="K68" s="280">
        <f>SUMIFS(RD!$T:$T,RD!$B:$B,"4",RD!$H:$H,'Budget COGM Detail'!$D68,RD!$U:$U,'Budget COGM Detail'!$B68)</f>
        <v>0</v>
      </c>
      <c r="L68" s="280">
        <f>SUMIFS(RD!$T:$T,RD!$B:$B,"5",RD!$H:$H,'Budget COGM Detail'!$D68,RD!$U:$U,'Budget COGM Detail'!$B68)</f>
        <v>0</v>
      </c>
      <c r="M68" s="280">
        <f>SUMIFS(RD!$T:$T,RD!$B:$B,"6",RD!$H:$H,'Budget COGM Detail'!$D68,RD!$U:$U,'Budget COGM Detail'!$B68)</f>
        <v>0</v>
      </c>
      <c r="N68" s="294"/>
      <c r="O68" s="294"/>
      <c r="P68" s="294"/>
      <c r="Q68" s="294"/>
      <c r="R68" s="294"/>
      <c r="S68" s="294"/>
      <c r="T68" s="281">
        <f t="shared" si="9"/>
        <v>0</v>
      </c>
      <c r="U68" s="281">
        <f>SUMIFS(RD!AV:AV,RD!U:U,'Budget COGM Detail'!B68,RD!H:H,'Budget COGM Detail'!D68)</f>
        <v>0</v>
      </c>
      <c r="V68" s="282"/>
      <c r="W68" s="282"/>
      <c r="X68" s="282"/>
      <c r="Y68" s="282"/>
      <c r="Z68" s="282"/>
      <c r="AA68" s="282"/>
      <c r="AB68" s="282"/>
      <c r="AC68" s="282"/>
      <c r="AD68" s="282"/>
      <c r="AE68" s="282"/>
      <c r="AF68" s="282"/>
      <c r="AG68" s="282"/>
      <c r="AH68" s="283">
        <f t="shared" si="11"/>
        <v>0</v>
      </c>
      <c r="AI68" s="284">
        <f t="shared" si="12"/>
        <v>0</v>
      </c>
      <c r="AJ68" s="283"/>
      <c r="AK68" s="288"/>
      <c r="AL68" s="286"/>
      <c r="AM68" s="287"/>
      <c r="AN68" s="288"/>
      <c r="AO68" s="289"/>
      <c r="AP68" s="289"/>
      <c r="AQ68" s="290"/>
      <c r="AR68" s="252">
        <f t="shared" si="10"/>
        <v>0</v>
      </c>
      <c r="AS68" s="291"/>
      <c r="AT68" s="277" t="s">
        <v>324</v>
      </c>
      <c r="AU68" s="277" t="s">
        <v>1817</v>
      </c>
      <c r="AV68" s="292" t="s">
        <v>1633</v>
      </c>
      <c r="AW68" s="292" t="e">
        <f>IF(#REF!="","",IF(#REF!&lt;&gt;"human resources",IF(LEFT(#REF!,6)="10301S","Selling","General Administrative"),IFERROR(IF(FIND("Selling",D68)&gt;0,"Selling","General Administrative"),"General Administrative")))</f>
        <v>#REF!</v>
      </c>
      <c r="AX68" s="292" t="s">
        <v>1633</v>
      </c>
    </row>
    <row r="69" spans="1:50" s="293" customFormat="1" x14ac:dyDescent="0.25">
      <c r="A69" s="277" t="s">
        <v>16</v>
      </c>
      <c r="B69" s="277" t="s">
        <v>328</v>
      </c>
      <c r="C69" s="277" t="s">
        <v>93</v>
      </c>
      <c r="D69" s="430">
        <v>51900090</v>
      </c>
      <c r="E69" s="278" t="s">
        <v>1457</v>
      </c>
      <c r="F69" s="279" t="str">
        <f>VLOOKUP(D69,'Master Data'!H:I,2,FALSE)</f>
        <v>Professional Fee</v>
      </c>
      <c r="G69" s="279" t="str">
        <f>_xlfn.CONCAT(VLOOKUP(D69,'Master Data'!B:F,5,0)," ","Cost")</f>
        <v>Fixed Cost</v>
      </c>
      <c r="H69" s="280">
        <f>SUMIFS(RD!$T:$T,RD!$B:$B,"1",RD!$H:$H,'Budget COGM Detail'!$D69,RD!$U:$U,'Budget COGM Detail'!$B69)</f>
        <v>0</v>
      </c>
      <c r="I69" s="280">
        <f>SUMIFS(RD!$T:$T,RD!$B:$B,"2",RD!$H:$H,'Budget COGM Detail'!$D69,RD!$U:$U,'Budget COGM Detail'!$B69)</f>
        <v>0</v>
      </c>
      <c r="J69" s="280">
        <f>SUMIFS(RD!$T:$T,RD!$B:$B,"3",RD!$H:$H,'Budget COGM Detail'!$D69,RD!$U:$U,'Budget COGM Detail'!$B69)</f>
        <v>0</v>
      </c>
      <c r="K69" s="280">
        <f>SUMIFS(RD!$T:$T,RD!$B:$B,"4",RD!$H:$H,'Budget COGM Detail'!$D69,RD!$U:$U,'Budget COGM Detail'!$B69)</f>
        <v>0</v>
      </c>
      <c r="L69" s="280">
        <f>SUMIFS(RD!$T:$T,RD!$B:$B,"5",RD!$H:$H,'Budget COGM Detail'!$D69,RD!$U:$U,'Budget COGM Detail'!$B69)</f>
        <v>0</v>
      </c>
      <c r="M69" s="280">
        <f>SUMIFS(RD!$T:$T,RD!$B:$B,"6",RD!$H:$H,'Budget COGM Detail'!$D69,RD!$U:$U,'Budget COGM Detail'!$B69)</f>
        <v>0</v>
      </c>
      <c r="N69" s="294"/>
      <c r="O69" s="294"/>
      <c r="P69" s="294"/>
      <c r="Q69" s="294"/>
      <c r="R69" s="294"/>
      <c r="S69" s="294"/>
      <c r="T69" s="281">
        <f t="shared" si="9"/>
        <v>0</v>
      </c>
      <c r="U69" s="281">
        <f>SUMIFS(RD!AV:AV,RD!U:U,'Budget COGM Detail'!B69,RD!H:H,'Budget COGM Detail'!D69)</f>
        <v>0</v>
      </c>
      <c r="V69" s="282"/>
      <c r="W69" s="282"/>
      <c r="X69" s="282"/>
      <c r="Y69" s="282"/>
      <c r="Z69" s="282"/>
      <c r="AA69" s="282"/>
      <c r="AB69" s="282"/>
      <c r="AC69" s="282"/>
      <c r="AD69" s="282"/>
      <c r="AE69" s="282"/>
      <c r="AF69" s="282"/>
      <c r="AG69" s="282"/>
      <c r="AH69" s="283">
        <f t="shared" si="11"/>
        <v>0</v>
      </c>
      <c r="AI69" s="284">
        <f t="shared" si="12"/>
        <v>0</v>
      </c>
      <c r="AJ69" s="283"/>
      <c r="AK69" s="288"/>
      <c r="AL69" s="286"/>
      <c r="AM69" s="287"/>
      <c r="AN69" s="288"/>
      <c r="AO69" s="289"/>
      <c r="AP69" s="289"/>
      <c r="AQ69" s="290"/>
      <c r="AR69" s="252">
        <f t="shared" si="10"/>
        <v>0</v>
      </c>
      <c r="AS69" s="291"/>
      <c r="AT69" s="277" t="s">
        <v>324</v>
      </c>
      <c r="AU69" s="277" t="s">
        <v>1817</v>
      </c>
      <c r="AV69" s="292" t="s">
        <v>1633</v>
      </c>
      <c r="AW69" s="292" t="e">
        <f>IF(#REF!="","",IF(#REF!&lt;&gt;"human resources",IF(LEFT(#REF!,6)="10301S","Selling","General Administrative"),IFERROR(IF(FIND("Selling",D69)&gt;0,"Selling","General Administrative"),"General Administrative")))</f>
        <v>#REF!</v>
      </c>
      <c r="AX69" s="292" t="s">
        <v>1633</v>
      </c>
    </row>
    <row r="70" spans="1:50" s="293" customFormat="1" x14ac:dyDescent="0.25">
      <c r="A70" s="277" t="s">
        <v>16</v>
      </c>
      <c r="B70" s="277" t="s">
        <v>328</v>
      </c>
      <c r="C70" s="277" t="s">
        <v>93</v>
      </c>
      <c r="D70" s="430">
        <v>52200020</v>
      </c>
      <c r="E70" s="278" t="s">
        <v>1409</v>
      </c>
      <c r="F70" s="279" t="str">
        <f>VLOOKUP(D70,'Master Data'!H:I,2,FALSE)</f>
        <v>Stationery &amp; Printing</v>
      </c>
      <c r="G70" s="279" t="str">
        <f>_xlfn.CONCAT(VLOOKUP(D70,'Master Data'!B:F,5,0)," ","Cost")</f>
        <v>Fixed Cost</v>
      </c>
      <c r="H70" s="280">
        <f>SUMIFS(RD!$T:$T,RD!$B:$B,"1",RD!$H:$H,'Budget COGM Detail'!$D70,RD!$U:$U,'Budget COGM Detail'!$B70)</f>
        <v>0</v>
      </c>
      <c r="I70" s="280">
        <f>SUMIFS(RD!$T:$T,RD!$B:$B,"2",RD!$H:$H,'Budget COGM Detail'!$D70,RD!$U:$U,'Budget COGM Detail'!$B70)</f>
        <v>0</v>
      </c>
      <c r="J70" s="280">
        <f>SUMIFS(RD!$T:$T,RD!$B:$B,"3",RD!$H:$H,'Budget COGM Detail'!$D70,RD!$U:$U,'Budget COGM Detail'!$B70)</f>
        <v>0</v>
      </c>
      <c r="K70" s="280">
        <f>SUMIFS(RD!$T:$T,RD!$B:$B,"4",RD!$H:$H,'Budget COGM Detail'!$D70,RD!$U:$U,'Budget COGM Detail'!$B70)</f>
        <v>0</v>
      </c>
      <c r="L70" s="280">
        <f>SUMIFS(RD!$T:$T,RD!$B:$B,"5",RD!$H:$H,'Budget COGM Detail'!$D70,RD!$U:$U,'Budget COGM Detail'!$B70)</f>
        <v>14.66</v>
      </c>
      <c r="M70" s="280">
        <f>SUMIFS(RD!$T:$T,RD!$B:$B,"6",RD!$H:$H,'Budget COGM Detail'!$D70,RD!$U:$U,'Budget COGM Detail'!$B70)</f>
        <v>0</v>
      </c>
      <c r="N70" s="294"/>
      <c r="O70" s="294"/>
      <c r="P70" s="294"/>
      <c r="Q70" s="294"/>
      <c r="R70" s="294"/>
      <c r="S70" s="294"/>
      <c r="T70" s="281">
        <f t="shared" si="9"/>
        <v>14.66</v>
      </c>
      <c r="U70" s="281">
        <f>SUMIFS(RD!AV:AV,RD!U:U,'Budget COGM Detail'!B70,RD!H:H,'Budget COGM Detail'!D70)</f>
        <v>240000</v>
      </c>
      <c r="V70" s="282"/>
      <c r="W70" s="282"/>
      <c r="X70" s="282"/>
      <c r="Y70" s="282"/>
      <c r="Z70" s="282"/>
      <c r="AA70" s="282"/>
      <c r="AB70" s="282"/>
      <c r="AC70" s="282"/>
      <c r="AD70" s="282"/>
      <c r="AE70" s="282"/>
      <c r="AF70" s="282"/>
      <c r="AG70" s="282"/>
      <c r="AH70" s="283">
        <f t="shared" si="11"/>
        <v>0</v>
      </c>
      <c r="AI70" s="284">
        <f t="shared" si="12"/>
        <v>0</v>
      </c>
      <c r="AJ70" s="283"/>
      <c r="AK70" s="288"/>
      <c r="AL70" s="286"/>
      <c r="AM70" s="287"/>
      <c r="AN70" s="288"/>
      <c r="AO70" s="289"/>
      <c r="AP70" s="289"/>
      <c r="AQ70" s="290"/>
      <c r="AR70" s="252">
        <f t="shared" si="10"/>
        <v>0</v>
      </c>
      <c r="AS70" s="291"/>
      <c r="AT70" s="277" t="s">
        <v>324</v>
      </c>
      <c r="AU70" s="277" t="s">
        <v>1817</v>
      </c>
      <c r="AV70" s="292" t="s">
        <v>1633</v>
      </c>
      <c r="AW70" s="292" t="e">
        <f>IF(#REF!="","",IF(#REF!&lt;&gt;"human resources",IF(LEFT(#REF!,6)="10301S","Selling","General Administrative"),IFERROR(IF(FIND("Selling",D70)&gt;0,"Selling","General Administrative"),"General Administrative")))</f>
        <v>#REF!</v>
      </c>
      <c r="AX70" s="292" t="s">
        <v>1633</v>
      </c>
    </row>
    <row r="71" spans="1:50" s="293" customFormat="1" x14ac:dyDescent="0.25">
      <c r="A71" s="277" t="s">
        <v>16</v>
      </c>
      <c r="B71" s="277" t="s">
        <v>328</v>
      </c>
      <c r="C71" s="277" t="s">
        <v>93</v>
      </c>
      <c r="D71" s="430">
        <v>52400030</v>
      </c>
      <c r="E71" s="278" t="s">
        <v>1411</v>
      </c>
      <c r="F71" s="279" t="str">
        <f>VLOOKUP(D71,'Master Data'!H:I,2,FALSE)</f>
        <v>General transportation</v>
      </c>
      <c r="G71" s="279" t="str">
        <f>_xlfn.CONCAT(VLOOKUP(D71,'Master Data'!B:F,5,0)," ","Cost")</f>
        <v>Fixed Cost</v>
      </c>
      <c r="H71" s="280">
        <f>SUMIFS(RD!$T:$T,RD!$B:$B,"1",RD!$H:$H,'Budget COGM Detail'!$D71,RD!$U:$U,'Budget COGM Detail'!$B71)</f>
        <v>0</v>
      </c>
      <c r="I71" s="280">
        <f>SUMIFS(RD!$T:$T,RD!$B:$B,"2",RD!$H:$H,'Budget COGM Detail'!$D71,RD!$U:$U,'Budget COGM Detail'!$B71)</f>
        <v>1409.52</v>
      </c>
      <c r="J71" s="280">
        <f>SUMIFS(RD!$T:$T,RD!$B:$B,"3",RD!$H:$H,'Budget COGM Detail'!$D71,RD!$U:$U,'Budget COGM Detail'!$B71)</f>
        <v>0</v>
      </c>
      <c r="K71" s="280">
        <f>SUMIFS(RD!$T:$T,RD!$B:$B,"4",RD!$H:$H,'Budget COGM Detail'!$D71,RD!$U:$U,'Budget COGM Detail'!$B71)</f>
        <v>0</v>
      </c>
      <c r="L71" s="280">
        <f>SUMIFS(RD!$T:$T,RD!$B:$B,"5",RD!$H:$H,'Budget COGM Detail'!$D71,RD!$U:$U,'Budget COGM Detail'!$B71)</f>
        <v>0</v>
      </c>
      <c r="M71" s="280">
        <f>SUMIFS(RD!$T:$T,RD!$B:$B,"6",RD!$H:$H,'Budget COGM Detail'!$D71,RD!$U:$U,'Budget COGM Detail'!$B71)</f>
        <v>0</v>
      </c>
      <c r="N71" s="294"/>
      <c r="O71" s="294"/>
      <c r="P71" s="294"/>
      <c r="Q71" s="294"/>
      <c r="R71" s="294"/>
      <c r="S71" s="294"/>
      <c r="T71" s="281">
        <f t="shared" si="9"/>
        <v>1409.52</v>
      </c>
      <c r="U71" s="281">
        <f>SUMIFS(RD!AV:AV,RD!U:U,'Budget COGM Detail'!B71,RD!H:H,'Budget COGM Detail'!D71)</f>
        <v>23002500</v>
      </c>
      <c r="V71" s="282"/>
      <c r="W71" s="282"/>
      <c r="X71" s="282"/>
      <c r="Y71" s="282"/>
      <c r="Z71" s="282"/>
      <c r="AA71" s="282"/>
      <c r="AB71" s="282"/>
      <c r="AC71" s="282"/>
      <c r="AD71" s="282"/>
      <c r="AE71" s="282"/>
      <c r="AF71" s="282"/>
      <c r="AG71" s="282"/>
      <c r="AH71" s="283">
        <f t="shared" si="11"/>
        <v>0</v>
      </c>
      <c r="AI71" s="284">
        <f t="shared" si="12"/>
        <v>0</v>
      </c>
      <c r="AJ71" s="283"/>
      <c r="AK71" s="288"/>
      <c r="AL71" s="286"/>
      <c r="AM71" s="287"/>
      <c r="AN71" s="288"/>
      <c r="AO71" s="289"/>
      <c r="AP71" s="289"/>
      <c r="AQ71" s="290"/>
      <c r="AR71" s="252">
        <f t="shared" si="10"/>
        <v>0</v>
      </c>
      <c r="AS71" s="291"/>
      <c r="AT71" s="277" t="s">
        <v>324</v>
      </c>
      <c r="AU71" s="277" t="s">
        <v>1817</v>
      </c>
      <c r="AV71" s="292" t="s">
        <v>1633</v>
      </c>
      <c r="AW71" s="292" t="e">
        <f>IF(#REF!="","",IF(#REF!&lt;&gt;"human resources",IF(LEFT(#REF!,6)="10301S","Selling","General Administrative"),IFERROR(IF(FIND("Selling",D71)&gt;0,"Selling","General Administrative"),"General Administrative")))</f>
        <v>#REF!</v>
      </c>
      <c r="AX71" s="292" t="s">
        <v>1633</v>
      </c>
    </row>
    <row r="72" spans="1:50" s="293" customFormat="1" x14ac:dyDescent="0.25">
      <c r="A72" s="277" t="s">
        <v>16</v>
      </c>
      <c r="B72" s="277" t="s">
        <v>328</v>
      </c>
      <c r="C72" s="277" t="s">
        <v>93</v>
      </c>
      <c r="D72" s="430">
        <v>52400060</v>
      </c>
      <c r="E72" s="278" t="s">
        <v>1412</v>
      </c>
      <c r="F72" s="279" t="str">
        <f>VLOOKUP(D72,'Master Data'!H:I,2,FALSE)</f>
        <v>General transportation</v>
      </c>
      <c r="G72" s="279" t="str">
        <f>_xlfn.CONCAT(VLOOKUP(D72,'Master Data'!B:F,5,0)," ","Cost")</f>
        <v>Fixed Cost</v>
      </c>
      <c r="H72" s="280">
        <f>SUMIFS(RD!$T:$T,RD!$B:$B,"1",RD!$H:$H,'Budget COGM Detail'!$D72,RD!$U:$U,'Budget COGM Detail'!$B72)</f>
        <v>0</v>
      </c>
      <c r="I72" s="280">
        <f>SUMIFS(RD!$T:$T,RD!$B:$B,"2",RD!$H:$H,'Budget COGM Detail'!$D72,RD!$U:$U,'Budget COGM Detail'!$B72)</f>
        <v>0</v>
      </c>
      <c r="J72" s="280">
        <f>SUMIFS(RD!$T:$T,RD!$B:$B,"3",RD!$H:$H,'Budget COGM Detail'!$D72,RD!$U:$U,'Budget COGM Detail'!$B72)</f>
        <v>0</v>
      </c>
      <c r="K72" s="280">
        <f>SUMIFS(RD!$T:$T,RD!$B:$B,"4",RD!$H:$H,'Budget COGM Detail'!$D72,RD!$U:$U,'Budget COGM Detail'!$B72)</f>
        <v>0</v>
      </c>
      <c r="L72" s="280">
        <f>SUMIFS(RD!$T:$T,RD!$B:$B,"5",RD!$H:$H,'Budget COGM Detail'!$D72,RD!$U:$U,'Budget COGM Detail'!$B72)</f>
        <v>0</v>
      </c>
      <c r="M72" s="280">
        <f>SUMIFS(RD!$T:$T,RD!$B:$B,"6",RD!$H:$H,'Budget COGM Detail'!$D72,RD!$U:$U,'Budget COGM Detail'!$B72)</f>
        <v>0</v>
      </c>
      <c r="N72" s="294"/>
      <c r="O72" s="294"/>
      <c r="P72" s="294"/>
      <c r="Q72" s="294"/>
      <c r="R72" s="294"/>
      <c r="S72" s="294"/>
      <c r="T72" s="281">
        <f t="shared" si="9"/>
        <v>0</v>
      </c>
      <c r="U72" s="281">
        <f>SUMIFS(RD!AV:AV,RD!U:U,'Budget COGM Detail'!B72,RD!H:H,'Budget COGM Detail'!D72)</f>
        <v>0</v>
      </c>
      <c r="V72" s="282"/>
      <c r="W72" s="282"/>
      <c r="X72" s="282"/>
      <c r="Y72" s="282"/>
      <c r="Z72" s="282"/>
      <c r="AA72" s="282"/>
      <c r="AB72" s="282"/>
      <c r="AC72" s="282"/>
      <c r="AD72" s="282"/>
      <c r="AE72" s="282"/>
      <c r="AF72" s="282"/>
      <c r="AG72" s="282"/>
      <c r="AH72" s="283">
        <f t="shared" si="11"/>
        <v>0</v>
      </c>
      <c r="AI72" s="284">
        <f t="shared" si="12"/>
        <v>0</v>
      </c>
      <c r="AJ72" s="283"/>
      <c r="AK72" s="288"/>
      <c r="AL72" s="286"/>
      <c r="AM72" s="287"/>
      <c r="AN72" s="288"/>
      <c r="AO72" s="289"/>
      <c r="AP72" s="289"/>
      <c r="AQ72" s="290"/>
      <c r="AR72" s="252">
        <f t="shared" si="10"/>
        <v>0</v>
      </c>
      <c r="AS72" s="291"/>
      <c r="AT72" s="277" t="s">
        <v>324</v>
      </c>
      <c r="AU72" s="277" t="s">
        <v>1817</v>
      </c>
      <c r="AV72" s="292" t="s">
        <v>1633</v>
      </c>
      <c r="AW72" s="292" t="e">
        <f>IF(#REF!="","",IF(#REF!&lt;&gt;"human resources",IF(LEFT(#REF!,6)="10301S","Selling","General Administrative"),IFERROR(IF(FIND("Selling",D72)&gt;0,"Selling","General Administrative"),"General Administrative")))</f>
        <v>#REF!</v>
      </c>
      <c r="AX72" s="292" t="s">
        <v>1633</v>
      </c>
    </row>
    <row r="73" spans="1:50" s="293" customFormat="1" x14ac:dyDescent="0.25">
      <c r="A73" s="277" t="s">
        <v>16</v>
      </c>
      <c r="B73" s="277" t="s">
        <v>328</v>
      </c>
      <c r="C73" s="277" t="s">
        <v>93</v>
      </c>
      <c r="D73" s="430">
        <v>52600020</v>
      </c>
      <c r="E73" s="278" t="s">
        <v>1413</v>
      </c>
      <c r="F73" s="279" t="str">
        <f>VLOOKUP(D73,'Master Data'!H:I,2,FALSE)</f>
        <v>Equipment expenses</v>
      </c>
      <c r="G73" s="279" t="str">
        <f>_xlfn.CONCAT(VLOOKUP(D73,'Master Data'!B:F,5,0)," ","Cost")</f>
        <v>Fixed Cost</v>
      </c>
      <c r="H73" s="280">
        <f>SUMIFS(RD!$T:$T,RD!$B:$B,"1",RD!$H:$H,'Budget COGM Detail'!$D73,RD!$U:$U,'Budget COGM Detail'!$B73)</f>
        <v>0</v>
      </c>
      <c r="I73" s="280">
        <f>SUMIFS(RD!$T:$T,RD!$B:$B,"2",RD!$H:$H,'Budget COGM Detail'!$D73,RD!$U:$U,'Budget COGM Detail'!$B73)</f>
        <v>0</v>
      </c>
      <c r="J73" s="280">
        <f>SUMIFS(RD!$T:$T,RD!$B:$B,"3",RD!$H:$H,'Budget COGM Detail'!$D73,RD!$U:$U,'Budget COGM Detail'!$B73)</f>
        <v>0</v>
      </c>
      <c r="K73" s="280">
        <f>SUMIFS(RD!$T:$T,RD!$B:$B,"4",RD!$H:$H,'Budget COGM Detail'!$D73,RD!$U:$U,'Budget COGM Detail'!$B73)</f>
        <v>0</v>
      </c>
      <c r="L73" s="280">
        <f>SUMIFS(RD!$T:$T,RD!$B:$B,"5",RD!$H:$H,'Budget COGM Detail'!$D73,RD!$U:$U,'Budget COGM Detail'!$B73)</f>
        <v>0</v>
      </c>
      <c r="M73" s="280">
        <f>SUMIFS(RD!$T:$T,RD!$B:$B,"6",RD!$H:$H,'Budget COGM Detail'!$D73,RD!$U:$U,'Budget COGM Detail'!$B73)</f>
        <v>0</v>
      </c>
      <c r="N73" s="294"/>
      <c r="O73" s="294"/>
      <c r="P73" s="294"/>
      <c r="Q73" s="294"/>
      <c r="R73" s="294"/>
      <c r="S73" s="294"/>
      <c r="T73" s="281">
        <f t="shared" si="9"/>
        <v>0</v>
      </c>
      <c r="U73" s="281">
        <f>SUMIFS(RD!AV:AV,RD!U:U,'Budget COGM Detail'!B73,RD!H:H,'Budget COGM Detail'!D73)</f>
        <v>0</v>
      </c>
      <c r="V73" s="282"/>
      <c r="W73" s="282"/>
      <c r="X73" s="282"/>
      <c r="Y73" s="282"/>
      <c r="Z73" s="282"/>
      <c r="AA73" s="282"/>
      <c r="AB73" s="282"/>
      <c r="AC73" s="282"/>
      <c r="AD73" s="282"/>
      <c r="AE73" s="282"/>
      <c r="AF73" s="282"/>
      <c r="AG73" s="282"/>
      <c r="AH73" s="283">
        <f t="shared" si="11"/>
        <v>0</v>
      </c>
      <c r="AI73" s="284">
        <f t="shared" si="12"/>
        <v>0</v>
      </c>
      <c r="AJ73" s="283"/>
      <c r="AK73" s="288"/>
      <c r="AL73" s="286"/>
      <c r="AM73" s="287"/>
      <c r="AN73" s="288"/>
      <c r="AO73" s="289"/>
      <c r="AP73" s="289"/>
      <c r="AQ73" s="290"/>
      <c r="AR73" s="252">
        <f t="shared" si="10"/>
        <v>0</v>
      </c>
      <c r="AS73" s="291"/>
      <c r="AT73" s="277" t="s">
        <v>324</v>
      </c>
      <c r="AU73" s="277" t="s">
        <v>1817</v>
      </c>
      <c r="AV73" s="292" t="s">
        <v>1633</v>
      </c>
      <c r="AW73" s="292" t="e">
        <f>IF(#REF!="","",IF(#REF!&lt;&gt;"human resources",IF(LEFT(#REF!,6)="10301S","Selling","General Administrative"),IFERROR(IF(FIND("Selling",D73)&gt;0,"Selling","General Administrative"),"General Administrative")))</f>
        <v>#REF!</v>
      </c>
      <c r="AX73" s="292" t="s">
        <v>1633</v>
      </c>
    </row>
    <row r="74" spans="1:50" s="293" customFormat="1" x14ac:dyDescent="0.25">
      <c r="A74" s="277" t="s">
        <v>16</v>
      </c>
      <c r="B74" s="277" t="s">
        <v>328</v>
      </c>
      <c r="C74" s="277" t="s">
        <v>93</v>
      </c>
      <c r="D74" s="430">
        <v>52600030</v>
      </c>
      <c r="E74" s="278" t="s">
        <v>1414</v>
      </c>
      <c r="F74" s="279" t="str">
        <f>VLOOKUP(D74,'Master Data'!H:I,2,FALSE)</f>
        <v>Equipment expenses</v>
      </c>
      <c r="G74" s="279" t="str">
        <f>_xlfn.CONCAT(VLOOKUP(D74,'Master Data'!B:F,5,0)," ","Cost")</f>
        <v>Fixed Cost</v>
      </c>
      <c r="H74" s="280">
        <f>SUMIFS(RD!$T:$T,RD!$B:$B,"1",RD!$H:$H,'Budget COGM Detail'!$D74,RD!$U:$U,'Budget COGM Detail'!$B74)</f>
        <v>0</v>
      </c>
      <c r="I74" s="280">
        <f>SUMIFS(RD!$T:$T,RD!$B:$B,"2",RD!$H:$H,'Budget COGM Detail'!$D74,RD!$U:$U,'Budget COGM Detail'!$B74)</f>
        <v>0</v>
      </c>
      <c r="J74" s="280">
        <f>SUMIFS(RD!$T:$T,RD!$B:$B,"3",RD!$H:$H,'Budget COGM Detail'!$D74,RD!$U:$U,'Budget COGM Detail'!$B74)</f>
        <v>0</v>
      </c>
      <c r="K74" s="280">
        <f>SUMIFS(RD!$T:$T,RD!$B:$B,"4",RD!$H:$H,'Budget COGM Detail'!$D74,RD!$U:$U,'Budget COGM Detail'!$B74)</f>
        <v>0</v>
      </c>
      <c r="L74" s="280">
        <f>SUMIFS(RD!$T:$T,RD!$B:$B,"5",RD!$H:$H,'Budget COGM Detail'!$D74,RD!$U:$U,'Budget COGM Detail'!$B74)</f>
        <v>0</v>
      </c>
      <c r="M74" s="280">
        <f>SUMIFS(RD!$T:$T,RD!$B:$B,"6",RD!$H:$H,'Budget COGM Detail'!$D74,RD!$U:$U,'Budget COGM Detail'!$B74)</f>
        <v>0</v>
      </c>
      <c r="N74" s="294"/>
      <c r="O74" s="294"/>
      <c r="P74" s="294"/>
      <c r="Q74" s="294"/>
      <c r="R74" s="294"/>
      <c r="S74" s="294"/>
      <c r="T74" s="281">
        <f t="shared" si="9"/>
        <v>0</v>
      </c>
      <c r="U74" s="281">
        <f>SUMIFS(RD!AV:AV,RD!U:U,'Budget COGM Detail'!B74,RD!H:H,'Budget COGM Detail'!D74)</f>
        <v>0</v>
      </c>
      <c r="V74" s="282"/>
      <c r="W74" s="282"/>
      <c r="X74" s="282"/>
      <c r="Y74" s="282"/>
      <c r="Z74" s="282"/>
      <c r="AA74" s="282"/>
      <c r="AB74" s="282"/>
      <c r="AC74" s="282"/>
      <c r="AD74" s="282"/>
      <c r="AE74" s="282"/>
      <c r="AF74" s="282"/>
      <c r="AG74" s="282"/>
      <c r="AH74" s="283">
        <f t="shared" si="11"/>
        <v>0</v>
      </c>
      <c r="AI74" s="284">
        <f t="shared" si="12"/>
        <v>0</v>
      </c>
      <c r="AJ74" s="283"/>
      <c r="AK74" s="288"/>
      <c r="AL74" s="286"/>
      <c r="AM74" s="287"/>
      <c r="AN74" s="288"/>
      <c r="AO74" s="289"/>
      <c r="AP74" s="289"/>
      <c r="AQ74" s="290"/>
      <c r="AR74" s="252">
        <f t="shared" si="10"/>
        <v>0</v>
      </c>
      <c r="AS74" s="291"/>
      <c r="AT74" s="277" t="s">
        <v>324</v>
      </c>
      <c r="AU74" s="277" t="s">
        <v>1817</v>
      </c>
      <c r="AV74" s="292" t="s">
        <v>1633</v>
      </c>
      <c r="AW74" s="292" t="e">
        <f>IF(#REF!="","",IF(#REF!&lt;&gt;"human resources",IF(LEFT(#REF!,6)="10301S","Selling","General Administrative"),IFERROR(IF(FIND("Selling",D74)&gt;0,"Selling","General Administrative"),"General Administrative")))</f>
        <v>#REF!</v>
      </c>
      <c r="AX74" s="292" t="s">
        <v>1633</v>
      </c>
    </row>
    <row r="75" spans="1:50" s="293" customFormat="1" x14ac:dyDescent="0.25">
      <c r="A75" s="277" t="s">
        <v>16</v>
      </c>
      <c r="B75" s="277" t="s">
        <v>328</v>
      </c>
      <c r="C75" s="277" t="s">
        <v>93</v>
      </c>
      <c r="D75" s="430">
        <v>53100010</v>
      </c>
      <c r="E75" s="278" t="s">
        <v>1415</v>
      </c>
      <c r="F75" s="279" t="str">
        <f>VLOOKUP(D75,'Master Data'!H:I,2,FALSE)</f>
        <v>Repair &amp; Maintenance</v>
      </c>
      <c r="G75" s="279" t="str">
        <f>_xlfn.CONCAT(VLOOKUP(D75,'Master Data'!B:F,5,0)," ","Cost")</f>
        <v>Variable Cost</v>
      </c>
      <c r="H75" s="280">
        <f>SUMIFS(RD!$T:$T,RD!$B:$B,"1",RD!$H:$H,'Budget COGM Detail'!$D75,RD!$U:$U,'Budget COGM Detail'!$B75)</f>
        <v>2474.71</v>
      </c>
      <c r="I75" s="280">
        <f>SUMIFS(RD!$T:$T,RD!$B:$B,"2",RD!$H:$H,'Budget COGM Detail'!$D75,RD!$U:$U,'Budget COGM Detail'!$B75)</f>
        <v>1392.91</v>
      </c>
      <c r="J75" s="280">
        <f>SUMIFS(RD!$T:$T,RD!$B:$B,"3",RD!$H:$H,'Budget COGM Detail'!$D75,RD!$U:$U,'Budget COGM Detail'!$B75)</f>
        <v>2828.6000000000004</v>
      </c>
      <c r="K75" s="280">
        <f>SUMIFS(RD!$T:$T,RD!$B:$B,"4",RD!$H:$H,'Budget COGM Detail'!$D75,RD!$U:$U,'Budget COGM Detail'!$B75)</f>
        <v>560.39</v>
      </c>
      <c r="L75" s="280">
        <f>SUMIFS(RD!$T:$T,RD!$B:$B,"5",RD!$H:$H,'Budget COGM Detail'!$D75,RD!$U:$U,'Budget COGM Detail'!$B75)</f>
        <v>1025.1299999999999</v>
      </c>
      <c r="M75" s="280">
        <f>SUMIFS(RD!$T:$T,RD!$B:$B,"6",RD!$H:$H,'Budget COGM Detail'!$D75,RD!$U:$U,'Budget COGM Detail'!$B75)</f>
        <v>1754.45</v>
      </c>
      <c r="N75" s="294"/>
      <c r="O75" s="294"/>
      <c r="P75" s="294"/>
      <c r="Q75" s="294"/>
      <c r="R75" s="294"/>
      <c r="S75" s="294"/>
      <c r="T75" s="281">
        <f t="shared" si="9"/>
        <v>10036.19</v>
      </c>
      <c r="U75" s="281">
        <f>SUMIFS(RD!AV:AV,RD!U:U,'Budget COGM Detail'!B75,RD!H:H,'Budget COGM Detail'!D75)</f>
        <v>164510649</v>
      </c>
      <c r="V75" s="282"/>
      <c r="W75" s="282"/>
      <c r="X75" s="282"/>
      <c r="Y75" s="282"/>
      <c r="Z75" s="282"/>
      <c r="AA75" s="282"/>
      <c r="AB75" s="282"/>
      <c r="AC75" s="282"/>
      <c r="AD75" s="282"/>
      <c r="AE75" s="282"/>
      <c r="AF75" s="282"/>
      <c r="AG75" s="282"/>
      <c r="AH75" s="283">
        <f t="shared" si="11"/>
        <v>0</v>
      </c>
      <c r="AI75" s="284">
        <f t="shared" si="12"/>
        <v>0</v>
      </c>
      <c r="AJ75" s="283"/>
      <c r="AK75" s="288"/>
      <c r="AL75" s="286"/>
      <c r="AM75" s="287"/>
      <c r="AN75" s="288"/>
      <c r="AO75" s="289"/>
      <c r="AP75" s="289"/>
      <c r="AQ75" s="290"/>
      <c r="AR75" s="252">
        <f t="shared" si="10"/>
        <v>0</v>
      </c>
      <c r="AS75" s="291"/>
      <c r="AT75" s="277" t="s">
        <v>324</v>
      </c>
      <c r="AU75" s="277" t="s">
        <v>1817</v>
      </c>
      <c r="AV75" s="292" t="s">
        <v>1633</v>
      </c>
      <c r="AW75" s="292" t="e">
        <f>IF(#REF!="","",IF(#REF!&lt;&gt;"human resources",IF(LEFT(#REF!,6)="10301S","Selling","General Administrative"),IFERROR(IF(FIND("Selling",D75)&gt;0,"Selling","General Administrative"),"General Administrative")))</f>
        <v>#REF!</v>
      </c>
      <c r="AX75" s="292" t="s">
        <v>1633</v>
      </c>
    </row>
    <row r="76" spans="1:50" s="293" customFormat="1" x14ac:dyDescent="0.25">
      <c r="A76" s="277" t="s">
        <v>16</v>
      </c>
      <c r="B76" s="277" t="s">
        <v>328</v>
      </c>
      <c r="C76" s="277" t="s">
        <v>93</v>
      </c>
      <c r="D76" s="430">
        <v>50800030</v>
      </c>
      <c r="E76" s="278" t="s">
        <v>1631</v>
      </c>
      <c r="F76" s="279" t="str">
        <f>VLOOKUP(D76,'Master Data'!H:I,2,FALSE)</f>
        <v>Repair &amp; Maintenance</v>
      </c>
      <c r="G76" s="279" t="str">
        <f>_xlfn.CONCAT(VLOOKUP(D76,'Master Data'!B:F,5,0)," ","Cost")</f>
        <v>Variable Cost</v>
      </c>
      <c r="H76" s="280">
        <f>SUMIFS(RD!$T:$T,RD!$B:$B,"1",RD!$H:$H,'Budget COGM Detail'!$D76,RD!$U:$U,'Budget COGM Detail'!$B76)</f>
        <v>0</v>
      </c>
      <c r="I76" s="280">
        <f>SUMIFS(RD!$T:$T,RD!$B:$B,"2",RD!$H:$H,'Budget COGM Detail'!$D76,RD!$U:$U,'Budget COGM Detail'!$B76)</f>
        <v>0</v>
      </c>
      <c r="J76" s="280">
        <f>SUMIFS(RD!$T:$T,RD!$B:$B,"3",RD!$H:$H,'Budget COGM Detail'!$D76,RD!$U:$U,'Budget COGM Detail'!$B76)</f>
        <v>0</v>
      </c>
      <c r="K76" s="280">
        <f>SUMIFS(RD!$T:$T,RD!$B:$B,"4",RD!$H:$H,'Budget COGM Detail'!$D76,RD!$U:$U,'Budget COGM Detail'!$B76)</f>
        <v>0</v>
      </c>
      <c r="L76" s="280">
        <f>SUMIFS(RD!$T:$T,RD!$B:$B,"5",RD!$H:$H,'Budget COGM Detail'!$D76,RD!$U:$U,'Budget COGM Detail'!$B76)</f>
        <v>0</v>
      </c>
      <c r="M76" s="280">
        <f>SUMIFS(RD!$T:$T,RD!$B:$B,"6",RD!$H:$H,'Budget COGM Detail'!$D76,RD!$U:$U,'Budget COGM Detail'!$B76)</f>
        <v>0</v>
      </c>
      <c r="N76" s="294"/>
      <c r="O76" s="294"/>
      <c r="P76" s="294"/>
      <c r="Q76" s="294"/>
      <c r="R76" s="294"/>
      <c r="S76" s="294"/>
      <c r="T76" s="281">
        <f t="shared" si="9"/>
        <v>0</v>
      </c>
      <c r="U76" s="281">
        <f>SUMIFS(RD!AV:AV,RD!U:U,'Budget COGM Detail'!B76,RD!H:H,'Budget COGM Detail'!D76)</f>
        <v>0</v>
      </c>
      <c r="V76" s="282">
        <f>SUMIFS('Production Target'!$F$616:$F$629,'Production Target'!$B$616:$B$629,'Budget COGM Detail'!$C76,'Production Target'!$D$616:$D$629,'Budget COGM Detail'!$E76)</f>
        <v>0</v>
      </c>
      <c r="W76" s="282">
        <f>SUMIFS('Production Target'!G$616:G$629,'Production Target'!$B$616:$B$629,'Budget COGM Detail'!$C76,'Production Target'!$D$616:$D$629,'Budget COGM Detail'!$E76)</f>
        <v>0</v>
      </c>
      <c r="X76" s="282">
        <f>SUMIFS('Production Target'!H$616:H$629,'Production Target'!$B$616:$B$629,'Budget COGM Detail'!$C76,'Production Target'!$D$616:$D$629,'Budget COGM Detail'!$E76)</f>
        <v>0</v>
      </c>
      <c r="Y76" s="282">
        <f>SUMIFS('Production Target'!I$616:I$629,'Production Target'!$B$616:$B$629,'Budget COGM Detail'!$C76,'Production Target'!$D$616:$D$629,'Budget COGM Detail'!$E76)</f>
        <v>0</v>
      </c>
      <c r="Z76" s="282">
        <f>SUMIFS('Production Target'!J$616:J$629,'Production Target'!$B$616:$B$629,'Budget COGM Detail'!$C76,'Production Target'!$D$616:$D$629,'Budget COGM Detail'!$E76)</f>
        <v>0</v>
      </c>
      <c r="AA76" s="282">
        <f>SUMIFS('Production Target'!K$616:K$629,'Production Target'!$B$616:$B$629,'Budget COGM Detail'!$C76,'Production Target'!$D$616:$D$629,'Budget COGM Detail'!$E76)</f>
        <v>0</v>
      </c>
      <c r="AB76" s="282">
        <f>SUMIFS('Production Target'!L$616:L$629,'Production Target'!$B$616:$B$629,'Budget COGM Detail'!$C76,'Production Target'!$D$616:$D$629,'Budget COGM Detail'!$E76)</f>
        <v>0</v>
      </c>
      <c r="AC76" s="282">
        <f>SUMIFS('Production Target'!M$616:M$629,'Production Target'!$B$616:$B$629,'Budget COGM Detail'!$C76,'Production Target'!$D$616:$D$629,'Budget COGM Detail'!$E76)</f>
        <v>0</v>
      </c>
      <c r="AD76" s="282">
        <f>SUMIFS('Production Target'!N$616:N$629,'Production Target'!$B$616:$B$629,'Budget COGM Detail'!$C76,'Production Target'!$D$616:$D$629,'Budget COGM Detail'!$E76)</f>
        <v>0</v>
      </c>
      <c r="AE76" s="282">
        <f>SUMIFS('Production Target'!O$616:O$629,'Production Target'!$B$616:$B$629,'Budget COGM Detail'!$C76,'Production Target'!$D$616:$D$629,'Budget COGM Detail'!$E76)</f>
        <v>0</v>
      </c>
      <c r="AF76" s="282">
        <f>SUMIFS('Production Target'!P$616:P$629,'Production Target'!$B$616:$B$629,'Budget COGM Detail'!$C76,'Production Target'!$D$616:$D$629,'Budget COGM Detail'!$E76)</f>
        <v>0</v>
      </c>
      <c r="AG76" s="282">
        <f>SUMIFS('Production Target'!Q$616:Q$629,'Production Target'!$B$616:$B$629,'Budget COGM Detail'!$C76,'Production Target'!$D$616:$D$629,'Budget COGM Detail'!$E76)</f>
        <v>0</v>
      </c>
      <c r="AH76" s="283">
        <f t="shared" si="11"/>
        <v>0</v>
      </c>
      <c r="AI76" s="284">
        <f t="shared" si="12"/>
        <v>0</v>
      </c>
      <c r="AJ76" s="283"/>
      <c r="AK76" s="288"/>
      <c r="AL76" s="286"/>
      <c r="AM76" s="287"/>
      <c r="AN76" s="288"/>
      <c r="AO76" s="289"/>
      <c r="AP76" s="289"/>
      <c r="AQ76" s="290"/>
      <c r="AR76" s="252">
        <f t="shared" si="10"/>
        <v>0</v>
      </c>
      <c r="AS76" s="291"/>
      <c r="AT76" s="277" t="s">
        <v>324</v>
      </c>
      <c r="AU76" s="277" t="s">
        <v>1817</v>
      </c>
      <c r="AV76" s="292" t="s">
        <v>1633</v>
      </c>
      <c r="AW76" s="292" t="e">
        <f>IF(#REF!="","",IF(#REF!&lt;&gt;"human resources",IF(LEFT(#REF!,6)="10301S","Selling","General Administrative"),IFERROR(IF(FIND("Selling",D76)&gt;0,"Selling","General Administrative"),"General Administrative")))</f>
        <v>#REF!</v>
      </c>
      <c r="AX76" s="292" t="s">
        <v>1633</v>
      </c>
    </row>
    <row r="77" spans="1:50" s="293" customFormat="1" x14ac:dyDescent="0.25">
      <c r="A77" s="277" t="s">
        <v>16</v>
      </c>
      <c r="B77" s="277" t="s">
        <v>328</v>
      </c>
      <c r="C77" s="277" t="s">
        <v>93</v>
      </c>
      <c r="D77" s="430">
        <v>52400040</v>
      </c>
      <c r="E77" s="278" t="s">
        <v>620</v>
      </c>
      <c r="F77" s="279" t="str">
        <f>VLOOKUP(D77,'Master Data'!H:I,2,FALSE)</f>
        <v>General Transportation</v>
      </c>
      <c r="G77" s="279" t="str">
        <f>_xlfn.CONCAT(VLOOKUP(D77,'Master Data'!B:F,5,0)," ","Cost")</f>
        <v>Fixed Cost</v>
      </c>
      <c r="H77" s="280">
        <f>SUMIFS(RD!$T:$T,RD!$B:$B,"1",RD!$H:$H,'Budget COGM Detail'!$D77,RD!$U:$U,'Budget COGM Detail'!$B77)</f>
        <v>0</v>
      </c>
      <c r="I77" s="280">
        <f>SUMIFS(RD!$T:$T,RD!$B:$B,"2",RD!$H:$H,'Budget COGM Detail'!$D77,RD!$U:$U,'Budget COGM Detail'!$B77)</f>
        <v>0</v>
      </c>
      <c r="J77" s="280">
        <f>SUMIFS(RD!$T:$T,RD!$B:$B,"3",RD!$H:$H,'Budget COGM Detail'!$D77,RD!$U:$U,'Budget COGM Detail'!$B77)</f>
        <v>0</v>
      </c>
      <c r="K77" s="280">
        <f>SUMIFS(RD!$T:$T,RD!$B:$B,"4",RD!$H:$H,'Budget COGM Detail'!$D77,RD!$U:$U,'Budget COGM Detail'!$B77)</f>
        <v>0</v>
      </c>
      <c r="L77" s="280">
        <f>SUMIFS(RD!$T:$T,RD!$B:$B,"5",RD!$H:$H,'Budget COGM Detail'!$D77,RD!$U:$U,'Budget COGM Detail'!$B77)</f>
        <v>0</v>
      </c>
      <c r="M77" s="280">
        <f>SUMIFS(RD!$T:$T,RD!$B:$B,"6",RD!$H:$H,'Budget COGM Detail'!$D77,RD!$U:$U,'Budget COGM Detail'!$B77)</f>
        <v>0</v>
      </c>
      <c r="N77" s="294"/>
      <c r="O77" s="294"/>
      <c r="P77" s="294"/>
      <c r="Q77" s="294"/>
      <c r="R77" s="294"/>
      <c r="S77" s="294"/>
      <c r="T77" s="281">
        <f t="shared" si="9"/>
        <v>0</v>
      </c>
      <c r="U77" s="281">
        <f>SUMIFS(RD!AV:AV,RD!U:U,'Budget COGM Detail'!B77,RD!H:H,'Budget COGM Detail'!D77)</f>
        <v>0</v>
      </c>
      <c r="V77" s="282"/>
      <c r="W77" s="282"/>
      <c r="X77" s="282"/>
      <c r="Y77" s="282"/>
      <c r="Z77" s="282"/>
      <c r="AA77" s="282"/>
      <c r="AB77" s="282"/>
      <c r="AC77" s="282"/>
      <c r="AD77" s="282"/>
      <c r="AE77" s="282"/>
      <c r="AF77" s="282"/>
      <c r="AG77" s="282"/>
      <c r="AH77" s="283">
        <f t="shared" si="11"/>
        <v>0</v>
      </c>
      <c r="AI77" s="284">
        <f t="shared" si="12"/>
        <v>0</v>
      </c>
      <c r="AJ77" s="283"/>
      <c r="AK77" s="288"/>
      <c r="AL77" s="286"/>
      <c r="AM77" s="287"/>
      <c r="AN77" s="288"/>
      <c r="AO77" s="289"/>
      <c r="AP77" s="289"/>
      <c r="AQ77" s="290"/>
      <c r="AR77" s="252">
        <f t="shared" si="10"/>
        <v>0</v>
      </c>
      <c r="AS77" s="291"/>
      <c r="AT77" s="277" t="s">
        <v>324</v>
      </c>
      <c r="AU77" s="277" t="s">
        <v>1817</v>
      </c>
      <c r="AV77" s="292" t="s">
        <v>1633</v>
      </c>
      <c r="AW77" s="292" t="e">
        <f>IF(#REF!="","",IF(#REF!&lt;&gt;"human resources",IF(LEFT(#REF!,6)="10301S","Selling","General Administrative"),IFERROR(IF(FIND("Selling",D77)&gt;0,"Selling","General Administrative"),"General Administrative")))</f>
        <v>#REF!</v>
      </c>
      <c r="AX77" s="292" t="s">
        <v>1633</v>
      </c>
    </row>
    <row r="78" spans="1:50" s="293" customFormat="1" x14ac:dyDescent="0.25">
      <c r="A78" s="277" t="s">
        <v>16</v>
      </c>
      <c r="B78" s="277" t="s">
        <v>328</v>
      </c>
      <c r="C78" s="277" t="s">
        <v>93</v>
      </c>
      <c r="D78" s="430">
        <v>52200010</v>
      </c>
      <c r="E78" s="278" t="s">
        <v>610</v>
      </c>
      <c r="F78" s="279" t="str">
        <f>VLOOKUP(D78,'Master Data'!H:I,2,FALSE)</f>
        <v>Stationery &amp; Printing</v>
      </c>
      <c r="G78" s="279" t="str">
        <f>_xlfn.CONCAT(VLOOKUP(D78,'Master Data'!B:F,5,0)," ","Cost")</f>
        <v>Fixed Cost</v>
      </c>
      <c r="H78" s="280">
        <f>SUMIFS(RD!$T:$T,RD!$B:$B,"1",RD!$H:$H,'Budget COGM Detail'!$D78,RD!$U:$U,'Budget COGM Detail'!$B78)</f>
        <v>0</v>
      </c>
      <c r="I78" s="280">
        <f>SUMIFS(RD!$T:$T,RD!$B:$B,"2",RD!$H:$H,'Budget COGM Detail'!$D78,RD!$U:$U,'Budget COGM Detail'!$B78)</f>
        <v>0</v>
      </c>
      <c r="J78" s="280">
        <f>SUMIFS(RD!$T:$T,RD!$B:$B,"3",RD!$H:$H,'Budget COGM Detail'!$D78,RD!$U:$U,'Budget COGM Detail'!$B78)</f>
        <v>0</v>
      </c>
      <c r="K78" s="280">
        <f>SUMIFS(RD!$T:$T,RD!$B:$B,"4",RD!$H:$H,'Budget COGM Detail'!$D78,RD!$U:$U,'Budget COGM Detail'!$B78)</f>
        <v>0</v>
      </c>
      <c r="L78" s="280">
        <f>SUMIFS(RD!$T:$T,RD!$B:$B,"5",RD!$H:$H,'Budget COGM Detail'!$D78,RD!$U:$U,'Budget COGM Detail'!$B78)</f>
        <v>0</v>
      </c>
      <c r="M78" s="280">
        <f>SUMIFS(RD!$T:$T,RD!$B:$B,"6",RD!$H:$H,'Budget COGM Detail'!$D78,RD!$U:$U,'Budget COGM Detail'!$B78)</f>
        <v>0</v>
      </c>
      <c r="N78" s="294"/>
      <c r="O78" s="294"/>
      <c r="P78" s="294"/>
      <c r="Q78" s="294"/>
      <c r="R78" s="294"/>
      <c r="S78" s="294"/>
      <c r="T78" s="281">
        <f t="shared" si="9"/>
        <v>0</v>
      </c>
      <c r="U78" s="281">
        <f>SUMIFS(RD!AV:AV,RD!U:U,'Budget COGM Detail'!B78,RD!H:H,'Budget COGM Detail'!D78)</f>
        <v>0</v>
      </c>
      <c r="V78" s="282"/>
      <c r="W78" s="282"/>
      <c r="X78" s="282"/>
      <c r="Y78" s="282"/>
      <c r="Z78" s="282"/>
      <c r="AA78" s="282"/>
      <c r="AB78" s="282"/>
      <c r="AC78" s="282"/>
      <c r="AD78" s="282"/>
      <c r="AE78" s="282"/>
      <c r="AF78" s="282"/>
      <c r="AG78" s="282"/>
      <c r="AH78" s="283">
        <f t="shared" si="11"/>
        <v>0</v>
      </c>
      <c r="AI78" s="284">
        <f t="shared" si="12"/>
        <v>0</v>
      </c>
      <c r="AJ78" s="283"/>
      <c r="AK78" s="288"/>
      <c r="AL78" s="286"/>
      <c r="AM78" s="287"/>
      <c r="AN78" s="288"/>
      <c r="AO78" s="289"/>
      <c r="AP78" s="289"/>
      <c r="AQ78" s="290"/>
      <c r="AR78" s="252">
        <f t="shared" si="10"/>
        <v>0</v>
      </c>
      <c r="AS78" s="291"/>
      <c r="AT78" s="277" t="s">
        <v>324</v>
      </c>
      <c r="AU78" s="277" t="s">
        <v>1817</v>
      </c>
      <c r="AV78" s="292" t="s">
        <v>1633</v>
      </c>
      <c r="AW78" s="292" t="e">
        <f>IF(#REF!="","",IF(#REF!&lt;&gt;"human resources",IF(LEFT(#REF!,6)="10301S","Selling","General Administrative"),IFERROR(IF(FIND("Selling",D78)&gt;0,"Selling","General Administrative"),"General Administrative")))</f>
        <v>#REF!</v>
      </c>
      <c r="AX78" s="292" t="s">
        <v>1633</v>
      </c>
    </row>
    <row r="79" spans="1:50" s="293" customFormat="1" x14ac:dyDescent="0.25">
      <c r="A79" s="277" t="s">
        <v>16</v>
      </c>
      <c r="B79" s="277" t="s">
        <v>328</v>
      </c>
      <c r="C79" s="277" t="s">
        <v>93</v>
      </c>
      <c r="D79" s="430">
        <v>51900030</v>
      </c>
      <c r="E79" s="278" t="s">
        <v>587</v>
      </c>
      <c r="F79" s="279" t="str">
        <f>VLOOKUP(D79,'Master Data'!H:I,2,FALSE)</f>
        <v>Professional Fee</v>
      </c>
      <c r="G79" s="279" t="str">
        <f>_xlfn.CONCAT(VLOOKUP(D79,'Master Data'!B:F,5,0)," ","Cost")</f>
        <v>Fixed Cost</v>
      </c>
      <c r="H79" s="280">
        <f>SUMIFS(RD!$T:$T,RD!$B:$B,"1",RD!$H:$H,'Budget COGM Detail'!$D79,RD!$U:$U,'Budget COGM Detail'!$B79)</f>
        <v>0</v>
      </c>
      <c r="I79" s="280">
        <f>SUMIFS(RD!$T:$T,RD!$B:$B,"2",RD!$H:$H,'Budget COGM Detail'!$D79,RD!$U:$U,'Budget COGM Detail'!$B79)</f>
        <v>0</v>
      </c>
      <c r="J79" s="280">
        <f>SUMIFS(RD!$T:$T,RD!$B:$B,"3",RD!$H:$H,'Budget COGM Detail'!$D79,RD!$U:$U,'Budget COGM Detail'!$B79)</f>
        <v>0</v>
      </c>
      <c r="K79" s="280">
        <f>SUMIFS(RD!$T:$T,RD!$B:$B,"4",RD!$H:$H,'Budget COGM Detail'!$D79,RD!$U:$U,'Budget COGM Detail'!$B79)</f>
        <v>0</v>
      </c>
      <c r="L79" s="280">
        <f>SUMIFS(RD!$T:$T,RD!$B:$B,"5",RD!$H:$H,'Budget COGM Detail'!$D79,RD!$U:$U,'Budget COGM Detail'!$B79)</f>
        <v>0</v>
      </c>
      <c r="M79" s="280">
        <f>SUMIFS(RD!$T:$T,RD!$B:$B,"6",RD!$H:$H,'Budget COGM Detail'!$D79,RD!$U:$U,'Budget COGM Detail'!$B79)</f>
        <v>0</v>
      </c>
      <c r="N79" s="294"/>
      <c r="O79" s="294"/>
      <c r="P79" s="294"/>
      <c r="Q79" s="294"/>
      <c r="R79" s="294"/>
      <c r="S79" s="294"/>
      <c r="T79" s="281">
        <f t="shared" si="9"/>
        <v>0</v>
      </c>
      <c r="U79" s="281">
        <f>SUMIFS(RD!AV:AV,RD!U:U,'Budget COGM Detail'!B79,RD!H:H,'Budget COGM Detail'!D79)</f>
        <v>0</v>
      </c>
      <c r="V79" s="282"/>
      <c r="W79" s="282"/>
      <c r="X79" s="282"/>
      <c r="Y79" s="282"/>
      <c r="Z79" s="282"/>
      <c r="AA79" s="282"/>
      <c r="AB79" s="282"/>
      <c r="AC79" s="282"/>
      <c r="AD79" s="282"/>
      <c r="AE79" s="282"/>
      <c r="AF79" s="282"/>
      <c r="AG79" s="282"/>
      <c r="AH79" s="283">
        <f t="shared" si="11"/>
        <v>0</v>
      </c>
      <c r="AI79" s="284">
        <f t="shared" si="12"/>
        <v>0</v>
      </c>
      <c r="AJ79" s="283"/>
      <c r="AK79" s="288"/>
      <c r="AL79" s="286"/>
      <c r="AM79" s="287"/>
      <c r="AN79" s="288"/>
      <c r="AO79" s="289"/>
      <c r="AP79" s="289"/>
      <c r="AQ79" s="290"/>
      <c r="AR79" s="252">
        <f t="shared" si="10"/>
        <v>0</v>
      </c>
      <c r="AS79" s="291"/>
      <c r="AT79" s="277" t="s">
        <v>324</v>
      </c>
      <c r="AU79" s="277" t="s">
        <v>1817</v>
      </c>
      <c r="AV79" s="292" t="s">
        <v>1633</v>
      </c>
      <c r="AW79" s="292" t="e">
        <f>IF(#REF!="","",IF(#REF!&lt;&gt;"human resources",IF(LEFT(#REF!,6)="10301S","Selling","General Administrative"),IFERROR(IF(FIND("Selling",D79)&gt;0,"Selling","General Administrative"),"General Administrative")))</f>
        <v>#REF!</v>
      </c>
      <c r="AX79" s="292" t="s">
        <v>1633</v>
      </c>
    </row>
    <row r="80" spans="1:50" s="293" customFormat="1" x14ac:dyDescent="0.25">
      <c r="A80" s="277" t="s">
        <v>16</v>
      </c>
      <c r="B80" s="277" t="s">
        <v>328</v>
      </c>
      <c r="C80" s="277" t="s">
        <v>93</v>
      </c>
      <c r="D80" s="430">
        <v>52100050</v>
      </c>
      <c r="E80" s="278" t="s">
        <v>1462</v>
      </c>
      <c r="F80" s="279" t="str">
        <f>VLOOKUP(D80,'Master Data'!H:I,2,FALSE)</f>
        <v>Tax and license</v>
      </c>
      <c r="G80" s="279" t="str">
        <f>_xlfn.CONCAT(VLOOKUP(D80,'Master Data'!B:F,5,0)," ","Cost")</f>
        <v>Fixed Cost</v>
      </c>
      <c r="H80" s="280">
        <f>SUMIFS(RD!$T:$T,RD!$B:$B,"1",RD!$H:$H,'Budget COGM Detail'!$D80,RD!$U:$U,'Budget COGM Detail'!$B80)</f>
        <v>0</v>
      </c>
      <c r="I80" s="280">
        <f>SUMIFS(RD!$T:$T,RD!$B:$B,"2",RD!$H:$H,'Budget COGM Detail'!$D80,RD!$U:$U,'Budget COGM Detail'!$B80)</f>
        <v>0</v>
      </c>
      <c r="J80" s="280">
        <f>SUMIFS(RD!$T:$T,RD!$B:$B,"3",RD!$H:$H,'Budget COGM Detail'!$D80,RD!$U:$U,'Budget COGM Detail'!$B80)</f>
        <v>0</v>
      </c>
      <c r="K80" s="280">
        <f>SUMIFS(RD!$T:$T,RD!$B:$B,"4",RD!$H:$H,'Budget COGM Detail'!$D80,RD!$U:$U,'Budget COGM Detail'!$B80)</f>
        <v>0</v>
      </c>
      <c r="L80" s="280">
        <f>SUMIFS(RD!$T:$T,RD!$B:$B,"5",RD!$H:$H,'Budget COGM Detail'!$D80,RD!$U:$U,'Budget COGM Detail'!$B80)</f>
        <v>0</v>
      </c>
      <c r="M80" s="280">
        <f>SUMIFS(RD!$T:$T,RD!$B:$B,"6",RD!$H:$H,'Budget COGM Detail'!$D80,RD!$U:$U,'Budget COGM Detail'!$B80)</f>
        <v>0</v>
      </c>
      <c r="N80" s="294"/>
      <c r="O80" s="294"/>
      <c r="P80" s="294"/>
      <c r="Q80" s="294"/>
      <c r="R80" s="294"/>
      <c r="S80" s="294"/>
      <c r="T80" s="281">
        <f t="shared" si="9"/>
        <v>0</v>
      </c>
      <c r="U80" s="281">
        <f>SUMIFS(RD!AV:AV,RD!U:U,'Budget COGM Detail'!B80,RD!H:H,'Budget COGM Detail'!D80)</f>
        <v>0</v>
      </c>
      <c r="V80" s="282"/>
      <c r="W80" s="282"/>
      <c r="X80" s="282"/>
      <c r="Y80" s="282"/>
      <c r="Z80" s="282"/>
      <c r="AA80" s="282"/>
      <c r="AB80" s="282"/>
      <c r="AC80" s="282"/>
      <c r="AD80" s="282"/>
      <c r="AE80" s="282"/>
      <c r="AF80" s="282"/>
      <c r="AG80" s="282"/>
      <c r="AH80" s="283">
        <f t="shared" si="11"/>
        <v>0</v>
      </c>
      <c r="AI80" s="284">
        <f t="shared" si="12"/>
        <v>0</v>
      </c>
      <c r="AJ80" s="283"/>
      <c r="AK80" s="288"/>
      <c r="AL80" s="286"/>
      <c r="AM80" s="287"/>
      <c r="AN80" s="288"/>
      <c r="AO80" s="289"/>
      <c r="AP80" s="289"/>
      <c r="AQ80" s="290"/>
      <c r="AR80" s="252">
        <f t="shared" si="10"/>
        <v>0</v>
      </c>
      <c r="AS80" s="291"/>
      <c r="AT80" s="277" t="s">
        <v>324</v>
      </c>
      <c r="AU80" s="277" t="s">
        <v>1817</v>
      </c>
      <c r="AV80" s="292" t="s">
        <v>1633</v>
      </c>
      <c r="AW80" s="292" t="e">
        <f>IF(#REF!="","",IF(#REF!&lt;&gt;"human resources",IF(LEFT(#REF!,6)="10301S","Selling","General Administrative"),IFERROR(IF(FIND("Selling",D80)&gt;0,"Selling","General Administrative"),"General Administrative")))</f>
        <v>#REF!</v>
      </c>
      <c r="AX80" s="292" t="s">
        <v>1633</v>
      </c>
    </row>
    <row r="81" spans="1:50" s="293" customFormat="1" x14ac:dyDescent="0.25">
      <c r="A81" s="277" t="s">
        <v>16</v>
      </c>
      <c r="B81" s="277" t="s">
        <v>328</v>
      </c>
      <c r="C81" s="277" t="s">
        <v>93</v>
      </c>
      <c r="D81" s="430">
        <v>51700030</v>
      </c>
      <c r="E81" s="278" t="s">
        <v>1406</v>
      </c>
      <c r="F81" s="279" t="str">
        <f>VLOOKUP(D81,'Master Data'!H:I,2,FALSE)</f>
        <v>Rental</v>
      </c>
      <c r="G81" s="279" t="str">
        <f>_xlfn.CONCAT(VLOOKUP(D81,'Master Data'!B:F,5,0)," ","Cost")</f>
        <v>Fixed Cost</v>
      </c>
      <c r="H81" s="280">
        <f>SUMIFS(RD!$T:$T,RD!$B:$B,"1",RD!$H:$H,'Budget COGM Detail'!$D81,RD!$U:$U,'Budget COGM Detail'!$B81)</f>
        <v>0</v>
      </c>
      <c r="I81" s="280">
        <f>SUMIFS(RD!$T:$T,RD!$B:$B,"2",RD!$H:$H,'Budget COGM Detail'!$D81,RD!$U:$U,'Budget COGM Detail'!$B81)</f>
        <v>0</v>
      </c>
      <c r="J81" s="280">
        <f>SUMIFS(RD!$T:$T,RD!$B:$B,"3",RD!$H:$H,'Budget COGM Detail'!$D81,RD!$U:$U,'Budget COGM Detail'!$B81)</f>
        <v>0</v>
      </c>
      <c r="K81" s="280">
        <f>SUMIFS(RD!$T:$T,RD!$B:$B,"4",RD!$H:$H,'Budget COGM Detail'!$D81,RD!$U:$U,'Budget COGM Detail'!$B81)</f>
        <v>0</v>
      </c>
      <c r="L81" s="280">
        <f>SUMIFS(RD!$T:$T,RD!$B:$B,"5",RD!$H:$H,'Budget COGM Detail'!$D81,RD!$U:$U,'Budget COGM Detail'!$B81)</f>
        <v>0</v>
      </c>
      <c r="M81" s="280">
        <f>SUMIFS(RD!$T:$T,RD!$B:$B,"6",RD!$H:$H,'Budget COGM Detail'!$D81,RD!$U:$U,'Budget COGM Detail'!$B81)</f>
        <v>0</v>
      </c>
      <c r="N81" s="294"/>
      <c r="O81" s="294"/>
      <c r="P81" s="294"/>
      <c r="Q81" s="294"/>
      <c r="R81" s="294"/>
      <c r="S81" s="294"/>
      <c r="T81" s="281">
        <f t="shared" si="9"/>
        <v>0</v>
      </c>
      <c r="U81" s="281">
        <f>SUMIFS(RD!AV:AV,RD!U:U,'Budget COGM Detail'!B81,RD!H:H,'Budget COGM Detail'!D81)</f>
        <v>0</v>
      </c>
      <c r="V81" s="282"/>
      <c r="W81" s="282"/>
      <c r="X81" s="282"/>
      <c r="Y81" s="282"/>
      <c r="Z81" s="282"/>
      <c r="AA81" s="282"/>
      <c r="AB81" s="282"/>
      <c r="AC81" s="282"/>
      <c r="AD81" s="282"/>
      <c r="AE81" s="282"/>
      <c r="AF81" s="282"/>
      <c r="AG81" s="282"/>
      <c r="AH81" s="283">
        <f t="shared" si="11"/>
        <v>0</v>
      </c>
      <c r="AI81" s="284">
        <f t="shared" si="12"/>
        <v>0</v>
      </c>
      <c r="AJ81" s="283"/>
      <c r="AK81" s="288"/>
      <c r="AL81" s="286"/>
      <c r="AM81" s="287"/>
      <c r="AN81" s="288"/>
      <c r="AO81" s="289"/>
      <c r="AP81" s="289"/>
      <c r="AQ81" s="290"/>
      <c r="AR81" s="252">
        <f t="shared" si="10"/>
        <v>0</v>
      </c>
      <c r="AS81" s="291"/>
      <c r="AT81" s="277" t="s">
        <v>324</v>
      </c>
      <c r="AU81" s="277" t="s">
        <v>1817</v>
      </c>
      <c r="AV81" s="292" t="s">
        <v>1633</v>
      </c>
      <c r="AW81" s="292" t="e">
        <f>IF(#REF!="","",IF(#REF!&lt;&gt;"human resources",IF(LEFT(#REF!,6)="10301S","Selling","General Administrative"),IFERROR(IF(FIND("Selling",D81)&gt;0,"Selling","General Administrative"),"General Administrative")))</f>
        <v>#REF!</v>
      </c>
      <c r="AX81" s="292" t="s">
        <v>1633</v>
      </c>
    </row>
    <row r="82" spans="1:50" s="293" customFormat="1" x14ac:dyDescent="0.25">
      <c r="A82" s="277" t="s">
        <v>16</v>
      </c>
      <c r="B82" s="277" t="s">
        <v>328</v>
      </c>
      <c r="C82" s="277" t="s">
        <v>93</v>
      </c>
      <c r="D82" s="430">
        <v>52900020</v>
      </c>
      <c r="E82" s="278" t="s">
        <v>1470</v>
      </c>
      <c r="F82" s="279" t="str">
        <f>VLOOKUP(D82,'Master Data'!H:I,2,FALSE)</f>
        <v>Tax and license</v>
      </c>
      <c r="G82" s="279" t="str">
        <f>_xlfn.CONCAT(VLOOKUP(D82,'Master Data'!B:F,5,0)," ","Cost")</f>
        <v>Fixed Cost</v>
      </c>
      <c r="H82" s="280">
        <f>SUMIFS(RD!$T:$T,RD!$B:$B,"1",RD!$H:$H,'Budget COGM Detail'!$D82,RD!$U:$U,'Budget COGM Detail'!$B82)</f>
        <v>0</v>
      </c>
      <c r="I82" s="280">
        <f>SUMIFS(RD!$T:$T,RD!$B:$B,"2",RD!$H:$H,'Budget COGM Detail'!$D82,RD!$U:$U,'Budget COGM Detail'!$B82)</f>
        <v>0</v>
      </c>
      <c r="J82" s="280">
        <f>SUMIFS(RD!$T:$T,RD!$B:$B,"3",RD!$H:$H,'Budget COGM Detail'!$D82,RD!$U:$U,'Budget COGM Detail'!$B82)</f>
        <v>0</v>
      </c>
      <c r="K82" s="280">
        <f>SUMIFS(RD!$T:$T,RD!$B:$B,"4",RD!$H:$H,'Budget COGM Detail'!$D82,RD!$U:$U,'Budget COGM Detail'!$B82)</f>
        <v>0</v>
      </c>
      <c r="L82" s="280">
        <f>SUMIFS(RD!$T:$T,RD!$B:$B,"5",RD!$H:$H,'Budget COGM Detail'!$D82,RD!$U:$U,'Budget COGM Detail'!$B82)</f>
        <v>0</v>
      </c>
      <c r="M82" s="280">
        <f>SUMIFS(RD!$T:$T,RD!$B:$B,"6",RD!$H:$H,'Budget COGM Detail'!$D82,RD!$U:$U,'Budget COGM Detail'!$B82)</f>
        <v>0</v>
      </c>
      <c r="N82" s="294"/>
      <c r="O82" s="294"/>
      <c r="P82" s="294"/>
      <c r="Q82" s="294"/>
      <c r="R82" s="294"/>
      <c r="S82" s="294"/>
      <c r="T82" s="281">
        <f t="shared" si="9"/>
        <v>0</v>
      </c>
      <c r="U82" s="281">
        <f>SUMIFS(RD!AV:AV,RD!U:U,'Budget COGM Detail'!B82,RD!H:H,'Budget COGM Detail'!D82)</f>
        <v>0</v>
      </c>
      <c r="V82" s="282"/>
      <c r="W82" s="282"/>
      <c r="X82" s="282"/>
      <c r="Y82" s="282"/>
      <c r="Z82" s="282"/>
      <c r="AA82" s="282"/>
      <c r="AB82" s="282"/>
      <c r="AC82" s="282"/>
      <c r="AD82" s="282"/>
      <c r="AE82" s="282"/>
      <c r="AF82" s="282"/>
      <c r="AG82" s="282"/>
      <c r="AH82" s="283">
        <f t="shared" si="11"/>
        <v>0</v>
      </c>
      <c r="AI82" s="284">
        <f t="shared" si="12"/>
        <v>0</v>
      </c>
      <c r="AJ82" s="283"/>
      <c r="AK82" s="288"/>
      <c r="AL82" s="286"/>
      <c r="AM82" s="287"/>
      <c r="AN82" s="288"/>
      <c r="AO82" s="289"/>
      <c r="AP82" s="289"/>
      <c r="AQ82" s="290"/>
      <c r="AR82" s="252">
        <f t="shared" si="10"/>
        <v>0</v>
      </c>
      <c r="AS82" s="291"/>
      <c r="AT82" s="277" t="s">
        <v>324</v>
      </c>
      <c r="AU82" s="277" t="s">
        <v>1817</v>
      </c>
      <c r="AV82" s="292" t="s">
        <v>1633</v>
      </c>
      <c r="AW82" s="292" t="e">
        <f>IF(#REF!="","",IF(#REF!&lt;&gt;"human resources",IF(LEFT(#REF!,6)="10301S","Selling","General Administrative"),IFERROR(IF(FIND("Selling",D82)&gt;0,"Selling","General Administrative"),"General Administrative")))</f>
        <v>#REF!</v>
      </c>
      <c r="AX82" s="292" t="s">
        <v>1633</v>
      </c>
    </row>
    <row r="83" spans="1:50" s="293" customFormat="1" x14ac:dyDescent="0.25">
      <c r="A83" s="277" t="s">
        <v>23</v>
      </c>
      <c r="B83" s="277" t="s">
        <v>338</v>
      </c>
      <c r="C83" s="277" t="s">
        <v>339</v>
      </c>
      <c r="D83" s="430">
        <v>50200010</v>
      </c>
      <c r="E83" s="278" t="s">
        <v>1368</v>
      </c>
      <c r="F83" s="279" t="str">
        <f>VLOOKUP(D83,'Master Data'!H:I,2,FALSE)</f>
        <v>Consumables</v>
      </c>
      <c r="G83" s="279" t="str">
        <f>_xlfn.CONCAT(VLOOKUP(D83,'Master Data'!B:F,5,0)," ","Cost")</f>
        <v>Variable Cost</v>
      </c>
      <c r="H83" s="280">
        <f>SUMIFS(RD!$T:$T,RD!$B:$B,"1",RD!$H:$H,'Budget COGM Detail'!$D83,RD!$U:$U,'Budget COGM Detail'!$B83)</f>
        <v>2.31</v>
      </c>
      <c r="I83" s="280">
        <f>SUMIFS(RD!$T:$T,RD!$B:$B,"2",RD!$H:$H,'Budget COGM Detail'!$D83,RD!$U:$U,'Budget COGM Detail'!$B83)</f>
        <v>0</v>
      </c>
      <c r="J83" s="280">
        <f>SUMIFS(RD!$T:$T,RD!$B:$B,"3",RD!$H:$H,'Budget COGM Detail'!$D83,RD!$U:$U,'Budget COGM Detail'!$B83)</f>
        <v>360.39</v>
      </c>
      <c r="K83" s="280">
        <f>SUMIFS(RD!$T:$T,RD!$B:$B,"4",RD!$H:$H,'Budget COGM Detail'!$D83,RD!$U:$U,'Budget COGM Detail'!$B83)</f>
        <v>8.43</v>
      </c>
      <c r="L83" s="280">
        <f>SUMIFS(RD!$T:$T,RD!$B:$B,"5",RD!$H:$H,'Budget COGM Detail'!$D83,RD!$U:$U,'Budget COGM Detail'!$B83)</f>
        <v>0</v>
      </c>
      <c r="M83" s="280">
        <f>SUMIFS(RD!$T:$T,RD!$B:$B,"6",RD!$H:$H,'Budget COGM Detail'!$D83,RD!$U:$U,'Budget COGM Detail'!$B83)</f>
        <v>0</v>
      </c>
      <c r="N83" s="294"/>
      <c r="O83" s="294"/>
      <c r="P83" s="294"/>
      <c r="Q83" s="294"/>
      <c r="R83" s="294"/>
      <c r="S83" s="294"/>
      <c r="T83" s="281">
        <f t="shared" si="9"/>
        <v>371.13</v>
      </c>
      <c r="U83" s="281">
        <f>SUMIFS(RD!AV:AV,RD!U:U,'Budget COGM Detail'!B83,RD!H:H,'Budget COGM Detail'!D83)</f>
        <v>6357374</v>
      </c>
      <c r="V83" s="282"/>
      <c r="W83" s="282"/>
      <c r="X83" s="282"/>
      <c r="Y83" s="282"/>
      <c r="Z83" s="282"/>
      <c r="AA83" s="282"/>
      <c r="AB83" s="282"/>
      <c r="AC83" s="282"/>
      <c r="AD83" s="282"/>
      <c r="AE83" s="282"/>
      <c r="AF83" s="282"/>
      <c r="AG83" s="282"/>
      <c r="AH83" s="283">
        <f t="shared" si="11"/>
        <v>0</v>
      </c>
      <c r="AI83" s="284">
        <f t="shared" si="12"/>
        <v>0</v>
      </c>
      <c r="AJ83" s="283"/>
      <c r="AK83" s="288"/>
      <c r="AL83" s="286"/>
      <c r="AM83" s="287"/>
      <c r="AN83" s="288"/>
      <c r="AO83" s="289"/>
      <c r="AP83" s="289"/>
      <c r="AQ83" s="290"/>
      <c r="AR83" s="252">
        <f t="shared" si="10"/>
        <v>0</v>
      </c>
      <c r="AS83" s="291"/>
      <c r="AT83" s="277" t="s">
        <v>23</v>
      </c>
      <c r="AU83" s="277" t="s">
        <v>1817</v>
      </c>
      <c r="AV83" s="292" t="s">
        <v>1633</v>
      </c>
      <c r="AW83" s="292" t="e">
        <f>IF(#REF!="","",IF(#REF!&lt;&gt;"human resources",IF(LEFT(#REF!,6)="10301S","Selling","General Administrative"),IFERROR(IF(FIND("Selling",D83)&gt;0,"Selling","General Administrative"),"General Administrative")))</f>
        <v>#REF!</v>
      </c>
      <c r="AX83" s="292" t="s">
        <v>1633</v>
      </c>
    </row>
    <row r="84" spans="1:50" s="293" customFormat="1" x14ac:dyDescent="0.25">
      <c r="A84" s="277" t="s">
        <v>23</v>
      </c>
      <c r="B84" s="277" t="s">
        <v>338</v>
      </c>
      <c r="C84" s="277" t="s">
        <v>339</v>
      </c>
      <c r="D84" s="430">
        <v>50500010</v>
      </c>
      <c r="E84" s="278" t="s">
        <v>1380</v>
      </c>
      <c r="F84" s="279" t="str">
        <f>VLOOKUP(D84,'Master Data'!H:I,2,FALSE)</f>
        <v>Third party services</v>
      </c>
      <c r="G84" s="279" t="str">
        <f>_xlfn.CONCAT(VLOOKUP(D84,'Master Data'!B:F,5,0)," ","Cost")</f>
        <v>Variable Cost</v>
      </c>
      <c r="H84" s="280">
        <f>SUMIFS(RD!$T:$T,RD!$B:$B,"1",RD!$H:$H,'Budget COGM Detail'!$D84,RD!$U:$U,'Budget COGM Detail'!$B84)</f>
        <v>0</v>
      </c>
      <c r="I84" s="280">
        <f>SUMIFS(RD!$T:$T,RD!$B:$B,"2",RD!$H:$H,'Budget COGM Detail'!$D84,RD!$U:$U,'Budget COGM Detail'!$B84)</f>
        <v>0</v>
      </c>
      <c r="J84" s="280">
        <f>SUMIFS(RD!$T:$T,RD!$B:$B,"3",RD!$H:$H,'Budget COGM Detail'!$D84,RD!$U:$U,'Budget COGM Detail'!$B84)</f>
        <v>0</v>
      </c>
      <c r="K84" s="280">
        <f>SUMIFS(RD!$T:$T,RD!$B:$B,"4",RD!$H:$H,'Budget COGM Detail'!$D84,RD!$U:$U,'Budget COGM Detail'!$B84)</f>
        <v>0</v>
      </c>
      <c r="L84" s="280">
        <f>SUMIFS(RD!$T:$T,RD!$B:$B,"5",RD!$H:$H,'Budget COGM Detail'!$D84,RD!$U:$U,'Budget COGM Detail'!$B84)</f>
        <v>0</v>
      </c>
      <c r="M84" s="280">
        <f>SUMIFS(RD!$T:$T,RD!$B:$B,"6",RD!$H:$H,'Budget COGM Detail'!$D84,RD!$U:$U,'Budget COGM Detail'!$B84)</f>
        <v>0</v>
      </c>
      <c r="N84" s="294"/>
      <c r="O84" s="294"/>
      <c r="P84" s="294"/>
      <c r="Q84" s="294"/>
      <c r="R84" s="294"/>
      <c r="S84" s="294"/>
      <c r="T84" s="281">
        <f t="shared" si="9"/>
        <v>0</v>
      </c>
      <c r="U84" s="281">
        <f>SUMIFS(RD!AV:AV,RD!U:U,'Budget COGM Detail'!B84,RD!H:H,'Budget COGM Detail'!D84)</f>
        <v>0</v>
      </c>
      <c r="V84" s="282"/>
      <c r="W84" s="282"/>
      <c r="X84" s="282"/>
      <c r="Y84" s="282"/>
      <c r="Z84" s="282"/>
      <c r="AA84" s="282"/>
      <c r="AB84" s="282"/>
      <c r="AC84" s="282"/>
      <c r="AD84" s="282"/>
      <c r="AE84" s="282"/>
      <c r="AF84" s="282"/>
      <c r="AG84" s="282"/>
      <c r="AH84" s="283">
        <f t="shared" si="11"/>
        <v>0</v>
      </c>
      <c r="AI84" s="284">
        <f t="shared" si="12"/>
        <v>0</v>
      </c>
      <c r="AJ84" s="283"/>
      <c r="AK84" s="288"/>
      <c r="AL84" s="286"/>
      <c r="AM84" s="287"/>
      <c r="AN84" s="288"/>
      <c r="AO84" s="289"/>
      <c r="AP84" s="289"/>
      <c r="AQ84" s="290"/>
      <c r="AR84" s="252">
        <f t="shared" si="10"/>
        <v>0</v>
      </c>
      <c r="AS84" s="291"/>
      <c r="AT84" s="277" t="s">
        <v>23</v>
      </c>
      <c r="AU84" s="277" t="s">
        <v>1817</v>
      </c>
      <c r="AV84" s="292" t="s">
        <v>1633</v>
      </c>
      <c r="AW84" s="292" t="e">
        <f>IF(#REF!="","",IF(#REF!&lt;&gt;"human resources",IF(LEFT(#REF!,6)="10301S","Selling","General Administrative"),IFERROR(IF(FIND("Selling",D84)&gt;0,"Selling","General Administrative"),"General Administrative")))</f>
        <v>#REF!</v>
      </c>
      <c r="AX84" s="292" t="s">
        <v>1633</v>
      </c>
    </row>
    <row r="85" spans="1:50" s="293" customFormat="1" x14ac:dyDescent="0.25">
      <c r="A85" s="277" t="s">
        <v>23</v>
      </c>
      <c r="B85" s="277" t="s">
        <v>338</v>
      </c>
      <c r="C85" s="277" t="s">
        <v>339</v>
      </c>
      <c r="D85" s="430">
        <v>50500030</v>
      </c>
      <c r="E85" s="278" t="s">
        <v>1383</v>
      </c>
      <c r="F85" s="279" t="str">
        <f>VLOOKUP(D85,'Master Data'!H:I,2,FALSE)</f>
        <v>Third party services</v>
      </c>
      <c r="G85" s="279" t="str">
        <f>_xlfn.CONCAT(VLOOKUP(D85,'Master Data'!B:F,5,0)," ","Cost")</f>
        <v>Variable Cost</v>
      </c>
      <c r="H85" s="280">
        <f>SUMIFS(RD!$T:$T,RD!$B:$B,"1",RD!$H:$H,'Budget COGM Detail'!$D85,RD!$U:$U,'Budget COGM Detail'!$B85)</f>
        <v>0</v>
      </c>
      <c r="I85" s="280">
        <f>SUMIFS(RD!$T:$T,RD!$B:$B,"2",RD!$H:$H,'Budget COGM Detail'!$D85,RD!$U:$U,'Budget COGM Detail'!$B85)</f>
        <v>0</v>
      </c>
      <c r="J85" s="280">
        <f>SUMIFS(RD!$T:$T,RD!$B:$B,"3",RD!$H:$H,'Budget COGM Detail'!$D85,RD!$U:$U,'Budget COGM Detail'!$B85)</f>
        <v>0</v>
      </c>
      <c r="K85" s="280">
        <f>SUMIFS(RD!$T:$T,RD!$B:$B,"4",RD!$H:$H,'Budget COGM Detail'!$D85,RD!$U:$U,'Budget COGM Detail'!$B85)</f>
        <v>0</v>
      </c>
      <c r="L85" s="280">
        <f>SUMIFS(RD!$T:$T,RD!$B:$B,"5",RD!$H:$H,'Budget COGM Detail'!$D85,RD!$U:$U,'Budget COGM Detail'!$B85)</f>
        <v>0</v>
      </c>
      <c r="M85" s="280">
        <f>SUMIFS(RD!$T:$T,RD!$B:$B,"6",RD!$H:$H,'Budget COGM Detail'!$D85,RD!$U:$U,'Budget COGM Detail'!$B85)</f>
        <v>0</v>
      </c>
      <c r="N85" s="294"/>
      <c r="O85" s="294"/>
      <c r="P85" s="294"/>
      <c r="Q85" s="294"/>
      <c r="R85" s="294"/>
      <c r="S85" s="294"/>
      <c r="T85" s="281">
        <f t="shared" si="9"/>
        <v>0</v>
      </c>
      <c r="U85" s="281">
        <f>SUMIFS(RD!AV:AV,RD!U:U,'Budget COGM Detail'!B85,RD!H:H,'Budget COGM Detail'!D85)</f>
        <v>0</v>
      </c>
      <c r="V85" s="282"/>
      <c r="W85" s="282"/>
      <c r="X85" s="282"/>
      <c r="Y85" s="282"/>
      <c r="Z85" s="282"/>
      <c r="AA85" s="282"/>
      <c r="AB85" s="282"/>
      <c r="AC85" s="282"/>
      <c r="AD85" s="282"/>
      <c r="AE85" s="282"/>
      <c r="AF85" s="282"/>
      <c r="AG85" s="282"/>
      <c r="AH85" s="283">
        <f t="shared" si="11"/>
        <v>0</v>
      </c>
      <c r="AI85" s="284">
        <f t="shared" si="12"/>
        <v>0</v>
      </c>
      <c r="AJ85" s="283"/>
      <c r="AK85" s="288"/>
      <c r="AL85" s="286"/>
      <c r="AM85" s="287"/>
      <c r="AN85" s="288"/>
      <c r="AO85" s="289"/>
      <c r="AP85" s="289"/>
      <c r="AQ85" s="290"/>
      <c r="AR85" s="252">
        <f t="shared" si="10"/>
        <v>0</v>
      </c>
      <c r="AS85" s="291"/>
      <c r="AT85" s="277" t="s">
        <v>23</v>
      </c>
      <c r="AU85" s="277" t="s">
        <v>1817</v>
      </c>
      <c r="AV85" s="292" t="s">
        <v>1633</v>
      </c>
      <c r="AW85" s="292" t="e">
        <f>IF(#REF!="","",IF(#REF!&lt;&gt;"human resources",IF(LEFT(#REF!,6)="10301S","Selling","General Administrative"),IFERROR(IF(FIND("Selling",D85)&gt;0,"Selling","General Administrative"),"General Administrative")))</f>
        <v>#REF!</v>
      </c>
      <c r="AX85" s="292" t="s">
        <v>1633</v>
      </c>
    </row>
    <row r="86" spans="1:50" s="293" customFormat="1" x14ac:dyDescent="0.25">
      <c r="A86" s="277" t="s">
        <v>23</v>
      </c>
      <c r="B86" s="277" t="s">
        <v>338</v>
      </c>
      <c r="C86" s="277" t="s">
        <v>339</v>
      </c>
      <c r="D86" s="430">
        <v>50500040</v>
      </c>
      <c r="E86" s="278" t="s">
        <v>438</v>
      </c>
      <c r="F86" s="279" t="str">
        <f>VLOOKUP(D86,'Master Data'!H:I,2,FALSE)</f>
        <v>Third party services</v>
      </c>
      <c r="G86" s="279" t="str">
        <f>_xlfn.CONCAT(VLOOKUP(D86,'Master Data'!B:F,5,0)," ","Cost")</f>
        <v>Variable Cost</v>
      </c>
      <c r="H86" s="280">
        <f>SUMIFS(RD!$T:$T,RD!$B:$B,"1",RD!$H:$H,'Budget COGM Detail'!$D86,RD!$U:$U,'Budget COGM Detail'!$B86)</f>
        <v>0</v>
      </c>
      <c r="I86" s="280">
        <f>SUMIFS(RD!$T:$T,RD!$B:$B,"2",RD!$H:$H,'Budget COGM Detail'!$D86,RD!$U:$U,'Budget COGM Detail'!$B86)</f>
        <v>0</v>
      </c>
      <c r="J86" s="280">
        <f>SUMIFS(RD!$T:$T,RD!$B:$B,"3",RD!$H:$H,'Budget COGM Detail'!$D86,RD!$U:$U,'Budget COGM Detail'!$B86)</f>
        <v>0</v>
      </c>
      <c r="K86" s="280">
        <f>SUMIFS(RD!$T:$T,RD!$B:$B,"4",RD!$H:$H,'Budget COGM Detail'!$D86,RD!$U:$U,'Budget COGM Detail'!$B86)</f>
        <v>0</v>
      </c>
      <c r="L86" s="280">
        <f>SUMIFS(RD!$T:$T,RD!$B:$B,"5",RD!$H:$H,'Budget COGM Detail'!$D86,RD!$U:$U,'Budget COGM Detail'!$B86)</f>
        <v>0</v>
      </c>
      <c r="M86" s="280">
        <f>SUMIFS(RD!$T:$T,RD!$B:$B,"6",RD!$H:$H,'Budget COGM Detail'!$D86,RD!$U:$U,'Budget COGM Detail'!$B86)</f>
        <v>0</v>
      </c>
      <c r="N86" s="294"/>
      <c r="O86" s="294"/>
      <c r="P86" s="294"/>
      <c r="Q86" s="294"/>
      <c r="R86" s="294"/>
      <c r="S86" s="294"/>
      <c r="T86" s="281">
        <f t="shared" si="9"/>
        <v>0</v>
      </c>
      <c r="U86" s="281">
        <f>SUMIFS(RD!AV:AV,RD!U:U,'Budget COGM Detail'!B86,RD!H:H,'Budget COGM Detail'!D86)</f>
        <v>0</v>
      </c>
      <c r="V86" s="282"/>
      <c r="W86" s="282"/>
      <c r="X86" s="282"/>
      <c r="Y86" s="282"/>
      <c r="Z86" s="282"/>
      <c r="AA86" s="282"/>
      <c r="AB86" s="282"/>
      <c r="AC86" s="282"/>
      <c r="AD86" s="282"/>
      <c r="AE86" s="282"/>
      <c r="AF86" s="282"/>
      <c r="AG86" s="282"/>
      <c r="AH86" s="283">
        <f t="shared" si="11"/>
        <v>0</v>
      </c>
      <c r="AI86" s="284">
        <f t="shared" si="12"/>
        <v>0</v>
      </c>
      <c r="AJ86" s="283"/>
      <c r="AK86" s="288"/>
      <c r="AL86" s="286"/>
      <c r="AM86" s="287"/>
      <c r="AN86" s="288"/>
      <c r="AO86" s="289"/>
      <c r="AP86" s="289"/>
      <c r="AQ86" s="290"/>
      <c r="AR86" s="252">
        <f t="shared" si="10"/>
        <v>0</v>
      </c>
      <c r="AS86" s="291"/>
      <c r="AT86" s="277" t="s">
        <v>23</v>
      </c>
      <c r="AU86" s="277" t="s">
        <v>1817</v>
      </c>
      <c r="AV86" s="292" t="s">
        <v>1633</v>
      </c>
      <c r="AW86" s="292" t="e">
        <f>IF(#REF!="","",IF(#REF!&lt;&gt;"human resources",IF(LEFT(#REF!,6)="10301S","Selling","General Administrative"),IFERROR(IF(FIND("Selling",D86)&gt;0,"Selling","General Administrative"),"General Administrative")))</f>
        <v>#REF!</v>
      </c>
      <c r="AX86" s="292" t="s">
        <v>1633</v>
      </c>
    </row>
    <row r="87" spans="1:50" s="293" customFormat="1" x14ac:dyDescent="0.25">
      <c r="A87" s="277" t="s">
        <v>23</v>
      </c>
      <c r="B87" s="277" t="s">
        <v>338</v>
      </c>
      <c r="C87" s="277" t="s">
        <v>339</v>
      </c>
      <c r="D87" s="430">
        <v>50600010</v>
      </c>
      <c r="E87" s="278" t="s">
        <v>1384</v>
      </c>
      <c r="F87" s="279" t="str">
        <f>VLOOKUP(D87,'Master Data'!H:I,2,FALSE)</f>
        <v>Utilities - Electricity Expenses</v>
      </c>
      <c r="G87" s="279" t="str">
        <f>_xlfn.CONCAT(VLOOKUP(D87,'Master Data'!B:F,5,0)," ","Cost")</f>
        <v>Variable Cost</v>
      </c>
      <c r="H87" s="280">
        <f>SUMIFS(RD!$T:$T,RD!$B:$B,"1",RD!$H:$H,'Budget COGM Detail'!$D87,RD!$U:$U,'Budget COGM Detail'!$B87)</f>
        <v>0</v>
      </c>
      <c r="I87" s="280">
        <f>SUMIFS(RD!$T:$T,RD!$B:$B,"2",RD!$H:$H,'Budget COGM Detail'!$D87,RD!$U:$U,'Budget COGM Detail'!$B87)</f>
        <v>0</v>
      </c>
      <c r="J87" s="280">
        <f>SUMIFS(RD!$T:$T,RD!$B:$B,"3",RD!$H:$H,'Budget COGM Detail'!$D87,RD!$U:$U,'Budget COGM Detail'!$B87)</f>
        <v>0</v>
      </c>
      <c r="K87" s="280">
        <f>SUMIFS(RD!$T:$T,RD!$B:$B,"4",RD!$H:$H,'Budget COGM Detail'!$D87,RD!$U:$U,'Budget COGM Detail'!$B87)</f>
        <v>0</v>
      </c>
      <c r="L87" s="280">
        <f>SUMIFS(RD!$T:$T,RD!$B:$B,"5",RD!$H:$H,'Budget COGM Detail'!$D87,RD!$U:$U,'Budget COGM Detail'!$B87)</f>
        <v>0</v>
      </c>
      <c r="M87" s="280">
        <f>SUMIFS(RD!$T:$T,RD!$B:$B,"6",RD!$H:$H,'Budget COGM Detail'!$D87,RD!$U:$U,'Budget COGM Detail'!$B87)</f>
        <v>0</v>
      </c>
      <c r="N87" s="294"/>
      <c r="O87" s="294"/>
      <c r="P87" s="294"/>
      <c r="Q87" s="294"/>
      <c r="R87" s="294"/>
      <c r="S87" s="294"/>
      <c r="T87" s="281">
        <f t="shared" si="9"/>
        <v>0</v>
      </c>
      <c r="U87" s="281">
        <f>SUMIFS(RD!AV:AV,RD!U:U,'Budget COGM Detail'!B87,RD!H:H,'Budget COGM Detail'!D87)</f>
        <v>0</v>
      </c>
      <c r="V87" s="282"/>
      <c r="W87" s="282"/>
      <c r="X87" s="282"/>
      <c r="Y87" s="282"/>
      <c r="Z87" s="282"/>
      <c r="AA87" s="282"/>
      <c r="AB87" s="282"/>
      <c r="AC87" s="282"/>
      <c r="AD87" s="282"/>
      <c r="AE87" s="282"/>
      <c r="AF87" s="282"/>
      <c r="AG87" s="282"/>
      <c r="AH87" s="283">
        <f t="shared" si="11"/>
        <v>0</v>
      </c>
      <c r="AI87" s="284">
        <f t="shared" si="12"/>
        <v>0</v>
      </c>
      <c r="AJ87" s="283"/>
      <c r="AK87" s="288"/>
      <c r="AL87" s="286"/>
      <c r="AM87" s="287"/>
      <c r="AN87" s="288"/>
      <c r="AO87" s="289"/>
      <c r="AP87" s="289"/>
      <c r="AQ87" s="290"/>
      <c r="AR87" s="252">
        <f t="shared" si="10"/>
        <v>0</v>
      </c>
      <c r="AS87" s="291"/>
      <c r="AT87" s="277" t="s">
        <v>23</v>
      </c>
      <c r="AU87" s="277" t="s">
        <v>1817</v>
      </c>
      <c r="AV87" s="292" t="s">
        <v>1633</v>
      </c>
      <c r="AW87" s="292" t="e">
        <f>IF(#REF!="","",IF(#REF!&lt;&gt;"human resources",IF(LEFT(#REF!,6)="10301S","Selling","General Administrative"),IFERROR(IF(FIND("Selling",D87)&gt;0,"Selling","General Administrative"),"General Administrative")))</f>
        <v>#REF!</v>
      </c>
      <c r="AX87" s="292" t="s">
        <v>1633</v>
      </c>
    </row>
    <row r="88" spans="1:50" s="293" customFormat="1" x14ac:dyDescent="0.25">
      <c r="A88" s="277" t="s">
        <v>23</v>
      </c>
      <c r="B88" s="277" t="s">
        <v>338</v>
      </c>
      <c r="C88" s="277" t="s">
        <v>339</v>
      </c>
      <c r="D88" s="430">
        <v>50600030</v>
      </c>
      <c r="E88" s="278" t="s">
        <v>1385</v>
      </c>
      <c r="F88" s="279" t="str">
        <f>VLOOKUP(D88,'Master Data'!H:I,2,FALSE)</f>
        <v>Utilities - Oxigent</v>
      </c>
      <c r="G88" s="279" t="str">
        <f>_xlfn.CONCAT(VLOOKUP(D88,'Master Data'!B:F,5,0)," ","Cost")</f>
        <v>Variable Cost</v>
      </c>
      <c r="H88" s="280">
        <f>SUMIFS(RD!$T:$T,RD!$B:$B,"1",RD!$H:$H,'Budget COGM Detail'!$D88,RD!$U:$U,'Budget COGM Detail'!$B88)</f>
        <v>0</v>
      </c>
      <c r="I88" s="280">
        <f>SUMIFS(RD!$T:$T,RD!$B:$B,"2",RD!$H:$H,'Budget COGM Detail'!$D88,RD!$U:$U,'Budget COGM Detail'!$B88)</f>
        <v>0</v>
      </c>
      <c r="J88" s="280">
        <f>SUMIFS(RD!$T:$T,RD!$B:$B,"3",RD!$H:$H,'Budget COGM Detail'!$D88,RD!$U:$U,'Budget COGM Detail'!$B88)</f>
        <v>0</v>
      </c>
      <c r="K88" s="280">
        <f>SUMIFS(RD!$T:$T,RD!$B:$B,"4",RD!$H:$H,'Budget COGM Detail'!$D88,RD!$U:$U,'Budget COGM Detail'!$B88)</f>
        <v>0</v>
      </c>
      <c r="L88" s="280">
        <f>SUMIFS(RD!$T:$T,RD!$B:$B,"5",RD!$H:$H,'Budget COGM Detail'!$D88,RD!$U:$U,'Budget COGM Detail'!$B88)</f>
        <v>0</v>
      </c>
      <c r="M88" s="280">
        <f>SUMIFS(RD!$T:$T,RD!$B:$B,"6",RD!$H:$H,'Budget COGM Detail'!$D88,RD!$U:$U,'Budget COGM Detail'!$B88)</f>
        <v>0</v>
      </c>
      <c r="N88" s="294"/>
      <c r="O88" s="294"/>
      <c r="P88" s="294"/>
      <c r="Q88" s="294"/>
      <c r="R88" s="294"/>
      <c r="S88" s="294"/>
      <c r="T88" s="281">
        <f t="shared" si="9"/>
        <v>0</v>
      </c>
      <c r="U88" s="281">
        <f>SUMIFS(RD!AV:AV,RD!U:U,'Budget COGM Detail'!B88,RD!H:H,'Budget COGM Detail'!D88)</f>
        <v>0</v>
      </c>
      <c r="V88" s="282"/>
      <c r="W88" s="282"/>
      <c r="X88" s="282"/>
      <c r="Y88" s="282"/>
      <c r="Z88" s="282"/>
      <c r="AA88" s="282"/>
      <c r="AB88" s="282"/>
      <c r="AC88" s="282"/>
      <c r="AD88" s="282"/>
      <c r="AE88" s="282"/>
      <c r="AF88" s="282"/>
      <c r="AG88" s="282"/>
      <c r="AH88" s="283">
        <f t="shared" si="11"/>
        <v>0</v>
      </c>
      <c r="AI88" s="284">
        <f t="shared" si="12"/>
        <v>0</v>
      </c>
      <c r="AJ88" s="283"/>
      <c r="AK88" s="288"/>
      <c r="AL88" s="286"/>
      <c r="AM88" s="287"/>
      <c r="AN88" s="288"/>
      <c r="AO88" s="289"/>
      <c r="AP88" s="289"/>
      <c r="AQ88" s="290"/>
      <c r="AR88" s="252">
        <f t="shared" si="10"/>
        <v>0</v>
      </c>
      <c r="AS88" s="291"/>
      <c r="AT88" s="277" t="s">
        <v>23</v>
      </c>
      <c r="AU88" s="277" t="s">
        <v>1817</v>
      </c>
      <c r="AV88" s="292" t="s">
        <v>1633</v>
      </c>
      <c r="AW88" s="292" t="e">
        <f>IF(#REF!="","",IF(#REF!&lt;&gt;"human resources",IF(LEFT(#REF!,6)="10301S","Selling","General Administrative"),IFERROR(IF(FIND("Selling",D88)&gt;0,"Selling","General Administrative"),"General Administrative")))</f>
        <v>#REF!</v>
      </c>
      <c r="AX88" s="292" t="s">
        <v>1633</v>
      </c>
    </row>
    <row r="89" spans="1:50" s="293" customFormat="1" x14ac:dyDescent="0.25">
      <c r="A89" s="277" t="s">
        <v>23</v>
      </c>
      <c r="B89" s="277" t="s">
        <v>338</v>
      </c>
      <c r="C89" s="277" t="s">
        <v>339</v>
      </c>
      <c r="D89" s="430">
        <v>50600040</v>
      </c>
      <c r="E89" s="278" t="s">
        <v>1386</v>
      </c>
      <c r="F89" s="279" t="str">
        <f>VLOOKUP(D89,'Master Data'!H:I,2,FALSE)</f>
        <v>Utilities - Gas</v>
      </c>
      <c r="G89" s="279" t="str">
        <f>_xlfn.CONCAT(VLOOKUP(D89,'Master Data'!B:F,5,0)," ","Cost")</f>
        <v>Variable Cost</v>
      </c>
      <c r="H89" s="280">
        <f>SUMIFS(RD!$T:$T,RD!$B:$B,"1",RD!$H:$H,'Budget COGM Detail'!$D89,RD!$U:$U,'Budget COGM Detail'!$B89)</f>
        <v>0</v>
      </c>
      <c r="I89" s="280">
        <f>SUMIFS(RD!$T:$T,RD!$B:$B,"2",RD!$H:$H,'Budget COGM Detail'!$D89,RD!$U:$U,'Budget COGM Detail'!$B89)</f>
        <v>0</v>
      </c>
      <c r="J89" s="280">
        <f>SUMIFS(RD!$T:$T,RD!$B:$B,"3",RD!$H:$H,'Budget COGM Detail'!$D89,RD!$U:$U,'Budget COGM Detail'!$B89)</f>
        <v>0</v>
      </c>
      <c r="K89" s="280">
        <f>SUMIFS(RD!$T:$T,RD!$B:$B,"4",RD!$H:$H,'Budget COGM Detail'!$D89,RD!$U:$U,'Budget COGM Detail'!$B89)</f>
        <v>0</v>
      </c>
      <c r="L89" s="280">
        <f>SUMIFS(RD!$T:$T,RD!$B:$B,"5",RD!$H:$H,'Budget COGM Detail'!$D89,RD!$U:$U,'Budget COGM Detail'!$B89)</f>
        <v>0</v>
      </c>
      <c r="M89" s="280">
        <f>SUMIFS(RD!$T:$T,RD!$B:$B,"6",RD!$H:$H,'Budget COGM Detail'!$D89,RD!$U:$U,'Budget COGM Detail'!$B89)</f>
        <v>0</v>
      </c>
      <c r="N89" s="294"/>
      <c r="O89" s="294"/>
      <c r="P89" s="294"/>
      <c r="Q89" s="294"/>
      <c r="R89" s="294"/>
      <c r="S89" s="294"/>
      <c r="T89" s="281">
        <f t="shared" si="9"/>
        <v>0</v>
      </c>
      <c r="U89" s="281">
        <f>SUMIFS(RD!AV:AV,RD!U:U,'Budget COGM Detail'!B89,RD!H:H,'Budget COGM Detail'!D89)</f>
        <v>0</v>
      </c>
      <c r="V89" s="282"/>
      <c r="W89" s="282"/>
      <c r="X89" s="282"/>
      <c r="Y89" s="282"/>
      <c r="Z89" s="282"/>
      <c r="AA89" s="282"/>
      <c r="AB89" s="282"/>
      <c r="AC89" s="282"/>
      <c r="AD89" s="282"/>
      <c r="AE89" s="282"/>
      <c r="AF89" s="282"/>
      <c r="AG89" s="282"/>
      <c r="AH89" s="283">
        <f t="shared" si="11"/>
        <v>0</v>
      </c>
      <c r="AI89" s="284">
        <f t="shared" si="12"/>
        <v>0</v>
      </c>
      <c r="AJ89" s="283"/>
      <c r="AK89" s="288"/>
      <c r="AL89" s="286"/>
      <c r="AM89" s="287"/>
      <c r="AN89" s="288"/>
      <c r="AO89" s="289"/>
      <c r="AP89" s="289"/>
      <c r="AQ89" s="290"/>
      <c r="AR89" s="252">
        <f t="shared" si="10"/>
        <v>0</v>
      </c>
      <c r="AS89" s="291"/>
      <c r="AT89" s="277" t="s">
        <v>23</v>
      </c>
      <c r="AU89" s="277" t="s">
        <v>1817</v>
      </c>
      <c r="AV89" s="292" t="s">
        <v>1633</v>
      </c>
      <c r="AW89" s="292" t="e">
        <f>IF(#REF!="","",IF(#REF!&lt;&gt;"human resources",IF(LEFT(#REF!,6)="10301S","Selling","General Administrative"),IFERROR(IF(FIND("Selling",D89)&gt;0,"Selling","General Administrative"),"General Administrative")))</f>
        <v>#REF!</v>
      </c>
      <c r="AX89" s="292" t="s">
        <v>1633</v>
      </c>
    </row>
    <row r="90" spans="1:50" s="293" customFormat="1" x14ac:dyDescent="0.25">
      <c r="A90" s="277" t="s">
        <v>23</v>
      </c>
      <c r="B90" s="277" t="s">
        <v>338</v>
      </c>
      <c r="C90" s="277" t="s">
        <v>339</v>
      </c>
      <c r="D90" s="430">
        <v>50800010</v>
      </c>
      <c r="E90" s="278" t="s">
        <v>1388</v>
      </c>
      <c r="F90" s="279" t="str">
        <f>VLOOKUP(D90,'Master Data'!H:I,2,FALSE)</f>
        <v>Repair &amp; Maintenance</v>
      </c>
      <c r="G90" s="279" t="str">
        <f>_xlfn.CONCAT(VLOOKUP(D90,'Master Data'!B:F,5,0)," ","Cost")</f>
        <v>Variable Cost</v>
      </c>
      <c r="H90" s="280">
        <f>SUMIFS(RD!$T:$T,RD!$B:$B,"1",RD!$H:$H,'Budget COGM Detail'!$D90,RD!$U:$U,'Budget COGM Detail'!$B90)</f>
        <v>0</v>
      </c>
      <c r="I90" s="280">
        <f>SUMIFS(RD!$T:$T,RD!$B:$B,"2",RD!$H:$H,'Budget COGM Detail'!$D90,RD!$U:$U,'Budget COGM Detail'!$B90)</f>
        <v>0</v>
      </c>
      <c r="J90" s="280">
        <f>SUMIFS(RD!$T:$T,RD!$B:$B,"3",RD!$H:$H,'Budget COGM Detail'!$D90,RD!$U:$U,'Budget COGM Detail'!$B90)</f>
        <v>0</v>
      </c>
      <c r="K90" s="280">
        <f>SUMIFS(RD!$T:$T,RD!$B:$B,"4",RD!$H:$H,'Budget COGM Detail'!$D90,RD!$U:$U,'Budget COGM Detail'!$B90)</f>
        <v>0</v>
      </c>
      <c r="L90" s="280">
        <f>SUMIFS(RD!$T:$T,RD!$B:$B,"5",RD!$H:$H,'Budget COGM Detail'!$D90,RD!$U:$U,'Budget COGM Detail'!$B90)</f>
        <v>0</v>
      </c>
      <c r="M90" s="280">
        <f>SUMIFS(RD!$T:$T,RD!$B:$B,"6",RD!$H:$H,'Budget COGM Detail'!$D90,RD!$U:$U,'Budget COGM Detail'!$B90)</f>
        <v>0</v>
      </c>
      <c r="N90" s="294"/>
      <c r="O90" s="294"/>
      <c r="P90" s="294"/>
      <c r="Q90" s="294"/>
      <c r="R90" s="294"/>
      <c r="S90" s="294"/>
      <c r="T90" s="281">
        <f t="shared" si="9"/>
        <v>0</v>
      </c>
      <c r="U90" s="281">
        <f>SUMIFS(RD!AV:AV,RD!U:U,'Budget COGM Detail'!B90,RD!H:H,'Budget COGM Detail'!D90)</f>
        <v>0</v>
      </c>
      <c r="V90" s="282">
        <f>SUMIFS('Production Target'!$F$616:$F$629,'Production Target'!$B$616:$B$629,'Budget COGM Detail'!$C90,'Production Target'!$D$616:$D$629,'Budget COGM Detail'!$E90)</f>
        <v>0</v>
      </c>
      <c r="W90" s="282">
        <f>SUMIFS('Production Target'!G$616:G$629,'Production Target'!$B$616:$B$629,'Budget COGM Detail'!$C90,'Production Target'!$D$616:$D$629,'Budget COGM Detail'!$E90)</f>
        <v>0</v>
      </c>
      <c r="X90" s="282">
        <f>SUMIFS('Production Target'!H$616:H$629,'Production Target'!$B$616:$B$629,'Budget COGM Detail'!$C90,'Production Target'!$D$616:$D$629,'Budget COGM Detail'!$E90)</f>
        <v>0</v>
      </c>
      <c r="Y90" s="282">
        <f>SUMIFS('Production Target'!I$616:I$629,'Production Target'!$B$616:$B$629,'Budget COGM Detail'!$C90,'Production Target'!$D$616:$D$629,'Budget COGM Detail'!$E90)</f>
        <v>0</v>
      </c>
      <c r="Z90" s="282">
        <f>SUMIFS('Production Target'!J$616:J$629,'Production Target'!$B$616:$B$629,'Budget COGM Detail'!$C90,'Production Target'!$D$616:$D$629,'Budget COGM Detail'!$E90)</f>
        <v>0</v>
      </c>
      <c r="AA90" s="282">
        <f>SUMIFS('Production Target'!K$616:K$629,'Production Target'!$B$616:$B$629,'Budget COGM Detail'!$C90,'Production Target'!$D$616:$D$629,'Budget COGM Detail'!$E90)</f>
        <v>0</v>
      </c>
      <c r="AB90" s="282">
        <f>SUMIFS('Production Target'!L$616:L$629,'Production Target'!$B$616:$B$629,'Budget COGM Detail'!$C90,'Production Target'!$D$616:$D$629,'Budget COGM Detail'!$E90)</f>
        <v>0</v>
      </c>
      <c r="AC90" s="282">
        <f>SUMIFS('Production Target'!M$616:M$629,'Production Target'!$B$616:$B$629,'Budget COGM Detail'!$C90,'Production Target'!$D$616:$D$629,'Budget COGM Detail'!$E90)</f>
        <v>0</v>
      </c>
      <c r="AD90" s="282">
        <f>SUMIFS('Production Target'!N$616:N$629,'Production Target'!$B$616:$B$629,'Budget COGM Detail'!$C90,'Production Target'!$D$616:$D$629,'Budget COGM Detail'!$E90)</f>
        <v>0</v>
      </c>
      <c r="AE90" s="282">
        <f>SUMIFS('Production Target'!O$616:O$629,'Production Target'!$B$616:$B$629,'Budget COGM Detail'!$C90,'Production Target'!$D$616:$D$629,'Budget COGM Detail'!$E90)</f>
        <v>0</v>
      </c>
      <c r="AF90" s="282">
        <f>SUMIFS('Production Target'!P$616:P$629,'Production Target'!$B$616:$B$629,'Budget COGM Detail'!$C90,'Production Target'!$D$616:$D$629,'Budget COGM Detail'!$E90)</f>
        <v>0</v>
      </c>
      <c r="AG90" s="282">
        <f>SUMIFS('Production Target'!Q$616:Q$629,'Production Target'!$B$616:$B$629,'Budget COGM Detail'!$C90,'Production Target'!$D$616:$D$629,'Budget COGM Detail'!$E90)</f>
        <v>0</v>
      </c>
      <c r="AH90" s="283">
        <f t="shared" si="11"/>
        <v>0</v>
      </c>
      <c r="AI90" s="284">
        <f t="shared" si="12"/>
        <v>0</v>
      </c>
      <c r="AJ90" s="283"/>
      <c r="AK90" s="288"/>
      <c r="AL90" s="286"/>
      <c r="AM90" s="287"/>
      <c r="AN90" s="288"/>
      <c r="AO90" s="289"/>
      <c r="AP90" s="289"/>
      <c r="AQ90" s="290"/>
      <c r="AR90" s="252">
        <f t="shared" si="10"/>
        <v>0</v>
      </c>
      <c r="AS90" s="291"/>
      <c r="AT90" s="277" t="s">
        <v>23</v>
      </c>
      <c r="AU90" s="277" t="s">
        <v>1817</v>
      </c>
      <c r="AV90" s="292" t="s">
        <v>1633</v>
      </c>
      <c r="AW90" s="292" t="e">
        <f>IF(#REF!="","",IF(#REF!&lt;&gt;"human resources",IF(LEFT(#REF!,6)="10301S","Selling","General Administrative"),IFERROR(IF(FIND("Selling",D90)&gt;0,"Selling","General Administrative"),"General Administrative")))</f>
        <v>#REF!</v>
      </c>
      <c r="AX90" s="292" t="s">
        <v>1633</v>
      </c>
    </row>
    <row r="91" spans="1:50" s="293" customFormat="1" x14ac:dyDescent="0.25">
      <c r="A91" s="277" t="s">
        <v>23</v>
      </c>
      <c r="B91" s="277" t="s">
        <v>338</v>
      </c>
      <c r="C91" s="277" t="s">
        <v>339</v>
      </c>
      <c r="D91" s="430">
        <v>50800020</v>
      </c>
      <c r="E91" s="278" t="s">
        <v>1389</v>
      </c>
      <c r="F91" s="279" t="str">
        <f>VLOOKUP(D91,'Master Data'!H:I,2,FALSE)</f>
        <v>Repair &amp; Maintenance</v>
      </c>
      <c r="G91" s="279" t="str">
        <f>_xlfn.CONCAT(VLOOKUP(D91,'Master Data'!B:F,5,0)," ","Cost")</f>
        <v>Variable Cost</v>
      </c>
      <c r="H91" s="280">
        <f>SUMIFS(RD!$T:$T,RD!$B:$B,"1",RD!$H:$H,'Budget COGM Detail'!$D91,RD!$U:$U,'Budget COGM Detail'!$B91)</f>
        <v>16.95</v>
      </c>
      <c r="I91" s="280">
        <f>SUMIFS(RD!$T:$T,RD!$B:$B,"2",RD!$H:$H,'Budget COGM Detail'!$D91,RD!$U:$U,'Budget COGM Detail'!$B91)</f>
        <v>0</v>
      </c>
      <c r="J91" s="280">
        <f>SUMIFS(RD!$T:$T,RD!$B:$B,"3",RD!$H:$H,'Budget COGM Detail'!$D91,RD!$U:$U,'Budget COGM Detail'!$B91)</f>
        <v>0</v>
      </c>
      <c r="K91" s="280">
        <f>SUMIFS(RD!$T:$T,RD!$B:$B,"4",RD!$H:$H,'Budget COGM Detail'!$D91,RD!$U:$U,'Budget COGM Detail'!$B91)</f>
        <v>0</v>
      </c>
      <c r="L91" s="280">
        <f>SUMIFS(RD!$T:$T,RD!$B:$B,"5",RD!$H:$H,'Budget COGM Detail'!$D91,RD!$U:$U,'Budget COGM Detail'!$B91)</f>
        <v>0</v>
      </c>
      <c r="M91" s="280">
        <f>SUMIFS(RD!$T:$T,RD!$B:$B,"6",RD!$H:$H,'Budget COGM Detail'!$D91,RD!$U:$U,'Budget COGM Detail'!$B91)</f>
        <v>0</v>
      </c>
      <c r="N91" s="294"/>
      <c r="O91" s="294"/>
      <c r="P91" s="294"/>
      <c r="Q91" s="294"/>
      <c r="R91" s="294"/>
      <c r="S91" s="294"/>
      <c r="T91" s="281">
        <f t="shared" si="9"/>
        <v>16.95</v>
      </c>
      <c r="U91" s="281">
        <f>SUMIFS(RD!AV:AV,RD!U:U,'Budget COGM Detail'!B91,RD!H:H,'Budget COGM Detail'!D91)</f>
        <v>274500</v>
      </c>
      <c r="V91" s="282">
        <f>SUMIFS('Production Target'!$F$616:$F$629,'Production Target'!$B$616:$B$629,'Budget COGM Detail'!$C91,'Production Target'!$D$616:$D$629,'Budget COGM Detail'!$E91)</f>
        <v>0</v>
      </c>
      <c r="W91" s="282">
        <f>SUMIFS('Production Target'!G$616:G$629,'Production Target'!$B$616:$B$629,'Budget COGM Detail'!$C91,'Production Target'!$D$616:$D$629,'Budget COGM Detail'!$E91)</f>
        <v>0</v>
      </c>
      <c r="X91" s="282">
        <f>SUMIFS('Production Target'!H$616:H$629,'Production Target'!$B$616:$B$629,'Budget COGM Detail'!$C91,'Production Target'!$D$616:$D$629,'Budget COGM Detail'!$E91)</f>
        <v>0</v>
      </c>
      <c r="Y91" s="282">
        <f>SUMIFS('Production Target'!I$616:I$629,'Production Target'!$B$616:$B$629,'Budget COGM Detail'!$C91,'Production Target'!$D$616:$D$629,'Budget COGM Detail'!$E91)</f>
        <v>0</v>
      </c>
      <c r="Z91" s="282">
        <f>SUMIFS('Production Target'!J$616:J$629,'Production Target'!$B$616:$B$629,'Budget COGM Detail'!$C91,'Production Target'!$D$616:$D$629,'Budget COGM Detail'!$E91)</f>
        <v>0</v>
      </c>
      <c r="AA91" s="282">
        <f>SUMIFS('Production Target'!K$616:K$629,'Production Target'!$B$616:$B$629,'Budget COGM Detail'!$C91,'Production Target'!$D$616:$D$629,'Budget COGM Detail'!$E91)</f>
        <v>0</v>
      </c>
      <c r="AB91" s="282">
        <f>SUMIFS('Production Target'!L$616:L$629,'Production Target'!$B$616:$B$629,'Budget COGM Detail'!$C91,'Production Target'!$D$616:$D$629,'Budget COGM Detail'!$E91)</f>
        <v>0</v>
      </c>
      <c r="AC91" s="282">
        <f>SUMIFS('Production Target'!M$616:M$629,'Production Target'!$B$616:$B$629,'Budget COGM Detail'!$C91,'Production Target'!$D$616:$D$629,'Budget COGM Detail'!$E91)</f>
        <v>0</v>
      </c>
      <c r="AD91" s="282">
        <f>SUMIFS('Production Target'!N$616:N$629,'Production Target'!$B$616:$B$629,'Budget COGM Detail'!$C91,'Production Target'!$D$616:$D$629,'Budget COGM Detail'!$E91)</f>
        <v>0</v>
      </c>
      <c r="AE91" s="282">
        <f>SUMIFS('Production Target'!O$616:O$629,'Production Target'!$B$616:$B$629,'Budget COGM Detail'!$C91,'Production Target'!$D$616:$D$629,'Budget COGM Detail'!$E91)</f>
        <v>0</v>
      </c>
      <c r="AF91" s="282">
        <f>SUMIFS('Production Target'!P$616:P$629,'Production Target'!$B$616:$B$629,'Budget COGM Detail'!$C91,'Production Target'!$D$616:$D$629,'Budget COGM Detail'!$E91)</f>
        <v>0</v>
      </c>
      <c r="AG91" s="282">
        <f>SUMIFS('Production Target'!Q$616:Q$629,'Production Target'!$B$616:$B$629,'Budget COGM Detail'!$C91,'Production Target'!$D$616:$D$629,'Budget COGM Detail'!$E91)</f>
        <v>0</v>
      </c>
      <c r="AH91" s="283">
        <f t="shared" si="11"/>
        <v>0</v>
      </c>
      <c r="AI91" s="284">
        <f t="shared" si="12"/>
        <v>0</v>
      </c>
      <c r="AJ91" s="283"/>
      <c r="AK91" s="288"/>
      <c r="AL91" s="286"/>
      <c r="AM91" s="287"/>
      <c r="AN91" s="288"/>
      <c r="AO91" s="289"/>
      <c r="AP91" s="289"/>
      <c r="AQ91" s="290"/>
      <c r="AR91" s="252">
        <f t="shared" si="10"/>
        <v>0</v>
      </c>
      <c r="AS91" s="291"/>
      <c r="AT91" s="277" t="s">
        <v>23</v>
      </c>
      <c r="AU91" s="277" t="s">
        <v>1817</v>
      </c>
      <c r="AV91" s="292" t="s">
        <v>1633</v>
      </c>
      <c r="AW91" s="292" t="e">
        <f>IF(#REF!="","",IF(#REF!&lt;&gt;"human resources",IF(LEFT(#REF!,6)="10301S","Selling","General Administrative"),IFERROR(IF(FIND("Selling",D91)&gt;0,"Selling","General Administrative"),"General Administrative")))</f>
        <v>#REF!</v>
      </c>
      <c r="AX91" s="292" t="s">
        <v>1633</v>
      </c>
    </row>
    <row r="92" spans="1:50" s="293" customFormat="1" x14ac:dyDescent="0.25">
      <c r="A92" s="277" t="s">
        <v>23</v>
      </c>
      <c r="B92" s="277" t="s">
        <v>338</v>
      </c>
      <c r="C92" s="277" t="s">
        <v>339</v>
      </c>
      <c r="D92" s="430">
        <v>50800060</v>
      </c>
      <c r="E92" s="278" t="s">
        <v>1390</v>
      </c>
      <c r="F92" s="279" t="str">
        <f>VLOOKUP(D92,'Master Data'!H:I,2,FALSE)</f>
        <v>Repair &amp; Maintenance</v>
      </c>
      <c r="G92" s="279" t="str">
        <f>_xlfn.CONCAT(VLOOKUP(D92,'Master Data'!B:F,5,0)," ","Cost")</f>
        <v>Variable Cost</v>
      </c>
      <c r="H92" s="280">
        <f>SUMIFS(RD!$T:$T,RD!$B:$B,"1",RD!$H:$H,'Budget COGM Detail'!$D92,RD!$U:$U,'Budget COGM Detail'!$B92)</f>
        <v>0</v>
      </c>
      <c r="I92" s="280">
        <f>SUMIFS(RD!$T:$T,RD!$B:$B,"2",RD!$H:$H,'Budget COGM Detail'!$D92,RD!$U:$U,'Budget COGM Detail'!$B92)</f>
        <v>0</v>
      </c>
      <c r="J92" s="280">
        <f>SUMIFS(RD!$T:$T,RD!$B:$B,"3",RD!$H:$H,'Budget COGM Detail'!$D92,RD!$U:$U,'Budget COGM Detail'!$B92)</f>
        <v>0</v>
      </c>
      <c r="K92" s="280">
        <f>SUMIFS(RD!$T:$T,RD!$B:$B,"4",RD!$H:$H,'Budget COGM Detail'!$D92,RD!$U:$U,'Budget COGM Detail'!$B92)</f>
        <v>0</v>
      </c>
      <c r="L92" s="280">
        <f>SUMIFS(RD!$T:$T,RD!$B:$B,"5",RD!$H:$H,'Budget COGM Detail'!$D92,RD!$U:$U,'Budget COGM Detail'!$B92)</f>
        <v>0</v>
      </c>
      <c r="M92" s="280">
        <f>SUMIFS(RD!$T:$T,RD!$B:$B,"6",RD!$H:$H,'Budget COGM Detail'!$D92,RD!$U:$U,'Budget COGM Detail'!$B92)</f>
        <v>0</v>
      </c>
      <c r="N92" s="294"/>
      <c r="O92" s="294"/>
      <c r="P92" s="294"/>
      <c r="Q92" s="294"/>
      <c r="R92" s="294"/>
      <c r="S92" s="294"/>
      <c r="T92" s="281">
        <f t="shared" si="9"/>
        <v>0</v>
      </c>
      <c r="U92" s="281">
        <f>SUMIFS(RD!AV:AV,RD!U:U,'Budget COGM Detail'!B92,RD!H:H,'Budget COGM Detail'!D92)</f>
        <v>0</v>
      </c>
      <c r="V92" s="282">
        <f>SUMIFS('Production Target'!$F$616:$F$629,'Production Target'!$B$616:$B$629,'Budget COGM Detail'!$C92,'Production Target'!$D$616:$D$629,'Budget COGM Detail'!$E92)</f>
        <v>0</v>
      </c>
      <c r="W92" s="282">
        <f>SUMIFS('Production Target'!G$616:G$629,'Production Target'!$B$616:$B$629,'Budget COGM Detail'!$C92,'Production Target'!$D$616:$D$629,'Budget COGM Detail'!$E92)</f>
        <v>0</v>
      </c>
      <c r="X92" s="282">
        <f>SUMIFS('Production Target'!H$616:H$629,'Production Target'!$B$616:$B$629,'Budget COGM Detail'!$C92,'Production Target'!$D$616:$D$629,'Budget COGM Detail'!$E92)</f>
        <v>0</v>
      </c>
      <c r="Y92" s="282">
        <f>SUMIFS('Production Target'!I$616:I$629,'Production Target'!$B$616:$B$629,'Budget COGM Detail'!$C92,'Production Target'!$D$616:$D$629,'Budget COGM Detail'!$E92)</f>
        <v>0</v>
      </c>
      <c r="Z92" s="282">
        <f>SUMIFS('Production Target'!J$616:J$629,'Production Target'!$B$616:$B$629,'Budget COGM Detail'!$C92,'Production Target'!$D$616:$D$629,'Budget COGM Detail'!$E92)</f>
        <v>0</v>
      </c>
      <c r="AA92" s="282">
        <f>SUMIFS('Production Target'!K$616:K$629,'Production Target'!$B$616:$B$629,'Budget COGM Detail'!$C92,'Production Target'!$D$616:$D$629,'Budget COGM Detail'!$E92)</f>
        <v>0</v>
      </c>
      <c r="AB92" s="282">
        <f>SUMIFS('Production Target'!L$616:L$629,'Production Target'!$B$616:$B$629,'Budget COGM Detail'!$C92,'Production Target'!$D$616:$D$629,'Budget COGM Detail'!$E92)</f>
        <v>0</v>
      </c>
      <c r="AC92" s="282">
        <f>SUMIFS('Production Target'!M$616:M$629,'Production Target'!$B$616:$B$629,'Budget COGM Detail'!$C92,'Production Target'!$D$616:$D$629,'Budget COGM Detail'!$E92)</f>
        <v>0</v>
      </c>
      <c r="AD92" s="282">
        <f>SUMIFS('Production Target'!N$616:N$629,'Production Target'!$B$616:$B$629,'Budget COGM Detail'!$C92,'Production Target'!$D$616:$D$629,'Budget COGM Detail'!$E92)</f>
        <v>0</v>
      </c>
      <c r="AE92" s="282">
        <f>SUMIFS('Production Target'!O$616:O$629,'Production Target'!$B$616:$B$629,'Budget COGM Detail'!$C92,'Production Target'!$D$616:$D$629,'Budget COGM Detail'!$E92)</f>
        <v>0</v>
      </c>
      <c r="AF92" s="282">
        <f>SUMIFS('Production Target'!P$616:P$629,'Production Target'!$B$616:$B$629,'Budget COGM Detail'!$C92,'Production Target'!$D$616:$D$629,'Budget COGM Detail'!$E92)</f>
        <v>0</v>
      </c>
      <c r="AG92" s="282">
        <f>SUMIFS('Production Target'!Q$616:Q$629,'Production Target'!$B$616:$B$629,'Budget COGM Detail'!$C92,'Production Target'!$D$616:$D$629,'Budget COGM Detail'!$E92)</f>
        <v>0</v>
      </c>
      <c r="AH92" s="283">
        <f t="shared" si="11"/>
        <v>0</v>
      </c>
      <c r="AI92" s="284">
        <f t="shared" si="12"/>
        <v>0</v>
      </c>
      <c r="AJ92" s="283"/>
      <c r="AK92" s="288"/>
      <c r="AL92" s="286"/>
      <c r="AM92" s="287"/>
      <c r="AN92" s="288"/>
      <c r="AO92" s="289"/>
      <c r="AP92" s="289"/>
      <c r="AQ92" s="290"/>
      <c r="AR92" s="252">
        <f t="shared" si="10"/>
        <v>0</v>
      </c>
      <c r="AS92" s="291"/>
      <c r="AT92" s="277" t="s">
        <v>23</v>
      </c>
      <c r="AU92" s="277" t="s">
        <v>1817</v>
      </c>
      <c r="AV92" s="292" t="s">
        <v>1633</v>
      </c>
      <c r="AW92" s="292" t="e">
        <f>IF(#REF!="","",IF(#REF!&lt;&gt;"human resources",IF(LEFT(#REF!,6)="10301S","Selling","General Administrative"),IFERROR(IF(FIND("Selling",D92)&gt;0,"Selling","General Administrative"),"General Administrative")))</f>
        <v>#REF!</v>
      </c>
      <c r="AX92" s="292" t="s">
        <v>1633</v>
      </c>
    </row>
    <row r="93" spans="1:50" s="293" customFormat="1" x14ac:dyDescent="0.25">
      <c r="A93" s="277" t="s">
        <v>23</v>
      </c>
      <c r="B93" s="277" t="s">
        <v>338</v>
      </c>
      <c r="C93" s="277" t="s">
        <v>339</v>
      </c>
      <c r="D93" s="430">
        <v>51700060</v>
      </c>
      <c r="E93" s="278" t="s">
        <v>1630</v>
      </c>
      <c r="F93" s="279" t="str">
        <f>VLOOKUP(D93,'Master Data'!H:I,2,FALSE)</f>
        <v>Rental</v>
      </c>
      <c r="G93" s="279" t="str">
        <f>_xlfn.CONCAT(VLOOKUP(D93,'Master Data'!B:F,5,0)," ","Cost")</f>
        <v>Fixed Cost</v>
      </c>
      <c r="H93" s="280">
        <f>SUMIFS(RD!$T:$T,RD!$B:$B,"1",RD!$H:$H,'Budget COGM Detail'!$D93,RD!$U:$U,'Budget COGM Detail'!$B93)</f>
        <v>0</v>
      </c>
      <c r="I93" s="280">
        <f>SUMIFS(RD!$T:$T,RD!$B:$B,"2",RD!$H:$H,'Budget COGM Detail'!$D93,RD!$U:$U,'Budget COGM Detail'!$B93)</f>
        <v>0</v>
      </c>
      <c r="J93" s="280">
        <f>SUMIFS(RD!$T:$T,RD!$B:$B,"3",RD!$H:$H,'Budget COGM Detail'!$D93,RD!$U:$U,'Budget COGM Detail'!$B93)</f>
        <v>0</v>
      </c>
      <c r="K93" s="280">
        <f>SUMIFS(RD!$T:$T,RD!$B:$B,"4",RD!$H:$H,'Budget COGM Detail'!$D93,RD!$U:$U,'Budget COGM Detail'!$B93)</f>
        <v>0</v>
      </c>
      <c r="L93" s="280">
        <f>SUMIFS(RD!$T:$T,RD!$B:$B,"5",RD!$H:$H,'Budget COGM Detail'!$D93,RD!$U:$U,'Budget COGM Detail'!$B93)</f>
        <v>0</v>
      </c>
      <c r="M93" s="280">
        <f>SUMIFS(RD!$T:$T,RD!$B:$B,"6",RD!$H:$H,'Budget COGM Detail'!$D93,RD!$U:$U,'Budget COGM Detail'!$B93)</f>
        <v>0</v>
      </c>
      <c r="N93" s="294"/>
      <c r="O93" s="294"/>
      <c r="P93" s="294"/>
      <c r="Q93" s="294"/>
      <c r="R93" s="294"/>
      <c r="S93" s="294"/>
      <c r="T93" s="281">
        <f t="shared" ref="T93:T119" si="13">SUM(H93:N93)</f>
        <v>0</v>
      </c>
      <c r="U93" s="281">
        <f>SUMIFS(RD!AV:AV,RD!U:U,'Budget COGM Detail'!B93,RD!H:H,'Budget COGM Detail'!D93)</f>
        <v>0</v>
      </c>
      <c r="V93" s="282"/>
      <c r="W93" s="282"/>
      <c r="X93" s="282"/>
      <c r="Y93" s="282"/>
      <c r="Z93" s="282"/>
      <c r="AA93" s="282"/>
      <c r="AB93" s="282"/>
      <c r="AC93" s="282"/>
      <c r="AD93" s="282"/>
      <c r="AE93" s="282"/>
      <c r="AF93" s="282"/>
      <c r="AG93" s="282"/>
      <c r="AH93" s="283">
        <f t="shared" ref="AH93:AH119" si="14">SUM(V93:AG93)</f>
        <v>0</v>
      </c>
      <c r="AI93" s="284">
        <f t="shared" ref="AI93:AI121" si="15">AR93-AH93</f>
        <v>0</v>
      </c>
      <c r="AJ93" s="283"/>
      <c r="AK93" s="288"/>
      <c r="AL93" s="286"/>
      <c r="AM93" s="287"/>
      <c r="AN93" s="288"/>
      <c r="AO93" s="289"/>
      <c r="AP93" s="289"/>
      <c r="AQ93" s="290"/>
      <c r="AR93" s="252">
        <f t="shared" ref="AR93:AR119" si="16">IF(AP93="USD",AQ93*$AQ$1,IF(AP93="IDR",AQ93,0))</f>
        <v>0</v>
      </c>
      <c r="AS93" s="291"/>
      <c r="AT93" s="277" t="s">
        <v>23</v>
      </c>
      <c r="AU93" s="277" t="s">
        <v>1817</v>
      </c>
      <c r="AV93" s="292" t="s">
        <v>1633</v>
      </c>
      <c r="AW93" s="292" t="e">
        <f>IF(#REF!="","",IF(#REF!&lt;&gt;"human resources",IF(LEFT(#REF!,6)="10301S","Selling","General Administrative"),IFERROR(IF(FIND("Selling",D93)&gt;0,"Selling","General Administrative"),"General Administrative")))</f>
        <v>#REF!</v>
      </c>
      <c r="AX93" s="292" t="s">
        <v>1633</v>
      </c>
    </row>
    <row r="94" spans="1:50" s="293" customFormat="1" x14ac:dyDescent="0.25">
      <c r="A94" s="277" t="s">
        <v>23</v>
      </c>
      <c r="B94" s="277" t="s">
        <v>338</v>
      </c>
      <c r="C94" s="277" t="s">
        <v>339</v>
      </c>
      <c r="D94" s="430">
        <v>51700070</v>
      </c>
      <c r="E94" s="278" t="s">
        <v>1452</v>
      </c>
      <c r="F94" s="279" t="str">
        <f>VLOOKUP(D94,'Master Data'!H:I,2,FALSE)</f>
        <v>Rental</v>
      </c>
      <c r="G94" s="279" t="str">
        <f>_xlfn.CONCAT(VLOOKUP(D94,'Master Data'!B:F,5,0)," ","Cost")</f>
        <v>Fixed Cost</v>
      </c>
      <c r="H94" s="280">
        <f>SUMIFS(RD!$T:$T,RD!$B:$B,"1",RD!$H:$H,'Budget COGM Detail'!$D94,RD!$U:$U,'Budget COGM Detail'!$B94)</f>
        <v>0</v>
      </c>
      <c r="I94" s="280">
        <f>SUMIFS(RD!$T:$T,RD!$B:$B,"2",RD!$H:$H,'Budget COGM Detail'!$D94,RD!$U:$U,'Budget COGM Detail'!$B94)</f>
        <v>0</v>
      </c>
      <c r="J94" s="280">
        <f>SUMIFS(RD!$T:$T,RD!$B:$B,"3",RD!$H:$H,'Budget COGM Detail'!$D94,RD!$U:$U,'Budget COGM Detail'!$B94)</f>
        <v>0</v>
      </c>
      <c r="K94" s="280">
        <f>SUMIFS(RD!$T:$T,RD!$B:$B,"4",RD!$H:$H,'Budget COGM Detail'!$D94,RD!$U:$U,'Budget COGM Detail'!$B94)</f>
        <v>0</v>
      </c>
      <c r="L94" s="280">
        <f>SUMIFS(RD!$T:$T,RD!$B:$B,"5",RD!$H:$H,'Budget COGM Detail'!$D94,RD!$U:$U,'Budget COGM Detail'!$B94)</f>
        <v>0</v>
      </c>
      <c r="M94" s="280">
        <f>SUMIFS(RD!$T:$T,RD!$B:$B,"6",RD!$H:$H,'Budget COGM Detail'!$D94,RD!$U:$U,'Budget COGM Detail'!$B94)</f>
        <v>0</v>
      </c>
      <c r="N94" s="294"/>
      <c r="O94" s="294"/>
      <c r="P94" s="294"/>
      <c r="Q94" s="294"/>
      <c r="R94" s="294"/>
      <c r="S94" s="294"/>
      <c r="T94" s="281">
        <f t="shared" si="13"/>
        <v>0</v>
      </c>
      <c r="U94" s="281">
        <f>SUMIFS(RD!AV:AV,RD!U:U,'Budget COGM Detail'!B94,RD!H:H,'Budget COGM Detail'!D94)</f>
        <v>0</v>
      </c>
      <c r="V94" s="282"/>
      <c r="W94" s="282"/>
      <c r="X94" s="282"/>
      <c r="Y94" s="282"/>
      <c r="Z94" s="282"/>
      <c r="AA94" s="282"/>
      <c r="AB94" s="282"/>
      <c r="AC94" s="282"/>
      <c r="AD94" s="282"/>
      <c r="AE94" s="282"/>
      <c r="AF94" s="282"/>
      <c r="AG94" s="282"/>
      <c r="AH94" s="283">
        <f t="shared" si="14"/>
        <v>0</v>
      </c>
      <c r="AI94" s="284">
        <f t="shared" si="15"/>
        <v>0</v>
      </c>
      <c r="AJ94" s="283"/>
      <c r="AK94" s="288"/>
      <c r="AL94" s="286"/>
      <c r="AM94" s="287"/>
      <c r="AN94" s="288"/>
      <c r="AO94" s="289"/>
      <c r="AP94" s="289"/>
      <c r="AQ94" s="290"/>
      <c r="AR94" s="252">
        <f t="shared" si="16"/>
        <v>0</v>
      </c>
      <c r="AS94" s="291"/>
      <c r="AT94" s="277" t="s">
        <v>23</v>
      </c>
      <c r="AU94" s="277" t="s">
        <v>1817</v>
      </c>
      <c r="AV94" s="292" t="s">
        <v>1633</v>
      </c>
      <c r="AW94" s="292" t="e">
        <f>IF(#REF!="","",IF(#REF!&lt;&gt;"human resources",IF(LEFT(#REF!,6)="10301S","Selling","General Administrative"),IFERROR(IF(FIND("Selling",D94)&gt;0,"Selling","General Administrative"),"General Administrative")))</f>
        <v>#REF!</v>
      </c>
      <c r="AX94" s="292" t="s">
        <v>1633</v>
      </c>
    </row>
    <row r="95" spans="1:50" s="293" customFormat="1" x14ac:dyDescent="0.25">
      <c r="A95" s="277" t="s">
        <v>23</v>
      </c>
      <c r="B95" s="277" t="s">
        <v>338</v>
      </c>
      <c r="C95" s="277" t="s">
        <v>339</v>
      </c>
      <c r="D95" s="430">
        <v>51800030</v>
      </c>
      <c r="E95" s="278" t="s">
        <v>579</v>
      </c>
      <c r="F95" s="279" t="str">
        <f>VLOOKUP(D95,'Master Data'!H:I,2,FALSE)</f>
        <v>Postage &amp; Telecommunication</v>
      </c>
      <c r="G95" s="279" t="str">
        <f>_xlfn.CONCAT(VLOOKUP(D95,'Master Data'!B:F,5,0)," ","Cost")</f>
        <v>Fixed Cost</v>
      </c>
      <c r="H95" s="280">
        <f>SUMIFS(RD!$T:$T,RD!$B:$B,"1",RD!$H:$H,'Budget COGM Detail'!$D95,RD!$U:$U,'Budget COGM Detail'!$B95)</f>
        <v>0</v>
      </c>
      <c r="I95" s="280">
        <f>SUMIFS(RD!$T:$T,RD!$B:$B,"2",RD!$H:$H,'Budget COGM Detail'!$D95,RD!$U:$U,'Budget COGM Detail'!$B95)</f>
        <v>0</v>
      </c>
      <c r="J95" s="280">
        <f>SUMIFS(RD!$T:$T,RD!$B:$B,"3",RD!$H:$H,'Budget COGM Detail'!$D95,RD!$U:$U,'Budget COGM Detail'!$B95)</f>
        <v>0</v>
      </c>
      <c r="K95" s="280">
        <f>SUMIFS(RD!$T:$T,RD!$B:$B,"4",RD!$H:$H,'Budget COGM Detail'!$D95,RD!$U:$U,'Budget COGM Detail'!$B95)</f>
        <v>0</v>
      </c>
      <c r="L95" s="280">
        <f>SUMIFS(RD!$T:$T,RD!$B:$B,"5",RD!$H:$H,'Budget COGM Detail'!$D95,RD!$U:$U,'Budget COGM Detail'!$B95)</f>
        <v>0</v>
      </c>
      <c r="M95" s="280">
        <f>SUMIFS(RD!$T:$T,RD!$B:$B,"6",RD!$H:$H,'Budget COGM Detail'!$D95,RD!$U:$U,'Budget COGM Detail'!$B95)</f>
        <v>0</v>
      </c>
      <c r="N95" s="294"/>
      <c r="O95" s="294"/>
      <c r="P95" s="294"/>
      <c r="Q95" s="294"/>
      <c r="R95" s="294"/>
      <c r="S95" s="294"/>
      <c r="T95" s="281">
        <f t="shared" si="13"/>
        <v>0</v>
      </c>
      <c r="U95" s="281">
        <f>SUMIFS(RD!AV:AV,RD!U:U,'Budget COGM Detail'!B95,RD!H:H,'Budget COGM Detail'!D95)</f>
        <v>0</v>
      </c>
      <c r="V95" s="282"/>
      <c r="W95" s="282"/>
      <c r="X95" s="282"/>
      <c r="Y95" s="282"/>
      <c r="Z95" s="282"/>
      <c r="AA95" s="282"/>
      <c r="AB95" s="282"/>
      <c r="AC95" s="282"/>
      <c r="AD95" s="282"/>
      <c r="AE95" s="282"/>
      <c r="AF95" s="282"/>
      <c r="AG95" s="282"/>
      <c r="AH95" s="283">
        <f t="shared" si="14"/>
        <v>0</v>
      </c>
      <c r="AI95" s="284">
        <f t="shared" si="15"/>
        <v>0</v>
      </c>
      <c r="AJ95" s="283"/>
      <c r="AK95" s="288"/>
      <c r="AL95" s="286"/>
      <c r="AM95" s="287"/>
      <c r="AN95" s="288"/>
      <c r="AO95" s="289"/>
      <c r="AP95" s="289"/>
      <c r="AQ95" s="290"/>
      <c r="AR95" s="252">
        <f t="shared" si="16"/>
        <v>0</v>
      </c>
      <c r="AS95" s="291"/>
      <c r="AT95" s="277" t="s">
        <v>23</v>
      </c>
      <c r="AU95" s="277" t="s">
        <v>1817</v>
      </c>
      <c r="AV95" s="292" t="s">
        <v>1633</v>
      </c>
      <c r="AW95" s="292" t="e">
        <f>IF(#REF!="","",IF(#REF!&lt;&gt;"human resources",IF(LEFT(#REF!,6)="10301S","Selling","General Administrative"),IFERROR(IF(FIND("Selling",D95)&gt;0,"Selling","General Administrative"),"General Administrative")))</f>
        <v>#REF!</v>
      </c>
      <c r="AX95" s="292" t="s">
        <v>1633</v>
      </c>
    </row>
    <row r="96" spans="1:50" s="293" customFormat="1" x14ac:dyDescent="0.25">
      <c r="A96" s="277" t="s">
        <v>23</v>
      </c>
      <c r="B96" s="277" t="s">
        <v>338</v>
      </c>
      <c r="C96" s="277" t="s">
        <v>339</v>
      </c>
      <c r="D96" s="430">
        <v>51900090</v>
      </c>
      <c r="E96" s="278" t="s">
        <v>1457</v>
      </c>
      <c r="F96" s="279" t="str">
        <f>VLOOKUP(D96,'Master Data'!H:I,2,FALSE)</f>
        <v>Professional Fee</v>
      </c>
      <c r="G96" s="279" t="str">
        <f>_xlfn.CONCAT(VLOOKUP(D96,'Master Data'!B:F,5,0)," ","Cost")</f>
        <v>Fixed Cost</v>
      </c>
      <c r="H96" s="280">
        <f>SUMIFS(RD!$T:$T,RD!$B:$B,"1",RD!$H:$H,'Budget COGM Detail'!$D96,RD!$U:$U,'Budget COGM Detail'!$B96)</f>
        <v>0</v>
      </c>
      <c r="I96" s="280">
        <f>SUMIFS(RD!$T:$T,RD!$B:$B,"2",RD!$H:$H,'Budget COGM Detail'!$D96,RD!$U:$U,'Budget COGM Detail'!$B96)</f>
        <v>0</v>
      </c>
      <c r="J96" s="280">
        <f>SUMIFS(RD!$T:$T,RD!$B:$B,"3",RD!$H:$H,'Budget COGM Detail'!$D96,RD!$U:$U,'Budget COGM Detail'!$B96)</f>
        <v>0</v>
      </c>
      <c r="K96" s="280">
        <f>SUMIFS(RD!$T:$T,RD!$B:$B,"4",RD!$H:$H,'Budget COGM Detail'!$D96,RD!$U:$U,'Budget COGM Detail'!$B96)</f>
        <v>0</v>
      </c>
      <c r="L96" s="280">
        <f>SUMIFS(RD!$T:$T,RD!$B:$B,"5",RD!$H:$H,'Budget COGM Detail'!$D96,RD!$U:$U,'Budget COGM Detail'!$B96)</f>
        <v>0</v>
      </c>
      <c r="M96" s="280">
        <f>SUMIFS(RD!$T:$T,RD!$B:$B,"6",RD!$H:$H,'Budget COGM Detail'!$D96,RD!$U:$U,'Budget COGM Detail'!$B96)</f>
        <v>0</v>
      </c>
      <c r="N96" s="294"/>
      <c r="O96" s="294"/>
      <c r="P96" s="294"/>
      <c r="Q96" s="294"/>
      <c r="R96" s="294"/>
      <c r="S96" s="294"/>
      <c r="T96" s="281">
        <f t="shared" si="13"/>
        <v>0</v>
      </c>
      <c r="U96" s="281">
        <f>SUMIFS(RD!AV:AV,RD!U:U,'Budget COGM Detail'!B96,RD!H:H,'Budget COGM Detail'!D96)</f>
        <v>0</v>
      </c>
      <c r="V96" s="282"/>
      <c r="W96" s="282"/>
      <c r="X96" s="282"/>
      <c r="Y96" s="282"/>
      <c r="Z96" s="282"/>
      <c r="AA96" s="282"/>
      <c r="AB96" s="282"/>
      <c r="AC96" s="282"/>
      <c r="AD96" s="282"/>
      <c r="AE96" s="282"/>
      <c r="AF96" s="282"/>
      <c r="AG96" s="282"/>
      <c r="AH96" s="283">
        <f t="shared" si="14"/>
        <v>0</v>
      </c>
      <c r="AI96" s="284">
        <f t="shared" si="15"/>
        <v>0</v>
      </c>
      <c r="AJ96" s="283"/>
      <c r="AK96" s="288"/>
      <c r="AL96" s="286"/>
      <c r="AM96" s="287"/>
      <c r="AN96" s="288"/>
      <c r="AO96" s="289"/>
      <c r="AP96" s="289"/>
      <c r="AQ96" s="290"/>
      <c r="AR96" s="252">
        <f t="shared" si="16"/>
        <v>0</v>
      </c>
      <c r="AS96" s="291"/>
      <c r="AT96" s="277" t="s">
        <v>23</v>
      </c>
      <c r="AU96" s="277" t="s">
        <v>1817</v>
      </c>
      <c r="AV96" s="292" t="s">
        <v>1633</v>
      </c>
      <c r="AW96" s="292" t="e">
        <f>IF(#REF!="","",IF(#REF!&lt;&gt;"human resources",IF(LEFT(#REF!,6)="10301S","Selling","General Administrative"),IFERROR(IF(FIND("Selling",D96)&gt;0,"Selling","General Administrative"),"General Administrative")))</f>
        <v>#REF!</v>
      </c>
      <c r="AX96" s="292" t="s">
        <v>1633</v>
      </c>
    </row>
    <row r="97" spans="1:50" s="293" customFormat="1" x14ac:dyDescent="0.25">
      <c r="A97" s="277" t="s">
        <v>23</v>
      </c>
      <c r="B97" s="277" t="s">
        <v>338</v>
      </c>
      <c r="C97" s="277" t="s">
        <v>339</v>
      </c>
      <c r="D97" s="430">
        <v>52200020</v>
      </c>
      <c r="E97" s="278" t="s">
        <v>1409</v>
      </c>
      <c r="F97" s="279" t="str">
        <f>VLOOKUP(D97,'Master Data'!H:I,2,FALSE)</f>
        <v>Stationery &amp; Printing</v>
      </c>
      <c r="G97" s="279" t="str">
        <f>_xlfn.CONCAT(VLOOKUP(D97,'Master Data'!B:F,5,0)," ","Cost")</f>
        <v>Fixed Cost</v>
      </c>
      <c r="H97" s="280">
        <f>SUMIFS(RD!$T:$T,RD!$B:$B,"1",RD!$H:$H,'Budget COGM Detail'!$D97,RD!$U:$U,'Budget COGM Detail'!$B97)</f>
        <v>0</v>
      </c>
      <c r="I97" s="280">
        <f>SUMIFS(RD!$T:$T,RD!$B:$B,"2",RD!$H:$H,'Budget COGM Detail'!$D97,RD!$U:$U,'Budget COGM Detail'!$B97)</f>
        <v>0</v>
      </c>
      <c r="J97" s="280">
        <f>SUMIFS(RD!$T:$T,RD!$B:$B,"3",RD!$H:$H,'Budget COGM Detail'!$D97,RD!$U:$U,'Budget COGM Detail'!$B97)</f>
        <v>0</v>
      </c>
      <c r="K97" s="280">
        <f>SUMIFS(RD!$T:$T,RD!$B:$B,"4",RD!$H:$H,'Budget COGM Detail'!$D97,RD!$U:$U,'Budget COGM Detail'!$B97)</f>
        <v>0</v>
      </c>
      <c r="L97" s="280">
        <f>SUMIFS(RD!$T:$T,RD!$B:$B,"5",RD!$H:$H,'Budget COGM Detail'!$D97,RD!$U:$U,'Budget COGM Detail'!$B97)</f>
        <v>0</v>
      </c>
      <c r="M97" s="280">
        <f>SUMIFS(RD!$T:$T,RD!$B:$B,"6",RD!$H:$H,'Budget COGM Detail'!$D97,RD!$U:$U,'Budget COGM Detail'!$B97)</f>
        <v>0</v>
      </c>
      <c r="N97" s="294"/>
      <c r="O97" s="294"/>
      <c r="P97" s="294"/>
      <c r="Q97" s="294"/>
      <c r="R97" s="294"/>
      <c r="S97" s="294"/>
      <c r="T97" s="281">
        <f t="shared" si="13"/>
        <v>0</v>
      </c>
      <c r="U97" s="281">
        <f>SUMIFS(RD!AV:AV,RD!U:U,'Budget COGM Detail'!B97,RD!H:H,'Budget COGM Detail'!D97)</f>
        <v>0</v>
      </c>
      <c r="V97" s="282"/>
      <c r="W97" s="282"/>
      <c r="X97" s="282"/>
      <c r="Y97" s="282"/>
      <c r="Z97" s="282"/>
      <c r="AA97" s="282"/>
      <c r="AB97" s="282"/>
      <c r="AC97" s="282"/>
      <c r="AD97" s="282"/>
      <c r="AE97" s="282"/>
      <c r="AF97" s="282"/>
      <c r="AG97" s="282"/>
      <c r="AH97" s="283">
        <f t="shared" si="14"/>
        <v>0</v>
      </c>
      <c r="AI97" s="284">
        <f t="shared" si="15"/>
        <v>0</v>
      </c>
      <c r="AJ97" s="283"/>
      <c r="AK97" s="288"/>
      <c r="AL97" s="286"/>
      <c r="AM97" s="287"/>
      <c r="AN97" s="288"/>
      <c r="AO97" s="289"/>
      <c r="AP97" s="289"/>
      <c r="AQ97" s="290"/>
      <c r="AR97" s="252">
        <f t="shared" si="16"/>
        <v>0</v>
      </c>
      <c r="AS97" s="291"/>
      <c r="AT97" s="277" t="s">
        <v>23</v>
      </c>
      <c r="AU97" s="277" t="s">
        <v>1817</v>
      </c>
      <c r="AV97" s="292" t="s">
        <v>1633</v>
      </c>
      <c r="AW97" s="292" t="e">
        <f>IF(#REF!="","",IF(#REF!&lt;&gt;"human resources",IF(LEFT(#REF!,6)="10301S","Selling","General Administrative"),IFERROR(IF(FIND("Selling",D97)&gt;0,"Selling","General Administrative"),"General Administrative")))</f>
        <v>#REF!</v>
      </c>
      <c r="AX97" s="292" t="s">
        <v>1633</v>
      </c>
    </row>
    <row r="98" spans="1:50" s="293" customFormat="1" x14ac:dyDescent="0.25">
      <c r="A98" s="277" t="s">
        <v>23</v>
      </c>
      <c r="B98" s="277" t="s">
        <v>338</v>
      </c>
      <c r="C98" s="277" t="s">
        <v>339</v>
      </c>
      <c r="D98" s="430">
        <v>52400030</v>
      </c>
      <c r="E98" s="278" t="s">
        <v>1411</v>
      </c>
      <c r="F98" s="279" t="str">
        <f>VLOOKUP(D98,'Master Data'!H:I,2,FALSE)</f>
        <v>General transportation</v>
      </c>
      <c r="G98" s="279" t="str">
        <f>_xlfn.CONCAT(VLOOKUP(D98,'Master Data'!B:F,5,0)," ","Cost")</f>
        <v>Fixed Cost</v>
      </c>
      <c r="H98" s="280">
        <f>SUMIFS(RD!$T:$T,RD!$B:$B,"1",RD!$H:$H,'Budget COGM Detail'!$D98,RD!$U:$U,'Budget COGM Detail'!$B98)</f>
        <v>0</v>
      </c>
      <c r="I98" s="280">
        <f>SUMIFS(RD!$T:$T,RD!$B:$B,"2",RD!$H:$H,'Budget COGM Detail'!$D98,RD!$U:$U,'Budget COGM Detail'!$B98)</f>
        <v>0</v>
      </c>
      <c r="J98" s="280">
        <f>SUMIFS(RD!$T:$T,RD!$B:$B,"3",RD!$H:$H,'Budget COGM Detail'!$D98,RD!$U:$U,'Budget COGM Detail'!$B98)</f>
        <v>0</v>
      </c>
      <c r="K98" s="280">
        <f>SUMIFS(RD!$T:$T,RD!$B:$B,"4",RD!$H:$H,'Budget COGM Detail'!$D98,RD!$U:$U,'Budget COGM Detail'!$B98)</f>
        <v>0</v>
      </c>
      <c r="L98" s="280">
        <f>SUMIFS(RD!$T:$T,RD!$B:$B,"5",RD!$H:$H,'Budget COGM Detail'!$D98,RD!$U:$U,'Budget COGM Detail'!$B98)</f>
        <v>0</v>
      </c>
      <c r="M98" s="280">
        <f>SUMIFS(RD!$T:$T,RD!$B:$B,"6",RD!$H:$H,'Budget COGM Detail'!$D98,RD!$U:$U,'Budget COGM Detail'!$B98)</f>
        <v>0</v>
      </c>
      <c r="N98" s="294"/>
      <c r="O98" s="294"/>
      <c r="P98" s="294"/>
      <c r="Q98" s="294"/>
      <c r="R98" s="294"/>
      <c r="S98" s="294"/>
      <c r="T98" s="281">
        <f t="shared" si="13"/>
        <v>0</v>
      </c>
      <c r="U98" s="281">
        <f>SUMIFS(RD!AV:AV,RD!U:U,'Budget COGM Detail'!B98,RD!H:H,'Budget COGM Detail'!D98)</f>
        <v>0</v>
      </c>
      <c r="V98" s="282"/>
      <c r="W98" s="282"/>
      <c r="X98" s="282"/>
      <c r="Y98" s="282"/>
      <c r="Z98" s="282"/>
      <c r="AA98" s="282"/>
      <c r="AB98" s="282"/>
      <c r="AC98" s="282"/>
      <c r="AD98" s="282"/>
      <c r="AE98" s="282"/>
      <c r="AF98" s="282"/>
      <c r="AG98" s="282"/>
      <c r="AH98" s="283">
        <f t="shared" si="14"/>
        <v>0</v>
      </c>
      <c r="AI98" s="284">
        <f t="shared" si="15"/>
        <v>0</v>
      </c>
      <c r="AJ98" s="283"/>
      <c r="AK98" s="288"/>
      <c r="AL98" s="286"/>
      <c r="AM98" s="287"/>
      <c r="AN98" s="288"/>
      <c r="AO98" s="289"/>
      <c r="AP98" s="289"/>
      <c r="AQ98" s="290"/>
      <c r="AR98" s="252">
        <f t="shared" si="16"/>
        <v>0</v>
      </c>
      <c r="AS98" s="291"/>
      <c r="AT98" s="277" t="s">
        <v>23</v>
      </c>
      <c r="AU98" s="277" t="s">
        <v>1817</v>
      </c>
      <c r="AV98" s="292" t="s">
        <v>1633</v>
      </c>
      <c r="AW98" s="292" t="e">
        <f>IF(#REF!="","",IF(#REF!&lt;&gt;"human resources",IF(LEFT(#REF!,6)="10301S","Selling","General Administrative"),IFERROR(IF(FIND("Selling",D98)&gt;0,"Selling","General Administrative"),"General Administrative")))</f>
        <v>#REF!</v>
      </c>
      <c r="AX98" s="292" t="s">
        <v>1633</v>
      </c>
    </row>
    <row r="99" spans="1:50" s="293" customFormat="1" x14ac:dyDescent="0.25">
      <c r="A99" s="277" t="s">
        <v>23</v>
      </c>
      <c r="B99" s="277" t="s">
        <v>338</v>
      </c>
      <c r="C99" s="277" t="s">
        <v>339</v>
      </c>
      <c r="D99" s="430">
        <v>52400060</v>
      </c>
      <c r="E99" s="278" t="s">
        <v>1412</v>
      </c>
      <c r="F99" s="279" t="str">
        <f>VLOOKUP(D99,'Master Data'!H:I,2,FALSE)</f>
        <v>General transportation</v>
      </c>
      <c r="G99" s="279" t="str">
        <f>_xlfn.CONCAT(VLOOKUP(D99,'Master Data'!B:F,5,0)," ","Cost")</f>
        <v>Fixed Cost</v>
      </c>
      <c r="H99" s="280">
        <f>SUMIFS(RD!$T:$T,RD!$B:$B,"1",RD!$H:$H,'Budget COGM Detail'!$D99,RD!$U:$U,'Budget COGM Detail'!$B99)</f>
        <v>0</v>
      </c>
      <c r="I99" s="280">
        <f>SUMIFS(RD!$T:$T,RD!$B:$B,"2",RD!$H:$H,'Budget COGM Detail'!$D99,RD!$U:$U,'Budget COGM Detail'!$B99)</f>
        <v>0</v>
      </c>
      <c r="J99" s="280">
        <f>SUMIFS(RD!$T:$T,RD!$B:$B,"3",RD!$H:$H,'Budget COGM Detail'!$D99,RD!$U:$U,'Budget COGM Detail'!$B99)</f>
        <v>0</v>
      </c>
      <c r="K99" s="280">
        <f>SUMIFS(RD!$T:$T,RD!$B:$B,"4",RD!$H:$H,'Budget COGM Detail'!$D99,RD!$U:$U,'Budget COGM Detail'!$B99)</f>
        <v>0</v>
      </c>
      <c r="L99" s="280">
        <f>SUMIFS(RD!$T:$T,RD!$B:$B,"5",RD!$H:$H,'Budget COGM Detail'!$D99,RD!$U:$U,'Budget COGM Detail'!$B99)</f>
        <v>0</v>
      </c>
      <c r="M99" s="280">
        <f>SUMIFS(RD!$T:$T,RD!$B:$B,"6",RD!$H:$H,'Budget COGM Detail'!$D99,RD!$U:$U,'Budget COGM Detail'!$B99)</f>
        <v>0</v>
      </c>
      <c r="N99" s="294"/>
      <c r="O99" s="294"/>
      <c r="P99" s="294"/>
      <c r="Q99" s="294"/>
      <c r="R99" s="294"/>
      <c r="S99" s="294"/>
      <c r="T99" s="281">
        <f t="shared" si="13"/>
        <v>0</v>
      </c>
      <c r="U99" s="281">
        <f>SUMIFS(RD!AV:AV,RD!U:U,'Budget COGM Detail'!B99,RD!H:H,'Budget COGM Detail'!D99)</f>
        <v>0</v>
      </c>
      <c r="V99" s="282"/>
      <c r="W99" s="282"/>
      <c r="X99" s="282"/>
      <c r="Y99" s="282"/>
      <c r="Z99" s="282"/>
      <c r="AA99" s="282"/>
      <c r="AB99" s="282"/>
      <c r="AC99" s="282"/>
      <c r="AD99" s="282"/>
      <c r="AE99" s="282"/>
      <c r="AF99" s="282"/>
      <c r="AG99" s="282"/>
      <c r="AH99" s="283">
        <f t="shared" si="14"/>
        <v>0</v>
      </c>
      <c r="AI99" s="284">
        <f t="shared" si="15"/>
        <v>0</v>
      </c>
      <c r="AJ99" s="283"/>
      <c r="AK99" s="288"/>
      <c r="AL99" s="286"/>
      <c r="AM99" s="287"/>
      <c r="AN99" s="288"/>
      <c r="AO99" s="289"/>
      <c r="AP99" s="289"/>
      <c r="AQ99" s="290"/>
      <c r="AR99" s="252">
        <f t="shared" si="16"/>
        <v>0</v>
      </c>
      <c r="AS99" s="291"/>
      <c r="AT99" s="277" t="s">
        <v>23</v>
      </c>
      <c r="AU99" s="277" t="s">
        <v>1817</v>
      </c>
      <c r="AV99" s="292" t="s">
        <v>1633</v>
      </c>
      <c r="AW99" s="292" t="e">
        <f>IF(#REF!="","",IF(#REF!&lt;&gt;"human resources",IF(LEFT(#REF!,6)="10301S","Selling","General Administrative"),IFERROR(IF(FIND("Selling",D99)&gt;0,"Selling","General Administrative"),"General Administrative")))</f>
        <v>#REF!</v>
      </c>
      <c r="AX99" s="292" t="s">
        <v>1633</v>
      </c>
    </row>
    <row r="100" spans="1:50" s="293" customFormat="1" x14ac:dyDescent="0.25">
      <c r="A100" s="277" t="s">
        <v>23</v>
      </c>
      <c r="B100" s="277" t="s">
        <v>338</v>
      </c>
      <c r="C100" s="277" t="s">
        <v>339</v>
      </c>
      <c r="D100" s="430">
        <v>52600020</v>
      </c>
      <c r="E100" s="278" t="s">
        <v>1413</v>
      </c>
      <c r="F100" s="279" t="str">
        <f>VLOOKUP(D100,'Master Data'!H:I,2,FALSE)</f>
        <v>Equipment expenses</v>
      </c>
      <c r="G100" s="279" t="str">
        <f>_xlfn.CONCAT(VLOOKUP(D100,'Master Data'!B:F,5,0)," ","Cost")</f>
        <v>Fixed Cost</v>
      </c>
      <c r="H100" s="280">
        <f>SUMIFS(RD!$T:$T,RD!$B:$B,"1",RD!$H:$H,'Budget COGM Detail'!$D100,RD!$U:$U,'Budget COGM Detail'!$B100)</f>
        <v>60.59</v>
      </c>
      <c r="I100" s="280">
        <f>SUMIFS(RD!$T:$T,RD!$B:$B,"2",RD!$H:$H,'Budget COGM Detail'!$D100,RD!$U:$U,'Budget COGM Detail'!$B100)</f>
        <v>306.8</v>
      </c>
      <c r="J100" s="280">
        <f>SUMIFS(RD!$T:$T,RD!$B:$B,"3",RD!$H:$H,'Budget COGM Detail'!$D100,RD!$U:$U,'Budget COGM Detail'!$B100)</f>
        <v>2.19</v>
      </c>
      <c r="K100" s="280">
        <f>SUMIFS(RD!$T:$T,RD!$B:$B,"4",RD!$H:$H,'Budget COGM Detail'!$D100,RD!$U:$U,'Budget COGM Detail'!$B100)</f>
        <v>0</v>
      </c>
      <c r="L100" s="280">
        <f>SUMIFS(RD!$T:$T,RD!$B:$B,"5",RD!$H:$H,'Budget COGM Detail'!$D100,RD!$U:$U,'Budget COGM Detail'!$B100)</f>
        <v>439.39</v>
      </c>
      <c r="M100" s="280">
        <f>SUMIFS(RD!$T:$T,RD!$B:$B,"6",RD!$H:$H,'Budget COGM Detail'!$D100,RD!$U:$U,'Budget COGM Detail'!$B100)</f>
        <v>162.9</v>
      </c>
      <c r="N100" s="294"/>
      <c r="O100" s="294"/>
      <c r="P100" s="294"/>
      <c r="Q100" s="294"/>
      <c r="R100" s="294"/>
      <c r="S100" s="294"/>
      <c r="T100" s="281">
        <f t="shared" si="13"/>
        <v>971.87</v>
      </c>
      <c r="U100" s="281">
        <f>SUMIFS(RD!AV:AV,RD!U:U,'Budget COGM Detail'!B100,RD!H:H,'Budget COGM Detail'!D100)</f>
        <v>15921900</v>
      </c>
      <c r="V100" s="282"/>
      <c r="W100" s="282"/>
      <c r="X100" s="282"/>
      <c r="Y100" s="282"/>
      <c r="Z100" s="282"/>
      <c r="AA100" s="282"/>
      <c r="AB100" s="282"/>
      <c r="AC100" s="282"/>
      <c r="AD100" s="282"/>
      <c r="AE100" s="282"/>
      <c r="AF100" s="282"/>
      <c r="AG100" s="282"/>
      <c r="AH100" s="283">
        <f t="shared" si="14"/>
        <v>0</v>
      </c>
      <c r="AI100" s="284">
        <f t="shared" si="15"/>
        <v>0</v>
      </c>
      <c r="AJ100" s="283"/>
      <c r="AK100" s="288"/>
      <c r="AL100" s="286"/>
      <c r="AM100" s="287"/>
      <c r="AN100" s="288"/>
      <c r="AO100" s="289"/>
      <c r="AP100" s="289"/>
      <c r="AQ100" s="290"/>
      <c r="AR100" s="252">
        <f t="shared" si="16"/>
        <v>0</v>
      </c>
      <c r="AS100" s="291"/>
      <c r="AT100" s="277" t="s">
        <v>23</v>
      </c>
      <c r="AU100" s="277" t="s">
        <v>1817</v>
      </c>
      <c r="AV100" s="292" t="s">
        <v>1633</v>
      </c>
      <c r="AW100" s="292" t="e">
        <f>IF(#REF!="","",IF(#REF!&lt;&gt;"human resources",IF(LEFT(#REF!,6)="10301S","Selling","General Administrative"),IFERROR(IF(FIND("Selling",D100)&gt;0,"Selling","General Administrative"),"General Administrative")))</f>
        <v>#REF!</v>
      </c>
      <c r="AX100" s="292" t="s">
        <v>1633</v>
      </c>
    </row>
    <row r="101" spans="1:50" s="293" customFormat="1" x14ac:dyDescent="0.25">
      <c r="A101" s="277" t="s">
        <v>23</v>
      </c>
      <c r="B101" s="277" t="s">
        <v>338</v>
      </c>
      <c r="C101" s="277" t="s">
        <v>339</v>
      </c>
      <c r="D101" s="430">
        <v>52600030</v>
      </c>
      <c r="E101" s="278" t="s">
        <v>1414</v>
      </c>
      <c r="F101" s="279" t="str">
        <f>VLOOKUP(D101,'Master Data'!H:I,2,FALSE)</f>
        <v>Equipment expenses</v>
      </c>
      <c r="G101" s="279" t="str">
        <f>_xlfn.CONCAT(VLOOKUP(D101,'Master Data'!B:F,5,0)," ","Cost")</f>
        <v>Fixed Cost</v>
      </c>
      <c r="H101" s="280">
        <f>SUMIFS(RD!$T:$T,RD!$B:$B,"1",RD!$H:$H,'Budget COGM Detail'!$D101,RD!$U:$U,'Budget COGM Detail'!$B101)</f>
        <v>0</v>
      </c>
      <c r="I101" s="280">
        <f>SUMIFS(RD!$T:$T,RD!$B:$B,"2",RD!$H:$H,'Budget COGM Detail'!$D101,RD!$U:$U,'Budget COGM Detail'!$B101)</f>
        <v>0</v>
      </c>
      <c r="J101" s="280">
        <f>SUMIFS(RD!$T:$T,RD!$B:$B,"3",RD!$H:$H,'Budget COGM Detail'!$D101,RD!$U:$U,'Budget COGM Detail'!$B101)</f>
        <v>0</v>
      </c>
      <c r="K101" s="280">
        <f>SUMIFS(RD!$T:$T,RD!$B:$B,"4",RD!$H:$H,'Budget COGM Detail'!$D101,RD!$U:$U,'Budget COGM Detail'!$B101)</f>
        <v>0</v>
      </c>
      <c r="L101" s="280">
        <f>SUMIFS(RD!$T:$T,RD!$B:$B,"5",RD!$H:$H,'Budget COGM Detail'!$D101,RD!$U:$U,'Budget COGM Detail'!$B101)</f>
        <v>0</v>
      </c>
      <c r="M101" s="280">
        <f>SUMIFS(RD!$T:$T,RD!$B:$B,"6",RD!$H:$H,'Budget COGM Detail'!$D101,RD!$U:$U,'Budget COGM Detail'!$B101)</f>
        <v>0</v>
      </c>
      <c r="N101" s="294"/>
      <c r="O101" s="294"/>
      <c r="P101" s="294"/>
      <c r="Q101" s="294"/>
      <c r="R101" s="294"/>
      <c r="S101" s="294"/>
      <c r="T101" s="281">
        <f t="shared" si="13"/>
        <v>0</v>
      </c>
      <c r="U101" s="281">
        <f>SUMIFS(RD!AV:AV,RD!U:U,'Budget COGM Detail'!B101,RD!H:H,'Budget COGM Detail'!D101)</f>
        <v>0</v>
      </c>
      <c r="V101" s="282"/>
      <c r="W101" s="282"/>
      <c r="X101" s="282"/>
      <c r="Y101" s="282"/>
      <c r="Z101" s="282"/>
      <c r="AA101" s="282"/>
      <c r="AB101" s="282"/>
      <c r="AC101" s="282"/>
      <c r="AD101" s="282"/>
      <c r="AE101" s="282"/>
      <c r="AF101" s="282"/>
      <c r="AG101" s="282"/>
      <c r="AH101" s="283">
        <f t="shared" si="14"/>
        <v>0</v>
      </c>
      <c r="AI101" s="284">
        <f t="shared" si="15"/>
        <v>0</v>
      </c>
      <c r="AJ101" s="283"/>
      <c r="AK101" s="288"/>
      <c r="AL101" s="286"/>
      <c r="AM101" s="287"/>
      <c r="AN101" s="288"/>
      <c r="AO101" s="289"/>
      <c r="AP101" s="289"/>
      <c r="AQ101" s="290"/>
      <c r="AR101" s="252">
        <f t="shared" si="16"/>
        <v>0</v>
      </c>
      <c r="AS101" s="291"/>
      <c r="AT101" s="277" t="s">
        <v>23</v>
      </c>
      <c r="AU101" s="277" t="s">
        <v>1817</v>
      </c>
      <c r="AV101" s="292" t="s">
        <v>1633</v>
      </c>
      <c r="AW101" s="292" t="e">
        <f>IF(#REF!="","",IF(#REF!&lt;&gt;"human resources",IF(LEFT(#REF!,6)="10301S","Selling","General Administrative"),IFERROR(IF(FIND("Selling",D101)&gt;0,"Selling","General Administrative"),"General Administrative")))</f>
        <v>#REF!</v>
      </c>
      <c r="AX101" s="292" t="s">
        <v>1633</v>
      </c>
    </row>
    <row r="102" spans="1:50" s="293" customFormat="1" x14ac:dyDescent="0.25">
      <c r="A102" s="277" t="s">
        <v>23</v>
      </c>
      <c r="B102" s="277" t="s">
        <v>338</v>
      </c>
      <c r="C102" s="277" t="s">
        <v>339</v>
      </c>
      <c r="D102" s="430">
        <v>53100010</v>
      </c>
      <c r="E102" s="278" t="s">
        <v>1415</v>
      </c>
      <c r="F102" s="279" t="str">
        <f>VLOOKUP(D102,'Master Data'!H:I,2,FALSE)</f>
        <v>Repair &amp; Maintenance</v>
      </c>
      <c r="G102" s="279" t="str">
        <f>_xlfn.CONCAT(VLOOKUP(D102,'Master Data'!B:F,5,0)," ","Cost")</f>
        <v>Variable Cost</v>
      </c>
      <c r="H102" s="280">
        <f>SUMIFS(RD!$T:$T,RD!$B:$B,"1",RD!$H:$H,'Budget COGM Detail'!$D102,RD!$U:$U,'Budget COGM Detail'!$B102)</f>
        <v>2193.92</v>
      </c>
      <c r="I102" s="280">
        <f>SUMIFS(RD!$T:$T,RD!$B:$B,"2",RD!$H:$H,'Budget COGM Detail'!$D102,RD!$U:$U,'Budget COGM Detail'!$B102)</f>
        <v>333.42</v>
      </c>
      <c r="J102" s="280">
        <f>SUMIFS(RD!$T:$T,RD!$B:$B,"3",RD!$H:$H,'Budget COGM Detail'!$D102,RD!$U:$U,'Budget COGM Detail'!$B102)</f>
        <v>0</v>
      </c>
      <c r="K102" s="280">
        <f>SUMIFS(RD!$T:$T,RD!$B:$B,"4",RD!$H:$H,'Budget COGM Detail'!$D102,RD!$U:$U,'Budget COGM Detail'!$B102)</f>
        <v>22.86</v>
      </c>
      <c r="L102" s="280">
        <f>SUMIFS(RD!$T:$T,RD!$B:$B,"5",RD!$H:$H,'Budget COGM Detail'!$D102,RD!$U:$U,'Budget COGM Detail'!$B102)</f>
        <v>0</v>
      </c>
      <c r="M102" s="280">
        <f>SUMIFS(RD!$T:$T,RD!$B:$B,"6",RD!$H:$H,'Budget COGM Detail'!$D102,RD!$U:$U,'Budget COGM Detail'!$B102)</f>
        <v>3846.79</v>
      </c>
      <c r="N102" s="294"/>
      <c r="O102" s="294"/>
      <c r="P102" s="294"/>
      <c r="Q102" s="294"/>
      <c r="R102" s="294"/>
      <c r="S102" s="294"/>
      <c r="T102" s="281">
        <f t="shared" si="13"/>
        <v>6396.99</v>
      </c>
      <c r="U102" s="281">
        <f>SUMIFS(RD!AV:AV,RD!U:U,'Budget COGM Detail'!B102,RD!H:H,'Budget COGM Detail'!D102)</f>
        <v>105316606</v>
      </c>
      <c r="V102" s="282"/>
      <c r="W102" s="282"/>
      <c r="X102" s="282"/>
      <c r="Y102" s="282"/>
      <c r="Z102" s="282"/>
      <c r="AA102" s="282"/>
      <c r="AB102" s="282"/>
      <c r="AC102" s="282"/>
      <c r="AD102" s="282"/>
      <c r="AE102" s="282"/>
      <c r="AF102" s="282"/>
      <c r="AG102" s="282"/>
      <c r="AH102" s="283">
        <f t="shared" si="14"/>
        <v>0</v>
      </c>
      <c r="AI102" s="284">
        <f t="shared" si="15"/>
        <v>0</v>
      </c>
      <c r="AJ102" s="283"/>
      <c r="AK102" s="288"/>
      <c r="AL102" s="286"/>
      <c r="AM102" s="287"/>
      <c r="AN102" s="288"/>
      <c r="AO102" s="289"/>
      <c r="AP102" s="289"/>
      <c r="AQ102" s="290"/>
      <c r="AR102" s="252">
        <f t="shared" si="16"/>
        <v>0</v>
      </c>
      <c r="AS102" s="291"/>
      <c r="AT102" s="277" t="s">
        <v>23</v>
      </c>
      <c r="AU102" s="277" t="s">
        <v>1817</v>
      </c>
      <c r="AV102" s="292" t="s">
        <v>1633</v>
      </c>
      <c r="AW102" s="292" t="e">
        <f>IF(#REF!="","",IF(#REF!&lt;&gt;"human resources",IF(LEFT(#REF!,6)="10301S","Selling","General Administrative"),IFERROR(IF(FIND("Selling",D102)&gt;0,"Selling","General Administrative"),"General Administrative")))</f>
        <v>#REF!</v>
      </c>
      <c r="AX102" s="292" t="s">
        <v>1633</v>
      </c>
    </row>
    <row r="103" spans="1:50" s="293" customFormat="1" x14ac:dyDescent="0.25">
      <c r="A103" s="277" t="s">
        <v>23</v>
      </c>
      <c r="B103" s="277" t="s">
        <v>338</v>
      </c>
      <c r="C103" s="277" t="s">
        <v>339</v>
      </c>
      <c r="D103" s="430">
        <v>50800030</v>
      </c>
      <c r="E103" s="278" t="s">
        <v>1631</v>
      </c>
      <c r="F103" s="279" t="str">
        <f>VLOOKUP(D103,'Master Data'!H:I,2,FALSE)</f>
        <v>Repair &amp; Maintenance</v>
      </c>
      <c r="G103" s="279" t="str">
        <f>_xlfn.CONCAT(VLOOKUP(D103,'Master Data'!B:F,5,0)," ","Cost")</f>
        <v>Variable Cost</v>
      </c>
      <c r="H103" s="280">
        <f>SUMIFS(RD!$T:$T,RD!$B:$B,"1",RD!$H:$H,'Budget COGM Detail'!$D103,RD!$U:$U,'Budget COGM Detail'!$B103)</f>
        <v>0</v>
      </c>
      <c r="I103" s="280">
        <f>SUMIFS(RD!$T:$T,RD!$B:$B,"2",RD!$H:$H,'Budget COGM Detail'!$D103,RD!$U:$U,'Budget COGM Detail'!$B103)</f>
        <v>0</v>
      </c>
      <c r="J103" s="280">
        <f>SUMIFS(RD!$T:$T,RD!$B:$B,"3",RD!$H:$H,'Budget COGM Detail'!$D103,RD!$U:$U,'Budget COGM Detail'!$B103)</f>
        <v>0</v>
      </c>
      <c r="K103" s="280">
        <f>SUMIFS(RD!$T:$T,RD!$B:$B,"4",RD!$H:$H,'Budget COGM Detail'!$D103,RD!$U:$U,'Budget COGM Detail'!$B103)</f>
        <v>0</v>
      </c>
      <c r="L103" s="280">
        <f>SUMIFS(RD!$T:$T,RD!$B:$B,"5",RD!$H:$H,'Budget COGM Detail'!$D103,RD!$U:$U,'Budget COGM Detail'!$B103)</f>
        <v>0</v>
      </c>
      <c r="M103" s="280">
        <f>SUMIFS(RD!$T:$T,RD!$B:$B,"6",RD!$H:$H,'Budget COGM Detail'!$D103,RD!$U:$U,'Budget COGM Detail'!$B103)</f>
        <v>0</v>
      </c>
      <c r="N103" s="294"/>
      <c r="O103" s="294"/>
      <c r="P103" s="294"/>
      <c r="Q103" s="294"/>
      <c r="R103" s="294"/>
      <c r="S103" s="294"/>
      <c r="T103" s="281">
        <f t="shared" si="13"/>
        <v>0</v>
      </c>
      <c r="U103" s="281">
        <f>SUMIFS(RD!AV:AV,RD!U:U,'Budget COGM Detail'!B103,RD!H:H,'Budget COGM Detail'!D103)</f>
        <v>0</v>
      </c>
      <c r="V103" s="282">
        <f>SUMIFS('Production Target'!$F$616:$F$629,'Production Target'!$B$616:$B$629,'Budget COGM Detail'!$C103,'Production Target'!$D$616:$D$629,'Budget COGM Detail'!$E103)</f>
        <v>0</v>
      </c>
      <c r="W103" s="282">
        <f>SUMIFS('Production Target'!G$616:G$629,'Production Target'!$B$616:$B$629,'Budget COGM Detail'!$C103,'Production Target'!$D$616:$D$629,'Budget COGM Detail'!$E103)</f>
        <v>0</v>
      </c>
      <c r="X103" s="282">
        <f>SUMIFS('Production Target'!H$616:H$629,'Production Target'!$B$616:$B$629,'Budget COGM Detail'!$C103,'Production Target'!$D$616:$D$629,'Budget COGM Detail'!$E103)</f>
        <v>0</v>
      </c>
      <c r="Y103" s="282">
        <f>SUMIFS('Production Target'!I$616:I$629,'Production Target'!$B$616:$B$629,'Budget COGM Detail'!$C103,'Production Target'!$D$616:$D$629,'Budget COGM Detail'!$E103)</f>
        <v>0</v>
      </c>
      <c r="Z103" s="282">
        <f>SUMIFS('Production Target'!J$616:J$629,'Production Target'!$B$616:$B$629,'Budget COGM Detail'!$C103,'Production Target'!$D$616:$D$629,'Budget COGM Detail'!$E103)</f>
        <v>0</v>
      </c>
      <c r="AA103" s="282">
        <f>SUMIFS('Production Target'!K$616:K$629,'Production Target'!$B$616:$B$629,'Budget COGM Detail'!$C103,'Production Target'!$D$616:$D$629,'Budget COGM Detail'!$E103)</f>
        <v>0</v>
      </c>
      <c r="AB103" s="282">
        <f>SUMIFS('Production Target'!L$616:L$629,'Production Target'!$B$616:$B$629,'Budget COGM Detail'!$C103,'Production Target'!$D$616:$D$629,'Budget COGM Detail'!$E103)</f>
        <v>0</v>
      </c>
      <c r="AC103" s="282">
        <f>SUMIFS('Production Target'!M$616:M$629,'Production Target'!$B$616:$B$629,'Budget COGM Detail'!$C103,'Production Target'!$D$616:$D$629,'Budget COGM Detail'!$E103)</f>
        <v>0</v>
      </c>
      <c r="AD103" s="282">
        <f>SUMIFS('Production Target'!N$616:N$629,'Production Target'!$B$616:$B$629,'Budget COGM Detail'!$C103,'Production Target'!$D$616:$D$629,'Budget COGM Detail'!$E103)</f>
        <v>0</v>
      </c>
      <c r="AE103" s="282">
        <f>SUMIFS('Production Target'!O$616:O$629,'Production Target'!$B$616:$B$629,'Budget COGM Detail'!$C103,'Production Target'!$D$616:$D$629,'Budget COGM Detail'!$E103)</f>
        <v>0</v>
      </c>
      <c r="AF103" s="282">
        <f>SUMIFS('Production Target'!P$616:P$629,'Production Target'!$B$616:$B$629,'Budget COGM Detail'!$C103,'Production Target'!$D$616:$D$629,'Budget COGM Detail'!$E103)</f>
        <v>0</v>
      </c>
      <c r="AG103" s="282">
        <f>SUMIFS('Production Target'!Q$616:Q$629,'Production Target'!$B$616:$B$629,'Budget COGM Detail'!$C103,'Production Target'!$D$616:$D$629,'Budget COGM Detail'!$E103)</f>
        <v>0</v>
      </c>
      <c r="AH103" s="283">
        <f t="shared" si="14"/>
        <v>0</v>
      </c>
      <c r="AI103" s="284">
        <f t="shared" si="15"/>
        <v>0</v>
      </c>
      <c r="AJ103" s="283"/>
      <c r="AK103" s="288"/>
      <c r="AL103" s="286"/>
      <c r="AM103" s="287"/>
      <c r="AN103" s="288"/>
      <c r="AO103" s="289"/>
      <c r="AP103" s="289"/>
      <c r="AQ103" s="290"/>
      <c r="AR103" s="252">
        <f t="shared" si="16"/>
        <v>0</v>
      </c>
      <c r="AS103" s="291"/>
      <c r="AT103" s="277" t="s">
        <v>23</v>
      </c>
      <c r="AU103" s="277" t="s">
        <v>1817</v>
      </c>
      <c r="AV103" s="292" t="s">
        <v>1633</v>
      </c>
      <c r="AW103" s="292" t="e">
        <f>IF(#REF!="","",IF(#REF!&lt;&gt;"human resources",IF(LEFT(#REF!,6)="10301S","Selling","General Administrative"),IFERROR(IF(FIND("Selling",D103)&gt;0,"Selling","General Administrative"),"General Administrative")))</f>
        <v>#REF!</v>
      </c>
      <c r="AX103" s="292" t="s">
        <v>1633</v>
      </c>
    </row>
    <row r="104" spans="1:50" s="293" customFormat="1" x14ac:dyDescent="0.25">
      <c r="A104" s="277" t="s">
        <v>23</v>
      </c>
      <c r="B104" s="277" t="s">
        <v>338</v>
      </c>
      <c r="C104" s="277" t="s">
        <v>339</v>
      </c>
      <c r="D104" s="430">
        <v>52400040</v>
      </c>
      <c r="E104" s="278" t="s">
        <v>620</v>
      </c>
      <c r="F104" s="279" t="str">
        <f>VLOOKUP(D104,'Master Data'!H:I,2,FALSE)</f>
        <v>General Transportation</v>
      </c>
      <c r="G104" s="279" t="str">
        <f>_xlfn.CONCAT(VLOOKUP(D104,'Master Data'!B:F,5,0)," ","Cost")</f>
        <v>Fixed Cost</v>
      </c>
      <c r="H104" s="280">
        <f>SUMIFS(RD!$T:$T,RD!$B:$B,"1",RD!$H:$H,'Budget COGM Detail'!$D104,RD!$U:$U,'Budget COGM Detail'!$B104)</f>
        <v>0</v>
      </c>
      <c r="I104" s="280">
        <f>SUMIFS(RD!$T:$T,RD!$B:$B,"2",RD!$H:$H,'Budget COGM Detail'!$D104,RD!$U:$U,'Budget COGM Detail'!$B104)</f>
        <v>0</v>
      </c>
      <c r="J104" s="280">
        <f>SUMIFS(RD!$T:$T,RD!$B:$B,"3",RD!$H:$H,'Budget COGM Detail'!$D104,RD!$U:$U,'Budget COGM Detail'!$B104)</f>
        <v>0</v>
      </c>
      <c r="K104" s="280">
        <f>SUMIFS(RD!$T:$T,RD!$B:$B,"4",RD!$H:$H,'Budget COGM Detail'!$D104,RD!$U:$U,'Budget COGM Detail'!$B104)</f>
        <v>0</v>
      </c>
      <c r="L104" s="280">
        <f>SUMIFS(RD!$T:$T,RD!$B:$B,"5",RD!$H:$H,'Budget COGM Detail'!$D104,RD!$U:$U,'Budget COGM Detail'!$B104)</f>
        <v>0</v>
      </c>
      <c r="M104" s="280">
        <f>SUMIFS(RD!$T:$T,RD!$B:$B,"6",RD!$H:$H,'Budget COGM Detail'!$D104,RD!$U:$U,'Budget COGM Detail'!$B104)</f>
        <v>0</v>
      </c>
      <c r="N104" s="294"/>
      <c r="O104" s="294"/>
      <c r="P104" s="294"/>
      <c r="Q104" s="294"/>
      <c r="R104" s="294"/>
      <c r="S104" s="294"/>
      <c r="T104" s="281">
        <f t="shared" si="13"/>
        <v>0</v>
      </c>
      <c r="U104" s="281">
        <f>SUMIFS(RD!AV:AV,RD!U:U,'Budget COGM Detail'!B104,RD!H:H,'Budget COGM Detail'!D104)</f>
        <v>0</v>
      </c>
      <c r="V104" s="282"/>
      <c r="W104" s="282"/>
      <c r="X104" s="282"/>
      <c r="Y104" s="282"/>
      <c r="Z104" s="282"/>
      <c r="AA104" s="282"/>
      <c r="AB104" s="282"/>
      <c r="AC104" s="282"/>
      <c r="AD104" s="282"/>
      <c r="AE104" s="282"/>
      <c r="AF104" s="282"/>
      <c r="AG104" s="282"/>
      <c r="AH104" s="283">
        <f t="shared" si="14"/>
        <v>0</v>
      </c>
      <c r="AI104" s="284">
        <f t="shared" si="15"/>
        <v>0</v>
      </c>
      <c r="AJ104" s="283"/>
      <c r="AK104" s="288"/>
      <c r="AL104" s="286"/>
      <c r="AM104" s="287"/>
      <c r="AN104" s="288"/>
      <c r="AO104" s="289"/>
      <c r="AP104" s="289"/>
      <c r="AQ104" s="290"/>
      <c r="AR104" s="252">
        <f t="shared" si="16"/>
        <v>0</v>
      </c>
      <c r="AS104" s="291"/>
      <c r="AT104" s="277" t="s">
        <v>23</v>
      </c>
      <c r="AU104" s="277" t="s">
        <v>1817</v>
      </c>
      <c r="AV104" s="292" t="s">
        <v>1633</v>
      </c>
      <c r="AW104" s="292" t="e">
        <f>IF(#REF!="","",IF(#REF!&lt;&gt;"human resources",IF(LEFT(#REF!,6)="10301S","Selling","General Administrative"),IFERROR(IF(FIND("Selling",D104)&gt;0,"Selling","General Administrative"),"General Administrative")))</f>
        <v>#REF!</v>
      </c>
      <c r="AX104" s="292" t="s">
        <v>1633</v>
      </c>
    </row>
    <row r="105" spans="1:50" s="293" customFormat="1" x14ac:dyDescent="0.25">
      <c r="A105" s="277" t="s">
        <v>23</v>
      </c>
      <c r="B105" s="277" t="s">
        <v>338</v>
      </c>
      <c r="C105" s="277" t="s">
        <v>339</v>
      </c>
      <c r="D105" s="430">
        <v>52200010</v>
      </c>
      <c r="E105" s="278" t="s">
        <v>610</v>
      </c>
      <c r="F105" s="279" t="str">
        <f>VLOOKUP(D105,'Master Data'!H:I,2,FALSE)</f>
        <v>Stationery &amp; Printing</v>
      </c>
      <c r="G105" s="279" t="str">
        <f>_xlfn.CONCAT(VLOOKUP(D105,'Master Data'!B:F,5,0)," ","Cost")</f>
        <v>Fixed Cost</v>
      </c>
      <c r="H105" s="280">
        <f>SUMIFS(RD!$T:$T,RD!$B:$B,"1",RD!$H:$H,'Budget COGM Detail'!$D105,RD!$U:$U,'Budget COGM Detail'!$B105)</f>
        <v>0</v>
      </c>
      <c r="I105" s="280">
        <f>SUMIFS(RD!$T:$T,RD!$B:$B,"2",RD!$H:$H,'Budget COGM Detail'!$D105,RD!$U:$U,'Budget COGM Detail'!$B105)</f>
        <v>0</v>
      </c>
      <c r="J105" s="280">
        <f>SUMIFS(RD!$T:$T,RD!$B:$B,"3",RD!$H:$H,'Budget COGM Detail'!$D105,RD!$U:$U,'Budget COGM Detail'!$B105)</f>
        <v>0</v>
      </c>
      <c r="K105" s="280">
        <f>SUMIFS(RD!$T:$T,RD!$B:$B,"4",RD!$H:$H,'Budget COGM Detail'!$D105,RD!$U:$U,'Budget COGM Detail'!$B105)</f>
        <v>0</v>
      </c>
      <c r="L105" s="280">
        <f>SUMIFS(RD!$T:$T,RD!$B:$B,"5",RD!$H:$H,'Budget COGM Detail'!$D105,RD!$U:$U,'Budget COGM Detail'!$B105)</f>
        <v>0</v>
      </c>
      <c r="M105" s="280">
        <f>SUMIFS(RD!$T:$T,RD!$B:$B,"6",RD!$H:$H,'Budget COGM Detail'!$D105,RD!$U:$U,'Budget COGM Detail'!$B105)</f>
        <v>0</v>
      </c>
      <c r="N105" s="294"/>
      <c r="O105" s="294"/>
      <c r="P105" s="294"/>
      <c r="Q105" s="294"/>
      <c r="R105" s="294"/>
      <c r="S105" s="294"/>
      <c r="T105" s="281">
        <f t="shared" si="13"/>
        <v>0</v>
      </c>
      <c r="U105" s="281">
        <f>SUMIFS(RD!AV:AV,RD!U:U,'Budget COGM Detail'!B105,RD!H:H,'Budget COGM Detail'!D105)</f>
        <v>0</v>
      </c>
      <c r="V105" s="282"/>
      <c r="W105" s="282"/>
      <c r="X105" s="282"/>
      <c r="Y105" s="282"/>
      <c r="Z105" s="282"/>
      <c r="AA105" s="282"/>
      <c r="AB105" s="282"/>
      <c r="AC105" s="282"/>
      <c r="AD105" s="282"/>
      <c r="AE105" s="282"/>
      <c r="AF105" s="282"/>
      <c r="AG105" s="282"/>
      <c r="AH105" s="283">
        <f t="shared" si="14"/>
        <v>0</v>
      </c>
      <c r="AI105" s="284">
        <f t="shared" si="15"/>
        <v>0</v>
      </c>
      <c r="AJ105" s="283"/>
      <c r="AK105" s="288"/>
      <c r="AL105" s="286"/>
      <c r="AM105" s="287"/>
      <c r="AN105" s="288"/>
      <c r="AO105" s="289"/>
      <c r="AP105" s="289"/>
      <c r="AQ105" s="290"/>
      <c r="AR105" s="252">
        <f t="shared" si="16"/>
        <v>0</v>
      </c>
      <c r="AS105" s="291"/>
      <c r="AT105" s="277" t="s">
        <v>23</v>
      </c>
      <c r="AU105" s="277" t="s">
        <v>1817</v>
      </c>
      <c r="AV105" s="292" t="s">
        <v>1633</v>
      </c>
      <c r="AW105" s="292" t="e">
        <f>IF(#REF!="","",IF(#REF!&lt;&gt;"human resources",IF(LEFT(#REF!,6)="10301S","Selling","General Administrative"),IFERROR(IF(FIND("Selling",D105)&gt;0,"Selling","General Administrative"),"General Administrative")))</f>
        <v>#REF!</v>
      </c>
      <c r="AX105" s="292" t="s">
        <v>1633</v>
      </c>
    </row>
    <row r="106" spans="1:50" s="293" customFormat="1" x14ac:dyDescent="0.25">
      <c r="A106" s="277" t="s">
        <v>23</v>
      </c>
      <c r="B106" s="277" t="s">
        <v>338</v>
      </c>
      <c r="C106" s="277" t="s">
        <v>339</v>
      </c>
      <c r="D106" s="430">
        <v>51900030</v>
      </c>
      <c r="E106" s="278" t="s">
        <v>587</v>
      </c>
      <c r="F106" s="279" t="str">
        <f>VLOOKUP(D106,'Master Data'!H:I,2,FALSE)</f>
        <v>Professional Fee</v>
      </c>
      <c r="G106" s="279" t="str">
        <f>_xlfn.CONCAT(VLOOKUP(D106,'Master Data'!B:F,5,0)," ","Cost")</f>
        <v>Fixed Cost</v>
      </c>
      <c r="H106" s="280">
        <f>SUMIFS(RD!$T:$T,RD!$B:$B,"1",RD!$H:$H,'Budget COGM Detail'!$D106,RD!$U:$U,'Budget COGM Detail'!$B106)</f>
        <v>0</v>
      </c>
      <c r="I106" s="280">
        <f>SUMIFS(RD!$T:$T,RD!$B:$B,"2",RD!$H:$H,'Budget COGM Detail'!$D106,RD!$U:$U,'Budget COGM Detail'!$B106)</f>
        <v>0</v>
      </c>
      <c r="J106" s="280">
        <f>SUMIFS(RD!$T:$T,RD!$B:$B,"3",RD!$H:$H,'Budget COGM Detail'!$D106,RD!$U:$U,'Budget COGM Detail'!$B106)</f>
        <v>0</v>
      </c>
      <c r="K106" s="280">
        <f>SUMIFS(RD!$T:$T,RD!$B:$B,"4",RD!$H:$H,'Budget COGM Detail'!$D106,RD!$U:$U,'Budget COGM Detail'!$B106)</f>
        <v>0</v>
      </c>
      <c r="L106" s="280">
        <f>SUMIFS(RD!$T:$T,RD!$B:$B,"5",RD!$H:$H,'Budget COGM Detail'!$D106,RD!$U:$U,'Budget COGM Detail'!$B106)</f>
        <v>0</v>
      </c>
      <c r="M106" s="280">
        <f>SUMIFS(RD!$T:$T,RD!$B:$B,"6",RD!$H:$H,'Budget COGM Detail'!$D106,RD!$U:$U,'Budget COGM Detail'!$B106)</f>
        <v>0</v>
      </c>
      <c r="N106" s="294"/>
      <c r="O106" s="294"/>
      <c r="P106" s="294"/>
      <c r="Q106" s="294"/>
      <c r="R106" s="294"/>
      <c r="S106" s="294"/>
      <c r="T106" s="281">
        <f t="shared" si="13"/>
        <v>0</v>
      </c>
      <c r="U106" s="281">
        <f>SUMIFS(RD!AV:AV,RD!U:U,'Budget COGM Detail'!B106,RD!H:H,'Budget COGM Detail'!D106)</f>
        <v>0</v>
      </c>
      <c r="V106" s="282"/>
      <c r="W106" s="282"/>
      <c r="X106" s="282"/>
      <c r="Y106" s="282"/>
      <c r="Z106" s="282"/>
      <c r="AA106" s="282"/>
      <c r="AB106" s="282"/>
      <c r="AC106" s="282"/>
      <c r="AD106" s="282"/>
      <c r="AE106" s="282"/>
      <c r="AF106" s="282"/>
      <c r="AG106" s="282"/>
      <c r="AH106" s="283">
        <f t="shared" si="14"/>
        <v>0</v>
      </c>
      <c r="AI106" s="284">
        <f t="shared" si="15"/>
        <v>0</v>
      </c>
      <c r="AJ106" s="283"/>
      <c r="AK106" s="288"/>
      <c r="AL106" s="286"/>
      <c r="AM106" s="287"/>
      <c r="AN106" s="288"/>
      <c r="AO106" s="289"/>
      <c r="AP106" s="289"/>
      <c r="AQ106" s="290"/>
      <c r="AR106" s="252">
        <f t="shared" si="16"/>
        <v>0</v>
      </c>
      <c r="AS106" s="291"/>
      <c r="AT106" s="277" t="s">
        <v>23</v>
      </c>
      <c r="AU106" s="277" t="s">
        <v>1817</v>
      </c>
      <c r="AV106" s="292" t="s">
        <v>1633</v>
      </c>
      <c r="AW106" s="292" t="e">
        <f>IF(#REF!="","",IF(#REF!&lt;&gt;"human resources",IF(LEFT(#REF!,6)="10301S","Selling","General Administrative"),IFERROR(IF(FIND("Selling",D106)&gt;0,"Selling","General Administrative"),"General Administrative")))</f>
        <v>#REF!</v>
      </c>
      <c r="AX106" s="292" t="s">
        <v>1633</v>
      </c>
    </row>
    <row r="107" spans="1:50" s="293" customFormat="1" x14ac:dyDescent="0.25">
      <c r="A107" s="277" t="s">
        <v>23</v>
      </c>
      <c r="B107" s="277" t="s">
        <v>338</v>
      </c>
      <c r="C107" s="277" t="s">
        <v>339</v>
      </c>
      <c r="D107" s="430">
        <v>52100050</v>
      </c>
      <c r="E107" s="278" t="s">
        <v>1462</v>
      </c>
      <c r="F107" s="279" t="str">
        <f>VLOOKUP(D107,'Master Data'!H:I,2,FALSE)</f>
        <v>Tax and license</v>
      </c>
      <c r="G107" s="279" t="str">
        <f>_xlfn.CONCAT(VLOOKUP(D107,'Master Data'!B:F,5,0)," ","Cost")</f>
        <v>Fixed Cost</v>
      </c>
      <c r="H107" s="280">
        <f>SUMIFS(RD!$T:$T,RD!$B:$B,"1",RD!$H:$H,'Budget COGM Detail'!$D107,RD!$U:$U,'Budget COGM Detail'!$B107)</f>
        <v>0</v>
      </c>
      <c r="I107" s="280">
        <f>SUMIFS(RD!$T:$T,RD!$B:$B,"2",RD!$H:$H,'Budget COGM Detail'!$D107,RD!$U:$U,'Budget COGM Detail'!$B107)</f>
        <v>0</v>
      </c>
      <c r="J107" s="280">
        <f>SUMIFS(RD!$T:$T,RD!$B:$B,"3",RD!$H:$H,'Budget COGM Detail'!$D107,RD!$U:$U,'Budget COGM Detail'!$B107)</f>
        <v>0</v>
      </c>
      <c r="K107" s="280">
        <f>SUMIFS(RD!$T:$T,RD!$B:$B,"4",RD!$H:$H,'Budget COGM Detail'!$D107,RD!$U:$U,'Budget COGM Detail'!$B107)</f>
        <v>0</v>
      </c>
      <c r="L107" s="280">
        <f>SUMIFS(RD!$T:$T,RD!$B:$B,"5",RD!$H:$H,'Budget COGM Detail'!$D107,RD!$U:$U,'Budget COGM Detail'!$B107)</f>
        <v>0</v>
      </c>
      <c r="M107" s="280">
        <f>SUMIFS(RD!$T:$T,RD!$B:$B,"6",RD!$H:$H,'Budget COGM Detail'!$D107,RD!$U:$U,'Budget COGM Detail'!$B107)</f>
        <v>0</v>
      </c>
      <c r="N107" s="294"/>
      <c r="O107" s="294"/>
      <c r="P107" s="294"/>
      <c r="Q107" s="294"/>
      <c r="R107" s="294"/>
      <c r="S107" s="294"/>
      <c r="T107" s="281">
        <f t="shared" si="13"/>
        <v>0</v>
      </c>
      <c r="U107" s="281">
        <f>SUMIFS(RD!AV:AV,RD!U:U,'Budget COGM Detail'!B107,RD!H:H,'Budget COGM Detail'!D107)</f>
        <v>0</v>
      </c>
      <c r="V107" s="282"/>
      <c r="W107" s="282"/>
      <c r="X107" s="282"/>
      <c r="Y107" s="282"/>
      <c r="Z107" s="282"/>
      <c r="AA107" s="282"/>
      <c r="AB107" s="282"/>
      <c r="AC107" s="282"/>
      <c r="AD107" s="282"/>
      <c r="AE107" s="282"/>
      <c r="AF107" s="282"/>
      <c r="AG107" s="282"/>
      <c r="AH107" s="283">
        <f t="shared" si="14"/>
        <v>0</v>
      </c>
      <c r="AI107" s="284">
        <f t="shared" si="15"/>
        <v>0</v>
      </c>
      <c r="AJ107" s="283"/>
      <c r="AK107" s="288"/>
      <c r="AL107" s="286"/>
      <c r="AM107" s="287"/>
      <c r="AN107" s="288"/>
      <c r="AO107" s="289"/>
      <c r="AP107" s="289"/>
      <c r="AQ107" s="290"/>
      <c r="AR107" s="252">
        <f t="shared" si="16"/>
        <v>0</v>
      </c>
      <c r="AS107" s="291"/>
      <c r="AT107" s="277" t="s">
        <v>23</v>
      </c>
      <c r="AU107" s="277" t="s">
        <v>1817</v>
      </c>
      <c r="AV107" s="292" t="s">
        <v>1633</v>
      </c>
      <c r="AW107" s="292" t="e">
        <f>IF(#REF!="","",IF(#REF!&lt;&gt;"human resources",IF(LEFT(#REF!,6)="10301S","Selling","General Administrative"),IFERROR(IF(FIND("Selling",D107)&gt;0,"Selling","General Administrative"),"General Administrative")))</f>
        <v>#REF!</v>
      </c>
      <c r="AX107" s="292" t="s">
        <v>1633</v>
      </c>
    </row>
    <row r="108" spans="1:50" s="293" customFormat="1" x14ac:dyDescent="0.25">
      <c r="A108" s="277" t="s">
        <v>23</v>
      </c>
      <c r="B108" s="277" t="s">
        <v>338</v>
      </c>
      <c r="C108" s="277" t="s">
        <v>339</v>
      </c>
      <c r="D108" s="430">
        <v>51700030</v>
      </c>
      <c r="E108" s="278" t="s">
        <v>1406</v>
      </c>
      <c r="F108" s="279" t="str">
        <f>VLOOKUP(D108,'Master Data'!H:I,2,FALSE)</f>
        <v>Rental</v>
      </c>
      <c r="G108" s="279" t="str">
        <f>_xlfn.CONCAT(VLOOKUP(D108,'Master Data'!B:F,5,0)," ","Cost")</f>
        <v>Fixed Cost</v>
      </c>
      <c r="H108" s="280">
        <f>SUMIFS(RD!$T:$T,RD!$B:$B,"1",RD!$H:$H,'Budget COGM Detail'!$D108,RD!$U:$U,'Budget COGM Detail'!$B108)</f>
        <v>0</v>
      </c>
      <c r="I108" s="280">
        <f>SUMIFS(RD!$T:$T,RD!$B:$B,"2",RD!$H:$H,'Budget COGM Detail'!$D108,RD!$U:$U,'Budget COGM Detail'!$B108)</f>
        <v>0</v>
      </c>
      <c r="J108" s="280">
        <f>SUMIFS(RD!$T:$T,RD!$B:$B,"3",RD!$H:$H,'Budget COGM Detail'!$D108,RD!$U:$U,'Budget COGM Detail'!$B108)</f>
        <v>0</v>
      </c>
      <c r="K108" s="280">
        <f>SUMIFS(RD!$T:$T,RD!$B:$B,"4",RD!$H:$H,'Budget COGM Detail'!$D108,RD!$U:$U,'Budget COGM Detail'!$B108)</f>
        <v>0</v>
      </c>
      <c r="L108" s="280">
        <f>SUMIFS(RD!$T:$T,RD!$B:$B,"5",RD!$H:$H,'Budget COGM Detail'!$D108,RD!$U:$U,'Budget COGM Detail'!$B108)</f>
        <v>0</v>
      </c>
      <c r="M108" s="280">
        <f>SUMIFS(RD!$T:$T,RD!$B:$B,"6",RD!$H:$H,'Budget COGM Detail'!$D108,RD!$U:$U,'Budget COGM Detail'!$B108)</f>
        <v>0</v>
      </c>
      <c r="N108" s="294"/>
      <c r="O108" s="294"/>
      <c r="P108" s="294"/>
      <c r="Q108" s="294"/>
      <c r="R108" s="294"/>
      <c r="S108" s="294"/>
      <c r="T108" s="281">
        <f t="shared" si="13"/>
        <v>0</v>
      </c>
      <c r="U108" s="281">
        <f>SUMIFS(RD!AV:AV,RD!U:U,'Budget COGM Detail'!B108,RD!H:H,'Budget COGM Detail'!D108)</f>
        <v>0</v>
      </c>
      <c r="V108" s="282"/>
      <c r="W108" s="282"/>
      <c r="X108" s="282"/>
      <c r="Y108" s="282"/>
      <c r="Z108" s="282"/>
      <c r="AA108" s="282"/>
      <c r="AB108" s="282"/>
      <c r="AC108" s="282"/>
      <c r="AD108" s="282"/>
      <c r="AE108" s="282"/>
      <c r="AF108" s="282"/>
      <c r="AG108" s="282"/>
      <c r="AH108" s="283">
        <f t="shared" si="14"/>
        <v>0</v>
      </c>
      <c r="AI108" s="284">
        <f t="shared" si="15"/>
        <v>0</v>
      </c>
      <c r="AJ108" s="283"/>
      <c r="AK108" s="288"/>
      <c r="AL108" s="286"/>
      <c r="AM108" s="287"/>
      <c r="AN108" s="288"/>
      <c r="AO108" s="289"/>
      <c r="AP108" s="289"/>
      <c r="AQ108" s="290"/>
      <c r="AR108" s="252">
        <f t="shared" si="16"/>
        <v>0</v>
      </c>
      <c r="AS108" s="291"/>
      <c r="AT108" s="277" t="s">
        <v>23</v>
      </c>
      <c r="AU108" s="277" t="s">
        <v>1817</v>
      </c>
      <c r="AV108" s="292" t="s">
        <v>1633</v>
      </c>
      <c r="AW108" s="292" t="e">
        <f>IF(#REF!="","",IF(#REF!&lt;&gt;"human resources",IF(LEFT(#REF!,6)="10301S","Selling","General Administrative"),IFERROR(IF(FIND("Selling",D108)&gt;0,"Selling","General Administrative"),"General Administrative")))</f>
        <v>#REF!</v>
      </c>
      <c r="AX108" s="292" t="s">
        <v>1633</v>
      </c>
    </row>
    <row r="109" spans="1:50" s="293" customFormat="1" x14ac:dyDescent="0.25">
      <c r="A109" s="277" t="s">
        <v>23</v>
      </c>
      <c r="B109" s="277" t="s">
        <v>338</v>
      </c>
      <c r="C109" s="277" t="s">
        <v>339</v>
      </c>
      <c r="D109" s="430">
        <v>52900020</v>
      </c>
      <c r="E109" s="278" t="s">
        <v>1470</v>
      </c>
      <c r="F109" s="279" t="str">
        <f>VLOOKUP(D109,'Master Data'!H:I,2,FALSE)</f>
        <v>Tax and license</v>
      </c>
      <c r="G109" s="279" t="str">
        <f>_xlfn.CONCAT(VLOOKUP(D109,'Master Data'!B:F,5,0)," ","Cost")</f>
        <v>Fixed Cost</v>
      </c>
      <c r="H109" s="280">
        <f>SUMIFS(RD!$T:$T,RD!$B:$B,"1",RD!$H:$H,'Budget COGM Detail'!$D109,RD!$U:$U,'Budget COGM Detail'!$B109)</f>
        <v>0</v>
      </c>
      <c r="I109" s="280">
        <f>SUMIFS(RD!$T:$T,RD!$B:$B,"2",RD!$H:$H,'Budget COGM Detail'!$D109,RD!$U:$U,'Budget COGM Detail'!$B109)</f>
        <v>0</v>
      </c>
      <c r="J109" s="280">
        <f>SUMIFS(RD!$T:$T,RD!$B:$B,"3",RD!$H:$H,'Budget COGM Detail'!$D109,RD!$U:$U,'Budget COGM Detail'!$B109)</f>
        <v>0</v>
      </c>
      <c r="K109" s="280">
        <f>SUMIFS(RD!$T:$T,RD!$B:$B,"4",RD!$H:$H,'Budget COGM Detail'!$D109,RD!$U:$U,'Budget COGM Detail'!$B109)</f>
        <v>0</v>
      </c>
      <c r="L109" s="280">
        <f>SUMIFS(RD!$T:$T,RD!$B:$B,"5",RD!$H:$H,'Budget COGM Detail'!$D109,RD!$U:$U,'Budget COGM Detail'!$B109)</f>
        <v>0</v>
      </c>
      <c r="M109" s="280">
        <f>SUMIFS(RD!$T:$T,RD!$B:$B,"6",RD!$H:$H,'Budget COGM Detail'!$D109,RD!$U:$U,'Budget COGM Detail'!$B109)</f>
        <v>0</v>
      </c>
      <c r="N109" s="294"/>
      <c r="O109" s="294"/>
      <c r="P109" s="294"/>
      <c r="Q109" s="294"/>
      <c r="R109" s="294"/>
      <c r="S109" s="294"/>
      <c r="T109" s="281">
        <f t="shared" si="13"/>
        <v>0</v>
      </c>
      <c r="U109" s="281">
        <f>SUMIFS(RD!AV:AV,RD!U:U,'Budget COGM Detail'!B109,RD!H:H,'Budget COGM Detail'!D109)</f>
        <v>0</v>
      </c>
      <c r="V109" s="282"/>
      <c r="W109" s="282"/>
      <c r="X109" s="282"/>
      <c r="Y109" s="282"/>
      <c r="Z109" s="282"/>
      <c r="AA109" s="282"/>
      <c r="AB109" s="282"/>
      <c r="AC109" s="282"/>
      <c r="AD109" s="282"/>
      <c r="AE109" s="282"/>
      <c r="AF109" s="282"/>
      <c r="AG109" s="282"/>
      <c r="AH109" s="283">
        <f t="shared" si="14"/>
        <v>0</v>
      </c>
      <c r="AI109" s="284">
        <f t="shared" si="15"/>
        <v>0</v>
      </c>
      <c r="AJ109" s="283"/>
      <c r="AK109" s="288"/>
      <c r="AL109" s="286"/>
      <c r="AM109" s="287"/>
      <c r="AN109" s="288"/>
      <c r="AO109" s="289"/>
      <c r="AP109" s="289"/>
      <c r="AQ109" s="290"/>
      <c r="AR109" s="252">
        <f t="shared" si="16"/>
        <v>0</v>
      </c>
      <c r="AS109" s="291"/>
      <c r="AT109" s="277" t="s">
        <v>23</v>
      </c>
      <c r="AU109" s="277" t="s">
        <v>1817</v>
      </c>
      <c r="AV109" s="292" t="s">
        <v>1633</v>
      </c>
      <c r="AW109" s="292" t="e">
        <f>IF(#REF!="","",IF(#REF!&lt;&gt;"human resources",IF(LEFT(#REF!,6)="10301S","Selling","General Administrative"),IFERROR(IF(FIND("Selling",D109)&gt;0,"Selling","General Administrative"),"General Administrative")))</f>
        <v>#REF!</v>
      </c>
      <c r="AX109" s="292" t="s">
        <v>1633</v>
      </c>
    </row>
    <row r="110" spans="1:50" s="293" customFormat="1" x14ac:dyDescent="0.25">
      <c r="A110" s="277" t="s">
        <v>20</v>
      </c>
      <c r="B110" s="277" t="s">
        <v>377</v>
      </c>
      <c r="C110" s="277" t="s">
        <v>4467</v>
      </c>
      <c r="D110" s="430">
        <v>50200010</v>
      </c>
      <c r="E110" s="278" t="s">
        <v>1368</v>
      </c>
      <c r="F110" s="279" t="str">
        <f>VLOOKUP(D110,'Master Data'!H:I,2,FALSE)</f>
        <v>Consumables</v>
      </c>
      <c r="G110" s="279" t="str">
        <f>_xlfn.CONCAT(VLOOKUP(D110,'Master Data'!B:F,5,0)," ","Cost")</f>
        <v>Variable Cost</v>
      </c>
      <c r="H110" s="280">
        <f>SUMIFS(RD!$T:$T,RD!$B:$B,"1",RD!$H:$H,'Budget COGM Detail'!$D110,RD!$U:$U,'Budget COGM Detail'!$B110)</f>
        <v>63.260000000000005</v>
      </c>
      <c r="I110" s="280">
        <f>SUMIFS(RD!$T:$T,RD!$B:$B,"2",RD!$H:$H,'Budget COGM Detail'!$D110,RD!$U:$U,'Budget COGM Detail'!$B110)</f>
        <v>5.72</v>
      </c>
      <c r="J110" s="280">
        <f>SUMIFS(RD!$T:$T,RD!$B:$B,"3",RD!$H:$H,'Budget COGM Detail'!$D110,RD!$U:$U,'Budget COGM Detail'!$B110)</f>
        <v>0</v>
      </c>
      <c r="K110" s="280">
        <f>SUMIFS(RD!$T:$T,RD!$B:$B,"4",RD!$H:$H,'Budget COGM Detail'!$D110,RD!$U:$U,'Budget COGM Detail'!$B110)</f>
        <v>133.87</v>
      </c>
      <c r="L110" s="280">
        <f>SUMIFS(RD!$T:$T,RD!$B:$B,"5",RD!$H:$H,'Budget COGM Detail'!$D110,RD!$U:$U,'Budget COGM Detail'!$B110)</f>
        <v>62.099999999999994</v>
      </c>
      <c r="M110" s="280">
        <f>SUMIFS(RD!$T:$T,RD!$B:$B,"6",RD!$H:$H,'Budget COGM Detail'!$D110,RD!$U:$U,'Budget COGM Detail'!$B110)</f>
        <v>27.110000000000003</v>
      </c>
      <c r="N110" s="294"/>
      <c r="O110" s="294"/>
      <c r="P110" s="294"/>
      <c r="Q110" s="294"/>
      <c r="R110" s="294"/>
      <c r="S110" s="294"/>
      <c r="T110" s="281">
        <f t="shared" si="13"/>
        <v>292.06000000000006</v>
      </c>
      <c r="U110" s="281">
        <f>SUMIFS(RD!AV:AV,RD!U:U,'Budget COGM Detail'!B110,RD!H:H,'Budget COGM Detail'!D110)</f>
        <v>4819892</v>
      </c>
      <c r="V110" s="282"/>
      <c r="W110" s="282"/>
      <c r="X110" s="282"/>
      <c r="Y110" s="282"/>
      <c r="Z110" s="282"/>
      <c r="AA110" s="282"/>
      <c r="AB110" s="282"/>
      <c r="AC110" s="282"/>
      <c r="AD110" s="282"/>
      <c r="AE110" s="282"/>
      <c r="AF110" s="282"/>
      <c r="AG110" s="282"/>
      <c r="AH110" s="283">
        <f t="shared" si="14"/>
        <v>0</v>
      </c>
      <c r="AI110" s="284">
        <f t="shared" si="15"/>
        <v>0</v>
      </c>
      <c r="AJ110" s="283"/>
      <c r="AK110" s="288"/>
      <c r="AL110" s="286"/>
      <c r="AM110" s="287"/>
      <c r="AN110" s="288"/>
      <c r="AO110" s="289"/>
      <c r="AP110" s="289"/>
      <c r="AQ110" s="290"/>
      <c r="AR110" s="252">
        <f t="shared" si="16"/>
        <v>0</v>
      </c>
      <c r="AS110" s="291"/>
      <c r="AT110" s="277" t="s">
        <v>1817</v>
      </c>
      <c r="AU110" s="277" t="s">
        <v>1817</v>
      </c>
      <c r="AV110" s="292" t="s">
        <v>1633</v>
      </c>
      <c r="AW110" s="292" t="e">
        <f>IF(#REF!="","",IF(#REF!&lt;&gt;"human resources",IF(LEFT(#REF!,6)="10301S","Selling","General Administrative"),IFERROR(IF(FIND("Selling",D110)&gt;0,"Selling","General Administrative"),"General Administrative")))</f>
        <v>#REF!</v>
      </c>
      <c r="AX110" s="292" t="s">
        <v>1633</v>
      </c>
    </row>
    <row r="111" spans="1:50" s="293" customFormat="1" x14ac:dyDescent="0.25">
      <c r="A111" s="277" t="s">
        <v>20</v>
      </c>
      <c r="B111" s="277" t="s">
        <v>377</v>
      </c>
      <c r="C111" s="277" t="s">
        <v>4467</v>
      </c>
      <c r="D111" s="430">
        <v>50500010</v>
      </c>
      <c r="E111" s="278" t="s">
        <v>1380</v>
      </c>
      <c r="F111" s="279" t="str">
        <f>VLOOKUP(D111,'Master Data'!H:I,2,FALSE)</f>
        <v>Third party services</v>
      </c>
      <c r="G111" s="279" t="str">
        <f>_xlfn.CONCAT(VLOOKUP(D111,'Master Data'!B:F,5,0)," ","Cost")</f>
        <v>Variable Cost</v>
      </c>
      <c r="H111" s="280">
        <f>SUMIFS(RD!$T:$T,RD!$B:$B,"1",RD!$H:$H,'Budget COGM Detail'!$D111,RD!$U:$U,'Budget COGM Detail'!$B111)</f>
        <v>0</v>
      </c>
      <c r="I111" s="280">
        <f>SUMIFS(RD!$T:$T,RD!$B:$B,"2",RD!$H:$H,'Budget COGM Detail'!$D111,RD!$U:$U,'Budget COGM Detail'!$B111)</f>
        <v>0</v>
      </c>
      <c r="J111" s="280">
        <f>SUMIFS(RD!$T:$T,RD!$B:$B,"3",RD!$H:$H,'Budget COGM Detail'!$D111,RD!$U:$U,'Budget COGM Detail'!$B111)</f>
        <v>0</v>
      </c>
      <c r="K111" s="280">
        <f>SUMIFS(RD!$T:$T,RD!$B:$B,"4",RD!$H:$H,'Budget COGM Detail'!$D111,RD!$U:$U,'Budget COGM Detail'!$B111)</f>
        <v>0</v>
      </c>
      <c r="L111" s="280">
        <f>SUMIFS(RD!$T:$T,RD!$B:$B,"5",RD!$H:$H,'Budget COGM Detail'!$D111,RD!$U:$U,'Budget COGM Detail'!$B111)</f>
        <v>0</v>
      </c>
      <c r="M111" s="280">
        <f>SUMIFS(RD!$T:$T,RD!$B:$B,"6",RD!$H:$H,'Budget COGM Detail'!$D111,RD!$U:$U,'Budget COGM Detail'!$B111)</f>
        <v>0</v>
      </c>
      <c r="N111" s="294"/>
      <c r="O111" s="294"/>
      <c r="P111" s="294"/>
      <c r="Q111" s="294"/>
      <c r="R111" s="294"/>
      <c r="S111" s="294"/>
      <c r="T111" s="281">
        <f t="shared" si="13"/>
        <v>0</v>
      </c>
      <c r="U111" s="281">
        <f>SUMIFS(RD!AV:AV,RD!U:U,'Budget COGM Detail'!B111,RD!H:H,'Budget COGM Detail'!D111)</f>
        <v>0</v>
      </c>
      <c r="V111" s="282"/>
      <c r="W111" s="282"/>
      <c r="X111" s="282"/>
      <c r="Y111" s="282"/>
      <c r="Z111" s="282"/>
      <c r="AA111" s="282"/>
      <c r="AB111" s="282"/>
      <c r="AC111" s="282"/>
      <c r="AD111" s="282"/>
      <c r="AE111" s="282"/>
      <c r="AF111" s="282"/>
      <c r="AG111" s="282"/>
      <c r="AH111" s="283">
        <f t="shared" si="14"/>
        <v>0</v>
      </c>
      <c r="AI111" s="284">
        <f t="shared" si="15"/>
        <v>0</v>
      </c>
      <c r="AJ111" s="283"/>
      <c r="AK111" s="288"/>
      <c r="AL111" s="286"/>
      <c r="AM111" s="287"/>
      <c r="AN111" s="288"/>
      <c r="AO111" s="289"/>
      <c r="AP111" s="289"/>
      <c r="AQ111" s="290"/>
      <c r="AR111" s="252">
        <f t="shared" si="16"/>
        <v>0</v>
      </c>
      <c r="AS111" s="291"/>
      <c r="AT111" s="277" t="s">
        <v>1817</v>
      </c>
      <c r="AU111" s="277" t="s">
        <v>1817</v>
      </c>
      <c r="AV111" s="292" t="s">
        <v>1633</v>
      </c>
      <c r="AW111" s="292" t="e">
        <f>IF(#REF!="","",IF(#REF!&lt;&gt;"human resources",IF(LEFT(#REF!,6)="10301S","Selling","General Administrative"),IFERROR(IF(FIND("Selling",D111)&gt;0,"Selling","General Administrative"),"General Administrative")))</f>
        <v>#REF!</v>
      </c>
      <c r="AX111" s="292" t="s">
        <v>1633</v>
      </c>
    </row>
    <row r="112" spans="1:50" s="293" customFormat="1" x14ac:dyDescent="0.25">
      <c r="A112" s="277" t="s">
        <v>20</v>
      </c>
      <c r="B112" s="277" t="s">
        <v>377</v>
      </c>
      <c r="C112" s="277" t="s">
        <v>4467</v>
      </c>
      <c r="D112" s="430">
        <v>50500030</v>
      </c>
      <c r="E112" s="278" t="s">
        <v>1383</v>
      </c>
      <c r="F112" s="279" t="str">
        <f>VLOOKUP(D112,'Master Data'!H:I,2,FALSE)</f>
        <v>Third party services</v>
      </c>
      <c r="G112" s="279" t="str">
        <f>_xlfn.CONCAT(VLOOKUP(D112,'Master Data'!B:F,5,0)," ","Cost")</f>
        <v>Variable Cost</v>
      </c>
      <c r="H112" s="280">
        <f>SUMIFS(RD!$T:$T,RD!$B:$B,"1",RD!$H:$H,'Budget COGM Detail'!$D112,RD!$U:$U,'Budget COGM Detail'!$B112)</f>
        <v>0</v>
      </c>
      <c r="I112" s="280">
        <f>SUMIFS(RD!$T:$T,RD!$B:$B,"2",RD!$H:$H,'Budget COGM Detail'!$D112,RD!$U:$U,'Budget COGM Detail'!$B112)</f>
        <v>0</v>
      </c>
      <c r="J112" s="280">
        <f>SUMIFS(RD!$T:$T,RD!$B:$B,"3",RD!$H:$H,'Budget COGM Detail'!$D112,RD!$U:$U,'Budget COGM Detail'!$B112)</f>
        <v>0</v>
      </c>
      <c r="K112" s="280">
        <f>SUMIFS(RD!$T:$T,RD!$B:$B,"4",RD!$H:$H,'Budget COGM Detail'!$D112,RD!$U:$U,'Budget COGM Detail'!$B112)</f>
        <v>0</v>
      </c>
      <c r="L112" s="280">
        <f>SUMIFS(RD!$T:$T,RD!$B:$B,"5",RD!$H:$H,'Budget COGM Detail'!$D112,RD!$U:$U,'Budget COGM Detail'!$B112)</f>
        <v>0</v>
      </c>
      <c r="M112" s="280">
        <f>SUMIFS(RD!$T:$T,RD!$B:$B,"6",RD!$H:$H,'Budget COGM Detail'!$D112,RD!$U:$U,'Budget COGM Detail'!$B112)</f>
        <v>0</v>
      </c>
      <c r="N112" s="294"/>
      <c r="O112" s="294"/>
      <c r="P112" s="294"/>
      <c r="Q112" s="294"/>
      <c r="R112" s="294"/>
      <c r="S112" s="294"/>
      <c r="T112" s="281">
        <f t="shared" si="13"/>
        <v>0</v>
      </c>
      <c r="U112" s="281">
        <f>SUMIFS(RD!AV:AV,RD!U:U,'Budget COGM Detail'!B112,RD!H:H,'Budget COGM Detail'!D112)</f>
        <v>0</v>
      </c>
      <c r="V112" s="282"/>
      <c r="W112" s="282"/>
      <c r="X112" s="282"/>
      <c r="Y112" s="282"/>
      <c r="Z112" s="282"/>
      <c r="AA112" s="282"/>
      <c r="AB112" s="282"/>
      <c r="AC112" s="282"/>
      <c r="AD112" s="282"/>
      <c r="AE112" s="282"/>
      <c r="AF112" s="282"/>
      <c r="AG112" s="282"/>
      <c r="AH112" s="283">
        <f t="shared" si="14"/>
        <v>0</v>
      </c>
      <c r="AI112" s="284">
        <f t="shared" si="15"/>
        <v>0</v>
      </c>
      <c r="AJ112" s="283"/>
      <c r="AK112" s="288"/>
      <c r="AL112" s="286"/>
      <c r="AM112" s="287"/>
      <c r="AN112" s="288"/>
      <c r="AO112" s="289"/>
      <c r="AP112" s="289"/>
      <c r="AQ112" s="290"/>
      <c r="AR112" s="252">
        <f t="shared" si="16"/>
        <v>0</v>
      </c>
      <c r="AS112" s="291"/>
      <c r="AT112" s="277" t="s">
        <v>1817</v>
      </c>
      <c r="AU112" s="277" t="s">
        <v>1817</v>
      </c>
      <c r="AV112" s="292" t="s">
        <v>1633</v>
      </c>
      <c r="AW112" s="292" t="e">
        <f>IF(#REF!="","",IF(#REF!&lt;&gt;"human resources",IF(LEFT(#REF!,6)="10301S","Selling","General Administrative"),IFERROR(IF(FIND("Selling",D112)&gt;0,"Selling","General Administrative"),"General Administrative")))</f>
        <v>#REF!</v>
      </c>
      <c r="AX112" s="292" t="s">
        <v>1633</v>
      </c>
    </row>
    <row r="113" spans="1:50" s="293" customFormat="1" x14ac:dyDescent="0.25">
      <c r="A113" s="277" t="s">
        <v>20</v>
      </c>
      <c r="B113" s="277" t="s">
        <v>377</v>
      </c>
      <c r="C113" s="277" t="s">
        <v>4467</v>
      </c>
      <c r="D113" s="430">
        <v>50500040</v>
      </c>
      <c r="E113" s="278" t="s">
        <v>438</v>
      </c>
      <c r="F113" s="279" t="str">
        <f>VLOOKUP(D113,'Master Data'!H:I,2,FALSE)</f>
        <v>Third party services</v>
      </c>
      <c r="G113" s="279" t="str">
        <f>_xlfn.CONCAT(VLOOKUP(D113,'Master Data'!B:F,5,0)," ","Cost")</f>
        <v>Variable Cost</v>
      </c>
      <c r="H113" s="280">
        <f>SUMIFS(RD!$T:$T,RD!$B:$B,"1",RD!$H:$H,'Budget COGM Detail'!$D113,RD!$U:$U,'Budget COGM Detail'!$B113)</f>
        <v>0</v>
      </c>
      <c r="I113" s="280">
        <f>SUMIFS(RD!$T:$T,RD!$B:$B,"2",RD!$H:$H,'Budget COGM Detail'!$D113,RD!$U:$U,'Budget COGM Detail'!$B113)</f>
        <v>0</v>
      </c>
      <c r="J113" s="280">
        <f>SUMIFS(RD!$T:$T,RD!$B:$B,"3",RD!$H:$H,'Budget COGM Detail'!$D113,RD!$U:$U,'Budget COGM Detail'!$B113)</f>
        <v>0</v>
      </c>
      <c r="K113" s="280">
        <f>SUMIFS(RD!$T:$T,RD!$B:$B,"4",RD!$H:$H,'Budget COGM Detail'!$D113,RD!$U:$U,'Budget COGM Detail'!$B113)</f>
        <v>0</v>
      </c>
      <c r="L113" s="280">
        <f>SUMIFS(RD!$T:$T,RD!$B:$B,"5",RD!$H:$H,'Budget COGM Detail'!$D113,RD!$U:$U,'Budget COGM Detail'!$B113)</f>
        <v>0</v>
      </c>
      <c r="M113" s="280">
        <f>SUMIFS(RD!$T:$T,RD!$B:$B,"6",RD!$H:$H,'Budget COGM Detail'!$D113,RD!$U:$U,'Budget COGM Detail'!$B113)</f>
        <v>0</v>
      </c>
      <c r="N113" s="294"/>
      <c r="O113" s="294"/>
      <c r="P113" s="294"/>
      <c r="Q113" s="294"/>
      <c r="R113" s="294"/>
      <c r="S113" s="294"/>
      <c r="T113" s="281">
        <f t="shared" si="13"/>
        <v>0</v>
      </c>
      <c r="U113" s="281">
        <f>SUMIFS(RD!AV:AV,RD!U:U,'Budget COGM Detail'!B113,RD!H:H,'Budget COGM Detail'!D113)</f>
        <v>0</v>
      </c>
      <c r="V113" s="282"/>
      <c r="W113" s="282"/>
      <c r="X113" s="282"/>
      <c r="Y113" s="282"/>
      <c r="Z113" s="282"/>
      <c r="AA113" s="282"/>
      <c r="AB113" s="282"/>
      <c r="AC113" s="282"/>
      <c r="AD113" s="282"/>
      <c r="AE113" s="282"/>
      <c r="AF113" s="282"/>
      <c r="AG113" s="282"/>
      <c r="AH113" s="283">
        <f t="shared" si="14"/>
        <v>0</v>
      </c>
      <c r="AI113" s="284">
        <f t="shared" si="15"/>
        <v>0</v>
      </c>
      <c r="AJ113" s="283"/>
      <c r="AK113" s="288"/>
      <c r="AL113" s="286"/>
      <c r="AM113" s="287"/>
      <c r="AN113" s="288"/>
      <c r="AO113" s="289"/>
      <c r="AP113" s="289"/>
      <c r="AQ113" s="290"/>
      <c r="AR113" s="252">
        <f t="shared" si="16"/>
        <v>0</v>
      </c>
      <c r="AS113" s="291"/>
      <c r="AT113" s="277" t="s">
        <v>1817</v>
      </c>
      <c r="AU113" s="277" t="s">
        <v>1817</v>
      </c>
      <c r="AV113" s="292" t="s">
        <v>1633</v>
      </c>
      <c r="AW113" s="292" t="e">
        <f>IF(#REF!="","",IF(#REF!&lt;&gt;"human resources",IF(LEFT(#REF!,6)="10301S","Selling","General Administrative"),IFERROR(IF(FIND("Selling",D113)&gt;0,"Selling","General Administrative"),"General Administrative")))</f>
        <v>#REF!</v>
      </c>
      <c r="AX113" s="292" t="s">
        <v>1633</v>
      </c>
    </row>
    <row r="114" spans="1:50" s="293" customFormat="1" x14ac:dyDescent="0.25">
      <c r="A114" s="277" t="s">
        <v>20</v>
      </c>
      <c r="B114" s="277" t="s">
        <v>377</v>
      </c>
      <c r="C114" s="277" t="s">
        <v>4467</v>
      </c>
      <c r="D114" s="430">
        <v>50600010</v>
      </c>
      <c r="E114" s="278" t="s">
        <v>1384</v>
      </c>
      <c r="F114" s="279" t="str">
        <f>VLOOKUP(D114,'Master Data'!H:I,2,FALSE)</f>
        <v>Utilities - Electricity Expenses</v>
      </c>
      <c r="G114" s="279" t="str">
        <f>_xlfn.CONCAT(VLOOKUP(D114,'Master Data'!B:F,5,0)," ","Cost")</f>
        <v>Variable Cost</v>
      </c>
      <c r="H114" s="280">
        <f>SUMIFS(RD!$T:$T,RD!$B:$B,"1",RD!$H:$H,'Budget COGM Detail'!$D114,RD!$U:$U,'Budget COGM Detail'!$B114)</f>
        <v>0</v>
      </c>
      <c r="I114" s="280">
        <f>SUMIFS(RD!$T:$T,RD!$B:$B,"2",RD!$H:$H,'Budget COGM Detail'!$D114,RD!$U:$U,'Budget COGM Detail'!$B114)</f>
        <v>0</v>
      </c>
      <c r="J114" s="280">
        <f>SUMIFS(RD!$T:$T,RD!$B:$B,"3",RD!$H:$H,'Budget COGM Detail'!$D114,RD!$U:$U,'Budget COGM Detail'!$B114)</f>
        <v>0</v>
      </c>
      <c r="K114" s="280">
        <f>SUMIFS(RD!$T:$T,RD!$B:$B,"4",RD!$H:$H,'Budget COGM Detail'!$D114,RD!$U:$U,'Budget COGM Detail'!$B114)</f>
        <v>0</v>
      </c>
      <c r="L114" s="280">
        <f>SUMIFS(RD!$T:$T,RD!$B:$B,"5",RD!$H:$H,'Budget COGM Detail'!$D114,RD!$U:$U,'Budget COGM Detail'!$B114)</f>
        <v>0</v>
      </c>
      <c r="M114" s="280">
        <f>SUMIFS(RD!$T:$T,RD!$B:$B,"6",RD!$H:$H,'Budget COGM Detail'!$D114,RD!$U:$U,'Budget COGM Detail'!$B114)</f>
        <v>0</v>
      </c>
      <c r="N114" s="294"/>
      <c r="O114" s="294"/>
      <c r="P114" s="294"/>
      <c r="Q114" s="294"/>
      <c r="R114" s="294"/>
      <c r="S114" s="294"/>
      <c r="T114" s="281">
        <f t="shared" si="13"/>
        <v>0</v>
      </c>
      <c r="U114" s="281">
        <f>SUMIFS(RD!AV:AV,RD!U:U,'Budget COGM Detail'!B114,RD!H:H,'Budget COGM Detail'!D114)</f>
        <v>0</v>
      </c>
      <c r="V114" s="282"/>
      <c r="W114" s="282"/>
      <c r="X114" s="282"/>
      <c r="Y114" s="282"/>
      <c r="Z114" s="282"/>
      <c r="AA114" s="282"/>
      <c r="AB114" s="282"/>
      <c r="AC114" s="282"/>
      <c r="AD114" s="282"/>
      <c r="AE114" s="282"/>
      <c r="AF114" s="282"/>
      <c r="AG114" s="282"/>
      <c r="AH114" s="283">
        <f t="shared" si="14"/>
        <v>0</v>
      </c>
      <c r="AI114" s="284">
        <f t="shared" si="15"/>
        <v>0</v>
      </c>
      <c r="AJ114" s="283"/>
      <c r="AK114" s="288"/>
      <c r="AL114" s="286"/>
      <c r="AM114" s="287"/>
      <c r="AN114" s="288"/>
      <c r="AO114" s="289"/>
      <c r="AP114" s="289"/>
      <c r="AQ114" s="290"/>
      <c r="AR114" s="252">
        <f t="shared" si="16"/>
        <v>0</v>
      </c>
      <c r="AS114" s="291"/>
      <c r="AT114" s="277" t="s">
        <v>1817</v>
      </c>
      <c r="AU114" s="277" t="s">
        <v>1817</v>
      </c>
      <c r="AV114" s="292" t="s">
        <v>1633</v>
      </c>
      <c r="AW114" s="292" t="e">
        <f>IF(#REF!="","",IF(#REF!&lt;&gt;"human resources",IF(LEFT(#REF!,6)="10301S","Selling","General Administrative"),IFERROR(IF(FIND("Selling",D114)&gt;0,"Selling","General Administrative"),"General Administrative")))</f>
        <v>#REF!</v>
      </c>
      <c r="AX114" s="292" t="s">
        <v>1633</v>
      </c>
    </row>
    <row r="115" spans="1:50" s="293" customFormat="1" x14ac:dyDescent="0.25">
      <c r="A115" s="277" t="s">
        <v>20</v>
      </c>
      <c r="B115" s="277" t="s">
        <v>377</v>
      </c>
      <c r="C115" s="277" t="s">
        <v>4467</v>
      </c>
      <c r="D115" s="430">
        <v>50600030</v>
      </c>
      <c r="E115" s="278" t="s">
        <v>1385</v>
      </c>
      <c r="F115" s="279" t="str">
        <f>VLOOKUP(D115,'Master Data'!H:I,2,FALSE)</f>
        <v>Utilities - Oxigent</v>
      </c>
      <c r="G115" s="279" t="str">
        <f>_xlfn.CONCAT(VLOOKUP(D115,'Master Data'!B:F,5,0)," ","Cost")</f>
        <v>Variable Cost</v>
      </c>
      <c r="H115" s="280">
        <f>SUMIFS(RD!$T:$T,RD!$B:$B,"1",RD!$H:$H,'Budget COGM Detail'!$D115,RD!$U:$U,'Budget COGM Detail'!$B115)</f>
        <v>0</v>
      </c>
      <c r="I115" s="280">
        <f>SUMIFS(RD!$T:$T,RD!$B:$B,"2",RD!$H:$H,'Budget COGM Detail'!$D115,RD!$U:$U,'Budget COGM Detail'!$B115)</f>
        <v>0</v>
      </c>
      <c r="J115" s="280">
        <f>SUMIFS(RD!$T:$T,RD!$B:$B,"3",RD!$H:$H,'Budget COGM Detail'!$D115,RD!$U:$U,'Budget COGM Detail'!$B115)</f>
        <v>0</v>
      </c>
      <c r="K115" s="280">
        <f>SUMIFS(RD!$T:$T,RD!$B:$B,"4",RD!$H:$H,'Budget COGM Detail'!$D115,RD!$U:$U,'Budget COGM Detail'!$B115)</f>
        <v>0</v>
      </c>
      <c r="L115" s="280">
        <f>SUMIFS(RD!$T:$T,RD!$B:$B,"5",RD!$H:$H,'Budget COGM Detail'!$D115,RD!$U:$U,'Budget COGM Detail'!$B115)</f>
        <v>0</v>
      </c>
      <c r="M115" s="280">
        <f>SUMIFS(RD!$T:$T,RD!$B:$B,"6",RD!$H:$H,'Budget COGM Detail'!$D115,RD!$U:$U,'Budget COGM Detail'!$B115)</f>
        <v>0</v>
      </c>
      <c r="N115" s="294"/>
      <c r="O115" s="294"/>
      <c r="P115" s="294"/>
      <c r="Q115" s="294"/>
      <c r="R115" s="294"/>
      <c r="S115" s="294"/>
      <c r="T115" s="281">
        <f t="shared" si="13"/>
        <v>0</v>
      </c>
      <c r="U115" s="281">
        <f>SUMIFS(RD!AV:AV,RD!U:U,'Budget COGM Detail'!B115,RD!H:H,'Budget COGM Detail'!D115)</f>
        <v>0</v>
      </c>
      <c r="V115" s="282"/>
      <c r="W115" s="282"/>
      <c r="X115" s="282"/>
      <c r="Y115" s="282"/>
      <c r="Z115" s="282"/>
      <c r="AA115" s="282"/>
      <c r="AB115" s="282"/>
      <c r="AC115" s="282"/>
      <c r="AD115" s="282"/>
      <c r="AE115" s="282"/>
      <c r="AF115" s="282"/>
      <c r="AG115" s="282"/>
      <c r="AH115" s="283">
        <f t="shared" si="14"/>
        <v>0</v>
      </c>
      <c r="AI115" s="284">
        <f t="shared" si="15"/>
        <v>0</v>
      </c>
      <c r="AJ115" s="283"/>
      <c r="AK115" s="288"/>
      <c r="AL115" s="286"/>
      <c r="AM115" s="287"/>
      <c r="AN115" s="288"/>
      <c r="AO115" s="289"/>
      <c r="AP115" s="289"/>
      <c r="AQ115" s="290"/>
      <c r="AR115" s="252">
        <f t="shared" si="16"/>
        <v>0</v>
      </c>
      <c r="AS115" s="291"/>
      <c r="AT115" s="277" t="s">
        <v>1817</v>
      </c>
      <c r="AU115" s="277" t="s">
        <v>1817</v>
      </c>
      <c r="AV115" s="292" t="s">
        <v>1633</v>
      </c>
      <c r="AW115" s="292" t="e">
        <f>IF(#REF!="","",IF(#REF!&lt;&gt;"human resources",IF(LEFT(#REF!,6)="10301S","Selling","General Administrative"),IFERROR(IF(FIND("Selling",D115)&gt;0,"Selling","General Administrative"),"General Administrative")))</f>
        <v>#REF!</v>
      </c>
      <c r="AX115" s="292" t="s">
        <v>1633</v>
      </c>
    </row>
    <row r="116" spans="1:50" s="293" customFormat="1" x14ac:dyDescent="0.25">
      <c r="A116" s="277" t="s">
        <v>20</v>
      </c>
      <c r="B116" s="277" t="s">
        <v>377</v>
      </c>
      <c r="C116" s="277" t="s">
        <v>4467</v>
      </c>
      <c r="D116" s="430">
        <v>50600040</v>
      </c>
      <c r="E116" s="278" t="s">
        <v>1386</v>
      </c>
      <c r="F116" s="279" t="str">
        <f>VLOOKUP(D116,'Master Data'!H:I,2,FALSE)</f>
        <v>Utilities - Gas</v>
      </c>
      <c r="G116" s="279" t="str">
        <f>_xlfn.CONCAT(VLOOKUP(D116,'Master Data'!B:F,5,0)," ","Cost")</f>
        <v>Variable Cost</v>
      </c>
      <c r="H116" s="280">
        <f>SUMIFS(RD!$T:$T,RD!$B:$B,"1",RD!$H:$H,'Budget COGM Detail'!$D116,RD!$U:$U,'Budget COGM Detail'!$B116)</f>
        <v>0</v>
      </c>
      <c r="I116" s="280">
        <f>SUMIFS(RD!$T:$T,RD!$B:$B,"2",RD!$H:$H,'Budget COGM Detail'!$D116,RD!$U:$U,'Budget COGM Detail'!$B116)</f>
        <v>0</v>
      </c>
      <c r="J116" s="280">
        <f>SUMIFS(RD!$T:$T,RD!$B:$B,"3",RD!$H:$H,'Budget COGM Detail'!$D116,RD!$U:$U,'Budget COGM Detail'!$B116)</f>
        <v>0</v>
      </c>
      <c r="K116" s="280">
        <f>SUMIFS(RD!$T:$T,RD!$B:$B,"4",RD!$H:$H,'Budget COGM Detail'!$D116,RD!$U:$U,'Budget COGM Detail'!$B116)</f>
        <v>0</v>
      </c>
      <c r="L116" s="280">
        <f>SUMIFS(RD!$T:$T,RD!$B:$B,"5",RD!$H:$H,'Budget COGM Detail'!$D116,RD!$U:$U,'Budget COGM Detail'!$B116)</f>
        <v>0</v>
      </c>
      <c r="M116" s="280">
        <f>SUMIFS(RD!$T:$T,RD!$B:$B,"6",RD!$H:$H,'Budget COGM Detail'!$D116,RD!$U:$U,'Budget COGM Detail'!$B116)</f>
        <v>0</v>
      </c>
      <c r="N116" s="294"/>
      <c r="O116" s="294"/>
      <c r="P116" s="294"/>
      <c r="Q116" s="294"/>
      <c r="R116" s="294"/>
      <c r="S116" s="294"/>
      <c r="T116" s="281">
        <f t="shared" si="13"/>
        <v>0</v>
      </c>
      <c r="U116" s="281">
        <f>SUMIFS(RD!AV:AV,RD!U:U,'Budget COGM Detail'!B116,RD!H:H,'Budget COGM Detail'!D116)</f>
        <v>0</v>
      </c>
      <c r="V116" s="282"/>
      <c r="W116" s="282"/>
      <c r="X116" s="282"/>
      <c r="Y116" s="282"/>
      <c r="Z116" s="282"/>
      <c r="AA116" s="282"/>
      <c r="AB116" s="282"/>
      <c r="AC116" s="282"/>
      <c r="AD116" s="282"/>
      <c r="AE116" s="282"/>
      <c r="AF116" s="282"/>
      <c r="AG116" s="282"/>
      <c r="AH116" s="283">
        <f t="shared" si="14"/>
        <v>0</v>
      </c>
      <c r="AI116" s="284">
        <f t="shared" si="15"/>
        <v>0</v>
      </c>
      <c r="AJ116" s="283"/>
      <c r="AK116" s="288"/>
      <c r="AL116" s="286"/>
      <c r="AM116" s="287"/>
      <c r="AN116" s="288"/>
      <c r="AO116" s="289"/>
      <c r="AP116" s="289"/>
      <c r="AQ116" s="290"/>
      <c r="AR116" s="252">
        <f t="shared" si="16"/>
        <v>0</v>
      </c>
      <c r="AS116" s="291"/>
      <c r="AT116" s="277" t="s">
        <v>1817</v>
      </c>
      <c r="AU116" s="277" t="s">
        <v>1817</v>
      </c>
      <c r="AV116" s="292" t="s">
        <v>1633</v>
      </c>
      <c r="AW116" s="292" t="e">
        <f>IF(#REF!="","",IF(#REF!&lt;&gt;"human resources",IF(LEFT(#REF!,6)="10301S","Selling","General Administrative"),IFERROR(IF(FIND("Selling",D116)&gt;0,"Selling","General Administrative"),"General Administrative")))</f>
        <v>#REF!</v>
      </c>
      <c r="AX116" s="292" t="s">
        <v>1633</v>
      </c>
    </row>
    <row r="117" spans="1:50" s="293" customFormat="1" x14ac:dyDescent="0.25">
      <c r="A117" s="277" t="s">
        <v>20</v>
      </c>
      <c r="B117" s="277" t="s">
        <v>377</v>
      </c>
      <c r="C117" s="277" t="s">
        <v>4467</v>
      </c>
      <c r="D117" s="430">
        <v>50800010</v>
      </c>
      <c r="E117" s="278" t="s">
        <v>1388</v>
      </c>
      <c r="F117" s="279" t="str">
        <f>VLOOKUP(D117,'Master Data'!H:I,2,FALSE)</f>
        <v>Repair &amp; Maintenance</v>
      </c>
      <c r="G117" s="279" t="str">
        <f>_xlfn.CONCAT(VLOOKUP(D117,'Master Data'!B:F,5,0)," ","Cost")</f>
        <v>Variable Cost</v>
      </c>
      <c r="H117" s="280">
        <f>SUMIFS(RD!$T:$T,RD!$B:$B,"1",RD!$H:$H,'Budget COGM Detail'!$D117,RD!$U:$U,'Budget COGM Detail'!$B117)</f>
        <v>1934.06</v>
      </c>
      <c r="I117" s="280">
        <f>SUMIFS(RD!$T:$T,RD!$B:$B,"2",RD!$H:$H,'Budget COGM Detail'!$D117,RD!$U:$U,'Budget COGM Detail'!$B117)</f>
        <v>0</v>
      </c>
      <c r="J117" s="280">
        <f>SUMIFS(RD!$T:$T,RD!$B:$B,"3",RD!$H:$H,'Budget COGM Detail'!$D117,RD!$U:$U,'Budget COGM Detail'!$B117)</f>
        <v>737.43</v>
      </c>
      <c r="K117" s="280">
        <f>SUMIFS(RD!$T:$T,RD!$B:$B,"4",RD!$H:$H,'Budget COGM Detail'!$D117,RD!$U:$U,'Budget COGM Detail'!$B117)</f>
        <v>0</v>
      </c>
      <c r="L117" s="280">
        <f>SUMIFS(RD!$T:$T,RD!$B:$B,"5",RD!$H:$H,'Budget COGM Detail'!$D117,RD!$U:$U,'Budget COGM Detail'!$B117)</f>
        <v>0</v>
      </c>
      <c r="M117" s="280">
        <f>SUMIFS(RD!$T:$T,RD!$B:$B,"6",RD!$H:$H,'Budget COGM Detail'!$D117,RD!$U:$U,'Budget COGM Detail'!$B117)</f>
        <v>0</v>
      </c>
      <c r="N117" s="294"/>
      <c r="O117" s="294"/>
      <c r="P117" s="294"/>
      <c r="Q117" s="294"/>
      <c r="R117" s="294"/>
      <c r="S117" s="294"/>
      <c r="T117" s="281">
        <f t="shared" si="13"/>
        <v>2671.49</v>
      </c>
      <c r="U117" s="281">
        <f>SUMIFS(RD!AV:AV,RD!U:U,'Budget COGM Detail'!B117,RD!H:H,'Budget COGM Detail'!D117)</f>
        <v>43501000</v>
      </c>
      <c r="V117" s="282">
        <f>SUMIFS('Production Target'!$F$616:$F$629,'Production Target'!$B$616:$B$629,'Budget COGM Detail'!$C117,'Production Target'!$D$616:$D$629,'Budget COGM Detail'!$E117)</f>
        <v>0</v>
      </c>
      <c r="W117" s="282">
        <f>SUMIFS('Production Target'!G$616:G$629,'Production Target'!$B$616:$B$629,'Budget COGM Detail'!$C117,'Production Target'!$D$616:$D$629,'Budget COGM Detail'!$E117)</f>
        <v>0</v>
      </c>
      <c r="X117" s="282">
        <f>SUMIFS('Production Target'!H$616:H$629,'Production Target'!$B$616:$B$629,'Budget COGM Detail'!$C117,'Production Target'!$D$616:$D$629,'Budget COGM Detail'!$E117)</f>
        <v>0</v>
      </c>
      <c r="Y117" s="282">
        <f>SUMIFS('Production Target'!I$616:I$629,'Production Target'!$B$616:$B$629,'Budget COGM Detail'!$C117,'Production Target'!$D$616:$D$629,'Budget COGM Detail'!$E117)</f>
        <v>0</v>
      </c>
      <c r="Z117" s="282">
        <f>SUMIFS('Production Target'!J$616:J$629,'Production Target'!$B$616:$B$629,'Budget COGM Detail'!$C117,'Production Target'!$D$616:$D$629,'Budget COGM Detail'!$E117)</f>
        <v>0</v>
      </c>
      <c r="AA117" s="282">
        <f>SUMIFS('Production Target'!K$616:K$629,'Production Target'!$B$616:$B$629,'Budget COGM Detail'!$C117,'Production Target'!$D$616:$D$629,'Budget COGM Detail'!$E117)</f>
        <v>0</v>
      </c>
      <c r="AB117" s="282">
        <f>SUMIFS('Production Target'!L$616:L$629,'Production Target'!$B$616:$B$629,'Budget COGM Detail'!$C117,'Production Target'!$D$616:$D$629,'Budget COGM Detail'!$E117)</f>
        <v>0</v>
      </c>
      <c r="AC117" s="282">
        <f>SUMIFS('Production Target'!M$616:M$629,'Production Target'!$B$616:$B$629,'Budget COGM Detail'!$C117,'Production Target'!$D$616:$D$629,'Budget COGM Detail'!$E117)</f>
        <v>0</v>
      </c>
      <c r="AD117" s="282">
        <f>SUMIFS('Production Target'!N$616:N$629,'Production Target'!$B$616:$B$629,'Budget COGM Detail'!$C117,'Production Target'!$D$616:$D$629,'Budget COGM Detail'!$E117)</f>
        <v>0</v>
      </c>
      <c r="AE117" s="282">
        <f>SUMIFS('Production Target'!O$616:O$629,'Production Target'!$B$616:$B$629,'Budget COGM Detail'!$C117,'Production Target'!$D$616:$D$629,'Budget COGM Detail'!$E117)</f>
        <v>0</v>
      </c>
      <c r="AF117" s="282">
        <f>SUMIFS('Production Target'!P$616:P$629,'Production Target'!$B$616:$B$629,'Budget COGM Detail'!$C117,'Production Target'!$D$616:$D$629,'Budget COGM Detail'!$E117)</f>
        <v>0</v>
      </c>
      <c r="AG117" s="282">
        <f>SUMIFS('Production Target'!Q$616:Q$629,'Production Target'!$B$616:$B$629,'Budget COGM Detail'!$C117,'Production Target'!$D$616:$D$629,'Budget COGM Detail'!$E117)</f>
        <v>0</v>
      </c>
      <c r="AH117" s="283">
        <f t="shared" si="14"/>
        <v>0</v>
      </c>
      <c r="AI117" s="284">
        <f t="shared" si="15"/>
        <v>0</v>
      </c>
      <c r="AJ117" s="283"/>
      <c r="AK117" s="288"/>
      <c r="AL117" s="286"/>
      <c r="AM117" s="287"/>
      <c r="AN117" s="288"/>
      <c r="AO117" s="289"/>
      <c r="AP117" s="289"/>
      <c r="AQ117" s="290"/>
      <c r="AR117" s="252">
        <f t="shared" si="16"/>
        <v>0</v>
      </c>
      <c r="AS117" s="291"/>
      <c r="AT117" s="277" t="s">
        <v>1817</v>
      </c>
      <c r="AU117" s="277" t="s">
        <v>1817</v>
      </c>
      <c r="AV117" s="292" t="s">
        <v>1633</v>
      </c>
      <c r="AW117" s="292" t="e">
        <f>IF(#REF!="","",IF(#REF!&lt;&gt;"human resources",IF(LEFT(#REF!,6)="10301S","Selling","General Administrative"),IFERROR(IF(FIND("Selling",D117)&gt;0,"Selling","General Administrative"),"General Administrative")))</f>
        <v>#REF!</v>
      </c>
      <c r="AX117" s="292" t="s">
        <v>1633</v>
      </c>
    </row>
    <row r="118" spans="1:50" s="293" customFormat="1" x14ac:dyDescent="0.25">
      <c r="A118" s="277" t="s">
        <v>20</v>
      </c>
      <c r="B118" s="277" t="s">
        <v>377</v>
      </c>
      <c r="C118" s="277" t="s">
        <v>4467</v>
      </c>
      <c r="D118" s="430">
        <v>50800020</v>
      </c>
      <c r="E118" s="278" t="s">
        <v>1389</v>
      </c>
      <c r="F118" s="279" t="str">
        <f>VLOOKUP(D118,'Master Data'!H:I,2,FALSE)</f>
        <v>Repair &amp; Maintenance</v>
      </c>
      <c r="G118" s="279" t="str">
        <f>_xlfn.CONCAT(VLOOKUP(D118,'Master Data'!B:F,5,0)," ","Cost")</f>
        <v>Variable Cost</v>
      </c>
      <c r="H118" s="280">
        <f>SUMIFS(RD!$T:$T,RD!$B:$B,"1",RD!$H:$H,'Budget COGM Detail'!$D118,RD!$U:$U,'Budget COGM Detail'!$B118)</f>
        <v>307.65000000000003</v>
      </c>
      <c r="I118" s="280">
        <f>SUMIFS(RD!$T:$T,RD!$B:$B,"2",RD!$H:$H,'Budget COGM Detail'!$D118,RD!$U:$U,'Budget COGM Detail'!$B118)</f>
        <v>7347.19</v>
      </c>
      <c r="J118" s="280">
        <f>SUMIFS(RD!$T:$T,RD!$B:$B,"3",RD!$H:$H,'Budget COGM Detail'!$D118,RD!$U:$U,'Budget COGM Detail'!$B118)</f>
        <v>122.60000000000001</v>
      </c>
      <c r="K118" s="280">
        <f>SUMIFS(RD!$T:$T,RD!$B:$B,"4",RD!$H:$H,'Budget COGM Detail'!$D118,RD!$U:$U,'Budget COGM Detail'!$B118)</f>
        <v>263.38</v>
      </c>
      <c r="L118" s="280">
        <f>SUMIFS(RD!$T:$T,RD!$B:$B,"5",RD!$H:$H,'Budget COGM Detail'!$D118,RD!$U:$U,'Budget COGM Detail'!$B118)</f>
        <v>104.92999999999999</v>
      </c>
      <c r="M118" s="280">
        <f>SUMIFS(RD!$T:$T,RD!$B:$B,"6",RD!$H:$H,'Budget COGM Detail'!$D118,RD!$U:$U,'Budget COGM Detail'!$B118)</f>
        <v>266.02</v>
      </c>
      <c r="N118" s="294"/>
      <c r="O118" s="294"/>
      <c r="P118" s="294"/>
      <c r="Q118" s="294"/>
      <c r="R118" s="294"/>
      <c r="S118" s="294"/>
      <c r="T118" s="281">
        <f t="shared" si="13"/>
        <v>8411.77</v>
      </c>
      <c r="U118" s="281">
        <f>SUMIFS(RD!AV:AV,RD!U:U,'Budget COGM Detail'!B118,RD!H:H,'Budget COGM Detail'!D118)</f>
        <v>137609444</v>
      </c>
      <c r="V118" s="282">
        <f>SUMIFS('Production Target'!$F$616:$F$629,'Production Target'!$B$616:$B$629,'Budget COGM Detail'!$C118,'Production Target'!$D$616:$D$629,'Budget COGM Detail'!$E118)</f>
        <v>0</v>
      </c>
      <c r="W118" s="282">
        <f>SUMIFS('Production Target'!G$616:G$629,'Production Target'!$B$616:$B$629,'Budget COGM Detail'!$C118,'Production Target'!$D$616:$D$629,'Budget COGM Detail'!$E118)</f>
        <v>0</v>
      </c>
      <c r="X118" s="282">
        <f>SUMIFS('Production Target'!H$616:H$629,'Production Target'!$B$616:$B$629,'Budget COGM Detail'!$C118,'Production Target'!$D$616:$D$629,'Budget COGM Detail'!$E118)</f>
        <v>0</v>
      </c>
      <c r="Y118" s="282">
        <f>SUMIFS('Production Target'!I$616:I$629,'Production Target'!$B$616:$B$629,'Budget COGM Detail'!$C118,'Production Target'!$D$616:$D$629,'Budget COGM Detail'!$E118)</f>
        <v>0</v>
      </c>
      <c r="Z118" s="282">
        <f>SUMIFS('Production Target'!J$616:J$629,'Production Target'!$B$616:$B$629,'Budget COGM Detail'!$C118,'Production Target'!$D$616:$D$629,'Budget COGM Detail'!$E118)</f>
        <v>0</v>
      </c>
      <c r="AA118" s="282">
        <f>SUMIFS('Production Target'!K$616:K$629,'Production Target'!$B$616:$B$629,'Budget COGM Detail'!$C118,'Production Target'!$D$616:$D$629,'Budget COGM Detail'!$E118)</f>
        <v>0</v>
      </c>
      <c r="AB118" s="282">
        <f>SUMIFS('Production Target'!L$616:L$629,'Production Target'!$B$616:$B$629,'Budget COGM Detail'!$C118,'Production Target'!$D$616:$D$629,'Budget COGM Detail'!$E118)</f>
        <v>0</v>
      </c>
      <c r="AC118" s="282">
        <f>SUMIFS('Production Target'!M$616:M$629,'Production Target'!$B$616:$B$629,'Budget COGM Detail'!$C118,'Production Target'!$D$616:$D$629,'Budget COGM Detail'!$E118)</f>
        <v>0</v>
      </c>
      <c r="AD118" s="282">
        <f>SUMIFS('Production Target'!N$616:N$629,'Production Target'!$B$616:$B$629,'Budget COGM Detail'!$C118,'Production Target'!$D$616:$D$629,'Budget COGM Detail'!$E118)</f>
        <v>0</v>
      </c>
      <c r="AE118" s="282">
        <f>SUMIFS('Production Target'!O$616:O$629,'Production Target'!$B$616:$B$629,'Budget COGM Detail'!$C118,'Production Target'!$D$616:$D$629,'Budget COGM Detail'!$E118)</f>
        <v>0</v>
      </c>
      <c r="AF118" s="282">
        <f>SUMIFS('Production Target'!P$616:P$629,'Production Target'!$B$616:$B$629,'Budget COGM Detail'!$C118,'Production Target'!$D$616:$D$629,'Budget COGM Detail'!$E118)</f>
        <v>0</v>
      </c>
      <c r="AG118" s="282">
        <f>SUMIFS('Production Target'!Q$616:Q$629,'Production Target'!$B$616:$B$629,'Budget COGM Detail'!$C118,'Production Target'!$D$616:$D$629,'Budget COGM Detail'!$E118)</f>
        <v>0</v>
      </c>
      <c r="AH118" s="283">
        <f t="shared" si="14"/>
        <v>0</v>
      </c>
      <c r="AI118" s="284">
        <f t="shared" si="15"/>
        <v>0</v>
      </c>
      <c r="AJ118" s="283"/>
      <c r="AK118" s="288"/>
      <c r="AL118" s="286"/>
      <c r="AM118" s="287"/>
      <c r="AN118" s="288"/>
      <c r="AO118" s="289"/>
      <c r="AP118" s="289"/>
      <c r="AQ118" s="290"/>
      <c r="AR118" s="252">
        <f t="shared" si="16"/>
        <v>0</v>
      </c>
      <c r="AS118" s="291"/>
      <c r="AT118" s="277" t="s">
        <v>1817</v>
      </c>
      <c r="AU118" s="277" t="s">
        <v>1817</v>
      </c>
      <c r="AV118" s="292" t="s">
        <v>1633</v>
      </c>
      <c r="AW118" s="292" t="e">
        <f>IF(#REF!="","",IF(#REF!&lt;&gt;"human resources",IF(LEFT(#REF!,6)="10301S","Selling","General Administrative"),IFERROR(IF(FIND("Selling",D118)&gt;0,"Selling","General Administrative"),"General Administrative")))</f>
        <v>#REF!</v>
      </c>
      <c r="AX118" s="292" t="s">
        <v>1633</v>
      </c>
    </row>
    <row r="119" spans="1:50" s="293" customFormat="1" x14ac:dyDescent="0.25">
      <c r="A119" s="277" t="s">
        <v>20</v>
      </c>
      <c r="B119" s="277" t="s">
        <v>377</v>
      </c>
      <c r="C119" s="277" t="s">
        <v>4467</v>
      </c>
      <c r="D119" s="430">
        <v>50800060</v>
      </c>
      <c r="E119" s="278" t="s">
        <v>1390</v>
      </c>
      <c r="F119" s="279" t="str">
        <f>VLOOKUP(D119,'Master Data'!H:I,2,FALSE)</f>
        <v>Repair &amp; Maintenance</v>
      </c>
      <c r="G119" s="279" t="str">
        <f>_xlfn.CONCAT(VLOOKUP(D119,'Master Data'!B:F,5,0)," ","Cost")</f>
        <v>Variable Cost</v>
      </c>
      <c r="H119" s="280">
        <f>SUMIFS(RD!$T:$T,RD!$B:$B,"1",RD!$H:$H,'Budget COGM Detail'!$D119,RD!$U:$U,'Budget COGM Detail'!$B119)</f>
        <v>0</v>
      </c>
      <c r="I119" s="280">
        <f>SUMIFS(RD!$T:$T,RD!$B:$B,"2",RD!$H:$H,'Budget COGM Detail'!$D119,RD!$U:$U,'Budget COGM Detail'!$B119)</f>
        <v>0</v>
      </c>
      <c r="J119" s="280">
        <f>SUMIFS(RD!$T:$T,RD!$B:$B,"3",RD!$H:$H,'Budget COGM Detail'!$D119,RD!$U:$U,'Budget COGM Detail'!$B119)</f>
        <v>0</v>
      </c>
      <c r="K119" s="280">
        <f>SUMIFS(RD!$T:$T,RD!$B:$B,"4",RD!$H:$H,'Budget COGM Detail'!$D119,RD!$U:$U,'Budget COGM Detail'!$B119)</f>
        <v>0</v>
      </c>
      <c r="L119" s="280">
        <f>SUMIFS(RD!$T:$T,RD!$B:$B,"5",RD!$H:$H,'Budget COGM Detail'!$D119,RD!$U:$U,'Budget COGM Detail'!$B119)</f>
        <v>0</v>
      </c>
      <c r="M119" s="280">
        <f>SUMIFS(RD!$T:$T,RD!$B:$B,"6",RD!$H:$H,'Budget COGM Detail'!$D119,RD!$U:$U,'Budget COGM Detail'!$B119)</f>
        <v>0</v>
      </c>
      <c r="N119" s="294"/>
      <c r="O119" s="294"/>
      <c r="P119" s="294"/>
      <c r="Q119" s="294"/>
      <c r="R119" s="294"/>
      <c r="S119" s="294"/>
      <c r="T119" s="281">
        <f t="shared" si="13"/>
        <v>0</v>
      </c>
      <c r="U119" s="281">
        <f>SUMIFS(RD!AV:AV,RD!U:U,'Budget COGM Detail'!B119,RD!H:H,'Budget COGM Detail'!D119)</f>
        <v>0</v>
      </c>
      <c r="V119" s="282">
        <f>SUMIFS('Production Target'!$F$616:$F$629,'Production Target'!$B$616:$B$629,'Budget COGM Detail'!$C119,'Production Target'!$D$616:$D$629,'Budget COGM Detail'!$E119)</f>
        <v>0</v>
      </c>
      <c r="W119" s="282">
        <f>SUMIFS('Production Target'!G$616:G$629,'Production Target'!$B$616:$B$629,'Budget COGM Detail'!$C119,'Production Target'!$D$616:$D$629,'Budget COGM Detail'!$E119)</f>
        <v>0</v>
      </c>
      <c r="X119" s="282">
        <f>SUMIFS('Production Target'!H$616:H$629,'Production Target'!$B$616:$B$629,'Budget COGM Detail'!$C119,'Production Target'!$D$616:$D$629,'Budget COGM Detail'!$E119)</f>
        <v>0</v>
      </c>
      <c r="Y119" s="282">
        <f>SUMIFS('Production Target'!I$616:I$629,'Production Target'!$B$616:$B$629,'Budget COGM Detail'!$C119,'Production Target'!$D$616:$D$629,'Budget COGM Detail'!$E119)</f>
        <v>0</v>
      </c>
      <c r="Z119" s="282">
        <f>SUMIFS('Production Target'!J$616:J$629,'Production Target'!$B$616:$B$629,'Budget COGM Detail'!$C119,'Production Target'!$D$616:$D$629,'Budget COGM Detail'!$E119)</f>
        <v>0</v>
      </c>
      <c r="AA119" s="282">
        <f>SUMIFS('Production Target'!K$616:K$629,'Production Target'!$B$616:$B$629,'Budget COGM Detail'!$C119,'Production Target'!$D$616:$D$629,'Budget COGM Detail'!$E119)</f>
        <v>0</v>
      </c>
      <c r="AB119" s="282">
        <f>SUMIFS('Production Target'!L$616:L$629,'Production Target'!$B$616:$B$629,'Budget COGM Detail'!$C119,'Production Target'!$D$616:$D$629,'Budget COGM Detail'!$E119)</f>
        <v>0</v>
      </c>
      <c r="AC119" s="282">
        <f>SUMIFS('Production Target'!M$616:M$629,'Production Target'!$B$616:$B$629,'Budget COGM Detail'!$C119,'Production Target'!$D$616:$D$629,'Budget COGM Detail'!$E119)</f>
        <v>0</v>
      </c>
      <c r="AD119" s="282">
        <f>SUMIFS('Production Target'!N$616:N$629,'Production Target'!$B$616:$B$629,'Budget COGM Detail'!$C119,'Production Target'!$D$616:$D$629,'Budget COGM Detail'!$E119)</f>
        <v>0</v>
      </c>
      <c r="AE119" s="282">
        <f>SUMIFS('Production Target'!O$616:O$629,'Production Target'!$B$616:$B$629,'Budget COGM Detail'!$C119,'Production Target'!$D$616:$D$629,'Budget COGM Detail'!$E119)</f>
        <v>0</v>
      </c>
      <c r="AF119" s="282">
        <f>SUMIFS('Production Target'!P$616:P$629,'Production Target'!$B$616:$B$629,'Budget COGM Detail'!$C119,'Production Target'!$D$616:$D$629,'Budget COGM Detail'!$E119)</f>
        <v>0</v>
      </c>
      <c r="AG119" s="282">
        <f>SUMIFS('Production Target'!Q$616:Q$629,'Production Target'!$B$616:$B$629,'Budget COGM Detail'!$C119,'Production Target'!$D$616:$D$629,'Budget COGM Detail'!$E119)</f>
        <v>0</v>
      </c>
      <c r="AH119" s="283">
        <f t="shared" si="14"/>
        <v>0</v>
      </c>
      <c r="AI119" s="284">
        <f t="shared" si="15"/>
        <v>0</v>
      </c>
      <c r="AJ119" s="283"/>
      <c r="AK119" s="288"/>
      <c r="AL119" s="286"/>
      <c r="AM119" s="287"/>
      <c r="AN119" s="288"/>
      <c r="AO119" s="289"/>
      <c r="AP119" s="289"/>
      <c r="AQ119" s="290"/>
      <c r="AR119" s="252">
        <f t="shared" si="16"/>
        <v>0</v>
      </c>
      <c r="AS119" s="291"/>
      <c r="AT119" s="277" t="s">
        <v>1817</v>
      </c>
      <c r="AU119" s="277" t="s">
        <v>1817</v>
      </c>
      <c r="AV119" s="292" t="s">
        <v>1633</v>
      </c>
      <c r="AW119" s="292" t="e">
        <f>IF(#REF!="","",IF(#REF!&lt;&gt;"human resources",IF(LEFT(#REF!,6)="10301S","Selling","General Administrative"),IFERROR(IF(FIND("Selling",D119)&gt;0,"Selling","General Administrative"),"General Administrative")))</f>
        <v>#REF!</v>
      </c>
      <c r="AX119" s="292" t="s">
        <v>1633</v>
      </c>
    </row>
    <row r="120" spans="1:50" s="293" customFormat="1" x14ac:dyDescent="0.25">
      <c r="A120" s="277" t="s">
        <v>20</v>
      </c>
      <c r="B120" s="277" t="s">
        <v>377</v>
      </c>
      <c r="C120" s="277" t="s">
        <v>4467</v>
      </c>
      <c r="D120" s="430">
        <v>51700060</v>
      </c>
      <c r="E120" s="278" t="s">
        <v>1630</v>
      </c>
      <c r="F120" s="279" t="str">
        <f>VLOOKUP(D120,'Master Data'!H:I,2,FALSE)</f>
        <v>Rental</v>
      </c>
      <c r="G120" s="279" t="str">
        <f>_xlfn.CONCAT(VLOOKUP(D120,'Master Data'!B:F,5,0)," ","Cost")</f>
        <v>Fixed Cost</v>
      </c>
      <c r="H120" s="280">
        <f>SUMIFS(RD!$T:$T,RD!$B:$B,"1",RD!$H:$H,'Budget COGM Detail'!$D120,RD!$U:$U,'Budget COGM Detail'!$B120)</f>
        <v>0</v>
      </c>
      <c r="I120" s="280">
        <f>SUMIFS(RD!$T:$T,RD!$B:$B,"2",RD!$H:$H,'Budget COGM Detail'!$D120,RD!$U:$U,'Budget COGM Detail'!$B120)</f>
        <v>0</v>
      </c>
      <c r="J120" s="280">
        <f>SUMIFS(RD!$T:$T,RD!$B:$B,"3",RD!$H:$H,'Budget COGM Detail'!$D120,RD!$U:$U,'Budget COGM Detail'!$B120)</f>
        <v>0</v>
      </c>
      <c r="K120" s="280">
        <f>SUMIFS(RD!$T:$T,RD!$B:$B,"4",RD!$H:$H,'Budget COGM Detail'!$D120,RD!$U:$U,'Budget COGM Detail'!$B120)</f>
        <v>0</v>
      </c>
      <c r="L120" s="280">
        <f>SUMIFS(RD!$T:$T,RD!$B:$B,"5",RD!$H:$H,'Budget COGM Detail'!$D120,RD!$U:$U,'Budget COGM Detail'!$B120)</f>
        <v>0</v>
      </c>
      <c r="M120" s="280">
        <f>SUMIFS(RD!$T:$T,RD!$B:$B,"6",RD!$H:$H,'Budget COGM Detail'!$D120,RD!$U:$U,'Budget COGM Detail'!$B120)</f>
        <v>0</v>
      </c>
      <c r="N120" s="294"/>
      <c r="O120" s="294"/>
      <c r="P120" s="294"/>
      <c r="Q120" s="294"/>
      <c r="R120" s="294"/>
      <c r="S120" s="294"/>
      <c r="T120" s="281">
        <f t="shared" ref="T120:T136" si="17">SUM(H120:N120)</f>
        <v>0</v>
      </c>
      <c r="U120" s="281">
        <f>SUMIFS(RD!AV:AV,RD!U:U,'Budget COGM Detail'!B120,RD!H:H,'Budget COGM Detail'!D120)</f>
        <v>0</v>
      </c>
      <c r="V120" s="282"/>
      <c r="W120" s="282"/>
      <c r="X120" s="282"/>
      <c r="Y120" s="282"/>
      <c r="Z120" s="282"/>
      <c r="AA120" s="282"/>
      <c r="AB120" s="282"/>
      <c r="AC120" s="282"/>
      <c r="AD120" s="282"/>
      <c r="AE120" s="282"/>
      <c r="AF120" s="282"/>
      <c r="AG120" s="282"/>
      <c r="AH120" s="283">
        <f t="shared" ref="AH120:AH136" si="18">SUM(V120:AG120)</f>
        <v>0</v>
      </c>
      <c r="AI120" s="284">
        <f t="shared" si="15"/>
        <v>0</v>
      </c>
      <c r="AJ120" s="283"/>
      <c r="AK120" s="288"/>
      <c r="AL120" s="286"/>
      <c r="AM120" s="287"/>
      <c r="AN120" s="288"/>
      <c r="AO120" s="289"/>
      <c r="AP120" s="289"/>
      <c r="AQ120" s="290"/>
      <c r="AR120" s="252">
        <f t="shared" ref="AR120:AR136" si="19">IF(AP120="USD",AQ120*$AQ$1,IF(AP120="IDR",AQ120,0))</f>
        <v>0</v>
      </c>
      <c r="AS120" s="291"/>
      <c r="AT120" s="277" t="s">
        <v>1817</v>
      </c>
      <c r="AU120" s="277" t="s">
        <v>1817</v>
      </c>
      <c r="AV120" s="292" t="s">
        <v>1633</v>
      </c>
      <c r="AW120" s="292" t="e">
        <f>IF(#REF!="","",IF(#REF!&lt;&gt;"human resources",IF(LEFT(#REF!,6)="10301S","Selling","General Administrative"),IFERROR(IF(FIND("Selling",D120)&gt;0,"Selling","General Administrative"),"General Administrative")))</f>
        <v>#REF!</v>
      </c>
      <c r="AX120" s="292" t="s">
        <v>1633</v>
      </c>
    </row>
    <row r="121" spans="1:50" s="293" customFormat="1" x14ac:dyDescent="0.25">
      <c r="A121" s="277" t="s">
        <v>20</v>
      </c>
      <c r="B121" s="277" t="s">
        <v>377</v>
      </c>
      <c r="C121" s="277" t="s">
        <v>4467</v>
      </c>
      <c r="D121" s="430">
        <v>51700070</v>
      </c>
      <c r="E121" s="278" t="s">
        <v>1452</v>
      </c>
      <c r="F121" s="279" t="str">
        <f>VLOOKUP(D121,'Master Data'!H:I,2,FALSE)</f>
        <v>Rental</v>
      </c>
      <c r="G121" s="279" t="str">
        <f>_xlfn.CONCAT(VLOOKUP(D121,'Master Data'!B:F,5,0)," ","Cost")</f>
        <v>Fixed Cost</v>
      </c>
      <c r="H121" s="280">
        <f>SUMIFS(RD!$T:$T,RD!$B:$B,"1",RD!$H:$H,'Budget COGM Detail'!$D121,RD!$U:$U,'Budget COGM Detail'!$B121)</f>
        <v>0</v>
      </c>
      <c r="I121" s="280">
        <f>SUMIFS(RD!$T:$T,RD!$B:$B,"2",RD!$H:$H,'Budget COGM Detail'!$D121,RD!$U:$U,'Budget COGM Detail'!$B121)</f>
        <v>0</v>
      </c>
      <c r="J121" s="280">
        <f>SUMIFS(RD!$T:$T,RD!$B:$B,"3",RD!$H:$H,'Budget COGM Detail'!$D121,RD!$U:$U,'Budget COGM Detail'!$B121)</f>
        <v>0</v>
      </c>
      <c r="K121" s="280">
        <f>SUMIFS(RD!$T:$T,RD!$B:$B,"4",RD!$H:$H,'Budget COGM Detail'!$D121,RD!$U:$U,'Budget COGM Detail'!$B121)</f>
        <v>0</v>
      </c>
      <c r="L121" s="280">
        <f>SUMIFS(RD!$T:$T,RD!$B:$B,"5",RD!$H:$H,'Budget COGM Detail'!$D121,RD!$U:$U,'Budget COGM Detail'!$B121)</f>
        <v>0</v>
      </c>
      <c r="M121" s="280">
        <f>SUMIFS(RD!$T:$T,RD!$B:$B,"6",RD!$H:$H,'Budget COGM Detail'!$D121,RD!$U:$U,'Budget COGM Detail'!$B121)</f>
        <v>0</v>
      </c>
      <c r="N121" s="294"/>
      <c r="O121" s="294"/>
      <c r="P121" s="294"/>
      <c r="Q121" s="294"/>
      <c r="R121" s="294"/>
      <c r="S121" s="294"/>
      <c r="T121" s="281">
        <f t="shared" si="17"/>
        <v>0</v>
      </c>
      <c r="U121" s="281">
        <f>SUMIFS(RD!AV:AV,RD!U:U,'Budget COGM Detail'!B121,RD!H:H,'Budget COGM Detail'!D121)</f>
        <v>0</v>
      </c>
      <c r="V121" s="282"/>
      <c r="W121" s="282"/>
      <c r="X121" s="282"/>
      <c r="Y121" s="282"/>
      <c r="Z121" s="282"/>
      <c r="AA121" s="282"/>
      <c r="AB121" s="282"/>
      <c r="AC121" s="282"/>
      <c r="AD121" s="282"/>
      <c r="AE121" s="282"/>
      <c r="AF121" s="282"/>
      <c r="AG121" s="282"/>
      <c r="AH121" s="283">
        <f t="shared" si="18"/>
        <v>0</v>
      </c>
      <c r="AI121" s="284">
        <f t="shared" si="15"/>
        <v>0</v>
      </c>
      <c r="AJ121" s="283"/>
      <c r="AK121" s="288"/>
      <c r="AL121" s="286"/>
      <c r="AM121" s="287"/>
      <c r="AN121" s="288"/>
      <c r="AO121" s="289"/>
      <c r="AP121" s="289"/>
      <c r="AQ121" s="290"/>
      <c r="AR121" s="252">
        <f t="shared" si="19"/>
        <v>0</v>
      </c>
      <c r="AS121" s="291"/>
      <c r="AT121" s="277" t="s">
        <v>1817</v>
      </c>
      <c r="AU121" s="277" t="s">
        <v>1817</v>
      </c>
      <c r="AV121" s="292" t="s">
        <v>1633</v>
      </c>
      <c r="AW121" s="292" t="e">
        <f>IF(#REF!="","",IF(#REF!&lt;&gt;"human resources",IF(LEFT(#REF!,6)="10301S","Selling","General Administrative"),IFERROR(IF(FIND("Selling",D121)&gt;0,"Selling","General Administrative"),"General Administrative")))</f>
        <v>#REF!</v>
      </c>
      <c r="AX121" s="292" t="s">
        <v>1633</v>
      </c>
    </row>
    <row r="122" spans="1:50" s="293" customFormat="1" x14ac:dyDescent="0.25">
      <c r="A122" s="277" t="s">
        <v>20</v>
      </c>
      <c r="B122" s="277" t="s">
        <v>377</v>
      </c>
      <c r="C122" s="277" t="s">
        <v>4467</v>
      </c>
      <c r="D122" s="430">
        <v>51800030</v>
      </c>
      <c r="E122" s="278" t="s">
        <v>579</v>
      </c>
      <c r="F122" s="279" t="str">
        <f>VLOOKUP(D122,'Master Data'!H:I,2,FALSE)</f>
        <v>Postage &amp; Telecommunication</v>
      </c>
      <c r="G122" s="279" t="str">
        <f>_xlfn.CONCAT(VLOOKUP(D122,'Master Data'!B:F,5,0)," ","Cost")</f>
        <v>Fixed Cost</v>
      </c>
      <c r="H122" s="280">
        <f>SUMIFS(RD!$T:$T,RD!$B:$B,"1",RD!$H:$H,'Budget COGM Detail'!$D122,RD!$U:$U,'Budget COGM Detail'!$B122)</f>
        <v>0</v>
      </c>
      <c r="I122" s="280">
        <f>SUMIFS(RD!$T:$T,RD!$B:$B,"2",RD!$H:$H,'Budget COGM Detail'!$D122,RD!$U:$U,'Budget COGM Detail'!$B122)</f>
        <v>0</v>
      </c>
      <c r="J122" s="280">
        <f>SUMIFS(RD!$T:$T,RD!$B:$B,"3",RD!$H:$H,'Budget COGM Detail'!$D122,RD!$U:$U,'Budget COGM Detail'!$B122)</f>
        <v>0</v>
      </c>
      <c r="K122" s="280">
        <f>SUMIFS(RD!$T:$T,RD!$B:$B,"4",RD!$H:$H,'Budget COGM Detail'!$D122,RD!$U:$U,'Budget COGM Detail'!$B122)</f>
        <v>0</v>
      </c>
      <c r="L122" s="280">
        <f>SUMIFS(RD!$T:$T,RD!$B:$B,"5",RD!$H:$H,'Budget COGM Detail'!$D122,RD!$U:$U,'Budget COGM Detail'!$B122)</f>
        <v>0</v>
      </c>
      <c r="M122" s="280">
        <f>SUMIFS(RD!$T:$T,RD!$B:$B,"6",RD!$H:$H,'Budget COGM Detail'!$D122,RD!$U:$U,'Budget COGM Detail'!$B122)</f>
        <v>0</v>
      </c>
      <c r="N122" s="294"/>
      <c r="O122" s="294"/>
      <c r="P122" s="294"/>
      <c r="Q122" s="294"/>
      <c r="R122" s="294"/>
      <c r="S122" s="294"/>
      <c r="T122" s="281">
        <f t="shared" si="17"/>
        <v>0</v>
      </c>
      <c r="U122" s="281">
        <f>SUMIFS(RD!AV:AV,RD!U:U,'Budget COGM Detail'!B122,RD!H:H,'Budget COGM Detail'!D122)</f>
        <v>0</v>
      </c>
      <c r="V122" s="282"/>
      <c r="W122" s="282"/>
      <c r="X122" s="282"/>
      <c r="Y122" s="282"/>
      <c r="Z122" s="282"/>
      <c r="AA122" s="282"/>
      <c r="AB122" s="282"/>
      <c r="AC122" s="282"/>
      <c r="AD122" s="282"/>
      <c r="AE122" s="282"/>
      <c r="AF122" s="282"/>
      <c r="AG122" s="282"/>
      <c r="AH122" s="283">
        <f t="shared" si="18"/>
        <v>0</v>
      </c>
      <c r="AI122" s="284">
        <f t="shared" ref="AI122:AI136" si="20">AR122-AH122</f>
        <v>0</v>
      </c>
      <c r="AJ122" s="283"/>
      <c r="AK122" s="288"/>
      <c r="AL122" s="286"/>
      <c r="AM122" s="287"/>
      <c r="AN122" s="288"/>
      <c r="AO122" s="289"/>
      <c r="AP122" s="289"/>
      <c r="AQ122" s="290"/>
      <c r="AR122" s="252">
        <f t="shared" si="19"/>
        <v>0</v>
      </c>
      <c r="AS122" s="291"/>
      <c r="AT122" s="277" t="s">
        <v>1817</v>
      </c>
      <c r="AU122" s="277" t="s">
        <v>1817</v>
      </c>
      <c r="AV122" s="292" t="s">
        <v>1633</v>
      </c>
      <c r="AW122" s="292" t="e">
        <f>IF(#REF!="","",IF(#REF!&lt;&gt;"human resources",IF(LEFT(#REF!,6)="10301S","Selling","General Administrative"),IFERROR(IF(FIND("Selling",D122)&gt;0,"Selling","General Administrative"),"General Administrative")))</f>
        <v>#REF!</v>
      </c>
      <c r="AX122" s="292" t="s">
        <v>1633</v>
      </c>
    </row>
    <row r="123" spans="1:50" s="293" customFormat="1" x14ac:dyDescent="0.25">
      <c r="A123" s="277" t="s">
        <v>20</v>
      </c>
      <c r="B123" s="277" t="s">
        <v>377</v>
      </c>
      <c r="C123" s="277" t="s">
        <v>4467</v>
      </c>
      <c r="D123" s="430">
        <v>51900090</v>
      </c>
      <c r="E123" s="278" t="s">
        <v>1457</v>
      </c>
      <c r="F123" s="279" t="str">
        <f>VLOOKUP(D123,'Master Data'!H:I,2,FALSE)</f>
        <v>Professional Fee</v>
      </c>
      <c r="G123" s="279" t="str">
        <f>_xlfn.CONCAT(VLOOKUP(D123,'Master Data'!B:F,5,0)," ","Cost")</f>
        <v>Fixed Cost</v>
      </c>
      <c r="H123" s="280">
        <f>SUMIFS(RD!$T:$T,RD!$B:$B,"1",RD!$H:$H,'Budget COGM Detail'!$D123,RD!$U:$U,'Budget COGM Detail'!$B123)</f>
        <v>0</v>
      </c>
      <c r="I123" s="280">
        <f>SUMIFS(RD!$T:$T,RD!$B:$B,"2",RD!$H:$H,'Budget COGM Detail'!$D123,RD!$U:$U,'Budget COGM Detail'!$B123)</f>
        <v>0</v>
      </c>
      <c r="J123" s="280">
        <f>SUMIFS(RD!$T:$T,RD!$B:$B,"3",RD!$H:$H,'Budget COGM Detail'!$D123,RD!$U:$U,'Budget COGM Detail'!$B123)</f>
        <v>0</v>
      </c>
      <c r="K123" s="280">
        <f>SUMIFS(RD!$T:$T,RD!$B:$B,"4",RD!$H:$H,'Budget COGM Detail'!$D123,RD!$U:$U,'Budget COGM Detail'!$B123)</f>
        <v>0</v>
      </c>
      <c r="L123" s="280">
        <f>SUMIFS(RD!$T:$T,RD!$B:$B,"5",RD!$H:$H,'Budget COGM Detail'!$D123,RD!$U:$U,'Budget COGM Detail'!$B123)</f>
        <v>0</v>
      </c>
      <c r="M123" s="280">
        <f>SUMIFS(RD!$T:$T,RD!$B:$B,"6",RD!$H:$H,'Budget COGM Detail'!$D123,RD!$U:$U,'Budget COGM Detail'!$B123)</f>
        <v>0</v>
      </c>
      <c r="N123" s="294"/>
      <c r="O123" s="294"/>
      <c r="P123" s="294"/>
      <c r="Q123" s="294"/>
      <c r="R123" s="294"/>
      <c r="S123" s="294"/>
      <c r="T123" s="281">
        <f t="shared" si="17"/>
        <v>0</v>
      </c>
      <c r="U123" s="281">
        <f>SUMIFS(RD!AV:AV,RD!U:U,'Budget COGM Detail'!B123,RD!H:H,'Budget COGM Detail'!D123)</f>
        <v>0</v>
      </c>
      <c r="V123" s="282"/>
      <c r="W123" s="282"/>
      <c r="X123" s="282"/>
      <c r="Y123" s="282"/>
      <c r="Z123" s="282"/>
      <c r="AA123" s="282"/>
      <c r="AB123" s="282"/>
      <c r="AC123" s="282"/>
      <c r="AD123" s="282"/>
      <c r="AE123" s="282"/>
      <c r="AF123" s="282"/>
      <c r="AG123" s="282"/>
      <c r="AH123" s="283">
        <f t="shared" si="18"/>
        <v>0</v>
      </c>
      <c r="AI123" s="284">
        <f t="shared" si="20"/>
        <v>0</v>
      </c>
      <c r="AJ123" s="283"/>
      <c r="AK123" s="288"/>
      <c r="AL123" s="286"/>
      <c r="AM123" s="287"/>
      <c r="AN123" s="288"/>
      <c r="AO123" s="289"/>
      <c r="AP123" s="289"/>
      <c r="AQ123" s="290"/>
      <c r="AR123" s="252">
        <f t="shared" si="19"/>
        <v>0</v>
      </c>
      <c r="AS123" s="291"/>
      <c r="AT123" s="277" t="s">
        <v>1817</v>
      </c>
      <c r="AU123" s="277" t="s">
        <v>1817</v>
      </c>
      <c r="AV123" s="292" t="s">
        <v>1633</v>
      </c>
      <c r="AW123" s="292" t="e">
        <f>IF(#REF!="","",IF(#REF!&lt;&gt;"human resources",IF(LEFT(#REF!,6)="10301S","Selling","General Administrative"),IFERROR(IF(FIND("Selling",D123)&gt;0,"Selling","General Administrative"),"General Administrative")))</f>
        <v>#REF!</v>
      </c>
      <c r="AX123" s="292" t="s">
        <v>1633</v>
      </c>
    </row>
    <row r="124" spans="1:50" s="293" customFormat="1" x14ac:dyDescent="0.25">
      <c r="A124" s="277" t="s">
        <v>20</v>
      </c>
      <c r="B124" s="277" t="s">
        <v>377</v>
      </c>
      <c r="C124" s="277" t="s">
        <v>4467</v>
      </c>
      <c r="D124" s="430">
        <v>52200020</v>
      </c>
      <c r="E124" s="278" t="s">
        <v>1409</v>
      </c>
      <c r="F124" s="279" t="str">
        <f>VLOOKUP(D124,'Master Data'!H:I,2,FALSE)</f>
        <v>Stationery &amp; Printing</v>
      </c>
      <c r="G124" s="279" t="str">
        <f>_xlfn.CONCAT(VLOOKUP(D124,'Master Data'!B:F,5,0)," ","Cost")</f>
        <v>Fixed Cost</v>
      </c>
      <c r="H124" s="280">
        <f>SUMIFS(RD!$T:$T,RD!$B:$B,"1",RD!$H:$H,'Budget COGM Detail'!$D124,RD!$U:$U,'Budget COGM Detail'!$B124)</f>
        <v>0</v>
      </c>
      <c r="I124" s="280">
        <f>SUMIFS(RD!$T:$T,RD!$B:$B,"2",RD!$H:$H,'Budget COGM Detail'!$D124,RD!$U:$U,'Budget COGM Detail'!$B124)</f>
        <v>0</v>
      </c>
      <c r="J124" s="280">
        <f>SUMIFS(RD!$T:$T,RD!$B:$B,"3",RD!$H:$H,'Budget COGM Detail'!$D124,RD!$U:$U,'Budget COGM Detail'!$B124)</f>
        <v>0</v>
      </c>
      <c r="K124" s="280">
        <f>SUMIFS(RD!$T:$T,RD!$B:$B,"4",RD!$H:$H,'Budget COGM Detail'!$D124,RD!$U:$U,'Budget COGM Detail'!$B124)</f>
        <v>0</v>
      </c>
      <c r="L124" s="280">
        <f>SUMIFS(RD!$T:$T,RD!$B:$B,"5",RD!$H:$H,'Budget COGM Detail'!$D124,RD!$U:$U,'Budget COGM Detail'!$B124)</f>
        <v>0</v>
      </c>
      <c r="M124" s="280">
        <f>SUMIFS(RD!$T:$T,RD!$B:$B,"6",RD!$H:$H,'Budget COGM Detail'!$D124,RD!$U:$U,'Budget COGM Detail'!$B124)</f>
        <v>0</v>
      </c>
      <c r="N124" s="294"/>
      <c r="O124" s="294"/>
      <c r="P124" s="294"/>
      <c r="Q124" s="294"/>
      <c r="R124" s="294"/>
      <c r="S124" s="294"/>
      <c r="T124" s="281">
        <f t="shared" si="17"/>
        <v>0</v>
      </c>
      <c r="U124" s="281">
        <f>SUMIFS(RD!AV:AV,RD!U:U,'Budget COGM Detail'!B124,RD!H:H,'Budget COGM Detail'!D124)</f>
        <v>0</v>
      </c>
      <c r="V124" s="282"/>
      <c r="W124" s="282"/>
      <c r="X124" s="282"/>
      <c r="Y124" s="282"/>
      <c r="Z124" s="282"/>
      <c r="AA124" s="282"/>
      <c r="AB124" s="282"/>
      <c r="AC124" s="282"/>
      <c r="AD124" s="282"/>
      <c r="AE124" s="282"/>
      <c r="AF124" s="282"/>
      <c r="AG124" s="282"/>
      <c r="AH124" s="283">
        <f t="shared" si="18"/>
        <v>0</v>
      </c>
      <c r="AI124" s="284">
        <f t="shared" si="20"/>
        <v>0</v>
      </c>
      <c r="AJ124" s="283"/>
      <c r="AK124" s="288"/>
      <c r="AL124" s="286"/>
      <c r="AM124" s="287"/>
      <c r="AN124" s="288"/>
      <c r="AO124" s="289"/>
      <c r="AP124" s="289"/>
      <c r="AQ124" s="290"/>
      <c r="AR124" s="252">
        <f t="shared" si="19"/>
        <v>0</v>
      </c>
      <c r="AS124" s="291"/>
      <c r="AT124" s="277" t="s">
        <v>1817</v>
      </c>
      <c r="AU124" s="277" t="s">
        <v>1817</v>
      </c>
      <c r="AV124" s="292" t="s">
        <v>1633</v>
      </c>
      <c r="AW124" s="292" t="e">
        <f>IF(#REF!="","",IF(#REF!&lt;&gt;"human resources",IF(LEFT(#REF!,6)="10301S","Selling","General Administrative"),IFERROR(IF(FIND("Selling",D124)&gt;0,"Selling","General Administrative"),"General Administrative")))</f>
        <v>#REF!</v>
      </c>
      <c r="AX124" s="292" t="s">
        <v>1633</v>
      </c>
    </row>
    <row r="125" spans="1:50" s="293" customFormat="1" x14ac:dyDescent="0.25">
      <c r="A125" s="277" t="s">
        <v>20</v>
      </c>
      <c r="B125" s="277" t="s">
        <v>377</v>
      </c>
      <c r="C125" s="277" t="s">
        <v>4467</v>
      </c>
      <c r="D125" s="430">
        <v>52400030</v>
      </c>
      <c r="E125" s="278" t="s">
        <v>1411</v>
      </c>
      <c r="F125" s="279" t="str">
        <f>VLOOKUP(D125,'Master Data'!H:I,2,FALSE)</f>
        <v>General transportation</v>
      </c>
      <c r="G125" s="279" t="str">
        <f>_xlfn.CONCAT(VLOOKUP(D125,'Master Data'!B:F,5,0)," ","Cost")</f>
        <v>Fixed Cost</v>
      </c>
      <c r="H125" s="280">
        <f>SUMIFS(RD!$T:$T,RD!$B:$B,"1",RD!$H:$H,'Budget COGM Detail'!$D125,RD!$U:$U,'Budget COGM Detail'!$B125)</f>
        <v>0</v>
      </c>
      <c r="I125" s="280">
        <f>SUMIFS(RD!$T:$T,RD!$B:$B,"2",RD!$H:$H,'Budget COGM Detail'!$D125,RD!$U:$U,'Budget COGM Detail'!$B125)</f>
        <v>0</v>
      </c>
      <c r="J125" s="280">
        <f>SUMIFS(RD!$T:$T,RD!$B:$B,"3",RD!$H:$H,'Budget COGM Detail'!$D125,RD!$U:$U,'Budget COGM Detail'!$B125)</f>
        <v>0</v>
      </c>
      <c r="K125" s="280">
        <f>SUMIFS(RD!$T:$T,RD!$B:$B,"4",RD!$H:$H,'Budget COGM Detail'!$D125,RD!$U:$U,'Budget COGM Detail'!$B125)</f>
        <v>0</v>
      </c>
      <c r="L125" s="280">
        <f>SUMIFS(RD!$T:$T,RD!$B:$B,"5",RD!$H:$H,'Budget COGM Detail'!$D125,RD!$U:$U,'Budget COGM Detail'!$B125)</f>
        <v>0</v>
      </c>
      <c r="M125" s="280">
        <f>SUMIFS(RD!$T:$T,RD!$B:$B,"6",RD!$H:$H,'Budget COGM Detail'!$D125,RD!$U:$U,'Budget COGM Detail'!$B125)</f>
        <v>0</v>
      </c>
      <c r="N125" s="294"/>
      <c r="O125" s="294"/>
      <c r="P125" s="294"/>
      <c r="Q125" s="294"/>
      <c r="R125" s="294"/>
      <c r="S125" s="294"/>
      <c r="T125" s="281">
        <f t="shared" si="17"/>
        <v>0</v>
      </c>
      <c r="U125" s="281">
        <f>SUMIFS(RD!AV:AV,RD!U:U,'Budget COGM Detail'!B125,RD!H:H,'Budget COGM Detail'!D125)</f>
        <v>0</v>
      </c>
      <c r="V125" s="282"/>
      <c r="W125" s="282"/>
      <c r="X125" s="282"/>
      <c r="Y125" s="282"/>
      <c r="Z125" s="282"/>
      <c r="AA125" s="282"/>
      <c r="AB125" s="282"/>
      <c r="AC125" s="282"/>
      <c r="AD125" s="282"/>
      <c r="AE125" s="282"/>
      <c r="AF125" s="282"/>
      <c r="AG125" s="282"/>
      <c r="AH125" s="283">
        <f t="shared" si="18"/>
        <v>0</v>
      </c>
      <c r="AI125" s="284">
        <f t="shared" si="20"/>
        <v>0</v>
      </c>
      <c r="AJ125" s="283"/>
      <c r="AK125" s="288"/>
      <c r="AL125" s="286"/>
      <c r="AM125" s="287"/>
      <c r="AN125" s="288"/>
      <c r="AO125" s="289"/>
      <c r="AP125" s="289"/>
      <c r="AQ125" s="290"/>
      <c r="AR125" s="252">
        <f t="shared" si="19"/>
        <v>0</v>
      </c>
      <c r="AS125" s="291"/>
      <c r="AT125" s="277" t="s">
        <v>1817</v>
      </c>
      <c r="AU125" s="277" t="s">
        <v>1817</v>
      </c>
      <c r="AV125" s="292" t="s">
        <v>1633</v>
      </c>
      <c r="AW125" s="292" t="e">
        <f>IF(#REF!="","",IF(#REF!&lt;&gt;"human resources",IF(LEFT(#REF!,6)="10301S","Selling","General Administrative"),IFERROR(IF(FIND("Selling",D125)&gt;0,"Selling","General Administrative"),"General Administrative")))</f>
        <v>#REF!</v>
      </c>
      <c r="AX125" s="292" t="s">
        <v>1633</v>
      </c>
    </row>
    <row r="126" spans="1:50" s="293" customFormat="1" x14ac:dyDescent="0.25">
      <c r="A126" s="277" t="s">
        <v>20</v>
      </c>
      <c r="B126" s="277" t="s">
        <v>377</v>
      </c>
      <c r="C126" s="277" t="s">
        <v>4467</v>
      </c>
      <c r="D126" s="430">
        <v>52400060</v>
      </c>
      <c r="E126" s="278" t="s">
        <v>1412</v>
      </c>
      <c r="F126" s="279" t="str">
        <f>VLOOKUP(D126,'Master Data'!H:I,2,FALSE)</f>
        <v>General transportation</v>
      </c>
      <c r="G126" s="279" t="str">
        <f>_xlfn.CONCAT(VLOOKUP(D126,'Master Data'!B:F,5,0)," ","Cost")</f>
        <v>Fixed Cost</v>
      </c>
      <c r="H126" s="280">
        <f>SUMIFS(RD!$T:$T,RD!$B:$B,"1",RD!$H:$H,'Budget COGM Detail'!$D126,RD!$U:$U,'Budget COGM Detail'!$B126)</f>
        <v>0</v>
      </c>
      <c r="I126" s="280">
        <f>SUMIFS(RD!$T:$T,RD!$B:$B,"2",RD!$H:$H,'Budget COGM Detail'!$D126,RD!$U:$U,'Budget COGM Detail'!$B126)</f>
        <v>0</v>
      </c>
      <c r="J126" s="280">
        <f>SUMIFS(RD!$T:$T,RD!$B:$B,"3",RD!$H:$H,'Budget COGM Detail'!$D126,RD!$U:$U,'Budget COGM Detail'!$B126)</f>
        <v>0</v>
      </c>
      <c r="K126" s="280">
        <f>SUMIFS(RD!$T:$T,RD!$B:$B,"4",RD!$H:$H,'Budget COGM Detail'!$D126,RD!$U:$U,'Budget COGM Detail'!$B126)</f>
        <v>0</v>
      </c>
      <c r="L126" s="280">
        <f>SUMIFS(RD!$T:$T,RD!$B:$B,"5",RD!$H:$H,'Budget COGM Detail'!$D126,RD!$U:$U,'Budget COGM Detail'!$B126)</f>
        <v>0</v>
      </c>
      <c r="M126" s="280">
        <f>SUMIFS(RD!$T:$T,RD!$B:$B,"6",RD!$H:$H,'Budget COGM Detail'!$D126,RD!$U:$U,'Budget COGM Detail'!$B126)</f>
        <v>0</v>
      </c>
      <c r="N126" s="294"/>
      <c r="O126" s="294"/>
      <c r="P126" s="294"/>
      <c r="Q126" s="294"/>
      <c r="R126" s="294"/>
      <c r="S126" s="294"/>
      <c r="T126" s="281">
        <f t="shared" si="17"/>
        <v>0</v>
      </c>
      <c r="U126" s="281">
        <f>SUMIFS(RD!AV:AV,RD!U:U,'Budget COGM Detail'!B126,RD!H:H,'Budget COGM Detail'!D126)</f>
        <v>0</v>
      </c>
      <c r="V126" s="282"/>
      <c r="W126" s="282"/>
      <c r="X126" s="282"/>
      <c r="Y126" s="282"/>
      <c r="Z126" s="282"/>
      <c r="AA126" s="282"/>
      <c r="AB126" s="282"/>
      <c r="AC126" s="282"/>
      <c r="AD126" s="282"/>
      <c r="AE126" s="282"/>
      <c r="AF126" s="282"/>
      <c r="AG126" s="282"/>
      <c r="AH126" s="283">
        <f t="shared" si="18"/>
        <v>0</v>
      </c>
      <c r="AI126" s="284">
        <f t="shared" si="20"/>
        <v>0</v>
      </c>
      <c r="AJ126" s="283"/>
      <c r="AK126" s="288"/>
      <c r="AL126" s="286"/>
      <c r="AM126" s="287"/>
      <c r="AN126" s="288"/>
      <c r="AO126" s="289"/>
      <c r="AP126" s="289"/>
      <c r="AQ126" s="290"/>
      <c r="AR126" s="252">
        <f t="shared" si="19"/>
        <v>0</v>
      </c>
      <c r="AS126" s="291"/>
      <c r="AT126" s="277" t="s">
        <v>1817</v>
      </c>
      <c r="AU126" s="277" t="s">
        <v>1817</v>
      </c>
      <c r="AV126" s="292" t="s">
        <v>1633</v>
      </c>
      <c r="AW126" s="292" t="e">
        <f>IF(#REF!="","",IF(#REF!&lt;&gt;"human resources",IF(LEFT(#REF!,6)="10301S","Selling","General Administrative"),IFERROR(IF(FIND("Selling",D126)&gt;0,"Selling","General Administrative"),"General Administrative")))</f>
        <v>#REF!</v>
      </c>
      <c r="AX126" s="292" t="s">
        <v>1633</v>
      </c>
    </row>
    <row r="127" spans="1:50" s="293" customFormat="1" x14ac:dyDescent="0.25">
      <c r="A127" s="277" t="s">
        <v>20</v>
      </c>
      <c r="B127" s="277" t="s">
        <v>377</v>
      </c>
      <c r="C127" s="277" t="s">
        <v>4467</v>
      </c>
      <c r="D127" s="430">
        <v>52600020</v>
      </c>
      <c r="E127" s="278" t="s">
        <v>1413</v>
      </c>
      <c r="F127" s="279" t="str">
        <f>VLOOKUP(D127,'Master Data'!H:I,2,FALSE)</f>
        <v>Equipment expenses</v>
      </c>
      <c r="G127" s="279" t="str">
        <f>_xlfn.CONCAT(VLOOKUP(D127,'Master Data'!B:F,5,0)," ","Cost")</f>
        <v>Fixed Cost</v>
      </c>
      <c r="H127" s="280">
        <f>SUMIFS(RD!$T:$T,RD!$B:$B,"1",RD!$H:$H,'Budget COGM Detail'!$D127,RD!$U:$U,'Budget COGM Detail'!$B127)</f>
        <v>0</v>
      </c>
      <c r="I127" s="280">
        <f>SUMIFS(RD!$T:$T,RD!$B:$B,"2",RD!$H:$H,'Budget COGM Detail'!$D127,RD!$U:$U,'Budget COGM Detail'!$B127)</f>
        <v>0</v>
      </c>
      <c r="J127" s="280">
        <f>SUMIFS(RD!$T:$T,RD!$B:$B,"3",RD!$H:$H,'Budget COGM Detail'!$D127,RD!$U:$U,'Budget COGM Detail'!$B127)</f>
        <v>0</v>
      </c>
      <c r="K127" s="280">
        <f>SUMIFS(RD!$T:$T,RD!$B:$B,"4",RD!$H:$H,'Budget COGM Detail'!$D127,RD!$U:$U,'Budget COGM Detail'!$B127)</f>
        <v>0</v>
      </c>
      <c r="L127" s="280">
        <f>SUMIFS(RD!$T:$T,RD!$B:$B,"5",RD!$H:$H,'Budget COGM Detail'!$D127,RD!$U:$U,'Budget COGM Detail'!$B127)</f>
        <v>0</v>
      </c>
      <c r="M127" s="280">
        <f>SUMIFS(RD!$T:$T,RD!$B:$B,"6",RD!$H:$H,'Budget COGM Detail'!$D127,RD!$U:$U,'Budget COGM Detail'!$B127)</f>
        <v>0</v>
      </c>
      <c r="N127" s="294"/>
      <c r="O127" s="294"/>
      <c r="P127" s="294"/>
      <c r="Q127" s="294"/>
      <c r="R127" s="294"/>
      <c r="S127" s="294"/>
      <c r="T127" s="281">
        <f t="shared" si="17"/>
        <v>0</v>
      </c>
      <c r="U127" s="281">
        <f>SUMIFS(RD!AV:AV,RD!U:U,'Budget COGM Detail'!B127,RD!H:H,'Budget COGM Detail'!D127)</f>
        <v>0</v>
      </c>
      <c r="V127" s="282"/>
      <c r="W127" s="282"/>
      <c r="X127" s="282"/>
      <c r="Y127" s="282"/>
      <c r="Z127" s="282"/>
      <c r="AA127" s="282"/>
      <c r="AB127" s="282"/>
      <c r="AC127" s="282"/>
      <c r="AD127" s="282"/>
      <c r="AE127" s="282"/>
      <c r="AF127" s="282"/>
      <c r="AG127" s="282"/>
      <c r="AH127" s="283">
        <f t="shared" si="18"/>
        <v>0</v>
      </c>
      <c r="AI127" s="284">
        <f t="shared" si="20"/>
        <v>0</v>
      </c>
      <c r="AJ127" s="283"/>
      <c r="AK127" s="288"/>
      <c r="AL127" s="286"/>
      <c r="AM127" s="287"/>
      <c r="AN127" s="288"/>
      <c r="AO127" s="289"/>
      <c r="AP127" s="289"/>
      <c r="AQ127" s="290"/>
      <c r="AR127" s="252">
        <f t="shared" si="19"/>
        <v>0</v>
      </c>
      <c r="AS127" s="291"/>
      <c r="AT127" s="277" t="s">
        <v>1817</v>
      </c>
      <c r="AU127" s="277" t="s">
        <v>1817</v>
      </c>
      <c r="AV127" s="292" t="s">
        <v>1633</v>
      </c>
      <c r="AW127" s="292" t="e">
        <f>IF(#REF!="","",IF(#REF!&lt;&gt;"human resources",IF(LEFT(#REF!,6)="10301S","Selling","General Administrative"),IFERROR(IF(FIND("Selling",D127)&gt;0,"Selling","General Administrative"),"General Administrative")))</f>
        <v>#REF!</v>
      </c>
      <c r="AX127" s="292" t="s">
        <v>1633</v>
      </c>
    </row>
    <row r="128" spans="1:50" s="293" customFormat="1" x14ac:dyDescent="0.25">
      <c r="A128" s="277" t="s">
        <v>20</v>
      </c>
      <c r="B128" s="277" t="s">
        <v>377</v>
      </c>
      <c r="C128" s="277" t="s">
        <v>4467</v>
      </c>
      <c r="D128" s="430">
        <v>52600030</v>
      </c>
      <c r="E128" s="278" t="s">
        <v>1414</v>
      </c>
      <c r="F128" s="279" t="str">
        <f>VLOOKUP(D128,'Master Data'!H:I,2,FALSE)</f>
        <v>Equipment expenses</v>
      </c>
      <c r="G128" s="279" t="str">
        <f>_xlfn.CONCAT(VLOOKUP(D128,'Master Data'!B:F,5,0)," ","Cost")</f>
        <v>Fixed Cost</v>
      </c>
      <c r="H128" s="280">
        <f>SUMIFS(RD!$T:$T,RD!$B:$B,"1",RD!$H:$H,'Budget COGM Detail'!$D128,RD!$U:$U,'Budget COGM Detail'!$B128)</f>
        <v>0</v>
      </c>
      <c r="I128" s="280">
        <f>SUMIFS(RD!$T:$T,RD!$B:$B,"2",RD!$H:$H,'Budget COGM Detail'!$D128,RD!$U:$U,'Budget COGM Detail'!$B128)</f>
        <v>0</v>
      </c>
      <c r="J128" s="280">
        <f>SUMIFS(RD!$T:$T,RD!$B:$B,"3",RD!$H:$H,'Budget COGM Detail'!$D128,RD!$U:$U,'Budget COGM Detail'!$B128)</f>
        <v>0</v>
      </c>
      <c r="K128" s="280">
        <f>SUMIFS(RD!$T:$T,RD!$B:$B,"4",RD!$H:$H,'Budget COGM Detail'!$D128,RD!$U:$U,'Budget COGM Detail'!$B128)</f>
        <v>0</v>
      </c>
      <c r="L128" s="280">
        <f>SUMIFS(RD!$T:$T,RD!$B:$B,"5",RD!$H:$H,'Budget COGM Detail'!$D128,RD!$U:$U,'Budget COGM Detail'!$B128)</f>
        <v>0</v>
      </c>
      <c r="M128" s="280">
        <f>SUMIFS(RD!$T:$T,RD!$B:$B,"6",RD!$H:$H,'Budget COGM Detail'!$D128,RD!$U:$U,'Budget COGM Detail'!$B128)</f>
        <v>0</v>
      </c>
      <c r="N128" s="294"/>
      <c r="O128" s="294"/>
      <c r="P128" s="294"/>
      <c r="Q128" s="294"/>
      <c r="R128" s="294"/>
      <c r="S128" s="294"/>
      <c r="T128" s="281">
        <f t="shared" si="17"/>
        <v>0</v>
      </c>
      <c r="U128" s="281">
        <f>SUMIFS(RD!AV:AV,RD!U:U,'Budget COGM Detail'!B128,RD!H:H,'Budget COGM Detail'!D128)</f>
        <v>0</v>
      </c>
      <c r="V128" s="282"/>
      <c r="W128" s="282"/>
      <c r="X128" s="282"/>
      <c r="Y128" s="282"/>
      <c r="Z128" s="282"/>
      <c r="AA128" s="282"/>
      <c r="AB128" s="282"/>
      <c r="AC128" s="282"/>
      <c r="AD128" s="282"/>
      <c r="AE128" s="282"/>
      <c r="AF128" s="282"/>
      <c r="AG128" s="282"/>
      <c r="AH128" s="283">
        <f t="shared" si="18"/>
        <v>0</v>
      </c>
      <c r="AI128" s="284">
        <f t="shared" si="20"/>
        <v>0</v>
      </c>
      <c r="AJ128" s="283"/>
      <c r="AK128" s="288"/>
      <c r="AL128" s="286"/>
      <c r="AM128" s="287"/>
      <c r="AN128" s="288"/>
      <c r="AO128" s="289"/>
      <c r="AP128" s="289"/>
      <c r="AQ128" s="290"/>
      <c r="AR128" s="252">
        <f t="shared" si="19"/>
        <v>0</v>
      </c>
      <c r="AS128" s="291"/>
      <c r="AT128" s="277" t="s">
        <v>1817</v>
      </c>
      <c r="AU128" s="277" t="s">
        <v>1817</v>
      </c>
      <c r="AV128" s="292" t="s">
        <v>1633</v>
      </c>
      <c r="AW128" s="292" t="e">
        <f>IF(#REF!="","",IF(#REF!&lt;&gt;"human resources",IF(LEFT(#REF!,6)="10301S","Selling","General Administrative"),IFERROR(IF(FIND("Selling",D128)&gt;0,"Selling","General Administrative"),"General Administrative")))</f>
        <v>#REF!</v>
      </c>
      <c r="AX128" s="292" t="s">
        <v>1633</v>
      </c>
    </row>
    <row r="129" spans="1:50" s="293" customFormat="1" x14ac:dyDescent="0.25">
      <c r="A129" s="277" t="s">
        <v>20</v>
      </c>
      <c r="B129" s="277" t="s">
        <v>377</v>
      </c>
      <c r="C129" s="277" t="s">
        <v>4467</v>
      </c>
      <c r="D129" s="430">
        <v>53100010</v>
      </c>
      <c r="E129" s="278" t="s">
        <v>1415</v>
      </c>
      <c r="F129" s="279" t="str">
        <f>VLOOKUP(D129,'Master Data'!H:I,2,FALSE)</f>
        <v>Repair &amp; Maintenance</v>
      </c>
      <c r="G129" s="279" t="str">
        <f>_xlfn.CONCAT(VLOOKUP(D129,'Master Data'!B:F,5,0)," ","Cost")</f>
        <v>Variable Cost</v>
      </c>
      <c r="H129" s="280">
        <f>SUMIFS(RD!$T:$T,RD!$B:$B,"1",RD!$H:$H,'Budget COGM Detail'!$D129,RD!$U:$U,'Budget COGM Detail'!$B129)</f>
        <v>14.51</v>
      </c>
      <c r="I129" s="280">
        <f>SUMIFS(RD!$T:$T,RD!$B:$B,"2",RD!$H:$H,'Budget COGM Detail'!$D129,RD!$U:$U,'Budget COGM Detail'!$B129)</f>
        <v>0</v>
      </c>
      <c r="J129" s="280">
        <f>SUMIFS(RD!$T:$T,RD!$B:$B,"3",RD!$H:$H,'Budget COGM Detail'!$D129,RD!$U:$U,'Budget COGM Detail'!$B129)</f>
        <v>0</v>
      </c>
      <c r="K129" s="280">
        <f>SUMIFS(RD!$T:$T,RD!$B:$B,"4",RD!$H:$H,'Budget COGM Detail'!$D129,RD!$U:$U,'Budget COGM Detail'!$B129)</f>
        <v>0</v>
      </c>
      <c r="L129" s="280">
        <f>SUMIFS(RD!$T:$T,RD!$B:$B,"5",RD!$H:$H,'Budget COGM Detail'!$D129,RD!$U:$U,'Budget COGM Detail'!$B129)</f>
        <v>0</v>
      </c>
      <c r="M129" s="280">
        <f>SUMIFS(RD!$T:$T,RD!$B:$B,"6",RD!$H:$H,'Budget COGM Detail'!$D129,RD!$U:$U,'Budget COGM Detail'!$B129)</f>
        <v>3.38</v>
      </c>
      <c r="N129" s="294"/>
      <c r="O129" s="294"/>
      <c r="P129" s="294"/>
      <c r="Q129" s="294"/>
      <c r="R129" s="294"/>
      <c r="S129" s="294"/>
      <c r="T129" s="281">
        <f t="shared" si="17"/>
        <v>17.89</v>
      </c>
      <c r="U129" s="281">
        <f>SUMIFS(RD!AV:AV,RD!U:U,'Budget COGM Detail'!B129,RD!H:H,'Budget COGM Detail'!D129)</f>
        <v>294283</v>
      </c>
      <c r="V129" s="282"/>
      <c r="W129" s="282"/>
      <c r="X129" s="282"/>
      <c r="Y129" s="282"/>
      <c r="Z129" s="282"/>
      <c r="AA129" s="282"/>
      <c r="AB129" s="282"/>
      <c r="AC129" s="282"/>
      <c r="AD129" s="282"/>
      <c r="AE129" s="282"/>
      <c r="AF129" s="282"/>
      <c r="AG129" s="282"/>
      <c r="AH129" s="283">
        <f t="shared" si="18"/>
        <v>0</v>
      </c>
      <c r="AI129" s="284">
        <f t="shared" si="20"/>
        <v>0</v>
      </c>
      <c r="AJ129" s="283"/>
      <c r="AK129" s="288"/>
      <c r="AL129" s="286"/>
      <c r="AM129" s="287"/>
      <c r="AN129" s="288"/>
      <c r="AO129" s="289"/>
      <c r="AP129" s="289"/>
      <c r="AQ129" s="290"/>
      <c r="AR129" s="252">
        <f t="shared" si="19"/>
        <v>0</v>
      </c>
      <c r="AS129" s="291"/>
      <c r="AT129" s="277" t="s">
        <v>1817</v>
      </c>
      <c r="AU129" s="277" t="s">
        <v>1817</v>
      </c>
      <c r="AV129" s="292" t="s">
        <v>1633</v>
      </c>
      <c r="AW129" s="292" t="e">
        <f>IF(#REF!="","",IF(#REF!&lt;&gt;"human resources",IF(LEFT(#REF!,6)="10301S","Selling","General Administrative"),IFERROR(IF(FIND("Selling",D129)&gt;0,"Selling","General Administrative"),"General Administrative")))</f>
        <v>#REF!</v>
      </c>
      <c r="AX129" s="292" t="s">
        <v>1633</v>
      </c>
    </row>
    <row r="130" spans="1:50" s="293" customFormat="1" x14ac:dyDescent="0.25">
      <c r="A130" s="277" t="s">
        <v>20</v>
      </c>
      <c r="B130" s="277" t="s">
        <v>377</v>
      </c>
      <c r="C130" s="277" t="s">
        <v>4467</v>
      </c>
      <c r="D130" s="430">
        <v>50800030</v>
      </c>
      <c r="E130" s="278" t="s">
        <v>1631</v>
      </c>
      <c r="F130" s="279" t="str">
        <f>VLOOKUP(D130,'Master Data'!H:I,2,FALSE)</f>
        <v>Repair &amp; Maintenance</v>
      </c>
      <c r="G130" s="279" t="str">
        <f>_xlfn.CONCAT(VLOOKUP(D130,'Master Data'!B:F,5,0)," ","Cost")</f>
        <v>Variable Cost</v>
      </c>
      <c r="H130" s="280">
        <f>SUMIFS(RD!$T:$T,RD!$B:$B,"1",RD!$H:$H,'Budget COGM Detail'!$D130,RD!$U:$U,'Budget COGM Detail'!$B130)</f>
        <v>0</v>
      </c>
      <c r="I130" s="280">
        <f>SUMIFS(RD!$T:$T,RD!$B:$B,"2",RD!$H:$H,'Budget COGM Detail'!$D130,RD!$U:$U,'Budget COGM Detail'!$B130)</f>
        <v>0</v>
      </c>
      <c r="J130" s="280">
        <f>SUMIFS(RD!$T:$T,RD!$B:$B,"3",RD!$H:$H,'Budget COGM Detail'!$D130,RD!$U:$U,'Budget COGM Detail'!$B130)</f>
        <v>0</v>
      </c>
      <c r="K130" s="280">
        <f>SUMIFS(RD!$T:$T,RD!$B:$B,"4",RD!$H:$H,'Budget COGM Detail'!$D130,RD!$U:$U,'Budget COGM Detail'!$B130)</f>
        <v>0</v>
      </c>
      <c r="L130" s="280">
        <f>SUMIFS(RD!$T:$T,RD!$B:$B,"5",RD!$H:$H,'Budget COGM Detail'!$D130,RD!$U:$U,'Budget COGM Detail'!$B130)</f>
        <v>0</v>
      </c>
      <c r="M130" s="280">
        <f>SUMIFS(RD!$T:$T,RD!$B:$B,"6",RD!$H:$H,'Budget COGM Detail'!$D130,RD!$U:$U,'Budget COGM Detail'!$B130)</f>
        <v>0</v>
      </c>
      <c r="N130" s="294"/>
      <c r="O130" s="294"/>
      <c r="P130" s="294"/>
      <c r="Q130" s="294"/>
      <c r="R130" s="294"/>
      <c r="S130" s="294"/>
      <c r="T130" s="281">
        <f t="shared" si="17"/>
        <v>0</v>
      </c>
      <c r="U130" s="281">
        <f>SUMIFS(RD!AV:AV,RD!U:U,'Budget COGM Detail'!B130,RD!H:H,'Budget COGM Detail'!D130)</f>
        <v>0</v>
      </c>
      <c r="V130" s="282">
        <f>SUMIFS('Production Target'!$F$616:$F$629,'Production Target'!$B$616:$B$629,'Budget COGM Detail'!$C130,'Production Target'!$D$616:$D$629,'Budget COGM Detail'!$E130)</f>
        <v>0</v>
      </c>
      <c r="W130" s="282">
        <f>SUMIFS('Production Target'!G$616:G$629,'Production Target'!$B$616:$B$629,'Budget COGM Detail'!$C130,'Production Target'!$D$616:$D$629,'Budget COGM Detail'!$E130)</f>
        <v>0</v>
      </c>
      <c r="X130" s="282">
        <f>SUMIFS('Production Target'!H$616:H$629,'Production Target'!$B$616:$B$629,'Budget COGM Detail'!$C130,'Production Target'!$D$616:$D$629,'Budget COGM Detail'!$E130)</f>
        <v>0</v>
      </c>
      <c r="Y130" s="282">
        <f>SUMIFS('Production Target'!I$616:I$629,'Production Target'!$B$616:$B$629,'Budget COGM Detail'!$C130,'Production Target'!$D$616:$D$629,'Budget COGM Detail'!$E130)</f>
        <v>0</v>
      </c>
      <c r="Z130" s="282">
        <f>SUMIFS('Production Target'!J$616:J$629,'Production Target'!$B$616:$B$629,'Budget COGM Detail'!$C130,'Production Target'!$D$616:$D$629,'Budget COGM Detail'!$E130)</f>
        <v>0</v>
      </c>
      <c r="AA130" s="282">
        <f>SUMIFS('Production Target'!K$616:K$629,'Production Target'!$B$616:$B$629,'Budget COGM Detail'!$C130,'Production Target'!$D$616:$D$629,'Budget COGM Detail'!$E130)</f>
        <v>0</v>
      </c>
      <c r="AB130" s="282">
        <f>SUMIFS('Production Target'!L$616:L$629,'Production Target'!$B$616:$B$629,'Budget COGM Detail'!$C130,'Production Target'!$D$616:$D$629,'Budget COGM Detail'!$E130)</f>
        <v>0</v>
      </c>
      <c r="AC130" s="282">
        <f>SUMIFS('Production Target'!M$616:M$629,'Production Target'!$B$616:$B$629,'Budget COGM Detail'!$C130,'Production Target'!$D$616:$D$629,'Budget COGM Detail'!$E130)</f>
        <v>0</v>
      </c>
      <c r="AD130" s="282">
        <f>SUMIFS('Production Target'!N$616:N$629,'Production Target'!$B$616:$B$629,'Budget COGM Detail'!$C130,'Production Target'!$D$616:$D$629,'Budget COGM Detail'!$E130)</f>
        <v>0</v>
      </c>
      <c r="AE130" s="282">
        <f>SUMIFS('Production Target'!O$616:O$629,'Production Target'!$B$616:$B$629,'Budget COGM Detail'!$C130,'Production Target'!$D$616:$D$629,'Budget COGM Detail'!$E130)</f>
        <v>0</v>
      </c>
      <c r="AF130" s="282">
        <f>SUMIFS('Production Target'!P$616:P$629,'Production Target'!$B$616:$B$629,'Budget COGM Detail'!$C130,'Production Target'!$D$616:$D$629,'Budget COGM Detail'!$E130)</f>
        <v>0</v>
      </c>
      <c r="AG130" s="282">
        <f>SUMIFS('Production Target'!Q$616:Q$629,'Production Target'!$B$616:$B$629,'Budget COGM Detail'!$C130,'Production Target'!$D$616:$D$629,'Budget COGM Detail'!$E130)</f>
        <v>0</v>
      </c>
      <c r="AH130" s="283">
        <f t="shared" si="18"/>
        <v>0</v>
      </c>
      <c r="AI130" s="284">
        <f t="shared" si="20"/>
        <v>0</v>
      </c>
      <c r="AJ130" s="283"/>
      <c r="AK130" s="288"/>
      <c r="AL130" s="286"/>
      <c r="AM130" s="287"/>
      <c r="AN130" s="288"/>
      <c r="AO130" s="289"/>
      <c r="AP130" s="289"/>
      <c r="AQ130" s="290"/>
      <c r="AR130" s="252">
        <f t="shared" si="19"/>
        <v>0</v>
      </c>
      <c r="AS130" s="291"/>
      <c r="AT130" s="277" t="s">
        <v>1817</v>
      </c>
      <c r="AU130" s="277" t="s">
        <v>1817</v>
      </c>
      <c r="AV130" s="292" t="s">
        <v>1633</v>
      </c>
      <c r="AW130" s="292" t="e">
        <f>IF(#REF!="","",IF(#REF!&lt;&gt;"human resources",IF(LEFT(#REF!,6)="10301S","Selling","General Administrative"),IFERROR(IF(FIND("Selling",D130)&gt;0,"Selling","General Administrative"),"General Administrative")))</f>
        <v>#REF!</v>
      </c>
      <c r="AX130" s="292" t="s">
        <v>1633</v>
      </c>
    </row>
    <row r="131" spans="1:50" s="293" customFormat="1" x14ac:dyDescent="0.25">
      <c r="A131" s="277" t="s">
        <v>20</v>
      </c>
      <c r="B131" s="277" t="s">
        <v>377</v>
      </c>
      <c r="C131" s="277" t="s">
        <v>4467</v>
      </c>
      <c r="D131" s="430">
        <v>52400040</v>
      </c>
      <c r="E131" s="278" t="s">
        <v>620</v>
      </c>
      <c r="F131" s="279" t="str">
        <f>VLOOKUP(D131,'Master Data'!H:I,2,FALSE)</f>
        <v>General Transportation</v>
      </c>
      <c r="G131" s="279" t="str">
        <f>_xlfn.CONCAT(VLOOKUP(D131,'Master Data'!B:F,5,0)," ","Cost")</f>
        <v>Fixed Cost</v>
      </c>
      <c r="H131" s="280">
        <f>SUMIFS(RD!$T:$T,RD!$B:$B,"1",RD!$H:$H,'Budget COGM Detail'!$D131,RD!$U:$U,'Budget COGM Detail'!$B131)</f>
        <v>0</v>
      </c>
      <c r="I131" s="280">
        <f>SUMIFS(RD!$T:$T,RD!$B:$B,"2",RD!$H:$H,'Budget COGM Detail'!$D131,RD!$U:$U,'Budget COGM Detail'!$B131)</f>
        <v>0</v>
      </c>
      <c r="J131" s="280">
        <f>SUMIFS(RD!$T:$T,RD!$B:$B,"3",RD!$H:$H,'Budget COGM Detail'!$D131,RD!$U:$U,'Budget COGM Detail'!$B131)</f>
        <v>0</v>
      </c>
      <c r="K131" s="280">
        <f>SUMIFS(RD!$T:$T,RD!$B:$B,"4",RD!$H:$H,'Budget COGM Detail'!$D131,RD!$U:$U,'Budget COGM Detail'!$B131)</f>
        <v>0</v>
      </c>
      <c r="L131" s="280">
        <f>SUMIFS(RD!$T:$T,RD!$B:$B,"5",RD!$H:$H,'Budget COGM Detail'!$D131,RD!$U:$U,'Budget COGM Detail'!$B131)</f>
        <v>0</v>
      </c>
      <c r="M131" s="280">
        <f>SUMIFS(RD!$T:$T,RD!$B:$B,"6",RD!$H:$H,'Budget COGM Detail'!$D131,RD!$U:$U,'Budget COGM Detail'!$B131)</f>
        <v>0</v>
      </c>
      <c r="N131" s="294"/>
      <c r="O131" s="294"/>
      <c r="P131" s="294"/>
      <c r="Q131" s="294"/>
      <c r="R131" s="294"/>
      <c r="S131" s="294"/>
      <c r="T131" s="281">
        <f t="shared" si="17"/>
        <v>0</v>
      </c>
      <c r="U131" s="281">
        <f>SUMIFS(RD!AV:AV,RD!U:U,'Budget COGM Detail'!B131,RD!H:H,'Budget COGM Detail'!D131)</f>
        <v>0</v>
      </c>
      <c r="V131" s="282"/>
      <c r="W131" s="282"/>
      <c r="X131" s="282"/>
      <c r="Y131" s="282"/>
      <c r="Z131" s="282"/>
      <c r="AA131" s="282"/>
      <c r="AB131" s="282"/>
      <c r="AC131" s="282"/>
      <c r="AD131" s="282"/>
      <c r="AE131" s="282"/>
      <c r="AF131" s="282"/>
      <c r="AG131" s="282"/>
      <c r="AH131" s="283">
        <f t="shared" si="18"/>
        <v>0</v>
      </c>
      <c r="AI131" s="284">
        <f t="shared" si="20"/>
        <v>0</v>
      </c>
      <c r="AJ131" s="283"/>
      <c r="AK131" s="288"/>
      <c r="AL131" s="286"/>
      <c r="AM131" s="287"/>
      <c r="AN131" s="288"/>
      <c r="AO131" s="289"/>
      <c r="AP131" s="289"/>
      <c r="AQ131" s="290"/>
      <c r="AR131" s="252">
        <f t="shared" si="19"/>
        <v>0</v>
      </c>
      <c r="AS131" s="291"/>
      <c r="AT131" s="277" t="s">
        <v>1817</v>
      </c>
      <c r="AU131" s="277" t="s">
        <v>1817</v>
      </c>
      <c r="AV131" s="292" t="s">
        <v>1633</v>
      </c>
      <c r="AW131" s="292" t="e">
        <f>IF(#REF!="","",IF(#REF!&lt;&gt;"human resources",IF(LEFT(#REF!,6)="10301S","Selling","General Administrative"),IFERROR(IF(FIND("Selling",D131)&gt;0,"Selling","General Administrative"),"General Administrative")))</f>
        <v>#REF!</v>
      </c>
      <c r="AX131" s="292" t="s">
        <v>1633</v>
      </c>
    </row>
    <row r="132" spans="1:50" s="293" customFormat="1" x14ac:dyDescent="0.25">
      <c r="A132" s="277" t="s">
        <v>20</v>
      </c>
      <c r="B132" s="277" t="s">
        <v>377</v>
      </c>
      <c r="C132" s="277" t="s">
        <v>4467</v>
      </c>
      <c r="D132" s="430">
        <v>52200010</v>
      </c>
      <c r="E132" s="278" t="s">
        <v>610</v>
      </c>
      <c r="F132" s="279" t="str">
        <f>VLOOKUP(D132,'Master Data'!H:I,2,FALSE)</f>
        <v>Stationery &amp; Printing</v>
      </c>
      <c r="G132" s="279" t="str">
        <f>_xlfn.CONCAT(VLOOKUP(D132,'Master Data'!B:F,5,0)," ","Cost")</f>
        <v>Fixed Cost</v>
      </c>
      <c r="H132" s="280">
        <f>SUMIFS(RD!$T:$T,RD!$B:$B,"1",RD!$H:$H,'Budget COGM Detail'!$D132,RD!$U:$U,'Budget COGM Detail'!$B132)</f>
        <v>0</v>
      </c>
      <c r="I132" s="280">
        <f>SUMIFS(RD!$T:$T,RD!$B:$B,"2",RD!$H:$H,'Budget COGM Detail'!$D132,RD!$U:$U,'Budget COGM Detail'!$B132)</f>
        <v>0</v>
      </c>
      <c r="J132" s="280">
        <f>SUMIFS(RD!$T:$T,RD!$B:$B,"3",RD!$H:$H,'Budget COGM Detail'!$D132,RD!$U:$U,'Budget COGM Detail'!$B132)</f>
        <v>0</v>
      </c>
      <c r="K132" s="280">
        <f>SUMIFS(RD!$T:$T,RD!$B:$B,"4",RD!$H:$H,'Budget COGM Detail'!$D132,RD!$U:$U,'Budget COGM Detail'!$B132)</f>
        <v>0</v>
      </c>
      <c r="L132" s="280">
        <f>SUMIFS(RD!$T:$T,RD!$B:$B,"5",RD!$H:$H,'Budget COGM Detail'!$D132,RD!$U:$U,'Budget COGM Detail'!$B132)</f>
        <v>0</v>
      </c>
      <c r="M132" s="280">
        <f>SUMIFS(RD!$T:$T,RD!$B:$B,"6",RD!$H:$H,'Budget COGM Detail'!$D132,RD!$U:$U,'Budget COGM Detail'!$B132)</f>
        <v>0</v>
      </c>
      <c r="N132" s="294"/>
      <c r="O132" s="294"/>
      <c r="P132" s="294"/>
      <c r="Q132" s="294"/>
      <c r="R132" s="294"/>
      <c r="S132" s="294"/>
      <c r="T132" s="281">
        <f t="shared" si="17"/>
        <v>0</v>
      </c>
      <c r="U132" s="281">
        <f>SUMIFS(RD!AV:AV,RD!U:U,'Budget COGM Detail'!B132,RD!H:H,'Budget COGM Detail'!D132)</f>
        <v>0</v>
      </c>
      <c r="V132" s="282"/>
      <c r="W132" s="282"/>
      <c r="X132" s="282"/>
      <c r="Y132" s="282"/>
      <c r="Z132" s="282"/>
      <c r="AA132" s="282"/>
      <c r="AB132" s="282"/>
      <c r="AC132" s="282"/>
      <c r="AD132" s="282"/>
      <c r="AE132" s="282"/>
      <c r="AF132" s="282"/>
      <c r="AG132" s="282"/>
      <c r="AH132" s="283">
        <f t="shared" si="18"/>
        <v>0</v>
      </c>
      <c r="AI132" s="284">
        <f t="shared" si="20"/>
        <v>0</v>
      </c>
      <c r="AJ132" s="283"/>
      <c r="AK132" s="288"/>
      <c r="AL132" s="286"/>
      <c r="AM132" s="287"/>
      <c r="AN132" s="288"/>
      <c r="AO132" s="289"/>
      <c r="AP132" s="289"/>
      <c r="AQ132" s="290"/>
      <c r="AR132" s="252">
        <f t="shared" si="19"/>
        <v>0</v>
      </c>
      <c r="AS132" s="291"/>
      <c r="AT132" s="277" t="s">
        <v>1817</v>
      </c>
      <c r="AU132" s="277" t="s">
        <v>1817</v>
      </c>
      <c r="AV132" s="292" t="s">
        <v>1633</v>
      </c>
      <c r="AW132" s="292" t="e">
        <f>IF(#REF!="","",IF(#REF!&lt;&gt;"human resources",IF(LEFT(#REF!,6)="10301S","Selling","General Administrative"),IFERROR(IF(FIND("Selling",D132)&gt;0,"Selling","General Administrative"),"General Administrative")))</f>
        <v>#REF!</v>
      </c>
      <c r="AX132" s="292" t="s">
        <v>1633</v>
      </c>
    </row>
    <row r="133" spans="1:50" s="293" customFormat="1" x14ac:dyDescent="0.25">
      <c r="A133" s="277" t="s">
        <v>20</v>
      </c>
      <c r="B133" s="277" t="s">
        <v>377</v>
      </c>
      <c r="C133" s="277" t="s">
        <v>4467</v>
      </c>
      <c r="D133" s="430">
        <v>51900030</v>
      </c>
      <c r="E133" s="278" t="s">
        <v>587</v>
      </c>
      <c r="F133" s="279" t="str">
        <f>VLOOKUP(D133,'Master Data'!H:I,2,FALSE)</f>
        <v>Professional Fee</v>
      </c>
      <c r="G133" s="279" t="str">
        <f>_xlfn.CONCAT(VLOOKUP(D133,'Master Data'!B:F,5,0)," ","Cost")</f>
        <v>Fixed Cost</v>
      </c>
      <c r="H133" s="280">
        <f>SUMIFS(RD!$T:$T,RD!$B:$B,"1",RD!$H:$H,'Budget COGM Detail'!$D133,RD!$U:$U,'Budget COGM Detail'!$B133)</f>
        <v>0</v>
      </c>
      <c r="I133" s="280">
        <f>SUMIFS(RD!$T:$T,RD!$B:$B,"2",RD!$H:$H,'Budget COGM Detail'!$D133,RD!$U:$U,'Budget COGM Detail'!$B133)</f>
        <v>0</v>
      </c>
      <c r="J133" s="280">
        <f>SUMIFS(RD!$T:$T,RD!$B:$B,"3",RD!$H:$H,'Budget COGM Detail'!$D133,RD!$U:$U,'Budget COGM Detail'!$B133)</f>
        <v>0</v>
      </c>
      <c r="K133" s="280">
        <f>SUMIFS(RD!$T:$T,RD!$B:$B,"4",RD!$H:$H,'Budget COGM Detail'!$D133,RD!$U:$U,'Budget COGM Detail'!$B133)</f>
        <v>0</v>
      </c>
      <c r="L133" s="280">
        <f>SUMIFS(RD!$T:$T,RD!$B:$B,"5",RD!$H:$H,'Budget COGM Detail'!$D133,RD!$U:$U,'Budget COGM Detail'!$B133)</f>
        <v>0</v>
      </c>
      <c r="M133" s="280">
        <f>SUMIFS(RD!$T:$T,RD!$B:$B,"6",RD!$H:$H,'Budget COGM Detail'!$D133,RD!$U:$U,'Budget COGM Detail'!$B133)</f>
        <v>0</v>
      </c>
      <c r="N133" s="294"/>
      <c r="O133" s="294"/>
      <c r="P133" s="294"/>
      <c r="Q133" s="294"/>
      <c r="R133" s="294"/>
      <c r="S133" s="294"/>
      <c r="T133" s="281">
        <f t="shared" si="17"/>
        <v>0</v>
      </c>
      <c r="U133" s="281">
        <f>SUMIFS(RD!AV:AV,RD!U:U,'Budget COGM Detail'!B133,RD!H:H,'Budget COGM Detail'!D133)</f>
        <v>0</v>
      </c>
      <c r="V133" s="282"/>
      <c r="W133" s="282"/>
      <c r="X133" s="282"/>
      <c r="Y133" s="282"/>
      <c r="Z133" s="282"/>
      <c r="AA133" s="282"/>
      <c r="AB133" s="282"/>
      <c r="AC133" s="282"/>
      <c r="AD133" s="282"/>
      <c r="AE133" s="282"/>
      <c r="AF133" s="282"/>
      <c r="AG133" s="282"/>
      <c r="AH133" s="283">
        <f t="shared" si="18"/>
        <v>0</v>
      </c>
      <c r="AI133" s="284">
        <f t="shared" si="20"/>
        <v>0</v>
      </c>
      <c r="AJ133" s="283"/>
      <c r="AK133" s="288"/>
      <c r="AL133" s="286"/>
      <c r="AM133" s="287"/>
      <c r="AN133" s="288"/>
      <c r="AO133" s="289"/>
      <c r="AP133" s="289"/>
      <c r="AQ133" s="290"/>
      <c r="AR133" s="252">
        <f t="shared" si="19"/>
        <v>0</v>
      </c>
      <c r="AS133" s="291"/>
      <c r="AT133" s="277" t="s">
        <v>1817</v>
      </c>
      <c r="AU133" s="277" t="s">
        <v>1817</v>
      </c>
      <c r="AV133" s="292" t="s">
        <v>1633</v>
      </c>
      <c r="AW133" s="292" t="e">
        <f>IF(#REF!="","",IF(#REF!&lt;&gt;"human resources",IF(LEFT(#REF!,6)="10301S","Selling","General Administrative"),IFERROR(IF(FIND("Selling",D133)&gt;0,"Selling","General Administrative"),"General Administrative")))</f>
        <v>#REF!</v>
      </c>
      <c r="AX133" s="292" t="s">
        <v>1633</v>
      </c>
    </row>
    <row r="134" spans="1:50" s="293" customFormat="1" x14ac:dyDescent="0.25">
      <c r="A134" s="277" t="s">
        <v>20</v>
      </c>
      <c r="B134" s="277" t="s">
        <v>377</v>
      </c>
      <c r="C134" s="277" t="s">
        <v>4467</v>
      </c>
      <c r="D134" s="430">
        <v>52100050</v>
      </c>
      <c r="E134" s="278" t="s">
        <v>1462</v>
      </c>
      <c r="F134" s="279" t="str">
        <f>VLOOKUP(D134,'Master Data'!H:I,2,FALSE)</f>
        <v>Tax and license</v>
      </c>
      <c r="G134" s="279" t="str">
        <f>_xlfn.CONCAT(VLOOKUP(D134,'Master Data'!B:F,5,0)," ","Cost")</f>
        <v>Fixed Cost</v>
      </c>
      <c r="H134" s="280">
        <f>SUMIFS(RD!$T:$T,RD!$B:$B,"1",RD!$H:$H,'Budget COGM Detail'!$D134,RD!$U:$U,'Budget COGM Detail'!$B134)</f>
        <v>0</v>
      </c>
      <c r="I134" s="280">
        <f>SUMIFS(RD!$T:$T,RD!$B:$B,"2",RD!$H:$H,'Budget COGM Detail'!$D134,RD!$U:$U,'Budget COGM Detail'!$B134)</f>
        <v>0</v>
      </c>
      <c r="J134" s="280">
        <f>SUMIFS(RD!$T:$T,RD!$B:$B,"3",RD!$H:$H,'Budget COGM Detail'!$D134,RD!$U:$U,'Budget COGM Detail'!$B134)</f>
        <v>0</v>
      </c>
      <c r="K134" s="280">
        <f>SUMIFS(RD!$T:$T,RD!$B:$B,"4",RD!$H:$H,'Budget COGM Detail'!$D134,RD!$U:$U,'Budget COGM Detail'!$B134)</f>
        <v>0</v>
      </c>
      <c r="L134" s="280">
        <f>SUMIFS(RD!$T:$T,RD!$B:$B,"5",RD!$H:$H,'Budget COGM Detail'!$D134,RD!$U:$U,'Budget COGM Detail'!$B134)</f>
        <v>0</v>
      </c>
      <c r="M134" s="280">
        <f>SUMIFS(RD!$T:$T,RD!$B:$B,"6",RD!$H:$H,'Budget COGM Detail'!$D134,RD!$U:$U,'Budget COGM Detail'!$B134)</f>
        <v>0</v>
      </c>
      <c r="N134" s="294"/>
      <c r="O134" s="294"/>
      <c r="P134" s="294"/>
      <c r="Q134" s="294"/>
      <c r="R134" s="294"/>
      <c r="S134" s="294"/>
      <c r="T134" s="281">
        <f t="shared" si="17"/>
        <v>0</v>
      </c>
      <c r="U134" s="281">
        <f>SUMIFS(RD!AV:AV,RD!U:U,'Budget COGM Detail'!B134,RD!H:H,'Budget COGM Detail'!D134)</f>
        <v>0</v>
      </c>
      <c r="V134" s="282"/>
      <c r="W134" s="282"/>
      <c r="X134" s="282"/>
      <c r="Y134" s="282"/>
      <c r="Z134" s="282"/>
      <c r="AA134" s="282"/>
      <c r="AB134" s="282"/>
      <c r="AC134" s="282"/>
      <c r="AD134" s="282"/>
      <c r="AE134" s="282"/>
      <c r="AF134" s="282"/>
      <c r="AG134" s="282"/>
      <c r="AH134" s="283">
        <f t="shared" si="18"/>
        <v>0</v>
      </c>
      <c r="AI134" s="284">
        <f t="shared" si="20"/>
        <v>0</v>
      </c>
      <c r="AJ134" s="283"/>
      <c r="AK134" s="288"/>
      <c r="AL134" s="286"/>
      <c r="AM134" s="287"/>
      <c r="AN134" s="288"/>
      <c r="AO134" s="289"/>
      <c r="AP134" s="289"/>
      <c r="AQ134" s="290"/>
      <c r="AR134" s="252">
        <f t="shared" si="19"/>
        <v>0</v>
      </c>
      <c r="AS134" s="291"/>
      <c r="AT134" s="277" t="s">
        <v>1817</v>
      </c>
      <c r="AU134" s="277" t="s">
        <v>1817</v>
      </c>
      <c r="AV134" s="292" t="s">
        <v>1633</v>
      </c>
      <c r="AW134" s="292" t="e">
        <f>IF(#REF!="","",IF(#REF!&lt;&gt;"human resources",IF(LEFT(#REF!,6)="10301S","Selling","General Administrative"),IFERROR(IF(FIND("Selling",D134)&gt;0,"Selling","General Administrative"),"General Administrative")))</f>
        <v>#REF!</v>
      </c>
      <c r="AX134" s="292" t="s">
        <v>1633</v>
      </c>
    </row>
    <row r="135" spans="1:50" s="293" customFormat="1" x14ac:dyDescent="0.25">
      <c r="A135" s="277" t="s">
        <v>20</v>
      </c>
      <c r="B135" s="277" t="s">
        <v>377</v>
      </c>
      <c r="C135" s="277" t="s">
        <v>4467</v>
      </c>
      <c r="D135" s="430">
        <v>51700030</v>
      </c>
      <c r="E135" s="278" t="s">
        <v>1406</v>
      </c>
      <c r="F135" s="279" t="str">
        <f>VLOOKUP(D135,'Master Data'!H:I,2,FALSE)</f>
        <v>Rental</v>
      </c>
      <c r="G135" s="279" t="str">
        <f>_xlfn.CONCAT(VLOOKUP(D135,'Master Data'!B:F,5,0)," ","Cost")</f>
        <v>Fixed Cost</v>
      </c>
      <c r="H135" s="280">
        <f>SUMIFS(RD!$T:$T,RD!$B:$B,"1",RD!$H:$H,'Budget COGM Detail'!$D135,RD!$U:$U,'Budget COGM Detail'!$B135)</f>
        <v>0</v>
      </c>
      <c r="I135" s="280">
        <f>SUMIFS(RD!$T:$T,RD!$B:$B,"2",RD!$H:$H,'Budget COGM Detail'!$D135,RD!$U:$U,'Budget COGM Detail'!$B135)</f>
        <v>0</v>
      </c>
      <c r="J135" s="280">
        <f>SUMIFS(RD!$T:$T,RD!$B:$B,"3",RD!$H:$H,'Budget COGM Detail'!$D135,RD!$U:$U,'Budget COGM Detail'!$B135)</f>
        <v>0</v>
      </c>
      <c r="K135" s="280">
        <f>SUMIFS(RD!$T:$T,RD!$B:$B,"4",RD!$H:$H,'Budget COGM Detail'!$D135,RD!$U:$U,'Budget COGM Detail'!$B135)</f>
        <v>0</v>
      </c>
      <c r="L135" s="280">
        <f>SUMIFS(RD!$T:$T,RD!$B:$B,"5",RD!$H:$H,'Budget COGM Detail'!$D135,RD!$U:$U,'Budget COGM Detail'!$B135)</f>
        <v>0</v>
      </c>
      <c r="M135" s="280">
        <f>SUMIFS(RD!$T:$T,RD!$B:$B,"6",RD!$H:$H,'Budget COGM Detail'!$D135,RD!$U:$U,'Budget COGM Detail'!$B135)</f>
        <v>0</v>
      </c>
      <c r="N135" s="294"/>
      <c r="O135" s="294"/>
      <c r="P135" s="294"/>
      <c r="Q135" s="294"/>
      <c r="R135" s="294"/>
      <c r="S135" s="294"/>
      <c r="T135" s="281">
        <f t="shared" si="17"/>
        <v>0</v>
      </c>
      <c r="U135" s="281">
        <f>SUMIFS(RD!AV:AV,RD!U:U,'Budget COGM Detail'!B135,RD!H:H,'Budget COGM Detail'!D135)</f>
        <v>0</v>
      </c>
      <c r="V135" s="282"/>
      <c r="W135" s="282"/>
      <c r="X135" s="282"/>
      <c r="Y135" s="282"/>
      <c r="Z135" s="282"/>
      <c r="AA135" s="282"/>
      <c r="AB135" s="282"/>
      <c r="AC135" s="282"/>
      <c r="AD135" s="282"/>
      <c r="AE135" s="282"/>
      <c r="AF135" s="282"/>
      <c r="AG135" s="282"/>
      <c r="AH135" s="283">
        <f t="shared" si="18"/>
        <v>0</v>
      </c>
      <c r="AI135" s="284">
        <f t="shared" si="20"/>
        <v>0</v>
      </c>
      <c r="AJ135" s="283"/>
      <c r="AK135" s="288"/>
      <c r="AL135" s="286"/>
      <c r="AM135" s="287"/>
      <c r="AN135" s="288"/>
      <c r="AO135" s="289"/>
      <c r="AP135" s="289"/>
      <c r="AQ135" s="290"/>
      <c r="AR135" s="252">
        <f t="shared" si="19"/>
        <v>0</v>
      </c>
      <c r="AS135" s="291"/>
      <c r="AT135" s="277" t="s">
        <v>1817</v>
      </c>
      <c r="AU135" s="277" t="s">
        <v>1817</v>
      </c>
      <c r="AV135" s="292" t="s">
        <v>1633</v>
      </c>
      <c r="AW135" s="292" t="e">
        <f>IF(#REF!="","",IF(#REF!&lt;&gt;"human resources",IF(LEFT(#REF!,6)="10301S","Selling","General Administrative"),IFERROR(IF(FIND("Selling",D135)&gt;0,"Selling","General Administrative"),"General Administrative")))</f>
        <v>#REF!</v>
      </c>
      <c r="AX135" s="292" t="s">
        <v>1633</v>
      </c>
    </row>
    <row r="136" spans="1:50" s="293" customFormat="1" x14ac:dyDescent="0.25">
      <c r="A136" s="277" t="s">
        <v>20</v>
      </c>
      <c r="B136" s="277" t="s">
        <v>377</v>
      </c>
      <c r="C136" s="277" t="s">
        <v>4467</v>
      </c>
      <c r="D136" s="430">
        <v>52900020</v>
      </c>
      <c r="E136" s="278" t="s">
        <v>1470</v>
      </c>
      <c r="F136" s="279" t="str">
        <f>VLOOKUP(D136,'Master Data'!H:I,2,FALSE)</f>
        <v>Tax and license</v>
      </c>
      <c r="G136" s="279" t="str">
        <f>_xlfn.CONCAT(VLOOKUP(D136,'Master Data'!B:F,5,0)," ","Cost")</f>
        <v>Fixed Cost</v>
      </c>
      <c r="H136" s="280">
        <f>SUMIFS(RD!$T:$T,RD!$B:$B,"1",RD!$H:$H,'Budget COGM Detail'!$D136,RD!$U:$U,'Budget COGM Detail'!$B136)</f>
        <v>0</v>
      </c>
      <c r="I136" s="280">
        <f>SUMIFS(RD!$T:$T,RD!$B:$B,"2",RD!$H:$H,'Budget COGM Detail'!$D136,RD!$U:$U,'Budget COGM Detail'!$B136)</f>
        <v>0</v>
      </c>
      <c r="J136" s="280">
        <f>SUMIFS(RD!$T:$T,RD!$B:$B,"3",RD!$H:$H,'Budget COGM Detail'!$D136,RD!$U:$U,'Budget COGM Detail'!$B136)</f>
        <v>0</v>
      </c>
      <c r="K136" s="280">
        <f>SUMIFS(RD!$T:$T,RD!$B:$B,"4",RD!$H:$H,'Budget COGM Detail'!$D136,RD!$U:$U,'Budget COGM Detail'!$B136)</f>
        <v>0</v>
      </c>
      <c r="L136" s="280">
        <f>SUMIFS(RD!$T:$T,RD!$B:$B,"5",RD!$H:$H,'Budget COGM Detail'!$D136,RD!$U:$U,'Budget COGM Detail'!$B136)</f>
        <v>0</v>
      </c>
      <c r="M136" s="280">
        <f>SUMIFS(RD!$T:$T,RD!$B:$B,"6",RD!$H:$H,'Budget COGM Detail'!$D136,RD!$U:$U,'Budget COGM Detail'!$B136)</f>
        <v>0</v>
      </c>
      <c r="N136" s="294"/>
      <c r="O136" s="294"/>
      <c r="P136" s="294"/>
      <c r="Q136" s="294"/>
      <c r="R136" s="294"/>
      <c r="S136" s="294"/>
      <c r="T136" s="281">
        <f t="shared" si="17"/>
        <v>0</v>
      </c>
      <c r="U136" s="281">
        <f>SUMIFS(RD!AV:AV,RD!U:U,'Budget COGM Detail'!B136,RD!H:H,'Budget COGM Detail'!D136)</f>
        <v>0</v>
      </c>
      <c r="V136" s="282"/>
      <c r="W136" s="282"/>
      <c r="X136" s="282"/>
      <c r="Y136" s="282"/>
      <c r="Z136" s="282"/>
      <c r="AA136" s="282"/>
      <c r="AB136" s="282"/>
      <c r="AC136" s="282"/>
      <c r="AD136" s="282"/>
      <c r="AE136" s="282"/>
      <c r="AF136" s="282"/>
      <c r="AG136" s="282"/>
      <c r="AH136" s="283">
        <f t="shared" si="18"/>
        <v>0</v>
      </c>
      <c r="AI136" s="284">
        <f t="shared" si="20"/>
        <v>0</v>
      </c>
      <c r="AJ136" s="283"/>
      <c r="AK136" s="288"/>
      <c r="AL136" s="286"/>
      <c r="AM136" s="287"/>
      <c r="AN136" s="288"/>
      <c r="AO136" s="289"/>
      <c r="AP136" s="289"/>
      <c r="AQ136" s="290"/>
      <c r="AR136" s="252">
        <f t="shared" si="19"/>
        <v>0</v>
      </c>
      <c r="AS136" s="291"/>
      <c r="AT136" s="277" t="s">
        <v>1817</v>
      </c>
      <c r="AU136" s="277" t="s">
        <v>1817</v>
      </c>
      <c r="AV136" s="292" t="s">
        <v>1633</v>
      </c>
      <c r="AW136" s="292" t="e">
        <f>IF(#REF!="","",IF(#REF!&lt;&gt;"human resources",IF(LEFT(#REF!,6)="10301S","Selling","General Administrative"),IFERROR(IF(FIND("Selling",D136)&gt;0,"Selling","General Administrative"),"General Administrative")))</f>
        <v>#REF!</v>
      </c>
      <c r="AX136" s="292" t="s">
        <v>1633</v>
      </c>
    </row>
    <row r="139" spans="1:50" x14ac:dyDescent="0.25">
      <c r="H139" s="295"/>
    </row>
    <row r="141" spans="1:50" x14ac:dyDescent="0.25">
      <c r="D141" s="266"/>
      <c r="E141" s="266"/>
      <c r="F141" s="266"/>
      <c r="G141" s="266"/>
      <c r="H141" s="266"/>
      <c r="I141" s="266"/>
      <c r="J141" s="266"/>
      <c r="K141" s="266"/>
      <c r="L141" s="266"/>
      <c r="M141" s="266"/>
      <c r="N141" s="266"/>
      <c r="O141" s="266"/>
      <c r="P141" s="266"/>
      <c r="Q141" s="266"/>
      <c r="R141" s="266"/>
      <c r="S141" s="266"/>
      <c r="T141" s="266"/>
      <c r="U141" s="266"/>
      <c r="V141" s="266"/>
      <c r="W141" s="266"/>
      <c r="X141" s="266"/>
      <c r="Y141" s="266"/>
      <c r="Z141" s="266"/>
      <c r="AA141" s="266"/>
      <c r="AB141" s="266"/>
      <c r="AC141" s="266"/>
      <c r="AD141" s="266"/>
      <c r="AE141" s="266"/>
      <c r="AF141" s="266"/>
      <c r="AG141" s="266"/>
      <c r="AH141" s="266"/>
      <c r="AI141" s="266"/>
      <c r="AJ141" s="266"/>
      <c r="AK141" s="266"/>
      <c r="AL141" s="266"/>
      <c r="AM141" s="266"/>
      <c r="AN141" s="266"/>
      <c r="AO141" s="266"/>
      <c r="AP141" s="266"/>
      <c r="AQ141" s="266"/>
      <c r="AR141" s="266"/>
      <c r="AS141" s="266"/>
      <c r="AT141" s="266"/>
    </row>
  </sheetData>
  <sheetProtection formatColumns="0" formatRows="0" sort="0" autoFilter="0" pivotTables="0"/>
  <autoFilter ref="A2:AX136" xr:uid="{58445D8E-0644-4170-B564-672F2FE181C9}"/>
  <dataValidations count="3">
    <dataValidation type="custom" showInputMessage="1" showErrorMessage="1" sqref="V3:AG136" xr:uid="{DA4AFED8-9B2E-4E2C-8E87-D66B09ACFE4A}">
      <formula1>ISNUMBER(V3)</formula1>
    </dataValidation>
    <dataValidation type="list" allowBlank="1" showInputMessage="1" showErrorMessage="1" sqref="AK3:AK136" xr:uid="{D966C206-FB73-4771-9C43-85269FBFD526}">
      <formula1>"Monthly Recurring, Periodically (Quarterly/Yearly) Recurring, One Off, Conditional"</formula1>
    </dataValidation>
    <dataValidation type="list" allowBlank="1" showInputMessage="1" showErrorMessage="1" sqref="AN3:AN136"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0A1B2-AB8E-4341-8B83-2CD74B1224E0}">
  <dimension ref="A1:AP186"/>
  <sheetViews>
    <sheetView topLeftCell="C1" zoomScale="85" zoomScaleNormal="85" workbookViewId="0">
      <pane ySplit="1" topLeftCell="A168" activePane="bottomLeft" state="frozen"/>
      <selection activeCell="AD1" sqref="AD1"/>
      <selection pane="bottomLeft" activeCell="G2" sqref="G2:G186"/>
    </sheetView>
  </sheetViews>
  <sheetFormatPr defaultRowHeight="15" x14ac:dyDescent="0.25"/>
  <cols>
    <col min="1" max="1" width="11.140625" bestFit="1" customWidth="1"/>
    <col min="2" max="2" width="6.42578125" bestFit="1" customWidth="1"/>
    <col min="3" max="3" width="16.85546875" bestFit="1" customWidth="1"/>
    <col min="4" max="4" width="7.7109375" bestFit="1" customWidth="1"/>
    <col min="6" max="6" width="10.85546875" bestFit="1" customWidth="1"/>
    <col min="7" max="7" width="30.7109375" bestFit="1" customWidth="1"/>
    <col min="8" max="9" width="8.28515625" bestFit="1" customWidth="1"/>
    <col min="11" max="11" width="18.42578125" bestFit="1" customWidth="1"/>
    <col min="12" max="12" width="14" bestFit="1" customWidth="1"/>
    <col min="13" max="13" width="15.5703125" bestFit="1" customWidth="1"/>
    <col min="14" max="14" width="13.85546875" bestFit="1" customWidth="1"/>
    <col min="15" max="15" width="9.140625" bestFit="1" customWidth="1"/>
    <col min="16" max="16" width="10.7109375" bestFit="1" customWidth="1"/>
    <col min="17" max="17" width="20.4257812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 bestFit="1" customWidth="1"/>
    <col min="40" max="40" width="16.85546875" bestFit="1" customWidth="1"/>
    <col min="41" max="41" width="10.42578125" bestFit="1" customWidth="1"/>
    <col min="44" max="44" width="12.28515625" bestFit="1" customWidth="1"/>
    <col min="45" max="45" width="11.5703125" customWidth="1"/>
    <col min="46" max="46" width="32.5703125" bestFit="1" customWidth="1"/>
    <col min="47" max="47" width="15.42578125" bestFit="1" customWidth="1"/>
    <col min="48" max="48" width="19.42578125" bestFit="1" customWidth="1"/>
    <col min="49" max="49" width="24.85546875" bestFit="1" customWidth="1"/>
    <col min="50" max="50" width="10.5703125" bestFit="1" customWidth="1"/>
    <col min="51" max="51" width="9.42578125" bestFit="1" customWidth="1"/>
    <col min="52" max="52" width="10.85546875" bestFit="1" customWidth="1"/>
  </cols>
  <sheetData>
    <row r="1" spans="1:42" ht="60" x14ac:dyDescent="0.25">
      <c r="A1" s="16" t="s">
        <v>1772</v>
      </c>
      <c r="B1" s="16" t="s">
        <v>1773</v>
      </c>
      <c r="C1" s="16" t="s">
        <v>1774</v>
      </c>
      <c r="D1" s="82" t="s">
        <v>1775</v>
      </c>
      <c r="E1" s="82" t="s">
        <v>1776</v>
      </c>
      <c r="F1" s="16" t="s">
        <v>1338</v>
      </c>
      <c r="G1" s="16" t="s">
        <v>1777</v>
      </c>
      <c r="H1" s="82" t="s">
        <v>1778</v>
      </c>
      <c r="I1" s="82" t="s">
        <v>1779</v>
      </c>
      <c r="J1" s="82" t="s">
        <v>1780</v>
      </c>
      <c r="K1" s="16" t="s">
        <v>1781</v>
      </c>
      <c r="L1" s="16" t="s">
        <v>1782</v>
      </c>
      <c r="M1" s="16" t="s">
        <v>1783</v>
      </c>
      <c r="N1" s="16" t="s">
        <v>1784</v>
      </c>
      <c r="O1" s="16" t="s">
        <v>1785</v>
      </c>
      <c r="P1" s="16" t="s">
        <v>76</v>
      </c>
      <c r="Q1" s="16" t="s">
        <v>1786</v>
      </c>
      <c r="R1" s="16" t="s">
        <v>1787</v>
      </c>
      <c r="S1" s="16" t="s">
        <v>1788</v>
      </c>
      <c r="T1" s="16" t="s">
        <v>1789</v>
      </c>
      <c r="U1" s="16" t="s">
        <v>1790</v>
      </c>
      <c r="V1" s="16" t="s">
        <v>1791</v>
      </c>
      <c r="W1" s="16" t="s">
        <v>1792</v>
      </c>
      <c r="X1" s="16" t="s">
        <v>1793</v>
      </c>
      <c r="Y1" s="16" t="s">
        <v>1794</v>
      </c>
      <c r="Z1" s="16" t="s">
        <v>1795</v>
      </c>
      <c r="AA1" s="16" t="s">
        <v>1796</v>
      </c>
      <c r="AB1" s="16" t="s">
        <v>1797</v>
      </c>
      <c r="AC1" s="82" t="s">
        <v>1798</v>
      </c>
      <c r="AD1" s="16" t="s">
        <v>1799</v>
      </c>
      <c r="AE1" s="16" t="s">
        <v>1800</v>
      </c>
      <c r="AF1" s="16" t="s">
        <v>1801</v>
      </c>
      <c r="AG1" s="16" t="s">
        <v>1802</v>
      </c>
      <c r="AH1" s="16" t="s">
        <v>1803</v>
      </c>
      <c r="AI1" s="16" t="s">
        <v>1804</v>
      </c>
      <c r="AJ1" s="16" t="s">
        <v>1805</v>
      </c>
      <c r="AK1" s="16" t="s">
        <v>1806</v>
      </c>
      <c r="AL1" s="16" t="s">
        <v>1807</v>
      </c>
      <c r="AM1" s="16" t="s">
        <v>1808</v>
      </c>
      <c r="AN1" s="16" t="s">
        <v>1809</v>
      </c>
      <c r="AO1" s="83" t="s">
        <v>1771</v>
      </c>
      <c r="AP1" s="83" t="s">
        <v>15</v>
      </c>
    </row>
    <row r="2" spans="1:42" x14ac:dyDescent="0.25">
      <c r="A2" s="84">
        <v>45688</v>
      </c>
      <c r="B2" s="85" t="s">
        <v>1810</v>
      </c>
      <c r="C2" s="79" t="s">
        <v>1811</v>
      </c>
      <c r="D2" s="79" t="s">
        <v>1812</v>
      </c>
      <c r="E2" s="79" t="s">
        <v>89</v>
      </c>
      <c r="F2" s="79">
        <v>50900020</v>
      </c>
      <c r="G2" s="79" t="s">
        <v>472</v>
      </c>
      <c r="H2" s="79" t="s">
        <v>89</v>
      </c>
      <c r="I2" s="86">
        <v>304.13</v>
      </c>
      <c r="J2" s="86">
        <v>304.13</v>
      </c>
      <c r="K2" s="79" t="s">
        <v>1813</v>
      </c>
      <c r="L2" s="79" t="s">
        <v>1633</v>
      </c>
      <c r="M2" s="79" t="s">
        <v>1811</v>
      </c>
      <c r="N2" s="84">
        <v>45688</v>
      </c>
      <c r="O2" s="79" t="s">
        <v>1633</v>
      </c>
      <c r="P2" s="79" t="s">
        <v>306</v>
      </c>
      <c r="Q2" s="79" t="s">
        <v>1722</v>
      </c>
      <c r="R2" s="79" t="s">
        <v>1633</v>
      </c>
      <c r="S2" s="79" t="s">
        <v>1633</v>
      </c>
      <c r="T2" s="79" t="s">
        <v>1633</v>
      </c>
      <c r="U2" s="79" t="s">
        <v>1814</v>
      </c>
      <c r="V2" s="79" t="s">
        <v>1815</v>
      </c>
      <c r="W2" s="79" t="s">
        <v>1633</v>
      </c>
      <c r="X2" s="84"/>
      <c r="Y2" s="79" t="s">
        <v>1633</v>
      </c>
      <c r="Z2" s="84"/>
      <c r="AA2" s="79" t="s">
        <v>1633</v>
      </c>
      <c r="AB2" s="87">
        <v>4739053</v>
      </c>
      <c r="AC2" s="79" t="s">
        <v>1534</v>
      </c>
      <c r="AD2" s="79" t="s">
        <v>1633</v>
      </c>
      <c r="AE2" s="88">
        <v>0</v>
      </c>
      <c r="AF2" s="79" t="s">
        <v>1633</v>
      </c>
      <c r="AG2" s="79" t="s">
        <v>1633</v>
      </c>
      <c r="AH2" s="79" t="s">
        <v>1633</v>
      </c>
      <c r="AI2" s="79" t="s">
        <v>1633</v>
      </c>
      <c r="AJ2" s="79" t="s">
        <v>1633</v>
      </c>
      <c r="AK2" s="79" t="s">
        <v>1633</v>
      </c>
      <c r="AL2" s="79" t="s">
        <v>1633</v>
      </c>
      <c r="AM2" s="79" t="s">
        <v>1816</v>
      </c>
      <c r="AN2" s="79" t="s">
        <v>1633</v>
      </c>
      <c r="AO2" t="s">
        <v>1817</v>
      </c>
      <c r="AP2" t="str">
        <f>LEFT(Q2,3)</f>
        <v>SMS</v>
      </c>
    </row>
    <row r="3" spans="1:42" x14ac:dyDescent="0.25">
      <c r="A3" s="84">
        <v>45688</v>
      </c>
      <c r="B3" s="85" t="s">
        <v>1810</v>
      </c>
      <c r="C3" s="79" t="s">
        <v>1811</v>
      </c>
      <c r="D3" s="79" t="s">
        <v>1812</v>
      </c>
      <c r="E3" s="79" t="s">
        <v>89</v>
      </c>
      <c r="F3" s="79">
        <v>50900020</v>
      </c>
      <c r="G3" s="79" t="s">
        <v>472</v>
      </c>
      <c r="H3" s="79" t="s">
        <v>89</v>
      </c>
      <c r="I3" s="86">
        <v>314.07</v>
      </c>
      <c r="J3" s="86">
        <v>314.07</v>
      </c>
      <c r="K3" s="79" t="s">
        <v>1813</v>
      </c>
      <c r="L3" s="79" t="s">
        <v>1633</v>
      </c>
      <c r="M3" s="79" t="s">
        <v>1811</v>
      </c>
      <c r="N3" s="84">
        <v>45688</v>
      </c>
      <c r="O3" s="79" t="s">
        <v>1633</v>
      </c>
      <c r="P3" s="79" t="s">
        <v>306</v>
      </c>
      <c r="Q3" s="79" t="s">
        <v>1722</v>
      </c>
      <c r="R3" s="79" t="s">
        <v>1633</v>
      </c>
      <c r="S3" s="79" t="s">
        <v>1633</v>
      </c>
      <c r="T3" s="79" t="s">
        <v>1633</v>
      </c>
      <c r="U3" s="79" t="s">
        <v>1818</v>
      </c>
      <c r="V3" s="79" t="s">
        <v>1815</v>
      </c>
      <c r="W3" s="79" t="s">
        <v>1633</v>
      </c>
      <c r="X3" s="84"/>
      <c r="Y3" s="79" t="s">
        <v>1633</v>
      </c>
      <c r="Z3" s="84"/>
      <c r="AA3" s="79" t="s">
        <v>1633</v>
      </c>
      <c r="AB3" s="87">
        <v>4957067</v>
      </c>
      <c r="AC3" s="79" t="s">
        <v>1534</v>
      </c>
      <c r="AD3" s="79" t="s">
        <v>1633</v>
      </c>
      <c r="AE3" s="88">
        <v>0</v>
      </c>
      <c r="AF3" s="79" t="s">
        <v>1633</v>
      </c>
      <c r="AG3" s="79" t="s">
        <v>1633</v>
      </c>
      <c r="AH3" s="79" t="s">
        <v>1633</v>
      </c>
      <c r="AI3" s="79" t="s">
        <v>1633</v>
      </c>
      <c r="AJ3" s="79" t="s">
        <v>1633</v>
      </c>
      <c r="AK3" s="79" t="s">
        <v>1633</v>
      </c>
      <c r="AL3" s="79" t="s">
        <v>1633</v>
      </c>
      <c r="AM3" s="79" t="s">
        <v>1816</v>
      </c>
      <c r="AN3" s="79" t="s">
        <v>1633</v>
      </c>
      <c r="AO3" t="s">
        <v>1817</v>
      </c>
      <c r="AP3" t="str">
        <f t="shared" ref="AP3:AP66" si="0">LEFT(Q3,3)</f>
        <v>SMS</v>
      </c>
    </row>
    <row r="4" spans="1:42" x14ac:dyDescent="0.25">
      <c r="A4" s="84">
        <v>45688</v>
      </c>
      <c r="B4" s="85" t="s">
        <v>1810</v>
      </c>
      <c r="C4" s="79" t="s">
        <v>1819</v>
      </c>
      <c r="D4" s="79" t="s">
        <v>1812</v>
      </c>
      <c r="E4" s="79" t="s">
        <v>89</v>
      </c>
      <c r="F4" s="79">
        <v>50900010</v>
      </c>
      <c r="G4" s="79" t="s">
        <v>470</v>
      </c>
      <c r="H4" s="79" t="s">
        <v>89</v>
      </c>
      <c r="I4" s="86">
        <v>4704.13</v>
      </c>
      <c r="J4" s="86">
        <v>4704.13</v>
      </c>
      <c r="K4" s="79" t="s">
        <v>1813</v>
      </c>
      <c r="L4" s="79" t="s">
        <v>1633</v>
      </c>
      <c r="M4" s="79" t="s">
        <v>1819</v>
      </c>
      <c r="N4" s="84">
        <v>45688</v>
      </c>
      <c r="O4" s="79" t="s">
        <v>1633</v>
      </c>
      <c r="P4" s="79" t="s">
        <v>306</v>
      </c>
      <c r="Q4" s="79" t="s">
        <v>1722</v>
      </c>
      <c r="R4" s="79" t="s">
        <v>1633</v>
      </c>
      <c r="S4" s="79" t="s">
        <v>1633</v>
      </c>
      <c r="T4" s="79" t="s">
        <v>1633</v>
      </c>
      <c r="U4" s="79" t="s">
        <v>1820</v>
      </c>
      <c r="V4" s="79" t="s">
        <v>1815</v>
      </c>
      <c r="W4" s="79" t="s">
        <v>1633</v>
      </c>
      <c r="X4" s="84"/>
      <c r="Y4" s="79" t="s">
        <v>1633</v>
      </c>
      <c r="Z4" s="84"/>
      <c r="AA4" s="79" t="s">
        <v>1633</v>
      </c>
      <c r="AB4" s="87">
        <v>73013208</v>
      </c>
      <c r="AC4" s="79" t="s">
        <v>1534</v>
      </c>
      <c r="AD4" s="79" t="s">
        <v>1633</v>
      </c>
      <c r="AE4" s="88">
        <v>0</v>
      </c>
      <c r="AF4" s="79" t="s">
        <v>1633</v>
      </c>
      <c r="AG4" s="79" t="s">
        <v>1633</v>
      </c>
      <c r="AH4" s="79" t="s">
        <v>1633</v>
      </c>
      <c r="AI4" s="79" t="s">
        <v>1633</v>
      </c>
      <c r="AJ4" s="79" t="s">
        <v>1633</v>
      </c>
      <c r="AK4" s="79" t="s">
        <v>1633</v>
      </c>
      <c r="AL4" s="79" t="s">
        <v>1633</v>
      </c>
      <c r="AM4" s="79" t="s">
        <v>1816</v>
      </c>
      <c r="AN4" s="79" t="s">
        <v>1633</v>
      </c>
      <c r="AO4" t="s">
        <v>1817</v>
      </c>
      <c r="AP4" t="str">
        <f t="shared" si="0"/>
        <v>SMS</v>
      </c>
    </row>
    <row r="5" spans="1:42" x14ac:dyDescent="0.25">
      <c r="A5" s="84">
        <v>45688</v>
      </c>
      <c r="B5" s="85" t="s">
        <v>1810</v>
      </c>
      <c r="C5" s="79" t="s">
        <v>1821</v>
      </c>
      <c r="D5" s="79" t="s">
        <v>1812</v>
      </c>
      <c r="E5" s="79" t="s">
        <v>89</v>
      </c>
      <c r="F5" s="79">
        <v>50900060</v>
      </c>
      <c r="G5" s="79" t="s">
        <v>480</v>
      </c>
      <c r="H5" s="79" t="s">
        <v>89</v>
      </c>
      <c r="I5" s="86">
        <v>18.809999999999999</v>
      </c>
      <c r="J5" s="86">
        <v>18.809999999999999</v>
      </c>
      <c r="K5" s="79" t="s">
        <v>1813</v>
      </c>
      <c r="L5" s="79" t="s">
        <v>1633</v>
      </c>
      <c r="M5" s="79" t="s">
        <v>1821</v>
      </c>
      <c r="N5" s="84">
        <v>45688</v>
      </c>
      <c r="O5" s="79" t="s">
        <v>1633</v>
      </c>
      <c r="P5" s="79" t="s">
        <v>306</v>
      </c>
      <c r="Q5" s="79" t="s">
        <v>1722</v>
      </c>
      <c r="R5" s="79" t="s">
        <v>1633</v>
      </c>
      <c r="S5" s="79" t="s">
        <v>1633</v>
      </c>
      <c r="T5" s="79" t="s">
        <v>1633</v>
      </c>
      <c r="U5" s="79" t="s">
        <v>1822</v>
      </c>
      <c r="V5" s="79" t="s">
        <v>1815</v>
      </c>
      <c r="W5" s="79" t="s">
        <v>1633</v>
      </c>
      <c r="X5" s="84"/>
      <c r="Y5" s="79" t="s">
        <v>1633</v>
      </c>
      <c r="Z5" s="84"/>
      <c r="AA5" s="79" t="s">
        <v>1633</v>
      </c>
      <c r="AB5" s="87">
        <v>295516</v>
      </c>
      <c r="AC5" s="79" t="s">
        <v>1534</v>
      </c>
      <c r="AD5" s="79" t="s">
        <v>1633</v>
      </c>
      <c r="AE5" s="88">
        <v>0</v>
      </c>
      <c r="AF5" s="79" t="s">
        <v>1633</v>
      </c>
      <c r="AG5" s="79" t="s">
        <v>1633</v>
      </c>
      <c r="AH5" s="79" t="s">
        <v>1633</v>
      </c>
      <c r="AI5" s="79" t="s">
        <v>1633</v>
      </c>
      <c r="AJ5" s="79" t="s">
        <v>1633</v>
      </c>
      <c r="AK5" s="79" t="s">
        <v>1633</v>
      </c>
      <c r="AL5" s="79" t="s">
        <v>1633</v>
      </c>
      <c r="AM5" s="79" t="s">
        <v>1816</v>
      </c>
      <c r="AN5" s="79" t="s">
        <v>1633</v>
      </c>
      <c r="AO5" t="s">
        <v>1817</v>
      </c>
      <c r="AP5" t="str">
        <f t="shared" si="0"/>
        <v>SMS</v>
      </c>
    </row>
    <row r="6" spans="1:42" x14ac:dyDescent="0.25">
      <c r="A6" s="84">
        <v>45716</v>
      </c>
      <c r="B6" s="85" t="s">
        <v>1823</v>
      </c>
      <c r="C6" s="79" t="s">
        <v>1824</v>
      </c>
      <c r="D6" s="79" t="s">
        <v>1812</v>
      </c>
      <c r="E6" s="79" t="s">
        <v>89</v>
      </c>
      <c r="F6" s="79">
        <v>50900010</v>
      </c>
      <c r="G6" s="79" t="s">
        <v>470</v>
      </c>
      <c r="H6" s="79" t="s">
        <v>89</v>
      </c>
      <c r="I6" s="86">
        <v>4704.13</v>
      </c>
      <c r="J6" s="86">
        <v>4704.13</v>
      </c>
      <c r="K6" s="79" t="s">
        <v>1825</v>
      </c>
      <c r="L6" s="79" t="s">
        <v>1633</v>
      </c>
      <c r="M6" s="79" t="s">
        <v>1824</v>
      </c>
      <c r="N6" s="84">
        <v>45716</v>
      </c>
      <c r="O6" s="79" t="s">
        <v>1633</v>
      </c>
      <c r="P6" s="79" t="s">
        <v>306</v>
      </c>
      <c r="Q6" s="79" t="s">
        <v>1722</v>
      </c>
      <c r="R6" s="79" t="s">
        <v>1633</v>
      </c>
      <c r="S6" s="79" t="s">
        <v>1633</v>
      </c>
      <c r="T6" s="79" t="s">
        <v>1633</v>
      </c>
      <c r="U6" s="79" t="s">
        <v>1820</v>
      </c>
      <c r="V6" s="79" t="s">
        <v>1815</v>
      </c>
      <c r="W6" s="79" t="s">
        <v>1633</v>
      </c>
      <c r="X6" s="84"/>
      <c r="Y6" s="79" t="s">
        <v>1633</v>
      </c>
      <c r="Z6" s="84"/>
      <c r="AA6" s="79" t="s">
        <v>1633</v>
      </c>
      <c r="AB6" s="87">
        <v>73013209</v>
      </c>
      <c r="AC6" s="79" t="s">
        <v>1534</v>
      </c>
      <c r="AD6" s="79" t="s">
        <v>1633</v>
      </c>
      <c r="AE6" s="88">
        <v>0</v>
      </c>
      <c r="AF6" s="79" t="s">
        <v>1633</v>
      </c>
      <c r="AG6" s="79" t="s">
        <v>1633</v>
      </c>
      <c r="AH6" s="79" t="s">
        <v>1633</v>
      </c>
      <c r="AI6" s="79" t="s">
        <v>1633</v>
      </c>
      <c r="AJ6" s="79" t="s">
        <v>1633</v>
      </c>
      <c r="AK6" s="79" t="s">
        <v>1633</v>
      </c>
      <c r="AL6" s="79" t="s">
        <v>1633</v>
      </c>
      <c r="AM6" s="79" t="s">
        <v>1816</v>
      </c>
      <c r="AN6" s="79" t="s">
        <v>1633</v>
      </c>
      <c r="AO6" t="s">
        <v>1817</v>
      </c>
      <c r="AP6" t="str">
        <f t="shared" si="0"/>
        <v>SMS</v>
      </c>
    </row>
    <row r="7" spans="1:42" x14ac:dyDescent="0.25">
      <c r="A7" s="84">
        <v>45716</v>
      </c>
      <c r="B7" s="85" t="s">
        <v>1823</v>
      </c>
      <c r="C7" s="79" t="s">
        <v>1826</v>
      </c>
      <c r="D7" s="79" t="s">
        <v>1812</v>
      </c>
      <c r="E7" s="79" t="s">
        <v>89</v>
      </c>
      <c r="F7" s="79">
        <v>50900020</v>
      </c>
      <c r="G7" s="79" t="s">
        <v>472</v>
      </c>
      <c r="H7" s="79" t="s">
        <v>89</v>
      </c>
      <c r="I7" s="86">
        <v>304.13</v>
      </c>
      <c r="J7" s="86">
        <v>304.13</v>
      </c>
      <c r="K7" s="79" t="s">
        <v>1825</v>
      </c>
      <c r="L7" s="79" t="s">
        <v>1633</v>
      </c>
      <c r="M7" s="79" t="s">
        <v>1826</v>
      </c>
      <c r="N7" s="84">
        <v>45716</v>
      </c>
      <c r="O7" s="79" t="s">
        <v>1633</v>
      </c>
      <c r="P7" s="79" t="s">
        <v>306</v>
      </c>
      <c r="Q7" s="79" t="s">
        <v>1722</v>
      </c>
      <c r="R7" s="79" t="s">
        <v>1633</v>
      </c>
      <c r="S7" s="79" t="s">
        <v>1633</v>
      </c>
      <c r="T7" s="79" t="s">
        <v>1633</v>
      </c>
      <c r="U7" s="79" t="s">
        <v>1814</v>
      </c>
      <c r="V7" s="79" t="s">
        <v>1815</v>
      </c>
      <c r="W7" s="79" t="s">
        <v>1633</v>
      </c>
      <c r="X7" s="84"/>
      <c r="Y7" s="79" t="s">
        <v>1633</v>
      </c>
      <c r="Z7" s="84"/>
      <c r="AA7" s="79" t="s">
        <v>1633</v>
      </c>
      <c r="AB7" s="87">
        <v>4739053</v>
      </c>
      <c r="AC7" s="79" t="s">
        <v>1534</v>
      </c>
      <c r="AD7" s="79" t="s">
        <v>1633</v>
      </c>
      <c r="AE7" s="88">
        <v>0</v>
      </c>
      <c r="AF7" s="79" t="s">
        <v>1633</v>
      </c>
      <c r="AG7" s="79" t="s">
        <v>1633</v>
      </c>
      <c r="AH7" s="79" t="s">
        <v>1633</v>
      </c>
      <c r="AI7" s="79" t="s">
        <v>1633</v>
      </c>
      <c r="AJ7" s="79" t="s">
        <v>1633</v>
      </c>
      <c r="AK7" s="79" t="s">
        <v>1633</v>
      </c>
      <c r="AL7" s="79" t="s">
        <v>1633</v>
      </c>
      <c r="AM7" s="79" t="s">
        <v>1816</v>
      </c>
      <c r="AN7" s="79" t="s">
        <v>1633</v>
      </c>
      <c r="AO7" t="s">
        <v>1817</v>
      </c>
      <c r="AP7" t="str">
        <f t="shared" si="0"/>
        <v>SMS</v>
      </c>
    </row>
    <row r="8" spans="1:42" x14ac:dyDescent="0.25">
      <c r="A8" s="84">
        <v>45716</v>
      </c>
      <c r="B8" s="85" t="s">
        <v>1823</v>
      </c>
      <c r="C8" s="79" t="s">
        <v>1826</v>
      </c>
      <c r="D8" s="79" t="s">
        <v>1812</v>
      </c>
      <c r="E8" s="79" t="s">
        <v>89</v>
      </c>
      <c r="F8" s="79">
        <v>50900020</v>
      </c>
      <c r="G8" s="79" t="s">
        <v>472</v>
      </c>
      <c r="H8" s="79" t="s">
        <v>89</v>
      </c>
      <c r="I8" s="86">
        <v>314.07</v>
      </c>
      <c r="J8" s="86">
        <v>314.07</v>
      </c>
      <c r="K8" s="79" t="s">
        <v>1825</v>
      </c>
      <c r="L8" s="79" t="s">
        <v>1633</v>
      </c>
      <c r="M8" s="79" t="s">
        <v>1826</v>
      </c>
      <c r="N8" s="84">
        <v>45716</v>
      </c>
      <c r="O8" s="79" t="s">
        <v>1633</v>
      </c>
      <c r="P8" s="79" t="s">
        <v>306</v>
      </c>
      <c r="Q8" s="79" t="s">
        <v>1722</v>
      </c>
      <c r="R8" s="79" t="s">
        <v>1633</v>
      </c>
      <c r="S8" s="79" t="s">
        <v>1633</v>
      </c>
      <c r="T8" s="79" t="s">
        <v>1633</v>
      </c>
      <c r="U8" s="79" t="s">
        <v>1818</v>
      </c>
      <c r="V8" s="79" t="s">
        <v>1815</v>
      </c>
      <c r="W8" s="79" t="s">
        <v>1633</v>
      </c>
      <c r="X8" s="84"/>
      <c r="Y8" s="79" t="s">
        <v>1633</v>
      </c>
      <c r="Z8" s="84"/>
      <c r="AA8" s="79" t="s">
        <v>1633</v>
      </c>
      <c r="AB8" s="87">
        <v>4957067</v>
      </c>
      <c r="AC8" s="79" t="s">
        <v>1534</v>
      </c>
      <c r="AD8" s="79" t="s">
        <v>1633</v>
      </c>
      <c r="AE8" s="88">
        <v>0</v>
      </c>
      <c r="AF8" s="79" t="s">
        <v>1633</v>
      </c>
      <c r="AG8" s="79" t="s">
        <v>1633</v>
      </c>
      <c r="AH8" s="79" t="s">
        <v>1633</v>
      </c>
      <c r="AI8" s="79" t="s">
        <v>1633</v>
      </c>
      <c r="AJ8" s="79" t="s">
        <v>1633</v>
      </c>
      <c r="AK8" s="79" t="s">
        <v>1633</v>
      </c>
      <c r="AL8" s="79" t="s">
        <v>1633</v>
      </c>
      <c r="AM8" s="79" t="s">
        <v>1816</v>
      </c>
      <c r="AN8" s="79" t="s">
        <v>1633</v>
      </c>
      <c r="AO8" t="s">
        <v>1817</v>
      </c>
      <c r="AP8" t="str">
        <f t="shared" si="0"/>
        <v>SMS</v>
      </c>
    </row>
    <row r="9" spans="1:42" x14ac:dyDescent="0.25">
      <c r="A9" s="84">
        <v>45716</v>
      </c>
      <c r="B9" s="85" t="s">
        <v>1823</v>
      </c>
      <c r="C9" s="79" t="s">
        <v>1827</v>
      </c>
      <c r="D9" s="79" t="s">
        <v>1812</v>
      </c>
      <c r="E9" s="79" t="s">
        <v>89</v>
      </c>
      <c r="F9" s="79">
        <v>50900060</v>
      </c>
      <c r="G9" s="79" t="s">
        <v>480</v>
      </c>
      <c r="H9" s="79" t="s">
        <v>89</v>
      </c>
      <c r="I9" s="86">
        <v>18.809999999999999</v>
      </c>
      <c r="J9" s="86">
        <v>18.809999999999999</v>
      </c>
      <c r="K9" s="79" t="s">
        <v>1825</v>
      </c>
      <c r="L9" s="79" t="s">
        <v>1633</v>
      </c>
      <c r="M9" s="79" t="s">
        <v>1827</v>
      </c>
      <c r="N9" s="84">
        <v>45716</v>
      </c>
      <c r="O9" s="79" t="s">
        <v>1633</v>
      </c>
      <c r="P9" s="79" t="s">
        <v>306</v>
      </c>
      <c r="Q9" s="79" t="s">
        <v>1722</v>
      </c>
      <c r="R9" s="79" t="s">
        <v>1633</v>
      </c>
      <c r="S9" s="79" t="s">
        <v>1633</v>
      </c>
      <c r="T9" s="79" t="s">
        <v>1633</v>
      </c>
      <c r="U9" s="79" t="s">
        <v>1822</v>
      </c>
      <c r="V9" s="79" t="s">
        <v>1815</v>
      </c>
      <c r="W9" s="79" t="s">
        <v>1633</v>
      </c>
      <c r="X9" s="84"/>
      <c r="Y9" s="79" t="s">
        <v>1633</v>
      </c>
      <c r="Z9" s="84"/>
      <c r="AA9" s="79" t="s">
        <v>1633</v>
      </c>
      <c r="AB9" s="87">
        <v>295515</v>
      </c>
      <c r="AC9" s="79" t="s">
        <v>1534</v>
      </c>
      <c r="AD9" s="79" t="s">
        <v>1633</v>
      </c>
      <c r="AE9" s="88">
        <v>0</v>
      </c>
      <c r="AF9" s="79" t="s">
        <v>1633</v>
      </c>
      <c r="AG9" s="79" t="s">
        <v>1633</v>
      </c>
      <c r="AH9" s="79" t="s">
        <v>1633</v>
      </c>
      <c r="AI9" s="79" t="s">
        <v>1633</v>
      </c>
      <c r="AJ9" s="79" t="s">
        <v>1633</v>
      </c>
      <c r="AK9" s="79" t="s">
        <v>1633</v>
      </c>
      <c r="AL9" s="79" t="s">
        <v>1633</v>
      </c>
      <c r="AM9" s="79" t="s">
        <v>1816</v>
      </c>
      <c r="AN9" s="79" t="s">
        <v>1633</v>
      </c>
      <c r="AO9" t="s">
        <v>1817</v>
      </c>
      <c r="AP9" t="str">
        <f t="shared" si="0"/>
        <v>SMS</v>
      </c>
    </row>
    <row r="10" spans="1:42" x14ac:dyDescent="0.25">
      <c r="A10" s="84">
        <v>45747</v>
      </c>
      <c r="B10" s="85" t="s">
        <v>1828</v>
      </c>
      <c r="C10" s="79" t="s">
        <v>1829</v>
      </c>
      <c r="D10" s="79" t="s">
        <v>1812</v>
      </c>
      <c r="E10" s="79" t="s">
        <v>89</v>
      </c>
      <c r="F10" s="79">
        <v>50900010</v>
      </c>
      <c r="G10" s="79" t="s">
        <v>470</v>
      </c>
      <c r="H10" s="79" t="s">
        <v>89</v>
      </c>
      <c r="I10" s="86">
        <v>4704.13</v>
      </c>
      <c r="J10" s="86">
        <v>4704.13</v>
      </c>
      <c r="K10" s="79" t="s">
        <v>1830</v>
      </c>
      <c r="L10" s="79" t="s">
        <v>1633</v>
      </c>
      <c r="M10" s="79" t="s">
        <v>1829</v>
      </c>
      <c r="N10" s="84">
        <v>45747</v>
      </c>
      <c r="O10" s="79" t="s">
        <v>1633</v>
      </c>
      <c r="P10" s="79" t="s">
        <v>306</v>
      </c>
      <c r="Q10" s="79" t="s">
        <v>1722</v>
      </c>
      <c r="R10" s="79" t="s">
        <v>1633</v>
      </c>
      <c r="S10" s="79" t="s">
        <v>1633</v>
      </c>
      <c r="T10" s="79" t="s">
        <v>1633</v>
      </c>
      <c r="U10" s="79" t="s">
        <v>1820</v>
      </c>
      <c r="V10" s="79" t="s">
        <v>1815</v>
      </c>
      <c r="W10" s="79" t="s">
        <v>1633</v>
      </c>
      <c r="X10" s="84"/>
      <c r="Y10" s="79" t="s">
        <v>1633</v>
      </c>
      <c r="Z10" s="84"/>
      <c r="AA10" s="79" t="s">
        <v>1633</v>
      </c>
      <c r="AB10" s="87">
        <v>73013208</v>
      </c>
      <c r="AC10" s="79" t="s">
        <v>1534</v>
      </c>
      <c r="AD10" s="79" t="s">
        <v>1633</v>
      </c>
      <c r="AE10" s="88">
        <v>0</v>
      </c>
      <c r="AF10" s="79" t="s">
        <v>1633</v>
      </c>
      <c r="AG10" s="79" t="s">
        <v>1633</v>
      </c>
      <c r="AH10" s="79" t="s">
        <v>1633</v>
      </c>
      <c r="AI10" s="79" t="s">
        <v>1633</v>
      </c>
      <c r="AJ10" s="79" t="s">
        <v>1633</v>
      </c>
      <c r="AK10" s="79" t="s">
        <v>1633</v>
      </c>
      <c r="AL10" s="79" t="s">
        <v>1633</v>
      </c>
      <c r="AM10" s="79" t="s">
        <v>1816</v>
      </c>
      <c r="AN10" s="79" t="s">
        <v>1633</v>
      </c>
      <c r="AO10" t="s">
        <v>1817</v>
      </c>
      <c r="AP10" t="str">
        <f t="shared" si="0"/>
        <v>SMS</v>
      </c>
    </row>
    <row r="11" spans="1:42" x14ac:dyDescent="0.25">
      <c r="A11" s="84">
        <v>45747</v>
      </c>
      <c r="B11" s="85" t="s">
        <v>1828</v>
      </c>
      <c r="C11" s="79" t="s">
        <v>1831</v>
      </c>
      <c r="D11" s="79" t="s">
        <v>1812</v>
      </c>
      <c r="E11" s="79" t="s">
        <v>89</v>
      </c>
      <c r="F11" s="79">
        <v>50900020</v>
      </c>
      <c r="G11" s="79" t="s">
        <v>472</v>
      </c>
      <c r="H11" s="79" t="s">
        <v>89</v>
      </c>
      <c r="I11" s="86">
        <v>314.07</v>
      </c>
      <c r="J11" s="86">
        <v>314.07</v>
      </c>
      <c r="K11" s="79" t="s">
        <v>1830</v>
      </c>
      <c r="L11" s="79" t="s">
        <v>1633</v>
      </c>
      <c r="M11" s="79" t="s">
        <v>1831</v>
      </c>
      <c r="N11" s="84">
        <v>45747</v>
      </c>
      <c r="O11" s="79" t="s">
        <v>1633</v>
      </c>
      <c r="P11" s="79" t="s">
        <v>306</v>
      </c>
      <c r="Q11" s="79" t="s">
        <v>1722</v>
      </c>
      <c r="R11" s="79" t="s">
        <v>1633</v>
      </c>
      <c r="S11" s="79" t="s">
        <v>1633</v>
      </c>
      <c r="T11" s="79" t="s">
        <v>1633</v>
      </c>
      <c r="U11" s="79" t="s">
        <v>1818</v>
      </c>
      <c r="V11" s="79" t="s">
        <v>1815</v>
      </c>
      <c r="W11" s="79" t="s">
        <v>1633</v>
      </c>
      <c r="X11" s="84"/>
      <c r="Y11" s="79" t="s">
        <v>1633</v>
      </c>
      <c r="Z11" s="84"/>
      <c r="AA11" s="79" t="s">
        <v>1633</v>
      </c>
      <c r="AB11" s="87">
        <v>4957067</v>
      </c>
      <c r="AC11" s="79" t="s">
        <v>1534</v>
      </c>
      <c r="AD11" s="79" t="s">
        <v>1633</v>
      </c>
      <c r="AE11" s="88">
        <v>0</v>
      </c>
      <c r="AF11" s="79" t="s">
        <v>1633</v>
      </c>
      <c r="AG11" s="79" t="s">
        <v>1633</v>
      </c>
      <c r="AH11" s="79" t="s">
        <v>1633</v>
      </c>
      <c r="AI11" s="79" t="s">
        <v>1633</v>
      </c>
      <c r="AJ11" s="79" t="s">
        <v>1633</v>
      </c>
      <c r="AK11" s="79" t="s">
        <v>1633</v>
      </c>
      <c r="AL11" s="79" t="s">
        <v>1633</v>
      </c>
      <c r="AM11" s="79" t="s">
        <v>1816</v>
      </c>
      <c r="AN11" s="79" t="s">
        <v>1633</v>
      </c>
      <c r="AO11" t="s">
        <v>1817</v>
      </c>
      <c r="AP11" t="str">
        <f t="shared" si="0"/>
        <v>SMS</v>
      </c>
    </row>
    <row r="12" spans="1:42" x14ac:dyDescent="0.25">
      <c r="A12" s="84">
        <v>45747</v>
      </c>
      <c r="B12" s="85" t="s">
        <v>1828</v>
      </c>
      <c r="C12" s="79" t="s">
        <v>1831</v>
      </c>
      <c r="D12" s="79" t="s">
        <v>1812</v>
      </c>
      <c r="E12" s="79" t="s">
        <v>89</v>
      </c>
      <c r="F12" s="79">
        <v>50900020</v>
      </c>
      <c r="G12" s="79" t="s">
        <v>472</v>
      </c>
      <c r="H12" s="79" t="s">
        <v>89</v>
      </c>
      <c r="I12" s="86">
        <v>304.13</v>
      </c>
      <c r="J12" s="86">
        <v>304.13</v>
      </c>
      <c r="K12" s="79" t="s">
        <v>1830</v>
      </c>
      <c r="L12" s="79" t="s">
        <v>1633</v>
      </c>
      <c r="M12" s="79" t="s">
        <v>1831</v>
      </c>
      <c r="N12" s="84">
        <v>45747</v>
      </c>
      <c r="O12" s="79" t="s">
        <v>1633</v>
      </c>
      <c r="P12" s="79" t="s">
        <v>306</v>
      </c>
      <c r="Q12" s="79" t="s">
        <v>1722</v>
      </c>
      <c r="R12" s="79" t="s">
        <v>1633</v>
      </c>
      <c r="S12" s="79" t="s">
        <v>1633</v>
      </c>
      <c r="T12" s="79" t="s">
        <v>1633</v>
      </c>
      <c r="U12" s="79" t="s">
        <v>1814</v>
      </c>
      <c r="V12" s="79" t="s">
        <v>1815</v>
      </c>
      <c r="W12" s="79" t="s">
        <v>1633</v>
      </c>
      <c r="X12" s="84"/>
      <c r="Y12" s="79" t="s">
        <v>1633</v>
      </c>
      <c r="Z12" s="84"/>
      <c r="AA12" s="79" t="s">
        <v>1633</v>
      </c>
      <c r="AB12" s="87">
        <v>4739053</v>
      </c>
      <c r="AC12" s="79" t="s">
        <v>1534</v>
      </c>
      <c r="AD12" s="79" t="s">
        <v>1633</v>
      </c>
      <c r="AE12" s="88">
        <v>0</v>
      </c>
      <c r="AF12" s="79" t="s">
        <v>1633</v>
      </c>
      <c r="AG12" s="79" t="s">
        <v>1633</v>
      </c>
      <c r="AH12" s="79" t="s">
        <v>1633</v>
      </c>
      <c r="AI12" s="79" t="s">
        <v>1633</v>
      </c>
      <c r="AJ12" s="79" t="s">
        <v>1633</v>
      </c>
      <c r="AK12" s="79" t="s">
        <v>1633</v>
      </c>
      <c r="AL12" s="79" t="s">
        <v>1633</v>
      </c>
      <c r="AM12" s="79" t="s">
        <v>1816</v>
      </c>
      <c r="AN12" s="79" t="s">
        <v>1633</v>
      </c>
      <c r="AO12" t="s">
        <v>1817</v>
      </c>
      <c r="AP12" t="str">
        <f t="shared" si="0"/>
        <v>SMS</v>
      </c>
    </row>
    <row r="13" spans="1:42" x14ac:dyDescent="0.25">
      <c r="A13" s="84">
        <v>45747</v>
      </c>
      <c r="B13" s="85" t="s">
        <v>1828</v>
      </c>
      <c r="C13" s="79" t="s">
        <v>1832</v>
      </c>
      <c r="D13" s="79" t="s">
        <v>1812</v>
      </c>
      <c r="E13" s="79" t="s">
        <v>89</v>
      </c>
      <c r="F13" s="79">
        <v>50900060</v>
      </c>
      <c r="G13" s="79" t="s">
        <v>480</v>
      </c>
      <c r="H13" s="79" t="s">
        <v>89</v>
      </c>
      <c r="I13" s="86">
        <v>18.809999999999999</v>
      </c>
      <c r="J13" s="86">
        <v>18.809999999999999</v>
      </c>
      <c r="K13" s="79" t="s">
        <v>1830</v>
      </c>
      <c r="L13" s="79" t="s">
        <v>1633</v>
      </c>
      <c r="M13" s="79" t="s">
        <v>1832</v>
      </c>
      <c r="N13" s="84">
        <v>45747</v>
      </c>
      <c r="O13" s="79" t="s">
        <v>1633</v>
      </c>
      <c r="P13" s="79" t="s">
        <v>306</v>
      </c>
      <c r="Q13" s="79" t="s">
        <v>1722</v>
      </c>
      <c r="R13" s="79" t="s">
        <v>1633</v>
      </c>
      <c r="S13" s="79" t="s">
        <v>1633</v>
      </c>
      <c r="T13" s="79" t="s">
        <v>1633</v>
      </c>
      <c r="U13" s="79" t="s">
        <v>1822</v>
      </c>
      <c r="V13" s="79" t="s">
        <v>1815</v>
      </c>
      <c r="W13" s="79" t="s">
        <v>1633</v>
      </c>
      <c r="X13" s="84"/>
      <c r="Y13" s="79" t="s">
        <v>1633</v>
      </c>
      <c r="Z13" s="84"/>
      <c r="AA13" s="79" t="s">
        <v>1633</v>
      </c>
      <c r="AB13" s="87">
        <v>295516</v>
      </c>
      <c r="AC13" s="79" t="s">
        <v>1534</v>
      </c>
      <c r="AD13" s="79" t="s">
        <v>1633</v>
      </c>
      <c r="AE13" s="88">
        <v>0</v>
      </c>
      <c r="AF13" s="79" t="s">
        <v>1633</v>
      </c>
      <c r="AG13" s="79" t="s">
        <v>1633</v>
      </c>
      <c r="AH13" s="79" t="s">
        <v>1633</v>
      </c>
      <c r="AI13" s="79" t="s">
        <v>1633</v>
      </c>
      <c r="AJ13" s="79" t="s">
        <v>1633</v>
      </c>
      <c r="AK13" s="79" t="s">
        <v>1633</v>
      </c>
      <c r="AL13" s="79" t="s">
        <v>1633</v>
      </c>
      <c r="AM13" s="79" t="s">
        <v>1816</v>
      </c>
      <c r="AN13" s="79" t="s">
        <v>1633</v>
      </c>
      <c r="AO13" t="s">
        <v>1817</v>
      </c>
      <c r="AP13" t="str">
        <f t="shared" si="0"/>
        <v>SMS</v>
      </c>
    </row>
    <row r="14" spans="1:42" x14ac:dyDescent="0.25">
      <c r="A14" s="84">
        <v>45777</v>
      </c>
      <c r="B14" s="85" t="s">
        <v>1833</v>
      </c>
      <c r="C14" s="79" t="s">
        <v>1834</v>
      </c>
      <c r="D14" s="79" t="s">
        <v>1812</v>
      </c>
      <c r="E14" s="79" t="s">
        <v>89</v>
      </c>
      <c r="F14" s="79">
        <v>50900020</v>
      </c>
      <c r="G14" s="79" t="s">
        <v>472</v>
      </c>
      <c r="H14" s="79" t="s">
        <v>89</v>
      </c>
      <c r="I14" s="86">
        <v>314.07</v>
      </c>
      <c r="J14" s="86">
        <v>314.07</v>
      </c>
      <c r="K14" s="79" t="s">
        <v>1835</v>
      </c>
      <c r="L14" s="79" t="s">
        <v>1633</v>
      </c>
      <c r="M14" s="79" t="s">
        <v>1834</v>
      </c>
      <c r="N14" s="84">
        <v>45777</v>
      </c>
      <c r="O14" s="79" t="s">
        <v>1633</v>
      </c>
      <c r="P14" s="79" t="s">
        <v>306</v>
      </c>
      <c r="Q14" s="79" t="s">
        <v>1722</v>
      </c>
      <c r="R14" s="79" t="s">
        <v>1633</v>
      </c>
      <c r="S14" s="79" t="s">
        <v>1633</v>
      </c>
      <c r="T14" s="79" t="s">
        <v>1633</v>
      </c>
      <c r="U14" s="79" t="s">
        <v>1818</v>
      </c>
      <c r="V14" s="79" t="s">
        <v>1815</v>
      </c>
      <c r="W14" s="79" t="s">
        <v>1633</v>
      </c>
      <c r="X14" s="84"/>
      <c r="Y14" s="79" t="s">
        <v>1633</v>
      </c>
      <c r="Z14" s="84"/>
      <c r="AA14" s="79" t="s">
        <v>1633</v>
      </c>
      <c r="AB14" s="87">
        <v>4957067</v>
      </c>
      <c r="AC14" s="79" t="s">
        <v>1534</v>
      </c>
      <c r="AD14" s="79" t="s">
        <v>1633</v>
      </c>
      <c r="AE14" s="88">
        <v>0</v>
      </c>
      <c r="AF14" s="79" t="s">
        <v>1633</v>
      </c>
      <c r="AG14" s="79" t="s">
        <v>1633</v>
      </c>
      <c r="AH14" s="79" t="s">
        <v>1633</v>
      </c>
      <c r="AI14" s="79" t="s">
        <v>1633</v>
      </c>
      <c r="AJ14" s="79" t="s">
        <v>1633</v>
      </c>
      <c r="AK14" s="79" t="s">
        <v>1633</v>
      </c>
      <c r="AL14" s="79" t="s">
        <v>1633</v>
      </c>
      <c r="AM14" s="79" t="s">
        <v>1816</v>
      </c>
      <c r="AN14" s="79" t="s">
        <v>1633</v>
      </c>
      <c r="AO14" t="s">
        <v>1817</v>
      </c>
      <c r="AP14" t="str">
        <f t="shared" si="0"/>
        <v>SMS</v>
      </c>
    </row>
    <row r="15" spans="1:42" x14ac:dyDescent="0.25">
      <c r="A15" s="84">
        <v>45777</v>
      </c>
      <c r="B15" s="85" t="s">
        <v>1833</v>
      </c>
      <c r="C15" s="79" t="s">
        <v>1834</v>
      </c>
      <c r="D15" s="79" t="s">
        <v>1812</v>
      </c>
      <c r="E15" s="79" t="s">
        <v>89</v>
      </c>
      <c r="F15" s="79">
        <v>50900020</v>
      </c>
      <c r="G15" s="79" t="s">
        <v>472</v>
      </c>
      <c r="H15" s="79" t="s">
        <v>89</v>
      </c>
      <c r="I15" s="86">
        <v>304.13</v>
      </c>
      <c r="J15" s="86">
        <v>304.13</v>
      </c>
      <c r="K15" s="79" t="s">
        <v>1835</v>
      </c>
      <c r="L15" s="79" t="s">
        <v>1633</v>
      </c>
      <c r="M15" s="79" t="s">
        <v>1834</v>
      </c>
      <c r="N15" s="84">
        <v>45777</v>
      </c>
      <c r="O15" s="79" t="s">
        <v>1633</v>
      </c>
      <c r="P15" s="79" t="s">
        <v>306</v>
      </c>
      <c r="Q15" s="79" t="s">
        <v>1722</v>
      </c>
      <c r="R15" s="79" t="s">
        <v>1633</v>
      </c>
      <c r="S15" s="79" t="s">
        <v>1633</v>
      </c>
      <c r="T15" s="79" t="s">
        <v>1633</v>
      </c>
      <c r="U15" s="79" t="s">
        <v>1814</v>
      </c>
      <c r="V15" s="79" t="s">
        <v>1815</v>
      </c>
      <c r="W15" s="79" t="s">
        <v>1633</v>
      </c>
      <c r="X15" s="84"/>
      <c r="Y15" s="79" t="s">
        <v>1633</v>
      </c>
      <c r="Z15" s="84"/>
      <c r="AA15" s="79" t="s">
        <v>1633</v>
      </c>
      <c r="AB15" s="87">
        <v>4739053</v>
      </c>
      <c r="AC15" s="79" t="s">
        <v>1534</v>
      </c>
      <c r="AD15" s="79" t="s">
        <v>1633</v>
      </c>
      <c r="AE15" s="88">
        <v>0</v>
      </c>
      <c r="AF15" s="79" t="s">
        <v>1633</v>
      </c>
      <c r="AG15" s="79" t="s">
        <v>1633</v>
      </c>
      <c r="AH15" s="79" t="s">
        <v>1633</v>
      </c>
      <c r="AI15" s="79" t="s">
        <v>1633</v>
      </c>
      <c r="AJ15" s="79" t="s">
        <v>1633</v>
      </c>
      <c r="AK15" s="79" t="s">
        <v>1633</v>
      </c>
      <c r="AL15" s="79" t="s">
        <v>1633</v>
      </c>
      <c r="AM15" s="79" t="s">
        <v>1816</v>
      </c>
      <c r="AN15" s="79" t="s">
        <v>1633</v>
      </c>
      <c r="AO15" t="s">
        <v>1817</v>
      </c>
      <c r="AP15" t="str">
        <f t="shared" si="0"/>
        <v>SMS</v>
      </c>
    </row>
    <row r="16" spans="1:42" x14ac:dyDescent="0.25">
      <c r="A16" s="84">
        <v>45777</v>
      </c>
      <c r="B16" s="85" t="s">
        <v>1833</v>
      </c>
      <c r="C16" s="79" t="s">
        <v>1836</v>
      </c>
      <c r="D16" s="79" t="s">
        <v>1812</v>
      </c>
      <c r="E16" s="79" t="s">
        <v>89</v>
      </c>
      <c r="F16" s="79">
        <v>50900010</v>
      </c>
      <c r="G16" s="79" t="s">
        <v>470</v>
      </c>
      <c r="H16" s="79" t="s">
        <v>89</v>
      </c>
      <c r="I16" s="86">
        <v>4704.13</v>
      </c>
      <c r="J16" s="86">
        <v>4704.13</v>
      </c>
      <c r="K16" s="79" t="s">
        <v>1835</v>
      </c>
      <c r="L16" s="79" t="s">
        <v>1633</v>
      </c>
      <c r="M16" s="79" t="s">
        <v>1836</v>
      </c>
      <c r="N16" s="84">
        <v>45777</v>
      </c>
      <c r="O16" s="79" t="s">
        <v>1633</v>
      </c>
      <c r="P16" s="79" t="s">
        <v>306</v>
      </c>
      <c r="Q16" s="79" t="s">
        <v>1722</v>
      </c>
      <c r="R16" s="79" t="s">
        <v>1633</v>
      </c>
      <c r="S16" s="79" t="s">
        <v>1633</v>
      </c>
      <c r="T16" s="79" t="s">
        <v>1633</v>
      </c>
      <c r="U16" s="79" t="s">
        <v>1820</v>
      </c>
      <c r="V16" s="79" t="s">
        <v>1815</v>
      </c>
      <c r="W16" s="79" t="s">
        <v>1633</v>
      </c>
      <c r="X16" s="84"/>
      <c r="Y16" s="79" t="s">
        <v>1633</v>
      </c>
      <c r="Z16" s="84"/>
      <c r="AA16" s="79" t="s">
        <v>1633</v>
      </c>
      <c r="AB16" s="87">
        <v>73013209</v>
      </c>
      <c r="AC16" s="79" t="s">
        <v>1534</v>
      </c>
      <c r="AD16" s="79" t="s">
        <v>1633</v>
      </c>
      <c r="AE16" s="88">
        <v>0</v>
      </c>
      <c r="AF16" s="79" t="s">
        <v>1633</v>
      </c>
      <c r="AG16" s="79" t="s">
        <v>1633</v>
      </c>
      <c r="AH16" s="79" t="s">
        <v>1633</v>
      </c>
      <c r="AI16" s="79" t="s">
        <v>1633</v>
      </c>
      <c r="AJ16" s="79" t="s">
        <v>1633</v>
      </c>
      <c r="AK16" s="79" t="s">
        <v>1633</v>
      </c>
      <c r="AL16" s="79" t="s">
        <v>1633</v>
      </c>
      <c r="AM16" s="79" t="s">
        <v>1816</v>
      </c>
      <c r="AN16" s="79" t="s">
        <v>1633</v>
      </c>
      <c r="AO16" t="s">
        <v>1817</v>
      </c>
      <c r="AP16" t="str">
        <f t="shared" si="0"/>
        <v>SMS</v>
      </c>
    </row>
    <row r="17" spans="1:42" x14ac:dyDescent="0.25">
      <c r="A17" s="84">
        <v>45777</v>
      </c>
      <c r="B17" s="85" t="s">
        <v>1833</v>
      </c>
      <c r="C17" s="79" t="s">
        <v>1837</v>
      </c>
      <c r="D17" s="79" t="s">
        <v>1812</v>
      </c>
      <c r="E17" s="79" t="s">
        <v>89</v>
      </c>
      <c r="F17" s="79">
        <v>50900060</v>
      </c>
      <c r="G17" s="79" t="s">
        <v>480</v>
      </c>
      <c r="H17" s="79" t="s">
        <v>89</v>
      </c>
      <c r="I17" s="86">
        <v>18.809999999999999</v>
      </c>
      <c r="J17" s="86">
        <v>18.809999999999999</v>
      </c>
      <c r="K17" s="79" t="s">
        <v>1835</v>
      </c>
      <c r="L17" s="79" t="s">
        <v>1633</v>
      </c>
      <c r="M17" s="79" t="s">
        <v>1837</v>
      </c>
      <c r="N17" s="84">
        <v>45777</v>
      </c>
      <c r="O17" s="79" t="s">
        <v>1633</v>
      </c>
      <c r="P17" s="79" t="s">
        <v>306</v>
      </c>
      <c r="Q17" s="79" t="s">
        <v>1722</v>
      </c>
      <c r="R17" s="79" t="s">
        <v>1633</v>
      </c>
      <c r="S17" s="79" t="s">
        <v>1633</v>
      </c>
      <c r="T17" s="79" t="s">
        <v>1633</v>
      </c>
      <c r="U17" s="79" t="s">
        <v>1822</v>
      </c>
      <c r="V17" s="79" t="s">
        <v>1815</v>
      </c>
      <c r="W17" s="79" t="s">
        <v>1633</v>
      </c>
      <c r="X17" s="84"/>
      <c r="Y17" s="79" t="s">
        <v>1633</v>
      </c>
      <c r="Z17" s="84"/>
      <c r="AA17" s="79" t="s">
        <v>1633</v>
      </c>
      <c r="AB17" s="87">
        <v>295515</v>
      </c>
      <c r="AC17" s="79" t="s">
        <v>1534</v>
      </c>
      <c r="AD17" s="79" t="s">
        <v>1633</v>
      </c>
      <c r="AE17" s="88">
        <v>0</v>
      </c>
      <c r="AF17" s="79" t="s">
        <v>1633</v>
      </c>
      <c r="AG17" s="79" t="s">
        <v>1633</v>
      </c>
      <c r="AH17" s="79" t="s">
        <v>1633</v>
      </c>
      <c r="AI17" s="79" t="s">
        <v>1633</v>
      </c>
      <c r="AJ17" s="79" t="s">
        <v>1633</v>
      </c>
      <c r="AK17" s="79" t="s">
        <v>1633</v>
      </c>
      <c r="AL17" s="79" t="s">
        <v>1633</v>
      </c>
      <c r="AM17" s="79" t="s">
        <v>1816</v>
      </c>
      <c r="AN17" s="79" t="s">
        <v>1633</v>
      </c>
      <c r="AO17" t="s">
        <v>1817</v>
      </c>
      <c r="AP17" t="str">
        <f t="shared" si="0"/>
        <v>SMS</v>
      </c>
    </row>
    <row r="18" spans="1:42" x14ac:dyDescent="0.25">
      <c r="A18" s="84">
        <v>45808</v>
      </c>
      <c r="B18" s="85" t="s">
        <v>1838</v>
      </c>
      <c r="C18" s="79" t="s">
        <v>1839</v>
      </c>
      <c r="D18" s="79" t="s">
        <v>1812</v>
      </c>
      <c r="E18" s="79" t="s">
        <v>89</v>
      </c>
      <c r="F18" s="79">
        <v>50900010</v>
      </c>
      <c r="G18" s="79" t="s">
        <v>470</v>
      </c>
      <c r="H18" s="79" t="s">
        <v>89</v>
      </c>
      <c r="I18" s="86">
        <v>4704.13</v>
      </c>
      <c r="J18" s="86">
        <v>4704.13</v>
      </c>
      <c r="K18" s="79" t="s">
        <v>1840</v>
      </c>
      <c r="L18" s="79" t="s">
        <v>1633</v>
      </c>
      <c r="M18" s="79" t="s">
        <v>1839</v>
      </c>
      <c r="N18" s="84">
        <v>45808</v>
      </c>
      <c r="O18" s="79" t="s">
        <v>1633</v>
      </c>
      <c r="P18" s="79" t="s">
        <v>306</v>
      </c>
      <c r="Q18" s="79" t="s">
        <v>1722</v>
      </c>
      <c r="R18" s="79" t="s">
        <v>1633</v>
      </c>
      <c r="S18" s="79" t="s">
        <v>1633</v>
      </c>
      <c r="T18" s="79" t="s">
        <v>1633</v>
      </c>
      <c r="U18" s="79" t="s">
        <v>1820</v>
      </c>
      <c r="V18" s="79" t="s">
        <v>1815</v>
      </c>
      <c r="W18" s="79" t="s">
        <v>1633</v>
      </c>
      <c r="X18" s="84"/>
      <c r="Y18" s="79" t="s">
        <v>1633</v>
      </c>
      <c r="Z18" s="84"/>
      <c r="AA18" s="79" t="s">
        <v>1633</v>
      </c>
      <c r="AB18" s="87">
        <v>73013208</v>
      </c>
      <c r="AC18" s="79" t="s">
        <v>1534</v>
      </c>
      <c r="AD18" s="79" t="s">
        <v>1633</v>
      </c>
      <c r="AE18" s="88">
        <v>0</v>
      </c>
      <c r="AF18" s="79" t="s">
        <v>1633</v>
      </c>
      <c r="AG18" s="79" t="s">
        <v>1633</v>
      </c>
      <c r="AH18" s="79" t="s">
        <v>1633</v>
      </c>
      <c r="AI18" s="79" t="s">
        <v>1633</v>
      </c>
      <c r="AJ18" s="79" t="s">
        <v>1633</v>
      </c>
      <c r="AK18" s="79" t="s">
        <v>1633</v>
      </c>
      <c r="AL18" s="79" t="s">
        <v>1633</v>
      </c>
      <c r="AM18" s="79" t="s">
        <v>1816</v>
      </c>
      <c r="AN18" s="79" t="s">
        <v>1633</v>
      </c>
      <c r="AO18" t="s">
        <v>1817</v>
      </c>
      <c r="AP18" t="str">
        <f t="shared" si="0"/>
        <v>SMS</v>
      </c>
    </row>
    <row r="19" spans="1:42" x14ac:dyDescent="0.25">
      <c r="A19" s="84">
        <v>45808</v>
      </c>
      <c r="B19" s="85" t="s">
        <v>1838</v>
      </c>
      <c r="C19" s="79" t="s">
        <v>1841</v>
      </c>
      <c r="D19" s="79" t="s">
        <v>1812</v>
      </c>
      <c r="E19" s="79" t="s">
        <v>89</v>
      </c>
      <c r="F19" s="79">
        <v>50900020</v>
      </c>
      <c r="G19" s="79" t="s">
        <v>472</v>
      </c>
      <c r="H19" s="79" t="s">
        <v>89</v>
      </c>
      <c r="I19" s="86">
        <v>314.07</v>
      </c>
      <c r="J19" s="86">
        <v>314.07</v>
      </c>
      <c r="K19" s="79" t="s">
        <v>1840</v>
      </c>
      <c r="L19" s="79" t="s">
        <v>1633</v>
      </c>
      <c r="M19" s="79" t="s">
        <v>1841</v>
      </c>
      <c r="N19" s="84">
        <v>45808</v>
      </c>
      <c r="O19" s="79" t="s">
        <v>1633</v>
      </c>
      <c r="P19" s="79" t="s">
        <v>306</v>
      </c>
      <c r="Q19" s="79" t="s">
        <v>1722</v>
      </c>
      <c r="R19" s="79" t="s">
        <v>1633</v>
      </c>
      <c r="S19" s="79" t="s">
        <v>1633</v>
      </c>
      <c r="T19" s="79" t="s">
        <v>1633</v>
      </c>
      <c r="U19" s="79" t="s">
        <v>1818</v>
      </c>
      <c r="V19" s="79" t="s">
        <v>1815</v>
      </c>
      <c r="W19" s="79" t="s">
        <v>1633</v>
      </c>
      <c r="X19" s="84"/>
      <c r="Y19" s="79" t="s">
        <v>1633</v>
      </c>
      <c r="Z19" s="84"/>
      <c r="AA19" s="79" t="s">
        <v>1633</v>
      </c>
      <c r="AB19" s="87">
        <v>4957067</v>
      </c>
      <c r="AC19" s="79" t="s">
        <v>1534</v>
      </c>
      <c r="AD19" s="79" t="s">
        <v>1633</v>
      </c>
      <c r="AE19" s="88">
        <v>0</v>
      </c>
      <c r="AF19" s="79" t="s">
        <v>1633</v>
      </c>
      <c r="AG19" s="79" t="s">
        <v>1633</v>
      </c>
      <c r="AH19" s="79" t="s">
        <v>1633</v>
      </c>
      <c r="AI19" s="79" t="s">
        <v>1633</v>
      </c>
      <c r="AJ19" s="79" t="s">
        <v>1633</v>
      </c>
      <c r="AK19" s="79" t="s">
        <v>1633</v>
      </c>
      <c r="AL19" s="79" t="s">
        <v>1633</v>
      </c>
      <c r="AM19" s="79" t="s">
        <v>1816</v>
      </c>
      <c r="AN19" s="79" t="s">
        <v>1633</v>
      </c>
      <c r="AO19" t="s">
        <v>1817</v>
      </c>
      <c r="AP19" t="str">
        <f t="shared" si="0"/>
        <v>SMS</v>
      </c>
    </row>
    <row r="20" spans="1:42" x14ac:dyDescent="0.25">
      <c r="A20" s="84">
        <v>45808</v>
      </c>
      <c r="B20" s="85" t="s">
        <v>1838</v>
      </c>
      <c r="C20" s="79" t="s">
        <v>1841</v>
      </c>
      <c r="D20" s="79" t="s">
        <v>1812</v>
      </c>
      <c r="E20" s="79" t="s">
        <v>89</v>
      </c>
      <c r="F20" s="79">
        <v>50900020</v>
      </c>
      <c r="G20" s="79" t="s">
        <v>472</v>
      </c>
      <c r="H20" s="79" t="s">
        <v>89</v>
      </c>
      <c r="I20" s="86">
        <v>304.13</v>
      </c>
      <c r="J20" s="86">
        <v>304.13</v>
      </c>
      <c r="K20" s="79" t="s">
        <v>1840</v>
      </c>
      <c r="L20" s="79" t="s">
        <v>1633</v>
      </c>
      <c r="M20" s="79" t="s">
        <v>1841</v>
      </c>
      <c r="N20" s="84">
        <v>45808</v>
      </c>
      <c r="O20" s="79" t="s">
        <v>1633</v>
      </c>
      <c r="P20" s="79" t="s">
        <v>306</v>
      </c>
      <c r="Q20" s="79" t="s">
        <v>1722</v>
      </c>
      <c r="R20" s="79" t="s">
        <v>1633</v>
      </c>
      <c r="S20" s="79" t="s">
        <v>1633</v>
      </c>
      <c r="T20" s="79" t="s">
        <v>1633</v>
      </c>
      <c r="U20" s="79" t="s">
        <v>1814</v>
      </c>
      <c r="V20" s="79" t="s">
        <v>1815</v>
      </c>
      <c r="W20" s="79" t="s">
        <v>1633</v>
      </c>
      <c r="X20" s="84"/>
      <c r="Y20" s="79" t="s">
        <v>1633</v>
      </c>
      <c r="Z20" s="84"/>
      <c r="AA20" s="79" t="s">
        <v>1633</v>
      </c>
      <c r="AB20" s="87">
        <v>4739053</v>
      </c>
      <c r="AC20" s="79" t="s">
        <v>1534</v>
      </c>
      <c r="AD20" s="79" t="s">
        <v>1633</v>
      </c>
      <c r="AE20" s="88">
        <v>0</v>
      </c>
      <c r="AF20" s="79" t="s">
        <v>1633</v>
      </c>
      <c r="AG20" s="79" t="s">
        <v>1633</v>
      </c>
      <c r="AH20" s="79" t="s">
        <v>1633</v>
      </c>
      <c r="AI20" s="79" t="s">
        <v>1633</v>
      </c>
      <c r="AJ20" s="79" t="s">
        <v>1633</v>
      </c>
      <c r="AK20" s="79" t="s">
        <v>1633</v>
      </c>
      <c r="AL20" s="79" t="s">
        <v>1633</v>
      </c>
      <c r="AM20" s="79" t="s">
        <v>1816</v>
      </c>
      <c r="AN20" s="79" t="s">
        <v>1633</v>
      </c>
      <c r="AO20" t="s">
        <v>1817</v>
      </c>
      <c r="AP20" t="str">
        <f t="shared" si="0"/>
        <v>SMS</v>
      </c>
    </row>
    <row r="21" spans="1:42" x14ac:dyDescent="0.25">
      <c r="A21" s="84">
        <v>45808</v>
      </c>
      <c r="B21" s="85" t="s">
        <v>1838</v>
      </c>
      <c r="C21" s="79" t="s">
        <v>1842</v>
      </c>
      <c r="D21" s="79" t="s">
        <v>1812</v>
      </c>
      <c r="E21" s="79" t="s">
        <v>89</v>
      </c>
      <c r="F21" s="79">
        <v>50900060</v>
      </c>
      <c r="G21" s="79" t="s">
        <v>480</v>
      </c>
      <c r="H21" s="79" t="s">
        <v>89</v>
      </c>
      <c r="I21" s="86">
        <v>18.809999999999999</v>
      </c>
      <c r="J21" s="86">
        <v>18.809999999999999</v>
      </c>
      <c r="K21" s="79" t="s">
        <v>1840</v>
      </c>
      <c r="L21" s="79" t="s">
        <v>1633</v>
      </c>
      <c r="M21" s="79" t="s">
        <v>1842</v>
      </c>
      <c r="N21" s="84">
        <v>45808</v>
      </c>
      <c r="O21" s="79" t="s">
        <v>1633</v>
      </c>
      <c r="P21" s="79" t="s">
        <v>306</v>
      </c>
      <c r="Q21" s="79" t="s">
        <v>1722</v>
      </c>
      <c r="R21" s="79" t="s">
        <v>1633</v>
      </c>
      <c r="S21" s="79" t="s">
        <v>1633</v>
      </c>
      <c r="T21" s="79" t="s">
        <v>1633</v>
      </c>
      <c r="U21" s="79" t="s">
        <v>1822</v>
      </c>
      <c r="V21" s="79" t="s">
        <v>1815</v>
      </c>
      <c r="W21" s="79" t="s">
        <v>1633</v>
      </c>
      <c r="X21" s="84"/>
      <c r="Y21" s="79" t="s">
        <v>1633</v>
      </c>
      <c r="Z21" s="84"/>
      <c r="AA21" s="79" t="s">
        <v>1633</v>
      </c>
      <c r="AB21" s="87">
        <v>295516</v>
      </c>
      <c r="AC21" s="79" t="s">
        <v>1534</v>
      </c>
      <c r="AD21" s="79" t="s">
        <v>1633</v>
      </c>
      <c r="AE21" s="88">
        <v>0</v>
      </c>
      <c r="AF21" s="79" t="s">
        <v>1633</v>
      </c>
      <c r="AG21" s="79" t="s">
        <v>1633</v>
      </c>
      <c r="AH21" s="79" t="s">
        <v>1633</v>
      </c>
      <c r="AI21" s="79" t="s">
        <v>1633</v>
      </c>
      <c r="AJ21" s="79" t="s">
        <v>1633</v>
      </c>
      <c r="AK21" s="79" t="s">
        <v>1633</v>
      </c>
      <c r="AL21" s="79" t="s">
        <v>1633</v>
      </c>
      <c r="AM21" s="79" t="s">
        <v>1816</v>
      </c>
      <c r="AN21" s="79" t="s">
        <v>1633</v>
      </c>
      <c r="AO21" t="s">
        <v>1817</v>
      </c>
      <c r="AP21" t="str">
        <f t="shared" si="0"/>
        <v>SMS</v>
      </c>
    </row>
    <row r="22" spans="1:42" x14ac:dyDescent="0.25">
      <c r="A22" s="84">
        <v>45838</v>
      </c>
      <c r="B22" s="85" t="s">
        <v>1843</v>
      </c>
      <c r="C22" s="79" t="s">
        <v>1844</v>
      </c>
      <c r="D22" s="79" t="s">
        <v>1812</v>
      </c>
      <c r="E22" s="79" t="s">
        <v>89</v>
      </c>
      <c r="F22" s="79">
        <v>50900020</v>
      </c>
      <c r="G22" s="79" t="s">
        <v>472</v>
      </c>
      <c r="H22" s="79" t="s">
        <v>89</v>
      </c>
      <c r="I22" s="86">
        <v>304.13</v>
      </c>
      <c r="J22" s="86">
        <v>304.13</v>
      </c>
      <c r="K22" s="79" t="s">
        <v>1845</v>
      </c>
      <c r="L22" s="79" t="s">
        <v>1633</v>
      </c>
      <c r="M22" s="79" t="s">
        <v>1844</v>
      </c>
      <c r="N22" s="84">
        <v>45838</v>
      </c>
      <c r="O22" s="79" t="s">
        <v>1633</v>
      </c>
      <c r="P22" s="79" t="s">
        <v>306</v>
      </c>
      <c r="Q22" s="79" t="s">
        <v>1722</v>
      </c>
      <c r="R22" s="79" t="s">
        <v>1633</v>
      </c>
      <c r="S22" s="79" t="s">
        <v>1633</v>
      </c>
      <c r="T22" s="79" t="s">
        <v>1633</v>
      </c>
      <c r="U22" s="79" t="s">
        <v>1814</v>
      </c>
      <c r="V22" s="79" t="s">
        <v>1815</v>
      </c>
      <c r="W22" s="79" t="s">
        <v>1633</v>
      </c>
      <c r="X22" s="84"/>
      <c r="Y22" s="79" t="s">
        <v>1633</v>
      </c>
      <c r="Z22" s="84"/>
      <c r="AA22" s="79" t="s">
        <v>1633</v>
      </c>
      <c r="AB22" s="87">
        <v>4739053</v>
      </c>
      <c r="AC22" s="79" t="s">
        <v>1534</v>
      </c>
      <c r="AD22" s="79" t="s">
        <v>1633</v>
      </c>
      <c r="AE22" s="88">
        <v>0</v>
      </c>
      <c r="AF22" s="79" t="s">
        <v>1633</v>
      </c>
      <c r="AG22" s="79" t="s">
        <v>1633</v>
      </c>
      <c r="AH22" s="79" t="s">
        <v>1633</v>
      </c>
      <c r="AI22" s="79" t="s">
        <v>1633</v>
      </c>
      <c r="AJ22" s="79" t="s">
        <v>1633</v>
      </c>
      <c r="AK22" s="79" t="s">
        <v>1633</v>
      </c>
      <c r="AL22" s="79" t="s">
        <v>1633</v>
      </c>
      <c r="AM22" s="79" t="s">
        <v>1816</v>
      </c>
      <c r="AN22" s="79" t="s">
        <v>1633</v>
      </c>
      <c r="AO22" t="s">
        <v>1817</v>
      </c>
      <c r="AP22" t="str">
        <f t="shared" si="0"/>
        <v>SMS</v>
      </c>
    </row>
    <row r="23" spans="1:42" x14ac:dyDescent="0.25">
      <c r="A23" s="84">
        <v>45838</v>
      </c>
      <c r="B23" s="85" t="s">
        <v>1843</v>
      </c>
      <c r="C23" s="79" t="s">
        <v>1844</v>
      </c>
      <c r="D23" s="79" t="s">
        <v>1812</v>
      </c>
      <c r="E23" s="79" t="s">
        <v>89</v>
      </c>
      <c r="F23" s="79">
        <v>50900020</v>
      </c>
      <c r="G23" s="79" t="s">
        <v>472</v>
      </c>
      <c r="H23" s="79" t="s">
        <v>89</v>
      </c>
      <c r="I23" s="86">
        <v>314.07</v>
      </c>
      <c r="J23" s="86">
        <v>314.07</v>
      </c>
      <c r="K23" s="79" t="s">
        <v>1845</v>
      </c>
      <c r="L23" s="79" t="s">
        <v>1633</v>
      </c>
      <c r="M23" s="79" t="s">
        <v>1844</v>
      </c>
      <c r="N23" s="84">
        <v>45838</v>
      </c>
      <c r="O23" s="79" t="s">
        <v>1633</v>
      </c>
      <c r="P23" s="79" t="s">
        <v>306</v>
      </c>
      <c r="Q23" s="79" t="s">
        <v>1722</v>
      </c>
      <c r="R23" s="79" t="s">
        <v>1633</v>
      </c>
      <c r="S23" s="79" t="s">
        <v>1633</v>
      </c>
      <c r="T23" s="79" t="s">
        <v>1633</v>
      </c>
      <c r="U23" s="79" t="s">
        <v>1818</v>
      </c>
      <c r="V23" s="79" t="s">
        <v>1815</v>
      </c>
      <c r="W23" s="79" t="s">
        <v>1633</v>
      </c>
      <c r="X23" s="84"/>
      <c r="Y23" s="79" t="s">
        <v>1633</v>
      </c>
      <c r="Z23" s="84"/>
      <c r="AA23" s="79" t="s">
        <v>1633</v>
      </c>
      <c r="AB23" s="87">
        <v>4957067</v>
      </c>
      <c r="AC23" s="79" t="s">
        <v>1534</v>
      </c>
      <c r="AD23" s="79" t="s">
        <v>1633</v>
      </c>
      <c r="AE23" s="88">
        <v>0</v>
      </c>
      <c r="AF23" s="79" t="s">
        <v>1633</v>
      </c>
      <c r="AG23" s="79" t="s">
        <v>1633</v>
      </c>
      <c r="AH23" s="79" t="s">
        <v>1633</v>
      </c>
      <c r="AI23" s="79" t="s">
        <v>1633</v>
      </c>
      <c r="AJ23" s="79" t="s">
        <v>1633</v>
      </c>
      <c r="AK23" s="79" t="s">
        <v>1633</v>
      </c>
      <c r="AL23" s="79" t="s">
        <v>1633</v>
      </c>
      <c r="AM23" s="79" t="s">
        <v>1816</v>
      </c>
      <c r="AN23" s="79" t="s">
        <v>1633</v>
      </c>
      <c r="AO23" t="s">
        <v>1817</v>
      </c>
      <c r="AP23" t="str">
        <f t="shared" si="0"/>
        <v>SMS</v>
      </c>
    </row>
    <row r="24" spans="1:42" x14ac:dyDescent="0.25">
      <c r="A24" s="84">
        <v>45838</v>
      </c>
      <c r="B24" s="85" t="s">
        <v>1843</v>
      </c>
      <c r="C24" s="79" t="s">
        <v>1846</v>
      </c>
      <c r="D24" s="79" t="s">
        <v>1812</v>
      </c>
      <c r="E24" s="79" t="s">
        <v>89</v>
      </c>
      <c r="F24" s="79">
        <v>50900010</v>
      </c>
      <c r="G24" s="79" t="s">
        <v>470</v>
      </c>
      <c r="H24" s="79" t="s">
        <v>89</v>
      </c>
      <c r="I24" s="86">
        <v>4704.13</v>
      </c>
      <c r="J24" s="86">
        <v>4704.13</v>
      </c>
      <c r="K24" s="79" t="s">
        <v>1845</v>
      </c>
      <c r="L24" s="79" t="s">
        <v>1633</v>
      </c>
      <c r="M24" s="79" t="s">
        <v>1846</v>
      </c>
      <c r="N24" s="84">
        <v>45838</v>
      </c>
      <c r="O24" s="79" t="s">
        <v>1633</v>
      </c>
      <c r="P24" s="79" t="s">
        <v>306</v>
      </c>
      <c r="Q24" s="79" t="s">
        <v>1722</v>
      </c>
      <c r="R24" s="79" t="s">
        <v>1633</v>
      </c>
      <c r="S24" s="79" t="s">
        <v>1633</v>
      </c>
      <c r="T24" s="79" t="s">
        <v>1633</v>
      </c>
      <c r="U24" s="79" t="s">
        <v>1820</v>
      </c>
      <c r="V24" s="79" t="s">
        <v>1815</v>
      </c>
      <c r="W24" s="79" t="s">
        <v>1633</v>
      </c>
      <c r="X24" s="84"/>
      <c r="Y24" s="79" t="s">
        <v>1633</v>
      </c>
      <c r="Z24" s="84"/>
      <c r="AA24" s="79" t="s">
        <v>1633</v>
      </c>
      <c r="AB24" s="87">
        <v>73013209</v>
      </c>
      <c r="AC24" s="79" t="s">
        <v>1534</v>
      </c>
      <c r="AD24" s="79" t="s">
        <v>1633</v>
      </c>
      <c r="AE24" s="88">
        <v>0</v>
      </c>
      <c r="AF24" s="79" t="s">
        <v>1633</v>
      </c>
      <c r="AG24" s="79" t="s">
        <v>1633</v>
      </c>
      <c r="AH24" s="79" t="s">
        <v>1633</v>
      </c>
      <c r="AI24" s="79" t="s">
        <v>1633</v>
      </c>
      <c r="AJ24" s="79" t="s">
        <v>1633</v>
      </c>
      <c r="AK24" s="79" t="s">
        <v>1633</v>
      </c>
      <c r="AL24" s="79" t="s">
        <v>1633</v>
      </c>
      <c r="AM24" s="79" t="s">
        <v>1816</v>
      </c>
      <c r="AN24" s="79" t="s">
        <v>1633</v>
      </c>
      <c r="AO24" t="s">
        <v>1817</v>
      </c>
      <c r="AP24" t="str">
        <f t="shared" si="0"/>
        <v>SMS</v>
      </c>
    </row>
    <row r="25" spans="1:42" x14ac:dyDescent="0.25">
      <c r="A25" s="84">
        <v>45838</v>
      </c>
      <c r="B25" s="85" t="s">
        <v>1843</v>
      </c>
      <c r="C25" s="79" t="s">
        <v>1847</v>
      </c>
      <c r="D25" s="79" t="s">
        <v>1812</v>
      </c>
      <c r="E25" s="79" t="s">
        <v>89</v>
      </c>
      <c r="F25" s="79">
        <v>50900060</v>
      </c>
      <c r="G25" s="79" t="s">
        <v>480</v>
      </c>
      <c r="H25" s="79" t="s">
        <v>89</v>
      </c>
      <c r="I25" s="86">
        <v>18.809999999999999</v>
      </c>
      <c r="J25" s="86">
        <v>18.809999999999999</v>
      </c>
      <c r="K25" s="79" t="s">
        <v>1845</v>
      </c>
      <c r="L25" s="79" t="s">
        <v>1633</v>
      </c>
      <c r="M25" s="79" t="s">
        <v>1847</v>
      </c>
      <c r="N25" s="84">
        <v>45838</v>
      </c>
      <c r="O25" s="79" t="s">
        <v>1633</v>
      </c>
      <c r="P25" s="79" t="s">
        <v>306</v>
      </c>
      <c r="Q25" s="79" t="s">
        <v>1722</v>
      </c>
      <c r="R25" s="79" t="s">
        <v>1633</v>
      </c>
      <c r="S25" s="79" t="s">
        <v>1633</v>
      </c>
      <c r="T25" s="79" t="s">
        <v>1633</v>
      </c>
      <c r="U25" s="79" t="s">
        <v>1822</v>
      </c>
      <c r="V25" s="79" t="s">
        <v>1815</v>
      </c>
      <c r="W25" s="79" t="s">
        <v>1633</v>
      </c>
      <c r="X25" s="84"/>
      <c r="Y25" s="79" t="s">
        <v>1633</v>
      </c>
      <c r="Z25" s="84"/>
      <c r="AA25" s="79" t="s">
        <v>1633</v>
      </c>
      <c r="AB25" s="87">
        <v>295515</v>
      </c>
      <c r="AC25" s="79" t="s">
        <v>1534</v>
      </c>
      <c r="AD25" s="79" t="s">
        <v>1633</v>
      </c>
      <c r="AE25" s="88">
        <v>0</v>
      </c>
      <c r="AF25" s="79" t="s">
        <v>1633</v>
      </c>
      <c r="AG25" s="79" t="s">
        <v>1633</v>
      </c>
      <c r="AH25" s="79" t="s">
        <v>1633</v>
      </c>
      <c r="AI25" s="79" t="s">
        <v>1633</v>
      </c>
      <c r="AJ25" s="79" t="s">
        <v>1633</v>
      </c>
      <c r="AK25" s="79" t="s">
        <v>1633</v>
      </c>
      <c r="AL25" s="79" t="s">
        <v>1633</v>
      </c>
      <c r="AM25" s="79" t="s">
        <v>1816</v>
      </c>
      <c r="AN25" s="79" t="s">
        <v>1633</v>
      </c>
      <c r="AO25" t="s">
        <v>1817</v>
      </c>
      <c r="AP25" t="str">
        <f t="shared" si="0"/>
        <v>SMS</v>
      </c>
    </row>
    <row r="26" spans="1:42" x14ac:dyDescent="0.25">
      <c r="A26" s="84">
        <v>45688</v>
      </c>
      <c r="B26" s="85" t="s">
        <v>1810</v>
      </c>
      <c r="C26" s="79" t="s">
        <v>1821</v>
      </c>
      <c r="D26" s="79" t="s">
        <v>1812</v>
      </c>
      <c r="E26" s="79" t="s">
        <v>89</v>
      </c>
      <c r="F26" s="79" t="s">
        <v>3597</v>
      </c>
      <c r="G26" s="79" t="s">
        <v>480</v>
      </c>
      <c r="H26" s="79" t="s">
        <v>89</v>
      </c>
      <c r="I26" s="86">
        <v>50.67</v>
      </c>
      <c r="J26" s="86">
        <v>50.67</v>
      </c>
      <c r="K26" s="79" t="s">
        <v>1813</v>
      </c>
      <c r="L26" s="79" t="s">
        <v>1633</v>
      </c>
      <c r="M26" s="79" t="s">
        <v>1821</v>
      </c>
      <c r="N26" s="84">
        <v>45688</v>
      </c>
      <c r="O26" s="79" t="s">
        <v>1633</v>
      </c>
      <c r="P26" s="79" t="s">
        <v>282</v>
      </c>
      <c r="Q26" s="79" t="s">
        <v>1732</v>
      </c>
      <c r="R26" s="79" t="s">
        <v>1633</v>
      </c>
      <c r="S26" s="79" t="s">
        <v>1633</v>
      </c>
      <c r="T26" s="79" t="s">
        <v>1633</v>
      </c>
      <c r="U26" s="79" t="s">
        <v>3598</v>
      </c>
      <c r="V26" s="79" t="s">
        <v>1815</v>
      </c>
      <c r="W26" s="79" t="s">
        <v>1633</v>
      </c>
      <c r="X26" s="84"/>
      <c r="Y26" s="79" t="s">
        <v>1633</v>
      </c>
      <c r="Z26" s="84"/>
      <c r="AA26" s="79" t="s">
        <v>1633</v>
      </c>
      <c r="AB26" s="87">
        <v>786877</v>
      </c>
      <c r="AC26" s="79" t="s">
        <v>1534</v>
      </c>
      <c r="AD26" s="79" t="s">
        <v>1633</v>
      </c>
      <c r="AE26" s="88">
        <v>0</v>
      </c>
      <c r="AF26" s="79" t="s">
        <v>1633</v>
      </c>
      <c r="AG26" s="79" t="s">
        <v>1633</v>
      </c>
      <c r="AH26" s="79" t="s">
        <v>1633</v>
      </c>
      <c r="AI26" s="79" t="s">
        <v>1633</v>
      </c>
      <c r="AJ26" s="79" t="s">
        <v>1633</v>
      </c>
      <c r="AK26" s="79" t="s">
        <v>1633</v>
      </c>
      <c r="AL26" s="79" t="s">
        <v>1633</v>
      </c>
      <c r="AM26" s="79" t="s">
        <v>1816</v>
      </c>
      <c r="AN26" s="79" t="s">
        <v>1633</v>
      </c>
      <c r="AO26" t="s">
        <v>1817</v>
      </c>
      <c r="AP26" t="str">
        <f t="shared" si="0"/>
        <v>LSM</v>
      </c>
    </row>
    <row r="27" spans="1:42" x14ac:dyDescent="0.25">
      <c r="A27" s="84">
        <v>45716</v>
      </c>
      <c r="B27" s="85" t="s">
        <v>1823</v>
      </c>
      <c r="C27" s="79" t="s">
        <v>1827</v>
      </c>
      <c r="D27" s="79" t="s">
        <v>1812</v>
      </c>
      <c r="E27" s="79" t="s">
        <v>89</v>
      </c>
      <c r="F27" s="79" t="s">
        <v>3597</v>
      </c>
      <c r="G27" s="79" t="s">
        <v>480</v>
      </c>
      <c r="H27" s="79" t="s">
        <v>89</v>
      </c>
      <c r="I27" s="86">
        <v>50.67</v>
      </c>
      <c r="J27" s="86">
        <v>50.67</v>
      </c>
      <c r="K27" s="79" t="s">
        <v>1825</v>
      </c>
      <c r="L27" s="79" t="s">
        <v>1633</v>
      </c>
      <c r="M27" s="79" t="s">
        <v>1827</v>
      </c>
      <c r="N27" s="84">
        <v>45716</v>
      </c>
      <c r="O27" s="79" t="s">
        <v>1633</v>
      </c>
      <c r="P27" s="79" t="s">
        <v>282</v>
      </c>
      <c r="Q27" s="79" t="s">
        <v>1732</v>
      </c>
      <c r="R27" s="79" t="s">
        <v>1633</v>
      </c>
      <c r="S27" s="79" t="s">
        <v>1633</v>
      </c>
      <c r="T27" s="79" t="s">
        <v>1633</v>
      </c>
      <c r="U27" s="79" t="s">
        <v>3598</v>
      </c>
      <c r="V27" s="79" t="s">
        <v>1815</v>
      </c>
      <c r="W27" s="79" t="s">
        <v>1633</v>
      </c>
      <c r="X27" s="84"/>
      <c r="Y27" s="79" t="s">
        <v>1633</v>
      </c>
      <c r="Z27" s="84"/>
      <c r="AA27" s="79" t="s">
        <v>1633</v>
      </c>
      <c r="AB27" s="87">
        <v>786876</v>
      </c>
      <c r="AC27" s="79" t="s">
        <v>1534</v>
      </c>
      <c r="AD27" s="79" t="s">
        <v>1633</v>
      </c>
      <c r="AE27" s="88">
        <v>0</v>
      </c>
      <c r="AF27" s="79" t="s">
        <v>1633</v>
      </c>
      <c r="AG27" s="79" t="s">
        <v>1633</v>
      </c>
      <c r="AH27" s="79" t="s">
        <v>1633</v>
      </c>
      <c r="AI27" s="79" t="s">
        <v>1633</v>
      </c>
      <c r="AJ27" s="79" t="s">
        <v>1633</v>
      </c>
      <c r="AK27" s="79" t="s">
        <v>1633</v>
      </c>
      <c r="AL27" s="79" t="s">
        <v>1633</v>
      </c>
      <c r="AM27" s="79" t="s">
        <v>1816</v>
      </c>
      <c r="AN27" s="79" t="s">
        <v>1633</v>
      </c>
      <c r="AO27" t="s">
        <v>1817</v>
      </c>
      <c r="AP27" t="str">
        <f t="shared" si="0"/>
        <v>LSM</v>
      </c>
    </row>
    <row r="28" spans="1:42" x14ac:dyDescent="0.25">
      <c r="A28" s="84">
        <v>45747</v>
      </c>
      <c r="B28" s="85" t="s">
        <v>1828</v>
      </c>
      <c r="C28" s="79" t="s">
        <v>1829</v>
      </c>
      <c r="D28" s="79" t="s">
        <v>1812</v>
      </c>
      <c r="E28" s="79" t="s">
        <v>89</v>
      </c>
      <c r="F28" s="79" t="s">
        <v>3599</v>
      </c>
      <c r="G28" s="79" t="s">
        <v>470</v>
      </c>
      <c r="H28" s="79" t="s">
        <v>89</v>
      </c>
      <c r="I28" s="86">
        <v>37.81</v>
      </c>
      <c r="J28" s="86">
        <v>37.81</v>
      </c>
      <c r="K28" s="79" t="s">
        <v>1830</v>
      </c>
      <c r="L28" s="79" t="s">
        <v>1633</v>
      </c>
      <c r="M28" s="79" t="s">
        <v>1829</v>
      </c>
      <c r="N28" s="84">
        <v>45747</v>
      </c>
      <c r="O28" s="79" t="s">
        <v>1633</v>
      </c>
      <c r="P28" s="79" t="s">
        <v>282</v>
      </c>
      <c r="Q28" s="79" t="s">
        <v>1732</v>
      </c>
      <c r="R28" s="79" t="s">
        <v>1633</v>
      </c>
      <c r="S28" s="79" t="s">
        <v>1633</v>
      </c>
      <c r="T28" s="79" t="s">
        <v>1633</v>
      </c>
      <c r="U28" s="79" t="s">
        <v>3600</v>
      </c>
      <c r="V28" s="79" t="s">
        <v>1815</v>
      </c>
      <c r="W28" s="79" t="s">
        <v>1633</v>
      </c>
      <c r="X28" s="84"/>
      <c r="Y28" s="79" t="s">
        <v>1633</v>
      </c>
      <c r="Z28" s="84"/>
      <c r="AA28" s="79" t="s">
        <v>1633</v>
      </c>
      <c r="AB28" s="87">
        <v>619930</v>
      </c>
      <c r="AC28" s="79" t="s">
        <v>1534</v>
      </c>
      <c r="AD28" s="79" t="s">
        <v>1633</v>
      </c>
      <c r="AE28" s="88">
        <v>0</v>
      </c>
      <c r="AF28" s="79" t="s">
        <v>1633</v>
      </c>
      <c r="AG28" s="79" t="s">
        <v>1633</v>
      </c>
      <c r="AH28" s="79" t="s">
        <v>1633</v>
      </c>
      <c r="AI28" s="79" t="s">
        <v>1633</v>
      </c>
      <c r="AJ28" s="79" t="s">
        <v>1633</v>
      </c>
      <c r="AK28" s="79" t="s">
        <v>1633</v>
      </c>
      <c r="AL28" s="79" t="s">
        <v>1633</v>
      </c>
      <c r="AM28" s="79" t="s">
        <v>1816</v>
      </c>
      <c r="AN28" s="79" t="s">
        <v>1633</v>
      </c>
      <c r="AO28" t="s">
        <v>1817</v>
      </c>
      <c r="AP28" t="str">
        <f t="shared" si="0"/>
        <v>LSM</v>
      </c>
    </row>
    <row r="29" spans="1:42" x14ac:dyDescent="0.25">
      <c r="A29" s="84">
        <v>45747</v>
      </c>
      <c r="B29" s="85" t="s">
        <v>1828</v>
      </c>
      <c r="C29" s="79" t="s">
        <v>1832</v>
      </c>
      <c r="D29" s="79" t="s">
        <v>1812</v>
      </c>
      <c r="E29" s="79" t="s">
        <v>89</v>
      </c>
      <c r="F29" s="79" t="s">
        <v>3597</v>
      </c>
      <c r="G29" s="79" t="s">
        <v>480</v>
      </c>
      <c r="H29" s="79" t="s">
        <v>89</v>
      </c>
      <c r="I29" s="86">
        <v>50.66</v>
      </c>
      <c r="J29" s="86">
        <v>50.66</v>
      </c>
      <c r="K29" s="79" t="s">
        <v>1830</v>
      </c>
      <c r="L29" s="79" t="s">
        <v>1633</v>
      </c>
      <c r="M29" s="79" t="s">
        <v>1832</v>
      </c>
      <c r="N29" s="84">
        <v>45747</v>
      </c>
      <c r="O29" s="79" t="s">
        <v>1633</v>
      </c>
      <c r="P29" s="79" t="s">
        <v>282</v>
      </c>
      <c r="Q29" s="79" t="s">
        <v>1732</v>
      </c>
      <c r="R29" s="79" t="s">
        <v>1633</v>
      </c>
      <c r="S29" s="79" t="s">
        <v>1633</v>
      </c>
      <c r="T29" s="79" t="s">
        <v>1633</v>
      </c>
      <c r="U29" s="79" t="s">
        <v>3598</v>
      </c>
      <c r="V29" s="79" t="s">
        <v>1815</v>
      </c>
      <c r="W29" s="79" t="s">
        <v>1633</v>
      </c>
      <c r="X29" s="84"/>
      <c r="Y29" s="79" t="s">
        <v>1633</v>
      </c>
      <c r="Z29" s="84"/>
      <c r="AA29" s="79" t="s">
        <v>1633</v>
      </c>
      <c r="AB29" s="87">
        <v>786877</v>
      </c>
      <c r="AC29" s="79" t="s">
        <v>1534</v>
      </c>
      <c r="AD29" s="79" t="s">
        <v>1633</v>
      </c>
      <c r="AE29" s="88">
        <v>0</v>
      </c>
      <c r="AF29" s="79" t="s">
        <v>1633</v>
      </c>
      <c r="AG29" s="79" t="s">
        <v>1633</v>
      </c>
      <c r="AH29" s="79" t="s">
        <v>1633</v>
      </c>
      <c r="AI29" s="79" t="s">
        <v>1633</v>
      </c>
      <c r="AJ29" s="79" t="s">
        <v>1633</v>
      </c>
      <c r="AK29" s="79" t="s">
        <v>1633</v>
      </c>
      <c r="AL29" s="79" t="s">
        <v>1633</v>
      </c>
      <c r="AM29" s="79" t="s">
        <v>1816</v>
      </c>
      <c r="AN29" s="79" t="s">
        <v>1633</v>
      </c>
      <c r="AO29" t="s">
        <v>1817</v>
      </c>
      <c r="AP29" t="str">
        <f t="shared" si="0"/>
        <v>LSM</v>
      </c>
    </row>
    <row r="30" spans="1:42" x14ac:dyDescent="0.25">
      <c r="A30" s="84">
        <v>45777</v>
      </c>
      <c r="B30" s="85" t="s">
        <v>1833</v>
      </c>
      <c r="C30" s="79" t="s">
        <v>1836</v>
      </c>
      <c r="D30" s="79" t="s">
        <v>1812</v>
      </c>
      <c r="E30" s="79" t="s">
        <v>89</v>
      </c>
      <c r="F30" s="79" t="s">
        <v>3599</v>
      </c>
      <c r="G30" s="79" t="s">
        <v>470</v>
      </c>
      <c r="H30" s="79" t="s">
        <v>89</v>
      </c>
      <c r="I30" s="86">
        <v>37.81</v>
      </c>
      <c r="J30" s="86">
        <v>37.81</v>
      </c>
      <c r="K30" s="79" t="s">
        <v>1835</v>
      </c>
      <c r="L30" s="79" t="s">
        <v>1633</v>
      </c>
      <c r="M30" s="79" t="s">
        <v>1836</v>
      </c>
      <c r="N30" s="84">
        <v>45777</v>
      </c>
      <c r="O30" s="79" t="s">
        <v>1633</v>
      </c>
      <c r="P30" s="79" t="s">
        <v>282</v>
      </c>
      <c r="Q30" s="79" t="s">
        <v>1732</v>
      </c>
      <c r="R30" s="79" t="s">
        <v>1633</v>
      </c>
      <c r="S30" s="79" t="s">
        <v>1633</v>
      </c>
      <c r="T30" s="79" t="s">
        <v>1633</v>
      </c>
      <c r="U30" s="79" t="s">
        <v>3600</v>
      </c>
      <c r="V30" s="79" t="s">
        <v>1815</v>
      </c>
      <c r="W30" s="79" t="s">
        <v>1633</v>
      </c>
      <c r="X30" s="84"/>
      <c r="Y30" s="79" t="s">
        <v>1633</v>
      </c>
      <c r="Z30" s="84"/>
      <c r="AA30" s="79" t="s">
        <v>1633</v>
      </c>
      <c r="AB30" s="87">
        <v>619931</v>
      </c>
      <c r="AC30" s="79" t="s">
        <v>1534</v>
      </c>
      <c r="AD30" s="79" t="s">
        <v>1633</v>
      </c>
      <c r="AE30" s="88">
        <v>0</v>
      </c>
      <c r="AF30" s="79" t="s">
        <v>1633</v>
      </c>
      <c r="AG30" s="79" t="s">
        <v>1633</v>
      </c>
      <c r="AH30" s="79" t="s">
        <v>1633</v>
      </c>
      <c r="AI30" s="79" t="s">
        <v>1633</v>
      </c>
      <c r="AJ30" s="79" t="s">
        <v>1633</v>
      </c>
      <c r="AK30" s="79" t="s">
        <v>1633</v>
      </c>
      <c r="AL30" s="79" t="s">
        <v>1633</v>
      </c>
      <c r="AM30" s="79" t="s">
        <v>1816</v>
      </c>
      <c r="AN30" s="79" t="s">
        <v>1633</v>
      </c>
      <c r="AO30" t="s">
        <v>1817</v>
      </c>
      <c r="AP30" t="str">
        <f t="shared" si="0"/>
        <v>LSM</v>
      </c>
    </row>
    <row r="31" spans="1:42" x14ac:dyDescent="0.25">
      <c r="A31" s="84">
        <v>45777</v>
      </c>
      <c r="B31" s="85" t="s">
        <v>1833</v>
      </c>
      <c r="C31" s="79" t="s">
        <v>1837</v>
      </c>
      <c r="D31" s="79" t="s">
        <v>1812</v>
      </c>
      <c r="E31" s="79" t="s">
        <v>89</v>
      </c>
      <c r="F31" s="79" t="s">
        <v>3597</v>
      </c>
      <c r="G31" s="79" t="s">
        <v>480</v>
      </c>
      <c r="H31" s="79" t="s">
        <v>89</v>
      </c>
      <c r="I31" s="86">
        <v>50.67</v>
      </c>
      <c r="J31" s="86">
        <v>50.67</v>
      </c>
      <c r="K31" s="79" t="s">
        <v>1835</v>
      </c>
      <c r="L31" s="79" t="s">
        <v>1633</v>
      </c>
      <c r="M31" s="79" t="s">
        <v>1837</v>
      </c>
      <c r="N31" s="84">
        <v>45777</v>
      </c>
      <c r="O31" s="79" t="s">
        <v>1633</v>
      </c>
      <c r="P31" s="79" t="s">
        <v>282</v>
      </c>
      <c r="Q31" s="79" t="s">
        <v>1732</v>
      </c>
      <c r="R31" s="79" t="s">
        <v>1633</v>
      </c>
      <c r="S31" s="79" t="s">
        <v>1633</v>
      </c>
      <c r="T31" s="79" t="s">
        <v>1633</v>
      </c>
      <c r="U31" s="79" t="s">
        <v>3598</v>
      </c>
      <c r="V31" s="79" t="s">
        <v>1815</v>
      </c>
      <c r="W31" s="79" t="s">
        <v>1633</v>
      </c>
      <c r="X31" s="84"/>
      <c r="Y31" s="79" t="s">
        <v>1633</v>
      </c>
      <c r="Z31" s="84"/>
      <c r="AA31" s="79" t="s">
        <v>1633</v>
      </c>
      <c r="AB31" s="87">
        <v>786877</v>
      </c>
      <c r="AC31" s="79" t="s">
        <v>1534</v>
      </c>
      <c r="AD31" s="79" t="s">
        <v>1633</v>
      </c>
      <c r="AE31" s="88">
        <v>0</v>
      </c>
      <c r="AF31" s="79" t="s">
        <v>1633</v>
      </c>
      <c r="AG31" s="79" t="s">
        <v>1633</v>
      </c>
      <c r="AH31" s="79" t="s">
        <v>1633</v>
      </c>
      <c r="AI31" s="79" t="s">
        <v>1633</v>
      </c>
      <c r="AJ31" s="79" t="s">
        <v>1633</v>
      </c>
      <c r="AK31" s="79" t="s">
        <v>1633</v>
      </c>
      <c r="AL31" s="79" t="s">
        <v>1633</v>
      </c>
      <c r="AM31" s="79" t="s">
        <v>1816</v>
      </c>
      <c r="AN31" s="79" t="s">
        <v>1633</v>
      </c>
      <c r="AO31" t="s">
        <v>1817</v>
      </c>
      <c r="AP31" t="str">
        <f t="shared" si="0"/>
        <v>LSM</v>
      </c>
    </row>
    <row r="32" spans="1:42" x14ac:dyDescent="0.25">
      <c r="A32" s="84">
        <v>45808</v>
      </c>
      <c r="B32" s="85" t="s">
        <v>1838</v>
      </c>
      <c r="C32" s="79" t="s">
        <v>1839</v>
      </c>
      <c r="D32" s="79" t="s">
        <v>1812</v>
      </c>
      <c r="E32" s="79" t="s">
        <v>89</v>
      </c>
      <c r="F32" s="79" t="s">
        <v>3599</v>
      </c>
      <c r="G32" s="79" t="s">
        <v>470</v>
      </c>
      <c r="H32" s="79" t="s">
        <v>89</v>
      </c>
      <c r="I32" s="86">
        <v>37.82</v>
      </c>
      <c r="J32" s="86">
        <v>37.82</v>
      </c>
      <c r="K32" s="79" t="s">
        <v>1840</v>
      </c>
      <c r="L32" s="79" t="s">
        <v>1633</v>
      </c>
      <c r="M32" s="79" t="s">
        <v>1839</v>
      </c>
      <c r="N32" s="84">
        <v>45808</v>
      </c>
      <c r="O32" s="79" t="s">
        <v>1633</v>
      </c>
      <c r="P32" s="79" t="s">
        <v>282</v>
      </c>
      <c r="Q32" s="79" t="s">
        <v>1732</v>
      </c>
      <c r="R32" s="79" t="s">
        <v>1633</v>
      </c>
      <c r="S32" s="79" t="s">
        <v>1633</v>
      </c>
      <c r="T32" s="79" t="s">
        <v>1633</v>
      </c>
      <c r="U32" s="79" t="s">
        <v>3600</v>
      </c>
      <c r="V32" s="79" t="s">
        <v>1815</v>
      </c>
      <c r="W32" s="79" t="s">
        <v>1633</v>
      </c>
      <c r="X32" s="84"/>
      <c r="Y32" s="79" t="s">
        <v>1633</v>
      </c>
      <c r="Z32" s="84"/>
      <c r="AA32" s="79" t="s">
        <v>1633</v>
      </c>
      <c r="AB32" s="87">
        <v>619930</v>
      </c>
      <c r="AC32" s="79" t="s">
        <v>1534</v>
      </c>
      <c r="AD32" s="79" t="s">
        <v>1633</v>
      </c>
      <c r="AE32" s="88">
        <v>0</v>
      </c>
      <c r="AF32" s="79" t="s">
        <v>1633</v>
      </c>
      <c r="AG32" s="79" t="s">
        <v>1633</v>
      </c>
      <c r="AH32" s="79" t="s">
        <v>1633</v>
      </c>
      <c r="AI32" s="79" t="s">
        <v>1633</v>
      </c>
      <c r="AJ32" s="79" t="s">
        <v>1633</v>
      </c>
      <c r="AK32" s="79" t="s">
        <v>1633</v>
      </c>
      <c r="AL32" s="79" t="s">
        <v>1633</v>
      </c>
      <c r="AM32" s="79" t="s">
        <v>1816</v>
      </c>
      <c r="AN32" s="79" t="s">
        <v>1633</v>
      </c>
      <c r="AO32" t="s">
        <v>1817</v>
      </c>
      <c r="AP32" t="str">
        <f t="shared" si="0"/>
        <v>LSM</v>
      </c>
    </row>
    <row r="33" spans="1:42" x14ac:dyDescent="0.25">
      <c r="A33" s="84">
        <v>45808</v>
      </c>
      <c r="B33" s="85" t="s">
        <v>1838</v>
      </c>
      <c r="C33" s="79" t="s">
        <v>1842</v>
      </c>
      <c r="D33" s="79" t="s">
        <v>1812</v>
      </c>
      <c r="E33" s="79" t="s">
        <v>89</v>
      </c>
      <c r="F33" s="79" t="s">
        <v>3597</v>
      </c>
      <c r="G33" s="79" t="s">
        <v>480</v>
      </c>
      <c r="H33" s="79" t="s">
        <v>89</v>
      </c>
      <c r="I33" s="86">
        <v>50.67</v>
      </c>
      <c r="J33" s="86">
        <v>50.67</v>
      </c>
      <c r="K33" s="79" t="s">
        <v>1840</v>
      </c>
      <c r="L33" s="79" t="s">
        <v>1633</v>
      </c>
      <c r="M33" s="79" t="s">
        <v>1842</v>
      </c>
      <c r="N33" s="84">
        <v>45808</v>
      </c>
      <c r="O33" s="79" t="s">
        <v>1633</v>
      </c>
      <c r="P33" s="79" t="s">
        <v>282</v>
      </c>
      <c r="Q33" s="79" t="s">
        <v>1732</v>
      </c>
      <c r="R33" s="79" t="s">
        <v>1633</v>
      </c>
      <c r="S33" s="79" t="s">
        <v>1633</v>
      </c>
      <c r="T33" s="79" t="s">
        <v>1633</v>
      </c>
      <c r="U33" s="79" t="s">
        <v>3598</v>
      </c>
      <c r="V33" s="79" t="s">
        <v>1815</v>
      </c>
      <c r="W33" s="79" t="s">
        <v>1633</v>
      </c>
      <c r="X33" s="84"/>
      <c r="Y33" s="79" t="s">
        <v>1633</v>
      </c>
      <c r="Z33" s="84"/>
      <c r="AA33" s="79" t="s">
        <v>1633</v>
      </c>
      <c r="AB33" s="87">
        <v>786876</v>
      </c>
      <c r="AC33" s="79" t="s">
        <v>1534</v>
      </c>
      <c r="AD33" s="79" t="s">
        <v>1633</v>
      </c>
      <c r="AE33" s="88">
        <v>0</v>
      </c>
      <c r="AF33" s="79" t="s">
        <v>1633</v>
      </c>
      <c r="AG33" s="79" t="s">
        <v>1633</v>
      </c>
      <c r="AH33" s="79" t="s">
        <v>1633</v>
      </c>
      <c r="AI33" s="79" t="s">
        <v>1633</v>
      </c>
      <c r="AJ33" s="79" t="s">
        <v>1633</v>
      </c>
      <c r="AK33" s="79" t="s">
        <v>1633</v>
      </c>
      <c r="AL33" s="79" t="s">
        <v>1633</v>
      </c>
      <c r="AM33" s="79" t="s">
        <v>1816</v>
      </c>
      <c r="AN33" s="79" t="s">
        <v>1633</v>
      </c>
      <c r="AO33" t="s">
        <v>1817</v>
      </c>
      <c r="AP33" t="str">
        <f t="shared" si="0"/>
        <v>LSM</v>
      </c>
    </row>
    <row r="34" spans="1:42" x14ac:dyDescent="0.25">
      <c r="A34" s="84">
        <v>45838</v>
      </c>
      <c r="B34" s="85" t="s">
        <v>1843</v>
      </c>
      <c r="C34" s="79" t="s">
        <v>1846</v>
      </c>
      <c r="D34" s="79" t="s">
        <v>1812</v>
      </c>
      <c r="E34" s="79" t="s">
        <v>89</v>
      </c>
      <c r="F34" s="79" t="s">
        <v>3599</v>
      </c>
      <c r="G34" s="79" t="s">
        <v>470</v>
      </c>
      <c r="H34" s="79" t="s">
        <v>89</v>
      </c>
      <c r="I34" s="86">
        <v>37.81</v>
      </c>
      <c r="J34" s="86">
        <v>37.81</v>
      </c>
      <c r="K34" s="79" t="s">
        <v>1845</v>
      </c>
      <c r="L34" s="79" t="s">
        <v>1633</v>
      </c>
      <c r="M34" s="79" t="s">
        <v>1846</v>
      </c>
      <c r="N34" s="84">
        <v>45838</v>
      </c>
      <c r="O34" s="79" t="s">
        <v>1633</v>
      </c>
      <c r="P34" s="79" t="s">
        <v>282</v>
      </c>
      <c r="Q34" s="79" t="s">
        <v>1732</v>
      </c>
      <c r="R34" s="79" t="s">
        <v>1633</v>
      </c>
      <c r="S34" s="79" t="s">
        <v>1633</v>
      </c>
      <c r="T34" s="79" t="s">
        <v>1633</v>
      </c>
      <c r="U34" s="79" t="s">
        <v>3600</v>
      </c>
      <c r="V34" s="79" t="s">
        <v>1815</v>
      </c>
      <c r="W34" s="79" t="s">
        <v>1633</v>
      </c>
      <c r="X34" s="84"/>
      <c r="Y34" s="79" t="s">
        <v>1633</v>
      </c>
      <c r="Z34" s="84"/>
      <c r="AA34" s="79" t="s">
        <v>1633</v>
      </c>
      <c r="AB34" s="87">
        <v>619930</v>
      </c>
      <c r="AC34" s="79" t="s">
        <v>1534</v>
      </c>
      <c r="AD34" s="79" t="s">
        <v>1633</v>
      </c>
      <c r="AE34" s="88">
        <v>0</v>
      </c>
      <c r="AF34" s="79" t="s">
        <v>1633</v>
      </c>
      <c r="AG34" s="79" t="s">
        <v>1633</v>
      </c>
      <c r="AH34" s="79" t="s">
        <v>1633</v>
      </c>
      <c r="AI34" s="79" t="s">
        <v>1633</v>
      </c>
      <c r="AJ34" s="79" t="s">
        <v>1633</v>
      </c>
      <c r="AK34" s="79" t="s">
        <v>1633</v>
      </c>
      <c r="AL34" s="79" t="s">
        <v>1633</v>
      </c>
      <c r="AM34" s="79" t="s">
        <v>1816</v>
      </c>
      <c r="AN34" s="79" t="s">
        <v>1633</v>
      </c>
      <c r="AO34" t="s">
        <v>1817</v>
      </c>
      <c r="AP34" t="str">
        <f t="shared" si="0"/>
        <v>LSM</v>
      </c>
    </row>
    <row r="35" spans="1:42" x14ac:dyDescent="0.25">
      <c r="A35" s="84">
        <v>45838</v>
      </c>
      <c r="B35" s="85" t="s">
        <v>1843</v>
      </c>
      <c r="C35" s="79" t="s">
        <v>1847</v>
      </c>
      <c r="D35" s="79" t="s">
        <v>1812</v>
      </c>
      <c r="E35" s="79" t="s">
        <v>89</v>
      </c>
      <c r="F35" s="79" t="s">
        <v>3597</v>
      </c>
      <c r="G35" s="79" t="s">
        <v>480</v>
      </c>
      <c r="H35" s="79" t="s">
        <v>89</v>
      </c>
      <c r="I35" s="86">
        <v>50.67</v>
      </c>
      <c r="J35" s="86">
        <v>50.67</v>
      </c>
      <c r="K35" s="79" t="s">
        <v>1845</v>
      </c>
      <c r="L35" s="79" t="s">
        <v>1633</v>
      </c>
      <c r="M35" s="79" t="s">
        <v>1847</v>
      </c>
      <c r="N35" s="84">
        <v>45838</v>
      </c>
      <c r="O35" s="79" t="s">
        <v>1633</v>
      </c>
      <c r="P35" s="79" t="s">
        <v>282</v>
      </c>
      <c r="Q35" s="79" t="s">
        <v>1732</v>
      </c>
      <c r="R35" s="79" t="s">
        <v>1633</v>
      </c>
      <c r="S35" s="79" t="s">
        <v>1633</v>
      </c>
      <c r="T35" s="79" t="s">
        <v>1633</v>
      </c>
      <c r="U35" s="79" t="s">
        <v>3598</v>
      </c>
      <c r="V35" s="79" t="s">
        <v>1815</v>
      </c>
      <c r="W35" s="79" t="s">
        <v>1633</v>
      </c>
      <c r="X35" s="84"/>
      <c r="Y35" s="79" t="s">
        <v>1633</v>
      </c>
      <c r="Z35" s="84"/>
      <c r="AA35" s="79" t="s">
        <v>1633</v>
      </c>
      <c r="AB35" s="87">
        <v>786877</v>
      </c>
      <c r="AC35" s="79" t="s">
        <v>1534</v>
      </c>
      <c r="AD35" s="79" t="s">
        <v>1633</v>
      </c>
      <c r="AE35" s="88">
        <v>0</v>
      </c>
      <c r="AF35" s="79" t="s">
        <v>1633</v>
      </c>
      <c r="AG35" s="79" t="s">
        <v>1633</v>
      </c>
      <c r="AH35" s="79" t="s">
        <v>1633</v>
      </c>
      <c r="AI35" s="79" t="s">
        <v>1633</v>
      </c>
      <c r="AJ35" s="79" t="s">
        <v>1633</v>
      </c>
      <c r="AK35" s="79" t="s">
        <v>1633</v>
      </c>
      <c r="AL35" s="79" t="s">
        <v>1633</v>
      </c>
      <c r="AM35" s="79" t="s">
        <v>1816</v>
      </c>
      <c r="AN35" s="79" t="s">
        <v>1633</v>
      </c>
      <c r="AO35" t="s">
        <v>1817</v>
      </c>
      <c r="AP35" t="str">
        <f t="shared" si="0"/>
        <v>LSM</v>
      </c>
    </row>
    <row r="36" spans="1:42" x14ac:dyDescent="0.25">
      <c r="A36" s="84">
        <v>45688</v>
      </c>
      <c r="B36" s="85" t="s">
        <v>1810</v>
      </c>
      <c r="C36" s="79" t="s">
        <v>1811</v>
      </c>
      <c r="D36" s="79" t="s">
        <v>1812</v>
      </c>
      <c r="E36" s="79" t="s">
        <v>89</v>
      </c>
      <c r="F36" s="79" t="s">
        <v>3601</v>
      </c>
      <c r="G36" s="79" t="s">
        <v>472</v>
      </c>
      <c r="H36" s="79" t="s">
        <v>89</v>
      </c>
      <c r="I36" s="86">
        <v>773.51</v>
      </c>
      <c r="J36" s="86">
        <v>773.51</v>
      </c>
      <c r="K36" s="79" t="s">
        <v>1813</v>
      </c>
      <c r="L36" s="79" t="s">
        <v>1633</v>
      </c>
      <c r="M36" s="79" t="s">
        <v>1811</v>
      </c>
      <c r="N36" s="84">
        <v>45688</v>
      </c>
      <c r="O36" s="79" t="s">
        <v>1633</v>
      </c>
      <c r="P36" s="79" t="s">
        <v>328</v>
      </c>
      <c r="Q36" s="79" t="s">
        <v>1764</v>
      </c>
      <c r="R36" s="79" t="s">
        <v>1633</v>
      </c>
      <c r="S36" s="79" t="s">
        <v>1633</v>
      </c>
      <c r="T36" s="79" t="s">
        <v>1633</v>
      </c>
      <c r="U36" s="79" t="s">
        <v>3602</v>
      </c>
      <c r="V36" s="79" t="s">
        <v>1815</v>
      </c>
      <c r="W36" s="79" t="s">
        <v>1633</v>
      </c>
      <c r="X36" s="84"/>
      <c r="Y36" s="79" t="s">
        <v>1633</v>
      </c>
      <c r="Z36" s="84"/>
      <c r="AA36" s="79" t="s">
        <v>1633</v>
      </c>
      <c r="AB36" s="87">
        <v>12952310</v>
      </c>
      <c r="AC36" s="79" t="s">
        <v>1534</v>
      </c>
      <c r="AD36" s="79" t="s">
        <v>1633</v>
      </c>
      <c r="AE36" s="88">
        <v>0</v>
      </c>
      <c r="AF36" s="79" t="s">
        <v>1633</v>
      </c>
      <c r="AG36" s="79" t="s">
        <v>1633</v>
      </c>
      <c r="AH36" s="79" t="s">
        <v>1633</v>
      </c>
      <c r="AI36" s="79" t="s">
        <v>1633</v>
      </c>
      <c r="AJ36" s="79" t="s">
        <v>1633</v>
      </c>
      <c r="AK36" s="79" t="s">
        <v>1633</v>
      </c>
      <c r="AL36" s="79" t="s">
        <v>1633</v>
      </c>
      <c r="AM36" s="79" t="s">
        <v>1816</v>
      </c>
      <c r="AN36" s="79" t="s">
        <v>1633</v>
      </c>
      <c r="AO36" t="s">
        <v>1817</v>
      </c>
      <c r="AP36" t="str">
        <f t="shared" si="0"/>
        <v>BP1</v>
      </c>
    </row>
    <row r="37" spans="1:42" x14ac:dyDescent="0.25">
      <c r="A37" s="84">
        <v>45688</v>
      </c>
      <c r="B37" s="85" t="s">
        <v>1810</v>
      </c>
      <c r="C37" s="79" t="s">
        <v>3603</v>
      </c>
      <c r="D37" s="79" t="s">
        <v>1812</v>
      </c>
      <c r="E37" s="79" t="s">
        <v>89</v>
      </c>
      <c r="F37" s="79" t="s">
        <v>3597</v>
      </c>
      <c r="G37" s="79" t="s">
        <v>480</v>
      </c>
      <c r="H37" s="79" t="s">
        <v>89</v>
      </c>
      <c r="I37" s="86">
        <v>20.04</v>
      </c>
      <c r="J37" s="86">
        <v>20.04</v>
      </c>
      <c r="K37" s="79" t="s">
        <v>1813</v>
      </c>
      <c r="L37" s="79" t="s">
        <v>1633</v>
      </c>
      <c r="M37" s="79" t="s">
        <v>3603</v>
      </c>
      <c r="N37" s="84">
        <v>45688</v>
      </c>
      <c r="O37" s="79" t="s">
        <v>1633</v>
      </c>
      <c r="P37" s="79" t="s">
        <v>328</v>
      </c>
      <c r="Q37" s="79" t="s">
        <v>1764</v>
      </c>
      <c r="R37" s="79" t="s">
        <v>1633</v>
      </c>
      <c r="S37" s="79" t="s">
        <v>1633</v>
      </c>
      <c r="T37" s="79" t="s">
        <v>1633</v>
      </c>
      <c r="U37" s="79" t="s">
        <v>3604</v>
      </c>
      <c r="V37" s="79" t="s">
        <v>1815</v>
      </c>
      <c r="W37" s="79" t="s">
        <v>1633</v>
      </c>
      <c r="X37" s="84"/>
      <c r="Y37" s="79" t="s">
        <v>1633</v>
      </c>
      <c r="Z37" s="84"/>
      <c r="AA37" s="79" t="s">
        <v>1633</v>
      </c>
      <c r="AB37" s="87">
        <v>311940</v>
      </c>
      <c r="AC37" s="79" t="s">
        <v>1534</v>
      </c>
      <c r="AD37" s="79" t="s">
        <v>1633</v>
      </c>
      <c r="AE37" s="88">
        <v>0</v>
      </c>
      <c r="AF37" s="79" t="s">
        <v>1633</v>
      </c>
      <c r="AG37" s="79" t="s">
        <v>1633</v>
      </c>
      <c r="AH37" s="79" t="s">
        <v>1633</v>
      </c>
      <c r="AI37" s="79" t="s">
        <v>1633</v>
      </c>
      <c r="AJ37" s="79" t="s">
        <v>1633</v>
      </c>
      <c r="AK37" s="79" t="s">
        <v>1633</v>
      </c>
      <c r="AL37" s="79" t="s">
        <v>1633</v>
      </c>
      <c r="AM37" s="79" t="s">
        <v>1816</v>
      </c>
      <c r="AN37" s="79" t="s">
        <v>1633</v>
      </c>
      <c r="AO37" t="s">
        <v>1817</v>
      </c>
      <c r="AP37" t="str">
        <f t="shared" si="0"/>
        <v>BP1</v>
      </c>
    </row>
    <row r="38" spans="1:42" x14ac:dyDescent="0.25">
      <c r="A38" s="84">
        <v>45688</v>
      </c>
      <c r="B38" s="85" t="s">
        <v>1810</v>
      </c>
      <c r="C38" s="79" t="s">
        <v>3605</v>
      </c>
      <c r="D38" s="79" t="s">
        <v>1812</v>
      </c>
      <c r="E38" s="79" t="s">
        <v>89</v>
      </c>
      <c r="F38" s="79" t="s">
        <v>984</v>
      </c>
      <c r="G38" s="79" t="s">
        <v>468</v>
      </c>
      <c r="H38" s="79" t="s">
        <v>89</v>
      </c>
      <c r="I38" s="86">
        <v>13.79</v>
      </c>
      <c r="J38" s="86">
        <v>13.79</v>
      </c>
      <c r="K38" s="79" t="s">
        <v>1813</v>
      </c>
      <c r="L38" s="79" t="s">
        <v>1633</v>
      </c>
      <c r="M38" s="79" t="s">
        <v>3605</v>
      </c>
      <c r="N38" s="84">
        <v>45688</v>
      </c>
      <c r="O38" s="79" t="s">
        <v>1633</v>
      </c>
      <c r="P38" s="79" t="s">
        <v>328</v>
      </c>
      <c r="Q38" s="79" t="s">
        <v>1764</v>
      </c>
      <c r="R38" s="79" t="s">
        <v>1633</v>
      </c>
      <c r="S38" s="79" t="s">
        <v>1633</v>
      </c>
      <c r="T38" s="79" t="s">
        <v>1633</v>
      </c>
      <c r="U38" s="79" t="s">
        <v>3606</v>
      </c>
      <c r="V38" s="79" t="s">
        <v>1815</v>
      </c>
      <c r="W38" s="79" t="s">
        <v>1633</v>
      </c>
      <c r="X38" s="84"/>
      <c r="Y38" s="79" t="s">
        <v>1633</v>
      </c>
      <c r="Z38" s="84"/>
      <c r="AA38" s="79" t="s">
        <v>1633</v>
      </c>
      <c r="AB38" s="87">
        <v>215096</v>
      </c>
      <c r="AC38" s="79" t="s">
        <v>1534</v>
      </c>
      <c r="AD38" s="79" t="s">
        <v>1633</v>
      </c>
      <c r="AE38" s="88">
        <v>0</v>
      </c>
      <c r="AF38" s="79" t="s">
        <v>1633</v>
      </c>
      <c r="AG38" s="79" t="s">
        <v>1633</v>
      </c>
      <c r="AH38" s="79" t="s">
        <v>1633</v>
      </c>
      <c r="AI38" s="79" t="s">
        <v>1633</v>
      </c>
      <c r="AJ38" s="79" t="s">
        <v>1633</v>
      </c>
      <c r="AK38" s="79" t="s">
        <v>1633</v>
      </c>
      <c r="AL38" s="79" t="s">
        <v>1633</v>
      </c>
      <c r="AM38" s="79" t="s">
        <v>1816</v>
      </c>
      <c r="AN38" s="79" t="s">
        <v>1633</v>
      </c>
      <c r="AO38" t="s">
        <v>1817</v>
      </c>
      <c r="AP38" t="str">
        <f t="shared" si="0"/>
        <v>BP1</v>
      </c>
    </row>
    <row r="39" spans="1:42" x14ac:dyDescent="0.25">
      <c r="A39" s="84">
        <v>45688</v>
      </c>
      <c r="B39" s="85" t="s">
        <v>1810</v>
      </c>
      <c r="C39" s="79" t="s">
        <v>3605</v>
      </c>
      <c r="D39" s="79" t="s">
        <v>1812</v>
      </c>
      <c r="E39" s="79" t="s">
        <v>89</v>
      </c>
      <c r="F39" s="79" t="s">
        <v>984</v>
      </c>
      <c r="G39" s="79" t="s">
        <v>468</v>
      </c>
      <c r="H39" s="79" t="s">
        <v>89</v>
      </c>
      <c r="I39" s="86">
        <v>0.01</v>
      </c>
      <c r="J39" s="86">
        <v>0.01</v>
      </c>
      <c r="K39" s="79" t="s">
        <v>1813</v>
      </c>
      <c r="L39" s="79" t="s">
        <v>1633</v>
      </c>
      <c r="M39" s="79" t="s">
        <v>3605</v>
      </c>
      <c r="N39" s="84">
        <v>45688</v>
      </c>
      <c r="O39" s="79" t="s">
        <v>1633</v>
      </c>
      <c r="P39" s="79" t="s">
        <v>328</v>
      </c>
      <c r="Q39" s="79" t="s">
        <v>1764</v>
      </c>
      <c r="R39" s="79" t="s">
        <v>1633</v>
      </c>
      <c r="S39" s="79" t="s">
        <v>1633</v>
      </c>
      <c r="T39" s="79" t="s">
        <v>1633</v>
      </c>
      <c r="U39" s="79" t="s">
        <v>3606</v>
      </c>
      <c r="V39" s="79" t="s">
        <v>1810</v>
      </c>
      <c r="W39" s="79" t="s">
        <v>1633</v>
      </c>
      <c r="X39" s="84"/>
      <c r="Y39" s="79" t="s">
        <v>1633</v>
      </c>
      <c r="Z39" s="84"/>
      <c r="AA39" s="79" t="s">
        <v>1633</v>
      </c>
      <c r="AB39" s="87">
        <v>214</v>
      </c>
      <c r="AC39" s="79" t="s">
        <v>1534</v>
      </c>
      <c r="AD39" s="79" t="s">
        <v>1633</v>
      </c>
      <c r="AE39" s="88">
        <v>0</v>
      </c>
      <c r="AF39" s="79" t="s">
        <v>1633</v>
      </c>
      <c r="AG39" s="79" t="s">
        <v>1633</v>
      </c>
      <c r="AH39" s="79" t="s">
        <v>1633</v>
      </c>
      <c r="AI39" s="79" t="s">
        <v>1633</v>
      </c>
      <c r="AJ39" s="79" t="s">
        <v>1633</v>
      </c>
      <c r="AK39" s="79" t="s">
        <v>1633</v>
      </c>
      <c r="AL39" s="79" t="s">
        <v>1633</v>
      </c>
      <c r="AM39" s="79" t="s">
        <v>1816</v>
      </c>
      <c r="AN39" s="79" t="s">
        <v>1633</v>
      </c>
      <c r="AO39" t="s">
        <v>1817</v>
      </c>
      <c r="AP39" t="str">
        <f t="shared" si="0"/>
        <v>BP1</v>
      </c>
    </row>
    <row r="40" spans="1:42" x14ac:dyDescent="0.25">
      <c r="A40" s="84">
        <v>45688</v>
      </c>
      <c r="B40" s="85" t="s">
        <v>1810</v>
      </c>
      <c r="C40" s="79" t="s">
        <v>3607</v>
      </c>
      <c r="D40" s="79" t="s">
        <v>1812</v>
      </c>
      <c r="E40" s="79" t="s">
        <v>89</v>
      </c>
      <c r="F40" s="79" t="s">
        <v>3608</v>
      </c>
      <c r="G40" s="79" t="s">
        <v>3609</v>
      </c>
      <c r="H40" s="79" t="s">
        <v>89</v>
      </c>
      <c r="I40" s="86">
        <v>11.31</v>
      </c>
      <c r="J40" s="86">
        <v>11.31</v>
      </c>
      <c r="K40" s="79" t="s">
        <v>1813</v>
      </c>
      <c r="L40" s="79" t="s">
        <v>1633</v>
      </c>
      <c r="M40" s="79" t="s">
        <v>3607</v>
      </c>
      <c r="N40" s="84">
        <v>45688</v>
      </c>
      <c r="O40" s="79" t="s">
        <v>1633</v>
      </c>
      <c r="P40" s="79" t="s">
        <v>328</v>
      </c>
      <c r="Q40" s="79" t="s">
        <v>1764</v>
      </c>
      <c r="R40" s="79" t="s">
        <v>1633</v>
      </c>
      <c r="S40" s="79" t="s">
        <v>1633</v>
      </c>
      <c r="T40" s="79" t="s">
        <v>1633</v>
      </c>
      <c r="U40" s="79" t="s">
        <v>3610</v>
      </c>
      <c r="V40" s="79" t="s">
        <v>1815</v>
      </c>
      <c r="W40" s="79" t="s">
        <v>1633</v>
      </c>
      <c r="X40" s="84"/>
      <c r="Y40" s="79" t="s">
        <v>1633</v>
      </c>
      <c r="Z40" s="84"/>
      <c r="AA40" s="79" t="s">
        <v>1633</v>
      </c>
      <c r="AB40" s="87">
        <v>176045</v>
      </c>
      <c r="AC40" s="79" t="s">
        <v>1534</v>
      </c>
      <c r="AD40" s="79" t="s">
        <v>1633</v>
      </c>
      <c r="AE40" s="88">
        <v>0</v>
      </c>
      <c r="AF40" s="79" t="s">
        <v>1633</v>
      </c>
      <c r="AG40" s="79" t="s">
        <v>1633</v>
      </c>
      <c r="AH40" s="79" t="s">
        <v>1633</v>
      </c>
      <c r="AI40" s="79" t="s">
        <v>1633</v>
      </c>
      <c r="AJ40" s="79" t="s">
        <v>1633</v>
      </c>
      <c r="AK40" s="79" t="s">
        <v>1633</v>
      </c>
      <c r="AL40" s="79" t="s">
        <v>1633</v>
      </c>
      <c r="AM40" s="79" t="s">
        <v>1816</v>
      </c>
      <c r="AN40" s="79" t="s">
        <v>1633</v>
      </c>
      <c r="AO40" t="s">
        <v>1817</v>
      </c>
      <c r="AP40" t="str">
        <f t="shared" si="0"/>
        <v>BP1</v>
      </c>
    </row>
    <row r="41" spans="1:42" x14ac:dyDescent="0.25">
      <c r="A41" s="84">
        <v>45688</v>
      </c>
      <c r="B41" s="85" t="s">
        <v>1810</v>
      </c>
      <c r="C41" s="79" t="s">
        <v>1821</v>
      </c>
      <c r="D41" s="79" t="s">
        <v>1812</v>
      </c>
      <c r="E41" s="79" t="s">
        <v>89</v>
      </c>
      <c r="F41" s="79" t="s">
        <v>3597</v>
      </c>
      <c r="G41" s="79" t="s">
        <v>480</v>
      </c>
      <c r="H41" s="79" t="s">
        <v>89</v>
      </c>
      <c r="I41" s="86">
        <v>6.26</v>
      </c>
      <c r="J41" s="86">
        <v>6.26</v>
      </c>
      <c r="K41" s="79" t="s">
        <v>1813</v>
      </c>
      <c r="L41" s="79" t="s">
        <v>1633</v>
      </c>
      <c r="M41" s="79" t="s">
        <v>1821</v>
      </c>
      <c r="N41" s="84">
        <v>45688</v>
      </c>
      <c r="O41" s="79" t="s">
        <v>1633</v>
      </c>
      <c r="P41" s="79" t="s">
        <v>328</v>
      </c>
      <c r="Q41" s="79" t="s">
        <v>1764</v>
      </c>
      <c r="R41" s="79" t="s">
        <v>1633</v>
      </c>
      <c r="S41" s="79" t="s">
        <v>1633</v>
      </c>
      <c r="T41" s="79" t="s">
        <v>1633</v>
      </c>
      <c r="U41" s="79" t="s">
        <v>3611</v>
      </c>
      <c r="V41" s="79" t="s">
        <v>1815</v>
      </c>
      <c r="W41" s="79" t="s">
        <v>1633</v>
      </c>
      <c r="X41" s="84"/>
      <c r="Y41" s="79" t="s">
        <v>1633</v>
      </c>
      <c r="Z41" s="84"/>
      <c r="AA41" s="79" t="s">
        <v>1633</v>
      </c>
      <c r="AB41" s="87">
        <v>97179</v>
      </c>
      <c r="AC41" s="79" t="s">
        <v>1534</v>
      </c>
      <c r="AD41" s="79" t="s">
        <v>1633</v>
      </c>
      <c r="AE41" s="88">
        <v>0</v>
      </c>
      <c r="AF41" s="79" t="s">
        <v>1633</v>
      </c>
      <c r="AG41" s="79" t="s">
        <v>1633</v>
      </c>
      <c r="AH41" s="79" t="s">
        <v>1633</v>
      </c>
      <c r="AI41" s="79" t="s">
        <v>1633</v>
      </c>
      <c r="AJ41" s="79" t="s">
        <v>1633</v>
      </c>
      <c r="AK41" s="79" t="s">
        <v>1633</v>
      </c>
      <c r="AL41" s="79" t="s">
        <v>1633</v>
      </c>
      <c r="AM41" s="79" t="s">
        <v>1816</v>
      </c>
      <c r="AN41" s="79" t="s">
        <v>1633</v>
      </c>
      <c r="AO41" t="s">
        <v>1817</v>
      </c>
      <c r="AP41" t="str">
        <f t="shared" si="0"/>
        <v>BP1</v>
      </c>
    </row>
    <row r="42" spans="1:42" x14ac:dyDescent="0.25">
      <c r="A42" s="84">
        <v>45688</v>
      </c>
      <c r="B42" s="85" t="s">
        <v>1810</v>
      </c>
      <c r="C42" s="79" t="s">
        <v>1821</v>
      </c>
      <c r="D42" s="79" t="s">
        <v>1812</v>
      </c>
      <c r="E42" s="79" t="s">
        <v>89</v>
      </c>
      <c r="F42" s="79" t="s">
        <v>3597</v>
      </c>
      <c r="G42" s="79" t="s">
        <v>480</v>
      </c>
      <c r="H42" s="79" t="s">
        <v>89</v>
      </c>
      <c r="I42" s="86">
        <v>6.26</v>
      </c>
      <c r="J42" s="86">
        <v>6.26</v>
      </c>
      <c r="K42" s="79" t="s">
        <v>1813</v>
      </c>
      <c r="L42" s="79" t="s">
        <v>1633</v>
      </c>
      <c r="M42" s="79" t="s">
        <v>1821</v>
      </c>
      <c r="N42" s="84">
        <v>45688</v>
      </c>
      <c r="O42" s="79" t="s">
        <v>1633</v>
      </c>
      <c r="P42" s="79" t="s">
        <v>328</v>
      </c>
      <c r="Q42" s="79" t="s">
        <v>1764</v>
      </c>
      <c r="R42" s="79" t="s">
        <v>1633</v>
      </c>
      <c r="S42" s="79" t="s">
        <v>1633</v>
      </c>
      <c r="T42" s="79" t="s">
        <v>1633</v>
      </c>
      <c r="U42" s="79" t="s">
        <v>3612</v>
      </c>
      <c r="V42" s="79" t="s">
        <v>1815</v>
      </c>
      <c r="W42" s="79" t="s">
        <v>1633</v>
      </c>
      <c r="X42" s="84"/>
      <c r="Y42" s="79" t="s">
        <v>1633</v>
      </c>
      <c r="Z42" s="84"/>
      <c r="AA42" s="79" t="s">
        <v>1633</v>
      </c>
      <c r="AB42" s="87">
        <v>97179</v>
      </c>
      <c r="AC42" s="79" t="s">
        <v>1534</v>
      </c>
      <c r="AD42" s="79" t="s">
        <v>1633</v>
      </c>
      <c r="AE42" s="88">
        <v>0</v>
      </c>
      <c r="AF42" s="79" t="s">
        <v>1633</v>
      </c>
      <c r="AG42" s="79" t="s">
        <v>1633</v>
      </c>
      <c r="AH42" s="79" t="s">
        <v>1633</v>
      </c>
      <c r="AI42" s="79" t="s">
        <v>1633</v>
      </c>
      <c r="AJ42" s="79" t="s">
        <v>1633</v>
      </c>
      <c r="AK42" s="79" t="s">
        <v>1633</v>
      </c>
      <c r="AL42" s="79" t="s">
        <v>1633</v>
      </c>
      <c r="AM42" s="79" t="s">
        <v>1816</v>
      </c>
      <c r="AN42" s="79" t="s">
        <v>1633</v>
      </c>
      <c r="AO42" t="s">
        <v>1817</v>
      </c>
      <c r="AP42" t="str">
        <f t="shared" si="0"/>
        <v>BP1</v>
      </c>
    </row>
    <row r="43" spans="1:42" x14ac:dyDescent="0.25">
      <c r="A43" s="84">
        <v>45688</v>
      </c>
      <c r="B43" s="85" t="s">
        <v>1810</v>
      </c>
      <c r="C43" s="79" t="s">
        <v>1821</v>
      </c>
      <c r="D43" s="79" t="s">
        <v>1812</v>
      </c>
      <c r="E43" s="79" t="s">
        <v>89</v>
      </c>
      <c r="F43" s="79" t="s">
        <v>3597</v>
      </c>
      <c r="G43" s="79" t="s">
        <v>480</v>
      </c>
      <c r="H43" s="79" t="s">
        <v>89</v>
      </c>
      <c r="I43" s="86">
        <v>19.55</v>
      </c>
      <c r="J43" s="86">
        <v>19.55</v>
      </c>
      <c r="K43" s="79" t="s">
        <v>1813</v>
      </c>
      <c r="L43" s="79" t="s">
        <v>1633</v>
      </c>
      <c r="M43" s="79" t="s">
        <v>1821</v>
      </c>
      <c r="N43" s="84">
        <v>45688</v>
      </c>
      <c r="O43" s="79" t="s">
        <v>1633</v>
      </c>
      <c r="P43" s="79" t="s">
        <v>328</v>
      </c>
      <c r="Q43" s="79" t="s">
        <v>1764</v>
      </c>
      <c r="R43" s="79" t="s">
        <v>1633</v>
      </c>
      <c r="S43" s="79" t="s">
        <v>1633</v>
      </c>
      <c r="T43" s="79" t="s">
        <v>1633</v>
      </c>
      <c r="U43" s="79" t="s">
        <v>3613</v>
      </c>
      <c r="V43" s="79" t="s">
        <v>1815</v>
      </c>
      <c r="W43" s="79" t="s">
        <v>1633</v>
      </c>
      <c r="X43" s="84"/>
      <c r="Y43" s="79" t="s">
        <v>1633</v>
      </c>
      <c r="Z43" s="84"/>
      <c r="AA43" s="79" t="s">
        <v>1633</v>
      </c>
      <c r="AB43" s="87">
        <v>307060</v>
      </c>
      <c r="AC43" s="79" t="s">
        <v>1534</v>
      </c>
      <c r="AD43" s="79" t="s">
        <v>1633</v>
      </c>
      <c r="AE43" s="88">
        <v>0</v>
      </c>
      <c r="AF43" s="79" t="s">
        <v>1633</v>
      </c>
      <c r="AG43" s="79" t="s">
        <v>1633</v>
      </c>
      <c r="AH43" s="79" t="s">
        <v>1633</v>
      </c>
      <c r="AI43" s="79" t="s">
        <v>1633</v>
      </c>
      <c r="AJ43" s="79" t="s">
        <v>1633</v>
      </c>
      <c r="AK43" s="79" t="s">
        <v>1633</v>
      </c>
      <c r="AL43" s="79" t="s">
        <v>1633</v>
      </c>
      <c r="AM43" s="79" t="s">
        <v>1816</v>
      </c>
      <c r="AN43" s="79" t="s">
        <v>1633</v>
      </c>
      <c r="AO43" t="s">
        <v>1817</v>
      </c>
      <c r="AP43" t="str">
        <f t="shared" si="0"/>
        <v>BP1</v>
      </c>
    </row>
    <row r="44" spans="1:42" x14ac:dyDescent="0.25">
      <c r="A44" s="84">
        <v>45688</v>
      </c>
      <c r="B44" s="85" t="s">
        <v>1810</v>
      </c>
      <c r="C44" s="79" t="s">
        <v>1821</v>
      </c>
      <c r="D44" s="79" t="s">
        <v>1812</v>
      </c>
      <c r="E44" s="79" t="s">
        <v>89</v>
      </c>
      <c r="F44" s="79" t="s">
        <v>3597</v>
      </c>
      <c r="G44" s="79" t="s">
        <v>480</v>
      </c>
      <c r="H44" s="79" t="s">
        <v>89</v>
      </c>
      <c r="I44" s="86">
        <v>11.92</v>
      </c>
      <c r="J44" s="86">
        <v>11.92</v>
      </c>
      <c r="K44" s="79" t="s">
        <v>1813</v>
      </c>
      <c r="L44" s="79" t="s">
        <v>1633</v>
      </c>
      <c r="M44" s="79" t="s">
        <v>1821</v>
      </c>
      <c r="N44" s="84">
        <v>45688</v>
      </c>
      <c r="O44" s="79" t="s">
        <v>1633</v>
      </c>
      <c r="P44" s="79" t="s">
        <v>328</v>
      </c>
      <c r="Q44" s="79" t="s">
        <v>1764</v>
      </c>
      <c r="R44" s="79" t="s">
        <v>1633</v>
      </c>
      <c r="S44" s="79" t="s">
        <v>1633</v>
      </c>
      <c r="T44" s="79" t="s">
        <v>1633</v>
      </c>
      <c r="U44" s="79" t="s">
        <v>3614</v>
      </c>
      <c r="V44" s="79" t="s">
        <v>1815</v>
      </c>
      <c r="W44" s="79" t="s">
        <v>1633</v>
      </c>
      <c r="X44" s="84"/>
      <c r="Y44" s="79" t="s">
        <v>1633</v>
      </c>
      <c r="Z44" s="84"/>
      <c r="AA44" s="79" t="s">
        <v>1633</v>
      </c>
      <c r="AB44" s="87">
        <v>187136</v>
      </c>
      <c r="AC44" s="79" t="s">
        <v>1534</v>
      </c>
      <c r="AD44" s="79" t="s">
        <v>1633</v>
      </c>
      <c r="AE44" s="88">
        <v>0</v>
      </c>
      <c r="AF44" s="79" t="s">
        <v>1633</v>
      </c>
      <c r="AG44" s="79" t="s">
        <v>1633</v>
      </c>
      <c r="AH44" s="79" t="s">
        <v>1633</v>
      </c>
      <c r="AI44" s="79" t="s">
        <v>1633</v>
      </c>
      <c r="AJ44" s="79" t="s">
        <v>1633</v>
      </c>
      <c r="AK44" s="79" t="s">
        <v>1633</v>
      </c>
      <c r="AL44" s="79" t="s">
        <v>1633</v>
      </c>
      <c r="AM44" s="79" t="s">
        <v>1816</v>
      </c>
      <c r="AN44" s="79" t="s">
        <v>1633</v>
      </c>
      <c r="AO44" t="s">
        <v>1817</v>
      </c>
      <c r="AP44" t="str">
        <f t="shared" si="0"/>
        <v>BP1</v>
      </c>
    </row>
    <row r="45" spans="1:42" x14ac:dyDescent="0.25">
      <c r="A45" s="84">
        <v>45688</v>
      </c>
      <c r="B45" s="85" t="s">
        <v>1810</v>
      </c>
      <c r="C45" s="79" t="s">
        <v>1821</v>
      </c>
      <c r="D45" s="79" t="s">
        <v>1812</v>
      </c>
      <c r="E45" s="79" t="s">
        <v>89</v>
      </c>
      <c r="F45" s="79" t="s">
        <v>3597</v>
      </c>
      <c r="G45" s="79" t="s">
        <v>480</v>
      </c>
      <c r="H45" s="79" t="s">
        <v>89</v>
      </c>
      <c r="I45" s="86">
        <v>6.26</v>
      </c>
      <c r="J45" s="86">
        <v>6.26</v>
      </c>
      <c r="K45" s="79" t="s">
        <v>1813</v>
      </c>
      <c r="L45" s="79" t="s">
        <v>1633</v>
      </c>
      <c r="M45" s="79" t="s">
        <v>1821</v>
      </c>
      <c r="N45" s="84">
        <v>45688</v>
      </c>
      <c r="O45" s="79" t="s">
        <v>1633</v>
      </c>
      <c r="P45" s="79" t="s">
        <v>328</v>
      </c>
      <c r="Q45" s="79" t="s">
        <v>1764</v>
      </c>
      <c r="R45" s="79" t="s">
        <v>1633</v>
      </c>
      <c r="S45" s="79" t="s">
        <v>1633</v>
      </c>
      <c r="T45" s="79" t="s">
        <v>1633</v>
      </c>
      <c r="U45" s="79" t="s">
        <v>3615</v>
      </c>
      <c r="V45" s="79" t="s">
        <v>1815</v>
      </c>
      <c r="W45" s="79" t="s">
        <v>1633</v>
      </c>
      <c r="X45" s="84"/>
      <c r="Y45" s="79" t="s">
        <v>1633</v>
      </c>
      <c r="Z45" s="84"/>
      <c r="AA45" s="79" t="s">
        <v>1633</v>
      </c>
      <c r="AB45" s="87">
        <v>97179</v>
      </c>
      <c r="AC45" s="79" t="s">
        <v>1534</v>
      </c>
      <c r="AD45" s="79" t="s">
        <v>1633</v>
      </c>
      <c r="AE45" s="88">
        <v>0</v>
      </c>
      <c r="AF45" s="79" t="s">
        <v>1633</v>
      </c>
      <c r="AG45" s="79" t="s">
        <v>1633</v>
      </c>
      <c r="AH45" s="79" t="s">
        <v>1633</v>
      </c>
      <c r="AI45" s="79" t="s">
        <v>1633</v>
      </c>
      <c r="AJ45" s="79" t="s">
        <v>1633</v>
      </c>
      <c r="AK45" s="79" t="s">
        <v>1633</v>
      </c>
      <c r="AL45" s="79" t="s">
        <v>1633</v>
      </c>
      <c r="AM45" s="79" t="s">
        <v>1816</v>
      </c>
      <c r="AN45" s="79" t="s">
        <v>1633</v>
      </c>
      <c r="AO45" t="s">
        <v>1817</v>
      </c>
      <c r="AP45" t="str">
        <f t="shared" si="0"/>
        <v>BP1</v>
      </c>
    </row>
    <row r="46" spans="1:42" x14ac:dyDescent="0.25">
      <c r="A46" s="84">
        <v>45688</v>
      </c>
      <c r="B46" s="85" t="s">
        <v>1810</v>
      </c>
      <c r="C46" s="79" t="s">
        <v>1821</v>
      </c>
      <c r="D46" s="79" t="s">
        <v>1812</v>
      </c>
      <c r="E46" s="79" t="s">
        <v>89</v>
      </c>
      <c r="F46" s="79" t="s">
        <v>3597</v>
      </c>
      <c r="G46" s="79" t="s">
        <v>480</v>
      </c>
      <c r="H46" s="79" t="s">
        <v>89</v>
      </c>
      <c r="I46" s="86">
        <v>6.26</v>
      </c>
      <c r="J46" s="86">
        <v>6.26</v>
      </c>
      <c r="K46" s="79" t="s">
        <v>1813</v>
      </c>
      <c r="L46" s="79" t="s">
        <v>1633</v>
      </c>
      <c r="M46" s="79" t="s">
        <v>1821</v>
      </c>
      <c r="N46" s="84">
        <v>45688</v>
      </c>
      <c r="O46" s="79" t="s">
        <v>1633</v>
      </c>
      <c r="P46" s="79" t="s">
        <v>328</v>
      </c>
      <c r="Q46" s="79" t="s">
        <v>1764</v>
      </c>
      <c r="R46" s="79" t="s">
        <v>1633</v>
      </c>
      <c r="S46" s="79" t="s">
        <v>1633</v>
      </c>
      <c r="T46" s="79" t="s">
        <v>1633</v>
      </c>
      <c r="U46" s="79" t="s">
        <v>3616</v>
      </c>
      <c r="V46" s="79" t="s">
        <v>1815</v>
      </c>
      <c r="W46" s="79" t="s">
        <v>1633</v>
      </c>
      <c r="X46" s="84"/>
      <c r="Y46" s="79" t="s">
        <v>1633</v>
      </c>
      <c r="Z46" s="84"/>
      <c r="AA46" s="79" t="s">
        <v>1633</v>
      </c>
      <c r="AB46" s="87">
        <v>97176</v>
      </c>
      <c r="AC46" s="79" t="s">
        <v>1534</v>
      </c>
      <c r="AD46" s="79" t="s">
        <v>1633</v>
      </c>
      <c r="AE46" s="88">
        <v>0</v>
      </c>
      <c r="AF46" s="79" t="s">
        <v>1633</v>
      </c>
      <c r="AG46" s="79" t="s">
        <v>1633</v>
      </c>
      <c r="AH46" s="79" t="s">
        <v>1633</v>
      </c>
      <c r="AI46" s="79" t="s">
        <v>1633</v>
      </c>
      <c r="AJ46" s="79" t="s">
        <v>1633</v>
      </c>
      <c r="AK46" s="79" t="s">
        <v>1633</v>
      </c>
      <c r="AL46" s="79" t="s">
        <v>1633</v>
      </c>
      <c r="AM46" s="79" t="s">
        <v>1816</v>
      </c>
      <c r="AN46" s="79" t="s">
        <v>1633</v>
      </c>
      <c r="AO46" t="s">
        <v>1817</v>
      </c>
      <c r="AP46" t="str">
        <f t="shared" si="0"/>
        <v>BP1</v>
      </c>
    </row>
    <row r="47" spans="1:42" x14ac:dyDescent="0.25">
      <c r="A47" s="84">
        <v>45716</v>
      </c>
      <c r="B47" s="85" t="s">
        <v>1823</v>
      </c>
      <c r="C47" s="79" t="s">
        <v>1826</v>
      </c>
      <c r="D47" s="79" t="s">
        <v>1812</v>
      </c>
      <c r="E47" s="79" t="s">
        <v>89</v>
      </c>
      <c r="F47" s="79" t="s">
        <v>3601</v>
      </c>
      <c r="G47" s="79" t="s">
        <v>472</v>
      </c>
      <c r="H47" s="79" t="s">
        <v>89</v>
      </c>
      <c r="I47" s="86">
        <v>773.51</v>
      </c>
      <c r="J47" s="86">
        <v>773.51</v>
      </c>
      <c r="K47" s="79" t="s">
        <v>1825</v>
      </c>
      <c r="L47" s="79" t="s">
        <v>1633</v>
      </c>
      <c r="M47" s="79" t="s">
        <v>1826</v>
      </c>
      <c r="N47" s="84">
        <v>45716</v>
      </c>
      <c r="O47" s="79" t="s">
        <v>1633</v>
      </c>
      <c r="P47" s="79" t="s">
        <v>328</v>
      </c>
      <c r="Q47" s="79" t="s">
        <v>1764</v>
      </c>
      <c r="R47" s="79" t="s">
        <v>1633</v>
      </c>
      <c r="S47" s="79" t="s">
        <v>1633</v>
      </c>
      <c r="T47" s="79" t="s">
        <v>1633</v>
      </c>
      <c r="U47" s="79" t="s">
        <v>3602</v>
      </c>
      <c r="V47" s="79" t="s">
        <v>1815</v>
      </c>
      <c r="W47" s="79" t="s">
        <v>1633</v>
      </c>
      <c r="X47" s="84"/>
      <c r="Y47" s="79" t="s">
        <v>1633</v>
      </c>
      <c r="Z47" s="84"/>
      <c r="AA47" s="79" t="s">
        <v>1633</v>
      </c>
      <c r="AB47" s="87">
        <v>12952310</v>
      </c>
      <c r="AC47" s="79" t="s">
        <v>1534</v>
      </c>
      <c r="AD47" s="79" t="s">
        <v>1633</v>
      </c>
      <c r="AE47" s="88">
        <v>0</v>
      </c>
      <c r="AF47" s="79" t="s">
        <v>1633</v>
      </c>
      <c r="AG47" s="79" t="s">
        <v>1633</v>
      </c>
      <c r="AH47" s="79" t="s">
        <v>1633</v>
      </c>
      <c r="AI47" s="79" t="s">
        <v>1633</v>
      </c>
      <c r="AJ47" s="79" t="s">
        <v>1633</v>
      </c>
      <c r="AK47" s="79" t="s">
        <v>1633</v>
      </c>
      <c r="AL47" s="79" t="s">
        <v>1633</v>
      </c>
      <c r="AM47" s="79" t="s">
        <v>1816</v>
      </c>
      <c r="AN47" s="79" t="s">
        <v>1633</v>
      </c>
      <c r="AO47" t="s">
        <v>1817</v>
      </c>
      <c r="AP47" t="str">
        <f t="shared" si="0"/>
        <v>BP1</v>
      </c>
    </row>
    <row r="48" spans="1:42" x14ac:dyDescent="0.25">
      <c r="A48" s="84">
        <v>45716</v>
      </c>
      <c r="B48" s="85" t="s">
        <v>1823</v>
      </c>
      <c r="C48" s="79" t="s">
        <v>3617</v>
      </c>
      <c r="D48" s="79" t="s">
        <v>1812</v>
      </c>
      <c r="E48" s="79" t="s">
        <v>89</v>
      </c>
      <c r="F48" s="79" t="s">
        <v>984</v>
      </c>
      <c r="G48" s="79" t="s">
        <v>468</v>
      </c>
      <c r="H48" s="79" t="s">
        <v>89</v>
      </c>
      <c r="I48" s="86">
        <v>13.79</v>
      </c>
      <c r="J48" s="86">
        <v>13.79</v>
      </c>
      <c r="K48" s="79" t="s">
        <v>1825</v>
      </c>
      <c r="L48" s="79" t="s">
        <v>1633</v>
      </c>
      <c r="M48" s="79" t="s">
        <v>3617</v>
      </c>
      <c r="N48" s="84">
        <v>45716</v>
      </c>
      <c r="O48" s="79" t="s">
        <v>1633</v>
      </c>
      <c r="P48" s="79" t="s">
        <v>328</v>
      </c>
      <c r="Q48" s="79" t="s">
        <v>1764</v>
      </c>
      <c r="R48" s="79" t="s">
        <v>1633</v>
      </c>
      <c r="S48" s="79" t="s">
        <v>1633</v>
      </c>
      <c r="T48" s="79" t="s">
        <v>1633</v>
      </c>
      <c r="U48" s="79" t="s">
        <v>3606</v>
      </c>
      <c r="V48" s="79" t="s">
        <v>1815</v>
      </c>
      <c r="W48" s="79" t="s">
        <v>1633</v>
      </c>
      <c r="X48" s="84"/>
      <c r="Y48" s="79" t="s">
        <v>1633</v>
      </c>
      <c r="Z48" s="84"/>
      <c r="AA48" s="79" t="s">
        <v>1633</v>
      </c>
      <c r="AB48" s="87">
        <v>215095</v>
      </c>
      <c r="AC48" s="79" t="s">
        <v>1534</v>
      </c>
      <c r="AD48" s="79" t="s">
        <v>1633</v>
      </c>
      <c r="AE48" s="88">
        <v>0</v>
      </c>
      <c r="AF48" s="79" t="s">
        <v>1633</v>
      </c>
      <c r="AG48" s="79" t="s">
        <v>1633</v>
      </c>
      <c r="AH48" s="79" t="s">
        <v>1633</v>
      </c>
      <c r="AI48" s="79" t="s">
        <v>1633</v>
      </c>
      <c r="AJ48" s="79" t="s">
        <v>1633</v>
      </c>
      <c r="AK48" s="79" t="s">
        <v>1633</v>
      </c>
      <c r="AL48" s="79" t="s">
        <v>1633</v>
      </c>
      <c r="AM48" s="79" t="s">
        <v>1816</v>
      </c>
      <c r="AN48" s="79" t="s">
        <v>1633</v>
      </c>
      <c r="AO48" t="s">
        <v>1817</v>
      </c>
      <c r="AP48" t="str">
        <f t="shared" si="0"/>
        <v>BP1</v>
      </c>
    </row>
    <row r="49" spans="1:42" x14ac:dyDescent="0.25">
      <c r="A49" s="84">
        <v>45716</v>
      </c>
      <c r="B49" s="85" t="s">
        <v>1823</v>
      </c>
      <c r="C49" s="79" t="s">
        <v>3617</v>
      </c>
      <c r="D49" s="79" t="s">
        <v>1812</v>
      </c>
      <c r="E49" s="79" t="s">
        <v>89</v>
      </c>
      <c r="F49" s="79" t="s">
        <v>984</v>
      </c>
      <c r="G49" s="79" t="s">
        <v>468</v>
      </c>
      <c r="H49" s="79" t="s">
        <v>89</v>
      </c>
      <c r="I49" s="86">
        <v>0.02</v>
      </c>
      <c r="J49" s="86">
        <v>0.02</v>
      </c>
      <c r="K49" s="79" t="s">
        <v>1825</v>
      </c>
      <c r="L49" s="79" t="s">
        <v>1633</v>
      </c>
      <c r="M49" s="79" t="s">
        <v>3617</v>
      </c>
      <c r="N49" s="84">
        <v>45716</v>
      </c>
      <c r="O49" s="79" t="s">
        <v>1633</v>
      </c>
      <c r="P49" s="79" t="s">
        <v>328</v>
      </c>
      <c r="Q49" s="79" t="s">
        <v>1764</v>
      </c>
      <c r="R49" s="79" t="s">
        <v>1633</v>
      </c>
      <c r="S49" s="79" t="s">
        <v>1633</v>
      </c>
      <c r="T49" s="79" t="s">
        <v>1633</v>
      </c>
      <c r="U49" s="79" t="s">
        <v>3606</v>
      </c>
      <c r="V49" s="79" t="s">
        <v>1810</v>
      </c>
      <c r="W49" s="79" t="s">
        <v>1633</v>
      </c>
      <c r="X49" s="84"/>
      <c r="Y49" s="79" t="s">
        <v>1633</v>
      </c>
      <c r="Z49" s="84"/>
      <c r="AA49" s="79" t="s">
        <v>1633</v>
      </c>
      <c r="AB49" s="87">
        <v>213</v>
      </c>
      <c r="AC49" s="79" t="s">
        <v>1534</v>
      </c>
      <c r="AD49" s="79" t="s">
        <v>1633</v>
      </c>
      <c r="AE49" s="88">
        <v>0</v>
      </c>
      <c r="AF49" s="79" t="s">
        <v>1633</v>
      </c>
      <c r="AG49" s="79" t="s">
        <v>1633</v>
      </c>
      <c r="AH49" s="79" t="s">
        <v>1633</v>
      </c>
      <c r="AI49" s="79" t="s">
        <v>1633</v>
      </c>
      <c r="AJ49" s="79" t="s">
        <v>1633</v>
      </c>
      <c r="AK49" s="79" t="s">
        <v>1633</v>
      </c>
      <c r="AL49" s="79" t="s">
        <v>1633</v>
      </c>
      <c r="AM49" s="79" t="s">
        <v>1816</v>
      </c>
      <c r="AN49" s="79" t="s">
        <v>1633</v>
      </c>
      <c r="AO49" t="s">
        <v>1817</v>
      </c>
      <c r="AP49" t="str">
        <f t="shared" si="0"/>
        <v>BP1</v>
      </c>
    </row>
    <row r="50" spans="1:42" x14ac:dyDescent="0.25">
      <c r="A50" s="84">
        <v>45716</v>
      </c>
      <c r="B50" s="85" t="s">
        <v>1823</v>
      </c>
      <c r="C50" s="79" t="s">
        <v>3618</v>
      </c>
      <c r="D50" s="79" t="s">
        <v>1812</v>
      </c>
      <c r="E50" s="79" t="s">
        <v>89</v>
      </c>
      <c r="F50" s="79" t="s">
        <v>3597</v>
      </c>
      <c r="G50" s="79" t="s">
        <v>480</v>
      </c>
      <c r="H50" s="79" t="s">
        <v>89</v>
      </c>
      <c r="I50" s="86">
        <v>15.86</v>
      </c>
      <c r="J50" s="86">
        <v>15.86</v>
      </c>
      <c r="K50" s="79" t="s">
        <v>1825</v>
      </c>
      <c r="L50" s="79" t="s">
        <v>1633</v>
      </c>
      <c r="M50" s="79" t="s">
        <v>3618</v>
      </c>
      <c r="N50" s="84">
        <v>45716</v>
      </c>
      <c r="O50" s="79" t="s">
        <v>1633</v>
      </c>
      <c r="P50" s="79" t="s">
        <v>328</v>
      </c>
      <c r="Q50" s="79" t="s">
        <v>1764</v>
      </c>
      <c r="R50" s="79" t="s">
        <v>1633</v>
      </c>
      <c r="S50" s="79" t="s">
        <v>1633</v>
      </c>
      <c r="T50" s="79" t="s">
        <v>1633</v>
      </c>
      <c r="U50" s="79" t="s">
        <v>3619</v>
      </c>
      <c r="V50" s="79" t="s">
        <v>1815</v>
      </c>
      <c r="W50" s="79" t="s">
        <v>1633</v>
      </c>
      <c r="X50" s="84"/>
      <c r="Y50" s="79" t="s">
        <v>1633</v>
      </c>
      <c r="Z50" s="84"/>
      <c r="AA50" s="79" t="s">
        <v>1633</v>
      </c>
      <c r="AB50" s="87">
        <v>258333</v>
      </c>
      <c r="AC50" s="79" t="s">
        <v>1534</v>
      </c>
      <c r="AD50" s="79" t="s">
        <v>1633</v>
      </c>
      <c r="AE50" s="88">
        <v>0</v>
      </c>
      <c r="AF50" s="79" t="s">
        <v>1633</v>
      </c>
      <c r="AG50" s="79" t="s">
        <v>1633</v>
      </c>
      <c r="AH50" s="79" t="s">
        <v>1633</v>
      </c>
      <c r="AI50" s="79" t="s">
        <v>1633</v>
      </c>
      <c r="AJ50" s="79" t="s">
        <v>1633</v>
      </c>
      <c r="AK50" s="79" t="s">
        <v>1633</v>
      </c>
      <c r="AL50" s="79" t="s">
        <v>1633</v>
      </c>
      <c r="AM50" s="79" t="s">
        <v>1816</v>
      </c>
      <c r="AN50" s="79" t="s">
        <v>1633</v>
      </c>
      <c r="AO50" t="s">
        <v>1817</v>
      </c>
      <c r="AP50" t="str">
        <f t="shared" si="0"/>
        <v>BP1</v>
      </c>
    </row>
    <row r="51" spans="1:42" x14ac:dyDescent="0.25">
      <c r="A51" s="84">
        <v>45716</v>
      </c>
      <c r="B51" s="85" t="s">
        <v>1823</v>
      </c>
      <c r="C51" s="79" t="s">
        <v>3618</v>
      </c>
      <c r="D51" s="79" t="s">
        <v>1812</v>
      </c>
      <c r="E51" s="79" t="s">
        <v>89</v>
      </c>
      <c r="F51" s="79" t="s">
        <v>3597</v>
      </c>
      <c r="G51" s="79" t="s">
        <v>480</v>
      </c>
      <c r="H51" s="79" t="s">
        <v>89</v>
      </c>
      <c r="I51" s="86">
        <v>20.04</v>
      </c>
      <c r="J51" s="86">
        <v>20.04</v>
      </c>
      <c r="K51" s="79" t="s">
        <v>1825</v>
      </c>
      <c r="L51" s="79" t="s">
        <v>1633</v>
      </c>
      <c r="M51" s="79" t="s">
        <v>3618</v>
      </c>
      <c r="N51" s="84">
        <v>45716</v>
      </c>
      <c r="O51" s="79" t="s">
        <v>1633</v>
      </c>
      <c r="P51" s="79" t="s">
        <v>328</v>
      </c>
      <c r="Q51" s="79" t="s">
        <v>1764</v>
      </c>
      <c r="R51" s="79" t="s">
        <v>1633</v>
      </c>
      <c r="S51" s="79" t="s">
        <v>1633</v>
      </c>
      <c r="T51" s="79" t="s">
        <v>1633</v>
      </c>
      <c r="U51" s="79" t="s">
        <v>3604</v>
      </c>
      <c r="V51" s="79" t="s">
        <v>1815</v>
      </c>
      <c r="W51" s="79" t="s">
        <v>1633</v>
      </c>
      <c r="X51" s="84"/>
      <c r="Y51" s="79" t="s">
        <v>1633</v>
      </c>
      <c r="Z51" s="84"/>
      <c r="AA51" s="79" t="s">
        <v>1633</v>
      </c>
      <c r="AB51" s="87">
        <v>311940</v>
      </c>
      <c r="AC51" s="79" t="s">
        <v>1534</v>
      </c>
      <c r="AD51" s="79" t="s">
        <v>1633</v>
      </c>
      <c r="AE51" s="88">
        <v>0</v>
      </c>
      <c r="AF51" s="79" t="s">
        <v>1633</v>
      </c>
      <c r="AG51" s="79" t="s">
        <v>1633</v>
      </c>
      <c r="AH51" s="79" t="s">
        <v>1633</v>
      </c>
      <c r="AI51" s="79" t="s">
        <v>1633</v>
      </c>
      <c r="AJ51" s="79" t="s">
        <v>1633</v>
      </c>
      <c r="AK51" s="79" t="s">
        <v>1633</v>
      </c>
      <c r="AL51" s="79" t="s">
        <v>1633</v>
      </c>
      <c r="AM51" s="79" t="s">
        <v>1816</v>
      </c>
      <c r="AN51" s="79" t="s">
        <v>1633</v>
      </c>
      <c r="AO51" t="s">
        <v>1817</v>
      </c>
      <c r="AP51" t="str">
        <f t="shared" si="0"/>
        <v>BP1</v>
      </c>
    </row>
    <row r="52" spans="1:42" x14ac:dyDescent="0.25">
      <c r="A52" s="84">
        <v>45716</v>
      </c>
      <c r="B52" s="85" t="s">
        <v>1823</v>
      </c>
      <c r="C52" s="79" t="s">
        <v>3620</v>
      </c>
      <c r="D52" s="79" t="s">
        <v>1812</v>
      </c>
      <c r="E52" s="79" t="s">
        <v>89</v>
      </c>
      <c r="F52" s="79" t="s">
        <v>3608</v>
      </c>
      <c r="G52" s="79" t="s">
        <v>3609</v>
      </c>
      <c r="H52" s="79" t="s">
        <v>89</v>
      </c>
      <c r="I52" s="86">
        <v>11.3</v>
      </c>
      <c r="J52" s="86">
        <v>11.3</v>
      </c>
      <c r="K52" s="79" t="s">
        <v>1825</v>
      </c>
      <c r="L52" s="79" t="s">
        <v>1633</v>
      </c>
      <c r="M52" s="79" t="s">
        <v>3620</v>
      </c>
      <c r="N52" s="84">
        <v>45716</v>
      </c>
      <c r="O52" s="79" t="s">
        <v>1633</v>
      </c>
      <c r="P52" s="79" t="s">
        <v>328</v>
      </c>
      <c r="Q52" s="79" t="s">
        <v>1764</v>
      </c>
      <c r="R52" s="79" t="s">
        <v>1633</v>
      </c>
      <c r="S52" s="79" t="s">
        <v>1633</v>
      </c>
      <c r="T52" s="79" t="s">
        <v>1633</v>
      </c>
      <c r="U52" s="79" t="s">
        <v>3610</v>
      </c>
      <c r="V52" s="79" t="s">
        <v>1815</v>
      </c>
      <c r="W52" s="79" t="s">
        <v>1633</v>
      </c>
      <c r="X52" s="84"/>
      <c r="Y52" s="79" t="s">
        <v>1633</v>
      </c>
      <c r="Z52" s="84"/>
      <c r="AA52" s="79" t="s">
        <v>1633</v>
      </c>
      <c r="AB52" s="87">
        <v>176045</v>
      </c>
      <c r="AC52" s="79" t="s">
        <v>1534</v>
      </c>
      <c r="AD52" s="79" t="s">
        <v>1633</v>
      </c>
      <c r="AE52" s="88">
        <v>0</v>
      </c>
      <c r="AF52" s="79" t="s">
        <v>1633</v>
      </c>
      <c r="AG52" s="79" t="s">
        <v>1633</v>
      </c>
      <c r="AH52" s="79" t="s">
        <v>1633</v>
      </c>
      <c r="AI52" s="79" t="s">
        <v>1633</v>
      </c>
      <c r="AJ52" s="79" t="s">
        <v>1633</v>
      </c>
      <c r="AK52" s="79" t="s">
        <v>1633</v>
      </c>
      <c r="AL52" s="79" t="s">
        <v>1633</v>
      </c>
      <c r="AM52" s="79" t="s">
        <v>1816</v>
      </c>
      <c r="AN52" s="79" t="s">
        <v>1633</v>
      </c>
      <c r="AO52" t="s">
        <v>1817</v>
      </c>
      <c r="AP52" t="str">
        <f t="shared" si="0"/>
        <v>BP1</v>
      </c>
    </row>
    <row r="53" spans="1:42" x14ac:dyDescent="0.25">
      <c r="A53" s="84">
        <v>45716</v>
      </c>
      <c r="B53" s="85" t="s">
        <v>1823</v>
      </c>
      <c r="C53" s="79" t="s">
        <v>1827</v>
      </c>
      <c r="D53" s="79" t="s">
        <v>1812</v>
      </c>
      <c r="E53" s="79" t="s">
        <v>89</v>
      </c>
      <c r="F53" s="79" t="s">
        <v>3597</v>
      </c>
      <c r="G53" s="79" t="s">
        <v>480</v>
      </c>
      <c r="H53" s="79" t="s">
        <v>89</v>
      </c>
      <c r="I53" s="86">
        <v>6.25</v>
      </c>
      <c r="J53" s="86">
        <v>6.25</v>
      </c>
      <c r="K53" s="79" t="s">
        <v>1825</v>
      </c>
      <c r="L53" s="79" t="s">
        <v>1633</v>
      </c>
      <c r="M53" s="79" t="s">
        <v>1827</v>
      </c>
      <c r="N53" s="84">
        <v>45716</v>
      </c>
      <c r="O53" s="79" t="s">
        <v>1633</v>
      </c>
      <c r="P53" s="79" t="s">
        <v>328</v>
      </c>
      <c r="Q53" s="79" t="s">
        <v>1764</v>
      </c>
      <c r="R53" s="79" t="s">
        <v>1633</v>
      </c>
      <c r="S53" s="79" t="s">
        <v>1633</v>
      </c>
      <c r="T53" s="79" t="s">
        <v>1633</v>
      </c>
      <c r="U53" s="79" t="s">
        <v>3611</v>
      </c>
      <c r="V53" s="79" t="s">
        <v>1815</v>
      </c>
      <c r="W53" s="79" t="s">
        <v>1633</v>
      </c>
      <c r="X53" s="84"/>
      <c r="Y53" s="79" t="s">
        <v>1633</v>
      </c>
      <c r="Z53" s="84"/>
      <c r="AA53" s="79" t="s">
        <v>1633</v>
      </c>
      <c r="AB53" s="87">
        <v>97179</v>
      </c>
      <c r="AC53" s="79" t="s">
        <v>1534</v>
      </c>
      <c r="AD53" s="79" t="s">
        <v>1633</v>
      </c>
      <c r="AE53" s="88">
        <v>0</v>
      </c>
      <c r="AF53" s="79" t="s">
        <v>1633</v>
      </c>
      <c r="AG53" s="79" t="s">
        <v>1633</v>
      </c>
      <c r="AH53" s="79" t="s">
        <v>1633</v>
      </c>
      <c r="AI53" s="79" t="s">
        <v>1633</v>
      </c>
      <c r="AJ53" s="79" t="s">
        <v>1633</v>
      </c>
      <c r="AK53" s="79" t="s">
        <v>1633</v>
      </c>
      <c r="AL53" s="79" t="s">
        <v>1633</v>
      </c>
      <c r="AM53" s="79" t="s">
        <v>1816</v>
      </c>
      <c r="AN53" s="79" t="s">
        <v>1633</v>
      </c>
      <c r="AO53" t="s">
        <v>1817</v>
      </c>
      <c r="AP53" t="str">
        <f t="shared" si="0"/>
        <v>BP1</v>
      </c>
    </row>
    <row r="54" spans="1:42" x14ac:dyDescent="0.25">
      <c r="A54" s="84">
        <v>45716</v>
      </c>
      <c r="B54" s="85" t="s">
        <v>1823</v>
      </c>
      <c r="C54" s="79" t="s">
        <v>1827</v>
      </c>
      <c r="D54" s="79" t="s">
        <v>1812</v>
      </c>
      <c r="E54" s="79" t="s">
        <v>89</v>
      </c>
      <c r="F54" s="79" t="s">
        <v>3597</v>
      </c>
      <c r="G54" s="79" t="s">
        <v>480</v>
      </c>
      <c r="H54" s="79" t="s">
        <v>89</v>
      </c>
      <c r="I54" s="86">
        <v>11.91</v>
      </c>
      <c r="J54" s="86">
        <v>11.91</v>
      </c>
      <c r="K54" s="79" t="s">
        <v>1825</v>
      </c>
      <c r="L54" s="79" t="s">
        <v>1633</v>
      </c>
      <c r="M54" s="79" t="s">
        <v>1827</v>
      </c>
      <c r="N54" s="84">
        <v>45716</v>
      </c>
      <c r="O54" s="79" t="s">
        <v>1633</v>
      </c>
      <c r="P54" s="79" t="s">
        <v>328</v>
      </c>
      <c r="Q54" s="79" t="s">
        <v>1764</v>
      </c>
      <c r="R54" s="79" t="s">
        <v>1633</v>
      </c>
      <c r="S54" s="79" t="s">
        <v>1633</v>
      </c>
      <c r="T54" s="79" t="s">
        <v>1633</v>
      </c>
      <c r="U54" s="79" t="s">
        <v>3614</v>
      </c>
      <c r="V54" s="79" t="s">
        <v>1815</v>
      </c>
      <c r="W54" s="79" t="s">
        <v>1633</v>
      </c>
      <c r="X54" s="84"/>
      <c r="Y54" s="79" t="s">
        <v>1633</v>
      </c>
      <c r="Z54" s="84"/>
      <c r="AA54" s="79" t="s">
        <v>1633</v>
      </c>
      <c r="AB54" s="87">
        <v>187135</v>
      </c>
      <c r="AC54" s="79" t="s">
        <v>1534</v>
      </c>
      <c r="AD54" s="79" t="s">
        <v>1633</v>
      </c>
      <c r="AE54" s="88">
        <v>0</v>
      </c>
      <c r="AF54" s="79" t="s">
        <v>1633</v>
      </c>
      <c r="AG54" s="79" t="s">
        <v>1633</v>
      </c>
      <c r="AH54" s="79" t="s">
        <v>1633</v>
      </c>
      <c r="AI54" s="79" t="s">
        <v>1633</v>
      </c>
      <c r="AJ54" s="79" t="s">
        <v>1633</v>
      </c>
      <c r="AK54" s="79" t="s">
        <v>1633</v>
      </c>
      <c r="AL54" s="79" t="s">
        <v>1633</v>
      </c>
      <c r="AM54" s="79" t="s">
        <v>1816</v>
      </c>
      <c r="AN54" s="79" t="s">
        <v>1633</v>
      </c>
      <c r="AO54" t="s">
        <v>1817</v>
      </c>
      <c r="AP54" t="str">
        <f t="shared" si="0"/>
        <v>BP1</v>
      </c>
    </row>
    <row r="55" spans="1:42" x14ac:dyDescent="0.25">
      <c r="A55" s="84">
        <v>45716</v>
      </c>
      <c r="B55" s="85" t="s">
        <v>1823</v>
      </c>
      <c r="C55" s="79" t="s">
        <v>1827</v>
      </c>
      <c r="D55" s="79" t="s">
        <v>1812</v>
      </c>
      <c r="E55" s="79" t="s">
        <v>89</v>
      </c>
      <c r="F55" s="79" t="s">
        <v>3597</v>
      </c>
      <c r="G55" s="79" t="s">
        <v>480</v>
      </c>
      <c r="H55" s="79" t="s">
        <v>89</v>
      </c>
      <c r="I55" s="86">
        <v>6.25</v>
      </c>
      <c r="J55" s="86">
        <v>6.25</v>
      </c>
      <c r="K55" s="79" t="s">
        <v>1825</v>
      </c>
      <c r="L55" s="79" t="s">
        <v>1633</v>
      </c>
      <c r="M55" s="79" t="s">
        <v>1827</v>
      </c>
      <c r="N55" s="84">
        <v>45716</v>
      </c>
      <c r="O55" s="79" t="s">
        <v>1633</v>
      </c>
      <c r="P55" s="79" t="s">
        <v>328</v>
      </c>
      <c r="Q55" s="79" t="s">
        <v>1764</v>
      </c>
      <c r="R55" s="79" t="s">
        <v>1633</v>
      </c>
      <c r="S55" s="79" t="s">
        <v>1633</v>
      </c>
      <c r="T55" s="79" t="s">
        <v>1633</v>
      </c>
      <c r="U55" s="79" t="s">
        <v>3612</v>
      </c>
      <c r="V55" s="79" t="s">
        <v>1815</v>
      </c>
      <c r="W55" s="79" t="s">
        <v>1633</v>
      </c>
      <c r="X55" s="84"/>
      <c r="Y55" s="79" t="s">
        <v>1633</v>
      </c>
      <c r="Z55" s="84"/>
      <c r="AA55" s="79" t="s">
        <v>1633</v>
      </c>
      <c r="AB55" s="87">
        <v>97179</v>
      </c>
      <c r="AC55" s="79" t="s">
        <v>1534</v>
      </c>
      <c r="AD55" s="79" t="s">
        <v>1633</v>
      </c>
      <c r="AE55" s="88">
        <v>0</v>
      </c>
      <c r="AF55" s="79" t="s">
        <v>1633</v>
      </c>
      <c r="AG55" s="79" t="s">
        <v>1633</v>
      </c>
      <c r="AH55" s="79" t="s">
        <v>1633</v>
      </c>
      <c r="AI55" s="79" t="s">
        <v>1633</v>
      </c>
      <c r="AJ55" s="79" t="s">
        <v>1633</v>
      </c>
      <c r="AK55" s="79" t="s">
        <v>1633</v>
      </c>
      <c r="AL55" s="79" t="s">
        <v>1633</v>
      </c>
      <c r="AM55" s="79" t="s">
        <v>1816</v>
      </c>
      <c r="AN55" s="79" t="s">
        <v>1633</v>
      </c>
      <c r="AO55" t="s">
        <v>1817</v>
      </c>
      <c r="AP55" t="str">
        <f t="shared" si="0"/>
        <v>BP1</v>
      </c>
    </row>
    <row r="56" spans="1:42" x14ac:dyDescent="0.25">
      <c r="A56" s="84">
        <v>45716</v>
      </c>
      <c r="B56" s="85" t="s">
        <v>1823</v>
      </c>
      <c r="C56" s="79" t="s">
        <v>1827</v>
      </c>
      <c r="D56" s="79" t="s">
        <v>1812</v>
      </c>
      <c r="E56" s="79" t="s">
        <v>89</v>
      </c>
      <c r="F56" s="79" t="s">
        <v>3597</v>
      </c>
      <c r="G56" s="79" t="s">
        <v>480</v>
      </c>
      <c r="H56" s="79" t="s">
        <v>89</v>
      </c>
      <c r="I56" s="86">
        <v>6.26</v>
      </c>
      <c r="J56" s="86">
        <v>6.26</v>
      </c>
      <c r="K56" s="79" t="s">
        <v>1825</v>
      </c>
      <c r="L56" s="79" t="s">
        <v>1633</v>
      </c>
      <c r="M56" s="79" t="s">
        <v>1827</v>
      </c>
      <c r="N56" s="84">
        <v>45716</v>
      </c>
      <c r="O56" s="79" t="s">
        <v>1633</v>
      </c>
      <c r="P56" s="79" t="s">
        <v>328</v>
      </c>
      <c r="Q56" s="79" t="s">
        <v>1764</v>
      </c>
      <c r="R56" s="79" t="s">
        <v>1633</v>
      </c>
      <c r="S56" s="79" t="s">
        <v>1633</v>
      </c>
      <c r="T56" s="79" t="s">
        <v>1633</v>
      </c>
      <c r="U56" s="79" t="s">
        <v>3615</v>
      </c>
      <c r="V56" s="79" t="s">
        <v>1815</v>
      </c>
      <c r="W56" s="79" t="s">
        <v>1633</v>
      </c>
      <c r="X56" s="84"/>
      <c r="Y56" s="79" t="s">
        <v>1633</v>
      </c>
      <c r="Z56" s="84"/>
      <c r="AA56" s="79" t="s">
        <v>1633</v>
      </c>
      <c r="AB56" s="87">
        <v>97179</v>
      </c>
      <c r="AC56" s="79" t="s">
        <v>1534</v>
      </c>
      <c r="AD56" s="79" t="s">
        <v>1633</v>
      </c>
      <c r="AE56" s="88">
        <v>0</v>
      </c>
      <c r="AF56" s="79" t="s">
        <v>1633</v>
      </c>
      <c r="AG56" s="79" t="s">
        <v>1633</v>
      </c>
      <c r="AH56" s="79" t="s">
        <v>1633</v>
      </c>
      <c r="AI56" s="79" t="s">
        <v>1633</v>
      </c>
      <c r="AJ56" s="79" t="s">
        <v>1633</v>
      </c>
      <c r="AK56" s="79" t="s">
        <v>1633</v>
      </c>
      <c r="AL56" s="79" t="s">
        <v>1633</v>
      </c>
      <c r="AM56" s="79" t="s">
        <v>1816</v>
      </c>
      <c r="AN56" s="79" t="s">
        <v>1633</v>
      </c>
      <c r="AO56" t="s">
        <v>1817</v>
      </c>
      <c r="AP56" t="str">
        <f t="shared" si="0"/>
        <v>BP1</v>
      </c>
    </row>
    <row r="57" spans="1:42" x14ac:dyDescent="0.25">
      <c r="A57" s="84">
        <v>45716</v>
      </c>
      <c r="B57" s="85" t="s">
        <v>1823</v>
      </c>
      <c r="C57" s="79" t="s">
        <v>1827</v>
      </c>
      <c r="D57" s="79" t="s">
        <v>1812</v>
      </c>
      <c r="E57" s="79" t="s">
        <v>89</v>
      </c>
      <c r="F57" s="79" t="s">
        <v>3597</v>
      </c>
      <c r="G57" s="79" t="s">
        <v>480</v>
      </c>
      <c r="H57" s="79" t="s">
        <v>89</v>
      </c>
      <c r="I57" s="86">
        <v>19.55</v>
      </c>
      <c r="J57" s="86">
        <v>19.55</v>
      </c>
      <c r="K57" s="79" t="s">
        <v>1825</v>
      </c>
      <c r="L57" s="79" t="s">
        <v>1633</v>
      </c>
      <c r="M57" s="79" t="s">
        <v>1827</v>
      </c>
      <c r="N57" s="84">
        <v>45716</v>
      </c>
      <c r="O57" s="79" t="s">
        <v>1633</v>
      </c>
      <c r="P57" s="79" t="s">
        <v>328</v>
      </c>
      <c r="Q57" s="79" t="s">
        <v>1764</v>
      </c>
      <c r="R57" s="79" t="s">
        <v>1633</v>
      </c>
      <c r="S57" s="79" t="s">
        <v>1633</v>
      </c>
      <c r="T57" s="79" t="s">
        <v>1633</v>
      </c>
      <c r="U57" s="79" t="s">
        <v>3613</v>
      </c>
      <c r="V57" s="79" t="s">
        <v>1815</v>
      </c>
      <c r="W57" s="79" t="s">
        <v>1633</v>
      </c>
      <c r="X57" s="84"/>
      <c r="Y57" s="79" t="s">
        <v>1633</v>
      </c>
      <c r="Z57" s="84"/>
      <c r="AA57" s="79" t="s">
        <v>1633</v>
      </c>
      <c r="AB57" s="87">
        <v>307060</v>
      </c>
      <c r="AC57" s="79" t="s">
        <v>1534</v>
      </c>
      <c r="AD57" s="79" t="s">
        <v>1633</v>
      </c>
      <c r="AE57" s="88">
        <v>0</v>
      </c>
      <c r="AF57" s="79" t="s">
        <v>1633</v>
      </c>
      <c r="AG57" s="79" t="s">
        <v>1633</v>
      </c>
      <c r="AH57" s="79" t="s">
        <v>1633</v>
      </c>
      <c r="AI57" s="79" t="s">
        <v>1633</v>
      </c>
      <c r="AJ57" s="79" t="s">
        <v>1633</v>
      </c>
      <c r="AK57" s="79" t="s">
        <v>1633</v>
      </c>
      <c r="AL57" s="79" t="s">
        <v>1633</v>
      </c>
      <c r="AM57" s="79" t="s">
        <v>1816</v>
      </c>
      <c r="AN57" s="79" t="s">
        <v>1633</v>
      </c>
      <c r="AO57" t="s">
        <v>1817</v>
      </c>
      <c r="AP57" t="str">
        <f t="shared" si="0"/>
        <v>BP1</v>
      </c>
    </row>
    <row r="58" spans="1:42" x14ac:dyDescent="0.25">
      <c r="A58" s="84">
        <v>45716</v>
      </c>
      <c r="B58" s="85" t="s">
        <v>1823</v>
      </c>
      <c r="C58" s="79" t="s">
        <v>1827</v>
      </c>
      <c r="D58" s="79" t="s">
        <v>1812</v>
      </c>
      <c r="E58" s="79" t="s">
        <v>89</v>
      </c>
      <c r="F58" s="79" t="s">
        <v>3597</v>
      </c>
      <c r="G58" s="79" t="s">
        <v>480</v>
      </c>
      <c r="H58" s="79" t="s">
        <v>89</v>
      </c>
      <c r="I58" s="86">
        <v>6.25</v>
      </c>
      <c r="J58" s="86">
        <v>6.25</v>
      </c>
      <c r="K58" s="79" t="s">
        <v>1825</v>
      </c>
      <c r="L58" s="79" t="s">
        <v>1633</v>
      </c>
      <c r="M58" s="79" t="s">
        <v>1827</v>
      </c>
      <c r="N58" s="84">
        <v>45716</v>
      </c>
      <c r="O58" s="79" t="s">
        <v>1633</v>
      </c>
      <c r="P58" s="79" t="s">
        <v>328</v>
      </c>
      <c r="Q58" s="79" t="s">
        <v>1764</v>
      </c>
      <c r="R58" s="79" t="s">
        <v>1633</v>
      </c>
      <c r="S58" s="79" t="s">
        <v>1633</v>
      </c>
      <c r="T58" s="79" t="s">
        <v>1633</v>
      </c>
      <c r="U58" s="79" t="s">
        <v>3616</v>
      </c>
      <c r="V58" s="79" t="s">
        <v>1815</v>
      </c>
      <c r="W58" s="79" t="s">
        <v>1633</v>
      </c>
      <c r="X58" s="84"/>
      <c r="Y58" s="79" t="s">
        <v>1633</v>
      </c>
      <c r="Z58" s="84"/>
      <c r="AA58" s="79" t="s">
        <v>1633</v>
      </c>
      <c r="AB58" s="87">
        <v>97177</v>
      </c>
      <c r="AC58" s="79" t="s">
        <v>1534</v>
      </c>
      <c r="AD58" s="79" t="s">
        <v>1633</v>
      </c>
      <c r="AE58" s="88">
        <v>0</v>
      </c>
      <c r="AF58" s="79" t="s">
        <v>1633</v>
      </c>
      <c r="AG58" s="79" t="s">
        <v>1633</v>
      </c>
      <c r="AH58" s="79" t="s">
        <v>1633</v>
      </c>
      <c r="AI58" s="79" t="s">
        <v>1633</v>
      </c>
      <c r="AJ58" s="79" t="s">
        <v>1633</v>
      </c>
      <c r="AK58" s="79" t="s">
        <v>1633</v>
      </c>
      <c r="AL58" s="79" t="s">
        <v>1633</v>
      </c>
      <c r="AM58" s="79" t="s">
        <v>1816</v>
      </c>
      <c r="AN58" s="79" t="s">
        <v>1633</v>
      </c>
      <c r="AO58" t="s">
        <v>1817</v>
      </c>
      <c r="AP58" t="str">
        <f t="shared" si="0"/>
        <v>BP1</v>
      </c>
    </row>
    <row r="59" spans="1:42" x14ac:dyDescent="0.25">
      <c r="A59" s="84">
        <v>45747</v>
      </c>
      <c r="B59" s="85" t="s">
        <v>1828</v>
      </c>
      <c r="C59" s="79" t="s">
        <v>3621</v>
      </c>
      <c r="D59" s="79" t="s">
        <v>1812</v>
      </c>
      <c r="E59" s="79" t="s">
        <v>89</v>
      </c>
      <c r="F59" s="79" t="s">
        <v>984</v>
      </c>
      <c r="G59" s="79" t="s">
        <v>468</v>
      </c>
      <c r="H59" s="79" t="s">
        <v>89</v>
      </c>
      <c r="I59" s="86">
        <v>0.01</v>
      </c>
      <c r="J59" s="86">
        <v>0.01</v>
      </c>
      <c r="K59" s="79" t="s">
        <v>1830</v>
      </c>
      <c r="L59" s="79" t="s">
        <v>1633</v>
      </c>
      <c r="M59" s="79" t="s">
        <v>3621</v>
      </c>
      <c r="N59" s="84">
        <v>45747</v>
      </c>
      <c r="O59" s="79" t="s">
        <v>1633</v>
      </c>
      <c r="P59" s="79" t="s">
        <v>328</v>
      </c>
      <c r="Q59" s="79" t="s">
        <v>1764</v>
      </c>
      <c r="R59" s="79" t="s">
        <v>1633</v>
      </c>
      <c r="S59" s="79" t="s">
        <v>1633</v>
      </c>
      <c r="T59" s="79" t="s">
        <v>1633</v>
      </c>
      <c r="U59" s="79" t="s">
        <v>3606</v>
      </c>
      <c r="V59" s="79" t="s">
        <v>1810</v>
      </c>
      <c r="W59" s="79" t="s">
        <v>1633</v>
      </c>
      <c r="X59" s="84"/>
      <c r="Y59" s="79" t="s">
        <v>1633</v>
      </c>
      <c r="Z59" s="84"/>
      <c r="AA59" s="79" t="s">
        <v>1633</v>
      </c>
      <c r="AB59" s="87">
        <v>214</v>
      </c>
      <c r="AC59" s="79" t="s">
        <v>1534</v>
      </c>
      <c r="AD59" s="79" t="s">
        <v>1633</v>
      </c>
      <c r="AE59" s="88">
        <v>0</v>
      </c>
      <c r="AF59" s="79" t="s">
        <v>1633</v>
      </c>
      <c r="AG59" s="79" t="s">
        <v>1633</v>
      </c>
      <c r="AH59" s="79" t="s">
        <v>1633</v>
      </c>
      <c r="AI59" s="79" t="s">
        <v>1633</v>
      </c>
      <c r="AJ59" s="79" t="s">
        <v>1633</v>
      </c>
      <c r="AK59" s="79" t="s">
        <v>1633</v>
      </c>
      <c r="AL59" s="79" t="s">
        <v>1633</v>
      </c>
      <c r="AM59" s="79" t="s">
        <v>1816</v>
      </c>
      <c r="AN59" s="79" t="s">
        <v>1633</v>
      </c>
      <c r="AO59" t="s">
        <v>1817</v>
      </c>
      <c r="AP59" t="str">
        <f t="shared" si="0"/>
        <v>BP1</v>
      </c>
    </row>
    <row r="60" spans="1:42" x14ac:dyDescent="0.25">
      <c r="A60" s="84">
        <v>45747</v>
      </c>
      <c r="B60" s="85" t="s">
        <v>1828</v>
      </c>
      <c r="C60" s="79" t="s">
        <v>3621</v>
      </c>
      <c r="D60" s="79" t="s">
        <v>1812</v>
      </c>
      <c r="E60" s="79" t="s">
        <v>89</v>
      </c>
      <c r="F60" s="79" t="s">
        <v>984</v>
      </c>
      <c r="G60" s="79" t="s">
        <v>468</v>
      </c>
      <c r="H60" s="79" t="s">
        <v>89</v>
      </c>
      <c r="I60" s="86">
        <v>13.78</v>
      </c>
      <c r="J60" s="86">
        <v>13.78</v>
      </c>
      <c r="K60" s="79" t="s">
        <v>1830</v>
      </c>
      <c r="L60" s="79" t="s">
        <v>1633</v>
      </c>
      <c r="M60" s="79" t="s">
        <v>3621</v>
      </c>
      <c r="N60" s="84">
        <v>45747</v>
      </c>
      <c r="O60" s="79" t="s">
        <v>1633</v>
      </c>
      <c r="P60" s="79" t="s">
        <v>328</v>
      </c>
      <c r="Q60" s="79" t="s">
        <v>1764</v>
      </c>
      <c r="R60" s="79" t="s">
        <v>1633</v>
      </c>
      <c r="S60" s="79" t="s">
        <v>1633</v>
      </c>
      <c r="T60" s="79" t="s">
        <v>1633</v>
      </c>
      <c r="U60" s="79" t="s">
        <v>3606</v>
      </c>
      <c r="V60" s="79" t="s">
        <v>1815</v>
      </c>
      <c r="W60" s="79" t="s">
        <v>1633</v>
      </c>
      <c r="X60" s="84"/>
      <c r="Y60" s="79" t="s">
        <v>1633</v>
      </c>
      <c r="Z60" s="84"/>
      <c r="AA60" s="79" t="s">
        <v>1633</v>
      </c>
      <c r="AB60" s="87">
        <v>215096</v>
      </c>
      <c r="AC60" s="79" t="s">
        <v>1534</v>
      </c>
      <c r="AD60" s="79" t="s">
        <v>1633</v>
      </c>
      <c r="AE60" s="88">
        <v>0</v>
      </c>
      <c r="AF60" s="79" t="s">
        <v>1633</v>
      </c>
      <c r="AG60" s="79" t="s">
        <v>1633</v>
      </c>
      <c r="AH60" s="79" t="s">
        <v>1633</v>
      </c>
      <c r="AI60" s="79" t="s">
        <v>1633</v>
      </c>
      <c r="AJ60" s="79" t="s">
        <v>1633</v>
      </c>
      <c r="AK60" s="79" t="s">
        <v>1633</v>
      </c>
      <c r="AL60" s="79" t="s">
        <v>1633</v>
      </c>
      <c r="AM60" s="79" t="s">
        <v>1816</v>
      </c>
      <c r="AN60" s="79" t="s">
        <v>1633</v>
      </c>
      <c r="AO60" t="s">
        <v>1817</v>
      </c>
      <c r="AP60" t="str">
        <f t="shared" si="0"/>
        <v>BP1</v>
      </c>
    </row>
    <row r="61" spans="1:42" x14ac:dyDescent="0.25">
      <c r="A61" s="84">
        <v>45747</v>
      </c>
      <c r="B61" s="85" t="s">
        <v>1828</v>
      </c>
      <c r="C61" s="79" t="s">
        <v>3622</v>
      </c>
      <c r="D61" s="79" t="s">
        <v>1812</v>
      </c>
      <c r="E61" s="79" t="s">
        <v>89</v>
      </c>
      <c r="F61" s="79" t="s">
        <v>3597</v>
      </c>
      <c r="G61" s="79" t="s">
        <v>480</v>
      </c>
      <c r="H61" s="79" t="s">
        <v>89</v>
      </c>
      <c r="I61" s="86">
        <v>20.04</v>
      </c>
      <c r="J61" s="86">
        <v>20.04</v>
      </c>
      <c r="K61" s="79" t="s">
        <v>1830</v>
      </c>
      <c r="L61" s="79" t="s">
        <v>1633</v>
      </c>
      <c r="M61" s="79" t="s">
        <v>3622</v>
      </c>
      <c r="N61" s="84">
        <v>45747</v>
      </c>
      <c r="O61" s="79" t="s">
        <v>1633</v>
      </c>
      <c r="P61" s="79" t="s">
        <v>328</v>
      </c>
      <c r="Q61" s="79" t="s">
        <v>1764</v>
      </c>
      <c r="R61" s="79" t="s">
        <v>1633</v>
      </c>
      <c r="S61" s="79" t="s">
        <v>1633</v>
      </c>
      <c r="T61" s="79" t="s">
        <v>1633</v>
      </c>
      <c r="U61" s="79" t="s">
        <v>3604</v>
      </c>
      <c r="V61" s="79" t="s">
        <v>1815</v>
      </c>
      <c r="W61" s="79" t="s">
        <v>1633</v>
      </c>
      <c r="X61" s="84"/>
      <c r="Y61" s="79" t="s">
        <v>1633</v>
      </c>
      <c r="Z61" s="84"/>
      <c r="AA61" s="79" t="s">
        <v>1633</v>
      </c>
      <c r="AB61" s="87">
        <v>311940</v>
      </c>
      <c r="AC61" s="79" t="s">
        <v>1534</v>
      </c>
      <c r="AD61" s="79" t="s">
        <v>1633</v>
      </c>
      <c r="AE61" s="88">
        <v>0</v>
      </c>
      <c r="AF61" s="79" t="s">
        <v>1633</v>
      </c>
      <c r="AG61" s="79" t="s">
        <v>1633</v>
      </c>
      <c r="AH61" s="79" t="s">
        <v>1633</v>
      </c>
      <c r="AI61" s="79" t="s">
        <v>1633</v>
      </c>
      <c r="AJ61" s="79" t="s">
        <v>1633</v>
      </c>
      <c r="AK61" s="79" t="s">
        <v>1633</v>
      </c>
      <c r="AL61" s="79" t="s">
        <v>1633</v>
      </c>
      <c r="AM61" s="79" t="s">
        <v>1816</v>
      </c>
      <c r="AN61" s="79" t="s">
        <v>1633</v>
      </c>
      <c r="AO61" t="s">
        <v>1817</v>
      </c>
      <c r="AP61" t="str">
        <f t="shared" si="0"/>
        <v>BP1</v>
      </c>
    </row>
    <row r="62" spans="1:42" x14ac:dyDescent="0.25">
      <c r="A62" s="84">
        <v>45747</v>
      </c>
      <c r="B62" s="85" t="s">
        <v>1828</v>
      </c>
      <c r="C62" s="79" t="s">
        <v>3622</v>
      </c>
      <c r="D62" s="79" t="s">
        <v>1812</v>
      </c>
      <c r="E62" s="79" t="s">
        <v>89</v>
      </c>
      <c r="F62" s="79" t="s">
        <v>3597</v>
      </c>
      <c r="G62" s="79" t="s">
        <v>480</v>
      </c>
      <c r="H62" s="79" t="s">
        <v>89</v>
      </c>
      <c r="I62" s="86">
        <v>15.86</v>
      </c>
      <c r="J62" s="86">
        <v>15.86</v>
      </c>
      <c r="K62" s="79" t="s">
        <v>1830</v>
      </c>
      <c r="L62" s="79" t="s">
        <v>1633</v>
      </c>
      <c r="M62" s="79" t="s">
        <v>3622</v>
      </c>
      <c r="N62" s="84">
        <v>45747</v>
      </c>
      <c r="O62" s="79" t="s">
        <v>1633</v>
      </c>
      <c r="P62" s="79" t="s">
        <v>328</v>
      </c>
      <c r="Q62" s="79" t="s">
        <v>1764</v>
      </c>
      <c r="R62" s="79" t="s">
        <v>1633</v>
      </c>
      <c r="S62" s="79" t="s">
        <v>1633</v>
      </c>
      <c r="T62" s="79" t="s">
        <v>1633</v>
      </c>
      <c r="U62" s="79" t="s">
        <v>3619</v>
      </c>
      <c r="V62" s="79" t="s">
        <v>1815</v>
      </c>
      <c r="W62" s="79" t="s">
        <v>1633</v>
      </c>
      <c r="X62" s="84"/>
      <c r="Y62" s="79" t="s">
        <v>1633</v>
      </c>
      <c r="Z62" s="84"/>
      <c r="AA62" s="79" t="s">
        <v>1633</v>
      </c>
      <c r="AB62" s="87">
        <v>258334</v>
      </c>
      <c r="AC62" s="79" t="s">
        <v>1534</v>
      </c>
      <c r="AD62" s="79" t="s">
        <v>1633</v>
      </c>
      <c r="AE62" s="88">
        <v>0</v>
      </c>
      <c r="AF62" s="79" t="s">
        <v>1633</v>
      </c>
      <c r="AG62" s="79" t="s">
        <v>1633</v>
      </c>
      <c r="AH62" s="79" t="s">
        <v>1633</v>
      </c>
      <c r="AI62" s="79" t="s">
        <v>1633</v>
      </c>
      <c r="AJ62" s="79" t="s">
        <v>1633</v>
      </c>
      <c r="AK62" s="79" t="s">
        <v>1633</v>
      </c>
      <c r="AL62" s="79" t="s">
        <v>1633</v>
      </c>
      <c r="AM62" s="79" t="s">
        <v>1816</v>
      </c>
      <c r="AN62" s="79" t="s">
        <v>1633</v>
      </c>
      <c r="AO62" t="s">
        <v>1817</v>
      </c>
      <c r="AP62" t="str">
        <f t="shared" si="0"/>
        <v>BP1</v>
      </c>
    </row>
    <row r="63" spans="1:42" x14ac:dyDescent="0.25">
      <c r="A63" s="84">
        <v>45747</v>
      </c>
      <c r="B63" s="85" t="s">
        <v>1828</v>
      </c>
      <c r="C63" s="79" t="s">
        <v>1831</v>
      </c>
      <c r="D63" s="79" t="s">
        <v>1812</v>
      </c>
      <c r="E63" s="79" t="s">
        <v>89</v>
      </c>
      <c r="F63" s="79" t="s">
        <v>3601</v>
      </c>
      <c r="G63" s="79" t="s">
        <v>472</v>
      </c>
      <c r="H63" s="79" t="s">
        <v>89</v>
      </c>
      <c r="I63" s="86">
        <v>773.51</v>
      </c>
      <c r="J63" s="86">
        <v>773.51</v>
      </c>
      <c r="K63" s="79" t="s">
        <v>1830</v>
      </c>
      <c r="L63" s="79" t="s">
        <v>1633</v>
      </c>
      <c r="M63" s="79" t="s">
        <v>1831</v>
      </c>
      <c r="N63" s="84">
        <v>45747</v>
      </c>
      <c r="O63" s="79" t="s">
        <v>1633</v>
      </c>
      <c r="P63" s="79" t="s">
        <v>328</v>
      </c>
      <c r="Q63" s="79" t="s">
        <v>1764</v>
      </c>
      <c r="R63" s="79" t="s">
        <v>1633</v>
      </c>
      <c r="S63" s="79" t="s">
        <v>1633</v>
      </c>
      <c r="T63" s="79" t="s">
        <v>1633</v>
      </c>
      <c r="U63" s="79" t="s">
        <v>3602</v>
      </c>
      <c r="V63" s="79" t="s">
        <v>1815</v>
      </c>
      <c r="W63" s="79" t="s">
        <v>1633</v>
      </c>
      <c r="X63" s="84"/>
      <c r="Y63" s="79" t="s">
        <v>1633</v>
      </c>
      <c r="Z63" s="84"/>
      <c r="AA63" s="79" t="s">
        <v>1633</v>
      </c>
      <c r="AB63" s="87">
        <v>12952309</v>
      </c>
      <c r="AC63" s="79" t="s">
        <v>1534</v>
      </c>
      <c r="AD63" s="79" t="s">
        <v>1633</v>
      </c>
      <c r="AE63" s="88">
        <v>0</v>
      </c>
      <c r="AF63" s="79" t="s">
        <v>1633</v>
      </c>
      <c r="AG63" s="79" t="s">
        <v>1633</v>
      </c>
      <c r="AH63" s="79" t="s">
        <v>1633</v>
      </c>
      <c r="AI63" s="79" t="s">
        <v>1633</v>
      </c>
      <c r="AJ63" s="79" t="s">
        <v>1633</v>
      </c>
      <c r="AK63" s="79" t="s">
        <v>1633</v>
      </c>
      <c r="AL63" s="79" t="s">
        <v>1633</v>
      </c>
      <c r="AM63" s="79" t="s">
        <v>1816</v>
      </c>
      <c r="AN63" s="79" t="s">
        <v>1633</v>
      </c>
      <c r="AO63" t="s">
        <v>1817</v>
      </c>
      <c r="AP63" t="str">
        <f t="shared" si="0"/>
        <v>BP1</v>
      </c>
    </row>
    <row r="64" spans="1:42" x14ac:dyDescent="0.25">
      <c r="A64" s="84">
        <v>45747</v>
      </c>
      <c r="B64" s="85" t="s">
        <v>1828</v>
      </c>
      <c r="C64" s="79" t="s">
        <v>3623</v>
      </c>
      <c r="D64" s="79" t="s">
        <v>1812</v>
      </c>
      <c r="E64" s="79" t="s">
        <v>89</v>
      </c>
      <c r="F64" s="79" t="s">
        <v>3608</v>
      </c>
      <c r="G64" s="79" t="s">
        <v>3609</v>
      </c>
      <c r="H64" s="79" t="s">
        <v>89</v>
      </c>
      <c r="I64" s="86">
        <v>11.31</v>
      </c>
      <c r="J64" s="86">
        <v>11.31</v>
      </c>
      <c r="K64" s="79" t="s">
        <v>1830</v>
      </c>
      <c r="L64" s="79" t="s">
        <v>1633</v>
      </c>
      <c r="M64" s="79" t="s">
        <v>3623</v>
      </c>
      <c r="N64" s="84">
        <v>45747</v>
      </c>
      <c r="O64" s="79" t="s">
        <v>1633</v>
      </c>
      <c r="P64" s="79" t="s">
        <v>328</v>
      </c>
      <c r="Q64" s="79" t="s">
        <v>1764</v>
      </c>
      <c r="R64" s="79" t="s">
        <v>1633</v>
      </c>
      <c r="S64" s="79" t="s">
        <v>1633</v>
      </c>
      <c r="T64" s="79" t="s">
        <v>1633</v>
      </c>
      <c r="U64" s="79" t="s">
        <v>3610</v>
      </c>
      <c r="V64" s="79" t="s">
        <v>1815</v>
      </c>
      <c r="W64" s="79" t="s">
        <v>1633</v>
      </c>
      <c r="X64" s="84"/>
      <c r="Y64" s="79" t="s">
        <v>1633</v>
      </c>
      <c r="Z64" s="84"/>
      <c r="AA64" s="79" t="s">
        <v>1633</v>
      </c>
      <c r="AB64" s="87">
        <v>176046</v>
      </c>
      <c r="AC64" s="79" t="s">
        <v>1534</v>
      </c>
      <c r="AD64" s="79" t="s">
        <v>1633</v>
      </c>
      <c r="AE64" s="88">
        <v>0</v>
      </c>
      <c r="AF64" s="79" t="s">
        <v>1633</v>
      </c>
      <c r="AG64" s="79" t="s">
        <v>1633</v>
      </c>
      <c r="AH64" s="79" t="s">
        <v>1633</v>
      </c>
      <c r="AI64" s="79" t="s">
        <v>1633</v>
      </c>
      <c r="AJ64" s="79" t="s">
        <v>1633</v>
      </c>
      <c r="AK64" s="79" t="s">
        <v>1633</v>
      </c>
      <c r="AL64" s="79" t="s">
        <v>1633</v>
      </c>
      <c r="AM64" s="79" t="s">
        <v>1816</v>
      </c>
      <c r="AN64" s="79" t="s">
        <v>1633</v>
      </c>
      <c r="AO64" t="s">
        <v>1817</v>
      </c>
      <c r="AP64" t="str">
        <f t="shared" si="0"/>
        <v>BP1</v>
      </c>
    </row>
    <row r="65" spans="1:42" x14ac:dyDescent="0.25">
      <c r="A65" s="84">
        <v>45747</v>
      </c>
      <c r="B65" s="85" t="s">
        <v>1828</v>
      </c>
      <c r="C65" s="79" t="s">
        <v>1832</v>
      </c>
      <c r="D65" s="79" t="s">
        <v>1812</v>
      </c>
      <c r="E65" s="79" t="s">
        <v>89</v>
      </c>
      <c r="F65" s="79" t="s">
        <v>3597</v>
      </c>
      <c r="G65" s="79" t="s">
        <v>480</v>
      </c>
      <c r="H65" s="79" t="s">
        <v>89</v>
      </c>
      <c r="I65" s="86">
        <v>19.55</v>
      </c>
      <c r="J65" s="86">
        <v>19.55</v>
      </c>
      <c r="K65" s="79" t="s">
        <v>1830</v>
      </c>
      <c r="L65" s="79" t="s">
        <v>1633</v>
      </c>
      <c r="M65" s="79" t="s">
        <v>1832</v>
      </c>
      <c r="N65" s="84">
        <v>45747</v>
      </c>
      <c r="O65" s="79" t="s">
        <v>1633</v>
      </c>
      <c r="P65" s="79" t="s">
        <v>328</v>
      </c>
      <c r="Q65" s="79" t="s">
        <v>1764</v>
      </c>
      <c r="R65" s="79" t="s">
        <v>1633</v>
      </c>
      <c r="S65" s="79" t="s">
        <v>1633</v>
      </c>
      <c r="T65" s="79" t="s">
        <v>1633</v>
      </c>
      <c r="U65" s="79" t="s">
        <v>3613</v>
      </c>
      <c r="V65" s="79" t="s">
        <v>1815</v>
      </c>
      <c r="W65" s="79" t="s">
        <v>1633</v>
      </c>
      <c r="X65" s="84"/>
      <c r="Y65" s="79" t="s">
        <v>1633</v>
      </c>
      <c r="Z65" s="84"/>
      <c r="AA65" s="79" t="s">
        <v>1633</v>
      </c>
      <c r="AB65" s="87">
        <v>307059</v>
      </c>
      <c r="AC65" s="79" t="s">
        <v>1534</v>
      </c>
      <c r="AD65" s="79" t="s">
        <v>1633</v>
      </c>
      <c r="AE65" s="88">
        <v>0</v>
      </c>
      <c r="AF65" s="79" t="s">
        <v>1633</v>
      </c>
      <c r="AG65" s="79" t="s">
        <v>1633</v>
      </c>
      <c r="AH65" s="79" t="s">
        <v>1633</v>
      </c>
      <c r="AI65" s="79" t="s">
        <v>1633</v>
      </c>
      <c r="AJ65" s="79" t="s">
        <v>1633</v>
      </c>
      <c r="AK65" s="79" t="s">
        <v>1633</v>
      </c>
      <c r="AL65" s="79" t="s">
        <v>1633</v>
      </c>
      <c r="AM65" s="79" t="s">
        <v>1816</v>
      </c>
      <c r="AN65" s="79" t="s">
        <v>1633</v>
      </c>
      <c r="AO65" t="s">
        <v>1817</v>
      </c>
      <c r="AP65" t="str">
        <f t="shared" si="0"/>
        <v>BP1</v>
      </c>
    </row>
    <row r="66" spans="1:42" x14ac:dyDescent="0.25">
      <c r="A66" s="84">
        <v>45747</v>
      </c>
      <c r="B66" s="85" t="s">
        <v>1828</v>
      </c>
      <c r="C66" s="79" t="s">
        <v>1832</v>
      </c>
      <c r="D66" s="79" t="s">
        <v>1812</v>
      </c>
      <c r="E66" s="79" t="s">
        <v>89</v>
      </c>
      <c r="F66" s="79" t="s">
        <v>3597</v>
      </c>
      <c r="G66" s="79" t="s">
        <v>480</v>
      </c>
      <c r="H66" s="79" t="s">
        <v>89</v>
      </c>
      <c r="I66" s="86">
        <v>6.26</v>
      </c>
      <c r="J66" s="86">
        <v>6.26</v>
      </c>
      <c r="K66" s="79" t="s">
        <v>1830</v>
      </c>
      <c r="L66" s="79" t="s">
        <v>1633</v>
      </c>
      <c r="M66" s="79" t="s">
        <v>1832</v>
      </c>
      <c r="N66" s="84">
        <v>45747</v>
      </c>
      <c r="O66" s="79" t="s">
        <v>1633</v>
      </c>
      <c r="P66" s="79" t="s">
        <v>328</v>
      </c>
      <c r="Q66" s="79" t="s">
        <v>1764</v>
      </c>
      <c r="R66" s="79" t="s">
        <v>1633</v>
      </c>
      <c r="S66" s="79" t="s">
        <v>1633</v>
      </c>
      <c r="T66" s="79" t="s">
        <v>1633</v>
      </c>
      <c r="U66" s="79" t="s">
        <v>3612</v>
      </c>
      <c r="V66" s="79" t="s">
        <v>1815</v>
      </c>
      <c r="W66" s="79" t="s">
        <v>1633</v>
      </c>
      <c r="X66" s="84"/>
      <c r="Y66" s="79" t="s">
        <v>1633</v>
      </c>
      <c r="Z66" s="84"/>
      <c r="AA66" s="79" t="s">
        <v>1633</v>
      </c>
      <c r="AB66" s="87">
        <v>97179</v>
      </c>
      <c r="AC66" s="79" t="s">
        <v>1534</v>
      </c>
      <c r="AD66" s="79" t="s">
        <v>1633</v>
      </c>
      <c r="AE66" s="88">
        <v>0</v>
      </c>
      <c r="AF66" s="79" t="s">
        <v>1633</v>
      </c>
      <c r="AG66" s="79" t="s">
        <v>1633</v>
      </c>
      <c r="AH66" s="79" t="s">
        <v>1633</v>
      </c>
      <c r="AI66" s="79" t="s">
        <v>1633</v>
      </c>
      <c r="AJ66" s="79" t="s">
        <v>1633</v>
      </c>
      <c r="AK66" s="79" t="s">
        <v>1633</v>
      </c>
      <c r="AL66" s="79" t="s">
        <v>1633</v>
      </c>
      <c r="AM66" s="79" t="s">
        <v>1816</v>
      </c>
      <c r="AN66" s="79" t="s">
        <v>1633</v>
      </c>
      <c r="AO66" t="s">
        <v>1817</v>
      </c>
      <c r="AP66" t="str">
        <f t="shared" si="0"/>
        <v>BP1</v>
      </c>
    </row>
    <row r="67" spans="1:42" x14ac:dyDescent="0.25">
      <c r="A67" s="84">
        <v>45747</v>
      </c>
      <c r="B67" s="85" t="s">
        <v>1828</v>
      </c>
      <c r="C67" s="79" t="s">
        <v>1832</v>
      </c>
      <c r="D67" s="79" t="s">
        <v>1812</v>
      </c>
      <c r="E67" s="79" t="s">
        <v>89</v>
      </c>
      <c r="F67" s="79" t="s">
        <v>3597</v>
      </c>
      <c r="G67" s="79" t="s">
        <v>480</v>
      </c>
      <c r="H67" s="79" t="s">
        <v>89</v>
      </c>
      <c r="I67" s="86">
        <v>11.92</v>
      </c>
      <c r="J67" s="86">
        <v>11.92</v>
      </c>
      <c r="K67" s="79" t="s">
        <v>1830</v>
      </c>
      <c r="L67" s="79" t="s">
        <v>1633</v>
      </c>
      <c r="M67" s="79" t="s">
        <v>1832</v>
      </c>
      <c r="N67" s="84">
        <v>45747</v>
      </c>
      <c r="O67" s="79" t="s">
        <v>1633</v>
      </c>
      <c r="P67" s="79" t="s">
        <v>328</v>
      </c>
      <c r="Q67" s="79" t="s">
        <v>1764</v>
      </c>
      <c r="R67" s="79" t="s">
        <v>1633</v>
      </c>
      <c r="S67" s="79" t="s">
        <v>1633</v>
      </c>
      <c r="T67" s="79" t="s">
        <v>1633</v>
      </c>
      <c r="U67" s="79" t="s">
        <v>3614</v>
      </c>
      <c r="V67" s="79" t="s">
        <v>1815</v>
      </c>
      <c r="W67" s="79" t="s">
        <v>1633</v>
      </c>
      <c r="X67" s="84"/>
      <c r="Y67" s="79" t="s">
        <v>1633</v>
      </c>
      <c r="Z67" s="84"/>
      <c r="AA67" s="79" t="s">
        <v>1633</v>
      </c>
      <c r="AB67" s="87">
        <v>187136</v>
      </c>
      <c r="AC67" s="79" t="s">
        <v>1534</v>
      </c>
      <c r="AD67" s="79" t="s">
        <v>1633</v>
      </c>
      <c r="AE67" s="88">
        <v>0</v>
      </c>
      <c r="AF67" s="79" t="s">
        <v>1633</v>
      </c>
      <c r="AG67" s="79" t="s">
        <v>1633</v>
      </c>
      <c r="AH67" s="79" t="s">
        <v>1633</v>
      </c>
      <c r="AI67" s="79" t="s">
        <v>1633</v>
      </c>
      <c r="AJ67" s="79" t="s">
        <v>1633</v>
      </c>
      <c r="AK67" s="79" t="s">
        <v>1633</v>
      </c>
      <c r="AL67" s="79" t="s">
        <v>1633</v>
      </c>
      <c r="AM67" s="79" t="s">
        <v>1816</v>
      </c>
      <c r="AN67" s="79" t="s">
        <v>1633</v>
      </c>
      <c r="AO67" t="s">
        <v>1817</v>
      </c>
      <c r="AP67" t="str">
        <f t="shared" ref="AP67:AP108" si="1">LEFT(Q67,3)</f>
        <v>BP1</v>
      </c>
    </row>
    <row r="68" spans="1:42" x14ac:dyDescent="0.25">
      <c r="A68" s="84">
        <v>45747</v>
      </c>
      <c r="B68" s="85" t="s">
        <v>1828</v>
      </c>
      <c r="C68" s="79" t="s">
        <v>1832</v>
      </c>
      <c r="D68" s="79" t="s">
        <v>1812</v>
      </c>
      <c r="E68" s="79" t="s">
        <v>89</v>
      </c>
      <c r="F68" s="79" t="s">
        <v>3597</v>
      </c>
      <c r="G68" s="79" t="s">
        <v>480</v>
      </c>
      <c r="H68" s="79" t="s">
        <v>89</v>
      </c>
      <c r="I68" s="86">
        <v>6.25</v>
      </c>
      <c r="J68" s="86">
        <v>6.25</v>
      </c>
      <c r="K68" s="79" t="s">
        <v>1830</v>
      </c>
      <c r="L68" s="79" t="s">
        <v>1633</v>
      </c>
      <c r="M68" s="79" t="s">
        <v>1832</v>
      </c>
      <c r="N68" s="84">
        <v>45747</v>
      </c>
      <c r="O68" s="79" t="s">
        <v>1633</v>
      </c>
      <c r="P68" s="79" t="s">
        <v>328</v>
      </c>
      <c r="Q68" s="79" t="s">
        <v>1764</v>
      </c>
      <c r="R68" s="79" t="s">
        <v>1633</v>
      </c>
      <c r="S68" s="79" t="s">
        <v>1633</v>
      </c>
      <c r="T68" s="79" t="s">
        <v>1633</v>
      </c>
      <c r="U68" s="79" t="s">
        <v>3615</v>
      </c>
      <c r="V68" s="79" t="s">
        <v>1815</v>
      </c>
      <c r="W68" s="79" t="s">
        <v>1633</v>
      </c>
      <c r="X68" s="84"/>
      <c r="Y68" s="79" t="s">
        <v>1633</v>
      </c>
      <c r="Z68" s="84"/>
      <c r="AA68" s="79" t="s">
        <v>1633</v>
      </c>
      <c r="AB68" s="87">
        <v>97179</v>
      </c>
      <c r="AC68" s="79" t="s">
        <v>1534</v>
      </c>
      <c r="AD68" s="79" t="s">
        <v>1633</v>
      </c>
      <c r="AE68" s="88">
        <v>0</v>
      </c>
      <c r="AF68" s="79" t="s">
        <v>1633</v>
      </c>
      <c r="AG68" s="79" t="s">
        <v>1633</v>
      </c>
      <c r="AH68" s="79" t="s">
        <v>1633</v>
      </c>
      <c r="AI68" s="79" t="s">
        <v>1633</v>
      </c>
      <c r="AJ68" s="79" t="s">
        <v>1633</v>
      </c>
      <c r="AK68" s="79" t="s">
        <v>1633</v>
      </c>
      <c r="AL68" s="79" t="s">
        <v>1633</v>
      </c>
      <c r="AM68" s="79" t="s">
        <v>1816</v>
      </c>
      <c r="AN68" s="79" t="s">
        <v>1633</v>
      </c>
      <c r="AO68" t="s">
        <v>1817</v>
      </c>
      <c r="AP68" t="str">
        <f t="shared" si="1"/>
        <v>BP1</v>
      </c>
    </row>
    <row r="69" spans="1:42" x14ac:dyDescent="0.25">
      <c r="A69" s="84">
        <v>45747</v>
      </c>
      <c r="B69" s="85" t="s">
        <v>1828</v>
      </c>
      <c r="C69" s="79" t="s">
        <v>1832</v>
      </c>
      <c r="D69" s="79" t="s">
        <v>1812</v>
      </c>
      <c r="E69" s="79" t="s">
        <v>89</v>
      </c>
      <c r="F69" s="79" t="s">
        <v>3597</v>
      </c>
      <c r="G69" s="79" t="s">
        <v>480</v>
      </c>
      <c r="H69" s="79" t="s">
        <v>89</v>
      </c>
      <c r="I69" s="86">
        <v>6.26</v>
      </c>
      <c r="J69" s="86">
        <v>6.26</v>
      </c>
      <c r="K69" s="79" t="s">
        <v>1830</v>
      </c>
      <c r="L69" s="79" t="s">
        <v>1633</v>
      </c>
      <c r="M69" s="79" t="s">
        <v>1832</v>
      </c>
      <c r="N69" s="84">
        <v>45747</v>
      </c>
      <c r="O69" s="79" t="s">
        <v>1633</v>
      </c>
      <c r="P69" s="79" t="s">
        <v>328</v>
      </c>
      <c r="Q69" s="79" t="s">
        <v>1764</v>
      </c>
      <c r="R69" s="79" t="s">
        <v>1633</v>
      </c>
      <c r="S69" s="79" t="s">
        <v>1633</v>
      </c>
      <c r="T69" s="79" t="s">
        <v>1633</v>
      </c>
      <c r="U69" s="79" t="s">
        <v>3616</v>
      </c>
      <c r="V69" s="79" t="s">
        <v>1815</v>
      </c>
      <c r="W69" s="79" t="s">
        <v>1633</v>
      </c>
      <c r="X69" s="84"/>
      <c r="Y69" s="79" t="s">
        <v>1633</v>
      </c>
      <c r="Z69" s="84"/>
      <c r="AA69" s="79" t="s">
        <v>1633</v>
      </c>
      <c r="AB69" s="87">
        <v>97176</v>
      </c>
      <c r="AC69" s="79" t="s">
        <v>1534</v>
      </c>
      <c r="AD69" s="79" t="s">
        <v>1633</v>
      </c>
      <c r="AE69" s="88">
        <v>0</v>
      </c>
      <c r="AF69" s="79" t="s">
        <v>1633</v>
      </c>
      <c r="AG69" s="79" t="s">
        <v>1633</v>
      </c>
      <c r="AH69" s="79" t="s">
        <v>1633</v>
      </c>
      <c r="AI69" s="79" t="s">
        <v>1633</v>
      </c>
      <c r="AJ69" s="79" t="s">
        <v>1633</v>
      </c>
      <c r="AK69" s="79" t="s">
        <v>1633</v>
      </c>
      <c r="AL69" s="79" t="s">
        <v>1633</v>
      </c>
      <c r="AM69" s="79" t="s">
        <v>1816</v>
      </c>
      <c r="AN69" s="79" t="s">
        <v>1633</v>
      </c>
      <c r="AO69" t="s">
        <v>1817</v>
      </c>
      <c r="AP69" t="str">
        <f t="shared" si="1"/>
        <v>BP1</v>
      </c>
    </row>
    <row r="70" spans="1:42" x14ac:dyDescent="0.25">
      <c r="A70" s="84">
        <v>45747</v>
      </c>
      <c r="B70" s="85" t="s">
        <v>1828</v>
      </c>
      <c r="C70" s="79" t="s">
        <v>1832</v>
      </c>
      <c r="D70" s="79" t="s">
        <v>1812</v>
      </c>
      <c r="E70" s="79" t="s">
        <v>89</v>
      </c>
      <c r="F70" s="79" t="s">
        <v>3597</v>
      </c>
      <c r="G70" s="79" t="s">
        <v>480</v>
      </c>
      <c r="H70" s="79" t="s">
        <v>89</v>
      </c>
      <c r="I70" s="86">
        <v>6.26</v>
      </c>
      <c r="J70" s="86">
        <v>6.26</v>
      </c>
      <c r="K70" s="79" t="s">
        <v>1830</v>
      </c>
      <c r="L70" s="79" t="s">
        <v>1633</v>
      </c>
      <c r="M70" s="79" t="s">
        <v>1832</v>
      </c>
      <c r="N70" s="84">
        <v>45747</v>
      </c>
      <c r="O70" s="79" t="s">
        <v>1633</v>
      </c>
      <c r="P70" s="79" t="s">
        <v>328</v>
      </c>
      <c r="Q70" s="79" t="s">
        <v>1764</v>
      </c>
      <c r="R70" s="79" t="s">
        <v>1633</v>
      </c>
      <c r="S70" s="79" t="s">
        <v>1633</v>
      </c>
      <c r="T70" s="79" t="s">
        <v>1633</v>
      </c>
      <c r="U70" s="79" t="s">
        <v>3611</v>
      </c>
      <c r="V70" s="79" t="s">
        <v>1815</v>
      </c>
      <c r="W70" s="79" t="s">
        <v>1633</v>
      </c>
      <c r="X70" s="84"/>
      <c r="Y70" s="79" t="s">
        <v>1633</v>
      </c>
      <c r="Z70" s="84"/>
      <c r="AA70" s="79" t="s">
        <v>1633</v>
      </c>
      <c r="AB70" s="87">
        <v>97179</v>
      </c>
      <c r="AC70" s="79" t="s">
        <v>1534</v>
      </c>
      <c r="AD70" s="79" t="s">
        <v>1633</v>
      </c>
      <c r="AE70" s="88">
        <v>0</v>
      </c>
      <c r="AF70" s="79" t="s">
        <v>1633</v>
      </c>
      <c r="AG70" s="79" t="s">
        <v>1633</v>
      </c>
      <c r="AH70" s="79" t="s">
        <v>1633</v>
      </c>
      <c r="AI70" s="79" t="s">
        <v>1633</v>
      </c>
      <c r="AJ70" s="79" t="s">
        <v>1633</v>
      </c>
      <c r="AK70" s="79" t="s">
        <v>1633</v>
      </c>
      <c r="AL70" s="79" t="s">
        <v>1633</v>
      </c>
      <c r="AM70" s="79" t="s">
        <v>1816</v>
      </c>
      <c r="AN70" s="79" t="s">
        <v>1633</v>
      </c>
      <c r="AO70" t="s">
        <v>1817</v>
      </c>
      <c r="AP70" t="str">
        <f t="shared" si="1"/>
        <v>BP1</v>
      </c>
    </row>
    <row r="71" spans="1:42" x14ac:dyDescent="0.25">
      <c r="A71" s="84">
        <v>45777</v>
      </c>
      <c r="B71" s="85" t="s">
        <v>1833</v>
      </c>
      <c r="C71" s="79" t="s">
        <v>3624</v>
      </c>
      <c r="D71" s="79" t="s">
        <v>1812</v>
      </c>
      <c r="E71" s="79" t="s">
        <v>89</v>
      </c>
      <c r="F71" s="79" t="s">
        <v>984</v>
      </c>
      <c r="G71" s="79" t="s">
        <v>468</v>
      </c>
      <c r="H71" s="79" t="s">
        <v>89</v>
      </c>
      <c r="I71" s="86">
        <v>0.02</v>
      </c>
      <c r="J71" s="86">
        <v>0.02</v>
      </c>
      <c r="K71" s="79" t="s">
        <v>1835</v>
      </c>
      <c r="L71" s="79" t="s">
        <v>1633</v>
      </c>
      <c r="M71" s="79" t="s">
        <v>3624</v>
      </c>
      <c r="N71" s="84">
        <v>45777</v>
      </c>
      <c r="O71" s="79" t="s">
        <v>1633</v>
      </c>
      <c r="P71" s="79" t="s">
        <v>328</v>
      </c>
      <c r="Q71" s="79" t="s">
        <v>1764</v>
      </c>
      <c r="R71" s="79" t="s">
        <v>1633</v>
      </c>
      <c r="S71" s="79" t="s">
        <v>1633</v>
      </c>
      <c r="T71" s="79" t="s">
        <v>1633</v>
      </c>
      <c r="U71" s="79" t="s">
        <v>3606</v>
      </c>
      <c r="V71" s="79" t="s">
        <v>1810</v>
      </c>
      <c r="W71" s="79" t="s">
        <v>1633</v>
      </c>
      <c r="X71" s="84"/>
      <c r="Y71" s="79" t="s">
        <v>1633</v>
      </c>
      <c r="Z71" s="84"/>
      <c r="AA71" s="79" t="s">
        <v>1633</v>
      </c>
      <c r="AB71" s="87">
        <v>214</v>
      </c>
      <c r="AC71" s="79" t="s">
        <v>1534</v>
      </c>
      <c r="AD71" s="79" t="s">
        <v>1633</v>
      </c>
      <c r="AE71" s="88">
        <v>0</v>
      </c>
      <c r="AF71" s="79" t="s">
        <v>1633</v>
      </c>
      <c r="AG71" s="79" t="s">
        <v>1633</v>
      </c>
      <c r="AH71" s="79" t="s">
        <v>1633</v>
      </c>
      <c r="AI71" s="79" t="s">
        <v>1633</v>
      </c>
      <c r="AJ71" s="79" t="s">
        <v>1633</v>
      </c>
      <c r="AK71" s="79" t="s">
        <v>1633</v>
      </c>
      <c r="AL71" s="79" t="s">
        <v>1633</v>
      </c>
      <c r="AM71" s="79" t="s">
        <v>1816</v>
      </c>
      <c r="AN71" s="79" t="s">
        <v>1633</v>
      </c>
      <c r="AO71" t="s">
        <v>1817</v>
      </c>
      <c r="AP71" t="str">
        <f t="shared" si="1"/>
        <v>BP1</v>
      </c>
    </row>
    <row r="72" spans="1:42" x14ac:dyDescent="0.25">
      <c r="A72" s="84">
        <v>45777</v>
      </c>
      <c r="B72" s="85" t="s">
        <v>1833</v>
      </c>
      <c r="C72" s="79" t="s">
        <v>3624</v>
      </c>
      <c r="D72" s="79" t="s">
        <v>1812</v>
      </c>
      <c r="E72" s="79" t="s">
        <v>89</v>
      </c>
      <c r="F72" s="79" t="s">
        <v>984</v>
      </c>
      <c r="G72" s="79" t="s">
        <v>468</v>
      </c>
      <c r="H72" s="79" t="s">
        <v>89</v>
      </c>
      <c r="I72" s="86">
        <v>13.79</v>
      </c>
      <c r="J72" s="86">
        <v>13.79</v>
      </c>
      <c r="K72" s="79" t="s">
        <v>1835</v>
      </c>
      <c r="L72" s="79" t="s">
        <v>1633</v>
      </c>
      <c r="M72" s="79" t="s">
        <v>3624</v>
      </c>
      <c r="N72" s="84">
        <v>45777</v>
      </c>
      <c r="O72" s="79" t="s">
        <v>1633</v>
      </c>
      <c r="P72" s="79" t="s">
        <v>328</v>
      </c>
      <c r="Q72" s="79" t="s">
        <v>1764</v>
      </c>
      <c r="R72" s="79" t="s">
        <v>1633</v>
      </c>
      <c r="S72" s="79" t="s">
        <v>1633</v>
      </c>
      <c r="T72" s="79" t="s">
        <v>1633</v>
      </c>
      <c r="U72" s="79" t="s">
        <v>3606</v>
      </c>
      <c r="V72" s="79" t="s">
        <v>1815</v>
      </c>
      <c r="W72" s="79" t="s">
        <v>1633</v>
      </c>
      <c r="X72" s="84"/>
      <c r="Y72" s="79" t="s">
        <v>1633</v>
      </c>
      <c r="Z72" s="84"/>
      <c r="AA72" s="79" t="s">
        <v>1633</v>
      </c>
      <c r="AB72" s="87">
        <v>215096</v>
      </c>
      <c r="AC72" s="79" t="s">
        <v>1534</v>
      </c>
      <c r="AD72" s="79" t="s">
        <v>1633</v>
      </c>
      <c r="AE72" s="88">
        <v>0</v>
      </c>
      <c r="AF72" s="79" t="s">
        <v>1633</v>
      </c>
      <c r="AG72" s="79" t="s">
        <v>1633</v>
      </c>
      <c r="AH72" s="79" t="s">
        <v>1633</v>
      </c>
      <c r="AI72" s="79" t="s">
        <v>1633</v>
      </c>
      <c r="AJ72" s="79" t="s">
        <v>1633</v>
      </c>
      <c r="AK72" s="79" t="s">
        <v>1633</v>
      </c>
      <c r="AL72" s="79" t="s">
        <v>1633</v>
      </c>
      <c r="AM72" s="79" t="s">
        <v>1816</v>
      </c>
      <c r="AN72" s="79" t="s">
        <v>1633</v>
      </c>
      <c r="AO72" t="s">
        <v>1817</v>
      </c>
      <c r="AP72" t="str">
        <f t="shared" si="1"/>
        <v>BP1</v>
      </c>
    </row>
    <row r="73" spans="1:42" x14ac:dyDescent="0.25">
      <c r="A73" s="84">
        <v>45777</v>
      </c>
      <c r="B73" s="85" t="s">
        <v>1833</v>
      </c>
      <c r="C73" s="79" t="s">
        <v>3625</v>
      </c>
      <c r="D73" s="79" t="s">
        <v>1812</v>
      </c>
      <c r="E73" s="79" t="s">
        <v>89</v>
      </c>
      <c r="F73" s="79" t="s">
        <v>3597</v>
      </c>
      <c r="G73" s="79" t="s">
        <v>480</v>
      </c>
      <c r="H73" s="79" t="s">
        <v>89</v>
      </c>
      <c r="I73" s="86">
        <v>20.04</v>
      </c>
      <c r="J73" s="86">
        <v>20.04</v>
      </c>
      <c r="K73" s="79" t="s">
        <v>1835</v>
      </c>
      <c r="L73" s="79" t="s">
        <v>1633</v>
      </c>
      <c r="M73" s="79" t="s">
        <v>3625</v>
      </c>
      <c r="N73" s="84">
        <v>45777</v>
      </c>
      <c r="O73" s="79" t="s">
        <v>1633</v>
      </c>
      <c r="P73" s="79" t="s">
        <v>328</v>
      </c>
      <c r="Q73" s="79" t="s">
        <v>1764</v>
      </c>
      <c r="R73" s="79" t="s">
        <v>1633</v>
      </c>
      <c r="S73" s="79" t="s">
        <v>1633</v>
      </c>
      <c r="T73" s="79" t="s">
        <v>1633</v>
      </c>
      <c r="U73" s="79" t="s">
        <v>3604</v>
      </c>
      <c r="V73" s="79" t="s">
        <v>1815</v>
      </c>
      <c r="W73" s="79" t="s">
        <v>1633</v>
      </c>
      <c r="X73" s="84"/>
      <c r="Y73" s="79" t="s">
        <v>1633</v>
      </c>
      <c r="Z73" s="84"/>
      <c r="AA73" s="79" t="s">
        <v>1633</v>
      </c>
      <c r="AB73" s="87">
        <v>311940</v>
      </c>
      <c r="AC73" s="79" t="s">
        <v>1534</v>
      </c>
      <c r="AD73" s="79" t="s">
        <v>1633</v>
      </c>
      <c r="AE73" s="88">
        <v>0</v>
      </c>
      <c r="AF73" s="79" t="s">
        <v>1633</v>
      </c>
      <c r="AG73" s="79" t="s">
        <v>1633</v>
      </c>
      <c r="AH73" s="79" t="s">
        <v>1633</v>
      </c>
      <c r="AI73" s="79" t="s">
        <v>1633</v>
      </c>
      <c r="AJ73" s="79" t="s">
        <v>1633</v>
      </c>
      <c r="AK73" s="79" t="s">
        <v>1633</v>
      </c>
      <c r="AL73" s="79" t="s">
        <v>1633</v>
      </c>
      <c r="AM73" s="79" t="s">
        <v>1816</v>
      </c>
      <c r="AN73" s="79" t="s">
        <v>1633</v>
      </c>
      <c r="AO73" t="s">
        <v>1817</v>
      </c>
      <c r="AP73" t="str">
        <f t="shared" si="1"/>
        <v>BP1</v>
      </c>
    </row>
    <row r="74" spans="1:42" x14ac:dyDescent="0.25">
      <c r="A74" s="84">
        <v>45777</v>
      </c>
      <c r="B74" s="85" t="s">
        <v>1833</v>
      </c>
      <c r="C74" s="79" t="s">
        <v>3626</v>
      </c>
      <c r="D74" s="79" t="s">
        <v>1812</v>
      </c>
      <c r="E74" s="79" t="s">
        <v>89</v>
      </c>
      <c r="F74" s="79" t="s">
        <v>3601</v>
      </c>
      <c r="G74" s="79" t="s">
        <v>472</v>
      </c>
      <c r="H74" s="79" t="s">
        <v>89</v>
      </c>
      <c r="I74" s="86">
        <v>773.51</v>
      </c>
      <c r="J74" s="86">
        <v>773.51</v>
      </c>
      <c r="K74" s="79" t="s">
        <v>1835</v>
      </c>
      <c r="L74" s="79" t="s">
        <v>1633</v>
      </c>
      <c r="M74" s="79" t="s">
        <v>3626</v>
      </c>
      <c r="N74" s="84">
        <v>45777</v>
      </c>
      <c r="O74" s="79" t="s">
        <v>1633</v>
      </c>
      <c r="P74" s="79" t="s">
        <v>328</v>
      </c>
      <c r="Q74" s="79" t="s">
        <v>1764</v>
      </c>
      <c r="R74" s="79" t="s">
        <v>1633</v>
      </c>
      <c r="S74" s="79" t="s">
        <v>1633</v>
      </c>
      <c r="T74" s="79" t="s">
        <v>1633</v>
      </c>
      <c r="U74" s="79" t="s">
        <v>3602</v>
      </c>
      <c r="V74" s="79" t="s">
        <v>1815</v>
      </c>
      <c r="W74" s="79" t="s">
        <v>1633</v>
      </c>
      <c r="X74" s="84"/>
      <c r="Y74" s="79" t="s">
        <v>1633</v>
      </c>
      <c r="Z74" s="84"/>
      <c r="AA74" s="79" t="s">
        <v>1633</v>
      </c>
      <c r="AB74" s="87">
        <v>12952310</v>
      </c>
      <c r="AC74" s="79" t="s">
        <v>1534</v>
      </c>
      <c r="AD74" s="79" t="s">
        <v>1633</v>
      </c>
      <c r="AE74" s="88">
        <v>0</v>
      </c>
      <c r="AF74" s="79" t="s">
        <v>1633</v>
      </c>
      <c r="AG74" s="79" t="s">
        <v>1633</v>
      </c>
      <c r="AH74" s="79" t="s">
        <v>1633</v>
      </c>
      <c r="AI74" s="79" t="s">
        <v>1633</v>
      </c>
      <c r="AJ74" s="79" t="s">
        <v>1633</v>
      </c>
      <c r="AK74" s="79" t="s">
        <v>1633</v>
      </c>
      <c r="AL74" s="79" t="s">
        <v>1633</v>
      </c>
      <c r="AM74" s="79" t="s">
        <v>1816</v>
      </c>
      <c r="AN74" s="79" t="s">
        <v>1633</v>
      </c>
      <c r="AO74" t="s">
        <v>1817</v>
      </c>
      <c r="AP74" t="str">
        <f t="shared" si="1"/>
        <v>BP1</v>
      </c>
    </row>
    <row r="75" spans="1:42" x14ac:dyDescent="0.25">
      <c r="A75" s="84">
        <v>45777</v>
      </c>
      <c r="B75" s="85" t="s">
        <v>1833</v>
      </c>
      <c r="C75" s="79" t="s">
        <v>3627</v>
      </c>
      <c r="D75" s="79" t="s">
        <v>1812</v>
      </c>
      <c r="E75" s="79" t="s">
        <v>89</v>
      </c>
      <c r="F75" s="79" t="s">
        <v>3608</v>
      </c>
      <c r="G75" s="79" t="s">
        <v>3609</v>
      </c>
      <c r="H75" s="79" t="s">
        <v>89</v>
      </c>
      <c r="I75" s="86">
        <v>11.31</v>
      </c>
      <c r="J75" s="86">
        <v>11.31</v>
      </c>
      <c r="K75" s="79" t="s">
        <v>1835</v>
      </c>
      <c r="L75" s="79" t="s">
        <v>1633</v>
      </c>
      <c r="M75" s="79" t="s">
        <v>3627</v>
      </c>
      <c r="N75" s="84">
        <v>45777</v>
      </c>
      <c r="O75" s="79" t="s">
        <v>1633</v>
      </c>
      <c r="P75" s="79" t="s">
        <v>328</v>
      </c>
      <c r="Q75" s="79" t="s">
        <v>1764</v>
      </c>
      <c r="R75" s="79" t="s">
        <v>1633</v>
      </c>
      <c r="S75" s="79" t="s">
        <v>1633</v>
      </c>
      <c r="T75" s="79" t="s">
        <v>1633</v>
      </c>
      <c r="U75" s="79" t="s">
        <v>3610</v>
      </c>
      <c r="V75" s="79" t="s">
        <v>1815</v>
      </c>
      <c r="W75" s="79" t="s">
        <v>1633</v>
      </c>
      <c r="X75" s="84"/>
      <c r="Y75" s="79" t="s">
        <v>1633</v>
      </c>
      <c r="Z75" s="84"/>
      <c r="AA75" s="79" t="s">
        <v>1633</v>
      </c>
      <c r="AB75" s="87">
        <v>176045</v>
      </c>
      <c r="AC75" s="79" t="s">
        <v>1534</v>
      </c>
      <c r="AD75" s="79" t="s">
        <v>1633</v>
      </c>
      <c r="AE75" s="88">
        <v>0</v>
      </c>
      <c r="AF75" s="79" t="s">
        <v>1633</v>
      </c>
      <c r="AG75" s="79" t="s">
        <v>1633</v>
      </c>
      <c r="AH75" s="79" t="s">
        <v>1633</v>
      </c>
      <c r="AI75" s="79" t="s">
        <v>1633</v>
      </c>
      <c r="AJ75" s="79" t="s">
        <v>1633</v>
      </c>
      <c r="AK75" s="79" t="s">
        <v>1633</v>
      </c>
      <c r="AL75" s="79" t="s">
        <v>1633</v>
      </c>
      <c r="AM75" s="79" t="s">
        <v>1816</v>
      </c>
      <c r="AN75" s="79" t="s">
        <v>1633</v>
      </c>
      <c r="AO75" t="s">
        <v>1817</v>
      </c>
      <c r="AP75" t="str">
        <f t="shared" si="1"/>
        <v>BP1</v>
      </c>
    </row>
    <row r="76" spans="1:42" x14ac:dyDescent="0.25">
      <c r="A76" s="84">
        <v>45777</v>
      </c>
      <c r="B76" s="85" t="s">
        <v>1833</v>
      </c>
      <c r="C76" s="79" t="s">
        <v>3628</v>
      </c>
      <c r="D76" s="79" t="s">
        <v>1812</v>
      </c>
      <c r="E76" s="79" t="s">
        <v>89</v>
      </c>
      <c r="F76" s="79" t="s">
        <v>3597</v>
      </c>
      <c r="G76" s="79" t="s">
        <v>480</v>
      </c>
      <c r="H76" s="79" t="s">
        <v>89</v>
      </c>
      <c r="I76" s="86">
        <v>6.26</v>
      </c>
      <c r="J76" s="86">
        <v>6.26</v>
      </c>
      <c r="K76" s="79" t="s">
        <v>1835</v>
      </c>
      <c r="L76" s="79" t="s">
        <v>1633</v>
      </c>
      <c r="M76" s="79" t="s">
        <v>3628</v>
      </c>
      <c r="N76" s="84">
        <v>45777</v>
      </c>
      <c r="O76" s="79" t="s">
        <v>1633</v>
      </c>
      <c r="P76" s="79" t="s">
        <v>328</v>
      </c>
      <c r="Q76" s="79" t="s">
        <v>1764</v>
      </c>
      <c r="R76" s="79" t="s">
        <v>1633</v>
      </c>
      <c r="S76" s="79" t="s">
        <v>1633</v>
      </c>
      <c r="T76" s="79" t="s">
        <v>1633</v>
      </c>
      <c r="U76" s="79" t="s">
        <v>3611</v>
      </c>
      <c r="V76" s="79" t="s">
        <v>1815</v>
      </c>
      <c r="W76" s="79" t="s">
        <v>1633</v>
      </c>
      <c r="X76" s="84"/>
      <c r="Y76" s="79" t="s">
        <v>1633</v>
      </c>
      <c r="Z76" s="84"/>
      <c r="AA76" s="79" t="s">
        <v>1633</v>
      </c>
      <c r="AB76" s="87">
        <v>97179</v>
      </c>
      <c r="AC76" s="79" t="s">
        <v>1534</v>
      </c>
      <c r="AD76" s="79" t="s">
        <v>1633</v>
      </c>
      <c r="AE76" s="88">
        <v>0</v>
      </c>
      <c r="AF76" s="79" t="s">
        <v>1633</v>
      </c>
      <c r="AG76" s="79" t="s">
        <v>1633</v>
      </c>
      <c r="AH76" s="79" t="s">
        <v>1633</v>
      </c>
      <c r="AI76" s="79" t="s">
        <v>1633</v>
      </c>
      <c r="AJ76" s="79" t="s">
        <v>1633</v>
      </c>
      <c r="AK76" s="79" t="s">
        <v>1633</v>
      </c>
      <c r="AL76" s="79" t="s">
        <v>1633</v>
      </c>
      <c r="AM76" s="79" t="s">
        <v>1816</v>
      </c>
      <c r="AN76" s="79" t="s">
        <v>1633</v>
      </c>
      <c r="AO76" t="s">
        <v>1817</v>
      </c>
      <c r="AP76" t="str">
        <f t="shared" si="1"/>
        <v>BP1</v>
      </c>
    </row>
    <row r="77" spans="1:42" x14ac:dyDescent="0.25">
      <c r="A77" s="84">
        <v>45777</v>
      </c>
      <c r="B77" s="85" t="s">
        <v>1833</v>
      </c>
      <c r="C77" s="79" t="s">
        <v>3628</v>
      </c>
      <c r="D77" s="79" t="s">
        <v>1812</v>
      </c>
      <c r="E77" s="79" t="s">
        <v>89</v>
      </c>
      <c r="F77" s="79" t="s">
        <v>3597</v>
      </c>
      <c r="G77" s="79" t="s">
        <v>480</v>
      </c>
      <c r="H77" s="79" t="s">
        <v>89</v>
      </c>
      <c r="I77" s="86">
        <v>6.26</v>
      </c>
      <c r="J77" s="86">
        <v>6.26</v>
      </c>
      <c r="K77" s="79" t="s">
        <v>1835</v>
      </c>
      <c r="L77" s="79" t="s">
        <v>1633</v>
      </c>
      <c r="M77" s="79" t="s">
        <v>3628</v>
      </c>
      <c r="N77" s="84">
        <v>45777</v>
      </c>
      <c r="O77" s="79" t="s">
        <v>1633</v>
      </c>
      <c r="P77" s="79" t="s">
        <v>328</v>
      </c>
      <c r="Q77" s="79" t="s">
        <v>1764</v>
      </c>
      <c r="R77" s="79" t="s">
        <v>1633</v>
      </c>
      <c r="S77" s="79" t="s">
        <v>1633</v>
      </c>
      <c r="T77" s="79" t="s">
        <v>1633</v>
      </c>
      <c r="U77" s="79" t="s">
        <v>3615</v>
      </c>
      <c r="V77" s="79" t="s">
        <v>1815</v>
      </c>
      <c r="W77" s="79" t="s">
        <v>1633</v>
      </c>
      <c r="X77" s="84"/>
      <c r="Y77" s="79" t="s">
        <v>1633</v>
      </c>
      <c r="Z77" s="84"/>
      <c r="AA77" s="79" t="s">
        <v>1633</v>
      </c>
      <c r="AB77" s="87">
        <v>97179</v>
      </c>
      <c r="AC77" s="79" t="s">
        <v>1534</v>
      </c>
      <c r="AD77" s="79" t="s">
        <v>1633</v>
      </c>
      <c r="AE77" s="88">
        <v>0</v>
      </c>
      <c r="AF77" s="79" t="s">
        <v>1633</v>
      </c>
      <c r="AG77" s="79" t="s">
        <v>1633</v>
      </c>
      <c r="AH77" s="79" t="s">
        <v>1633</v>
      </c>
      <c r="AI77" s="79" t="s">
        <v>1633</v>
      </c>
      <c r="AJ77" s="79" t="s">
        <v>1633</v>
      </c>
      <c r="AK77" s="79" t="s">
        <v>1633</v>
      </c>
      <c r="AL77" s="79" t="s">
        <v>1633</v>
      </c>
      <c r="AM77" s="79" t="s">
        <v>1816</v>
      </c>
      <c r="AN77" s="79" t="s">
        <v>1633</v>
      </c>
      <c r="AO77" t="s">
        <v>1817</v>
      </c>
      <c r="AP77" t="str">
        <f t="shared" si="1"/>
        <v>BP1</v>
      </c>
    </row>
    <row r="78" spans="1:42" x14ac:dyDescent="0.25">
      <c r="A78" s="84">
        <v>45777</v>
      </c>
      <c r="B78" s="85" t="s">
        <v>1833</v>
      </c>
      <c r="C78" s="79" t="s">
        <v>3628</v>
      </c>
      <c r="D78" s="79" t="s">
        <v>1812</v>
      </c>
      <c r="E78" s="79" t="s">
        <v>89</v>
      </c>
      <c r="F78" s="79" t="s">
        <v>3597</v>
      </c>
      <c r="G78" s="79" t="s">
        <v>480</v>
      </c>
      <c r="H78" s="79" t="s">
        <v>89</v>
      </c>
      <c r="I78" s="86">
        <v>6.26</v>
      </c>
      <c r="J78" s="86">
        <v>6.26</v>
      </c>
      <c r="K78" s="79" t="s">
        <v>1835</v>
      </c>
      <c r="L78" s="79" t="s">
        <v>1633</v>
      </c>
      <c r="M78" s="79" t="s">
        <v>3628</v>
      </c>
      <c r="N78" s="84">
        <v>45777</v>
      </c>
      <c r="O78" s="79" t="s">
        <v>1633</v>
      </c>
      <c r="P78" s="79" t="s">
        <v>328</v>
      </c>
      <c r="Q78" s="79" t="s">
        <v>1764</v>
      </c>
      <c r="R78" s="79" t="s">
        <v>1633</v>
      </c>
      <c r="S78" s="79" t="s">
        <v>1633</v>
      </c>
      <c r="T78" s="79" t="s">
        <v>1633</v>
      </c>
      <c r="U78" s="79" t="s">
        <v>3616</v>
      </c>
      <c r="V78" s="79" t="s">
        <v>1815</v>
      </c>
      <c r="W78" s="79" t="s">
        <v>1633</v>
      </c>
      <c r="X78" s="84"/>
      <c r="Y78" s="79" t="s">
        <v>1633</v>
      </c>
      <c r="Z78" s="84"/>
      <c r="AA78" s="79" t="s">
        <v>1633</v>
      </c>
      <c r="AB78" s="87">
        <v>97177</v>
      </c>
      <c r="AC78" s="79" t="s">
        <v>1534</v>
      </c>
      <c r="AD78" s="79" t="s">
        <v>1633</v>
      </c>
      <c r="AE78" s="88">
        <v>0</v>
      </c>
      <c r="AF78" s="79" t="s">
        <v>1633</v>
      </c>
      <c r="AG78" s="79" t="s">
        <v>1633</v>
      </c>
      <c r="AH78" s="79" t="s">
        <v>1633</v>
      </c>
      <c r="AI78" s="79" t="s">
        <v>1633</v>
      </c>
      <c r="AJ78" s="79" t="s">
        <v>1633</v>
      </c>
      <c r="AK78" s="79" t="s">
        <v>1633</v>
      </c>
      <c r="AL78" s="79" t="s">
        <v>1633</v>
      </c>
      <c r="AM78" s="79" t="s">
        <v>1816</v>
      </c>
      <c r="AN78" s="79" t="s">
        <v>1633</v>
      </c>
      <c r="AO78" t="s">
        <v>1817</v>
      </c>
      <c r="AP78" t="str">
        <f t="shared" si="1"/>
        <v>BP1</v>
      </c>
    </row>
    <row r="79" spans="1:42" x14ac:dyDescent="0.25">
      <c r="A79" s="84">
        <v>45777</v>
      </c>
      <c r="B79" s="85" t="s">
        <v>1833</v>
      </c>
      <c r="C79" s="79" t="s">
        <v>3628</v>
      </c>
      <c r="D79" s="79" t="s">
        <v>1812</v>
      </c>
      <c r="E79" s="79" t="s">
        <v>89</v>
      </c>
      <c r="F79" s="79" t="s">
        <v>3597</v>
      </c>
      <c r="G79" s="79" t="s">
        <v>480</v>
      </c>
      <c r="H79" s="79" t="s">
        <v>89</v>
      </c>
      <c r="I79" s="86">
        <v>6.26</v>
      </c>
      <c r="J79" s="86">
        <v>6.26</v>
      </c>
      <c r="K79" s="79" t="s">
        <v>1835</v>
      </c>
      <c r="L79" s="79" t="s">
        <v>1633</v>
      </c>
      <c r="M79" s="79" t="s">
        <v>3628</v>
      </c>
      <c r="N79" s="84">
        <v>45777</v>
      </c>
      <c r="O79" s="79" t="s">
        <v>1633</v>
      </c>
      <c r="P79" s="79" t="s">
        <v>328</v>
      </c>
      <c r="Q79" s="79" t="s">
        <v>1764</v>
      </c>
      <c r="R79" s="79" t="s">
        <v>1633</v>
      </c>
      <c r="S79" s="79" t="s">
        <v>1633</v>
      </c>
      <c r="T79" s="79" t="s">
        <v>1633</v>
      </c>
      <c r="U79" s="79" t="s">
        <v>3612</v>
      </c>
      <c r="V79" s="79" t="s">
        <v>1815</v>
      </c>
      <c r="W79" s="79" t="s">
        <v>1633</v>
      </c>
      <c r="X79" s="84"/>
      <c r="Y79" s="79" t="s">
        <v>1633</v>
      </c>
      <c r="Z79" s="84"/>
      <c r="AA79" s="79" t="s">
        <v>1633</v>
      </c>
      <c r="AB79" s="87">
        <v>97179</v>
      </c>
      <c r="AC79" s="79" t="s">
        <v>1534</v>
      </c>
      <c r="AD79" s="79" t="s">
        <v>1633</v>
      </c>
      <c r="AE79" s="88">
        <v>0</v>
      </c>
      <c r="AF79" s="79" t="s">
        <v>1633</v>
      </c>
      <c r="AG79" s="79" t="s">
        <v>1633</v>
      </c>
      <c r="AH79" s="79" t="s">
        <v>1633</v>
      </c>
      <c r="AI79" s="79" t="s">
        <v>1633</v>
      </c>
      <c r="AJ79" s="79" t="s">
        <v>1633</v>
      </c>
      <c r="AK79" s="79" t="s">
        <v>1633</v>
      </c>
      <c r="AL79" s="79" t="s">
        <v>1633</v>
      </c>
      <c r="AM79" s="79" t="s">
        <v>1816</v>
      </c>
      <c r="AN79" s="79" t="s">
        <v>1633</v>
      </c>
      <c r="AO79" t="s">
        <v>1817</v>
      </c>
      <c r="AP79" t="str">
        <f t="shared" si="1"/>
        <v>BP1</v>
      </c>
    </row>
    <row r="80" spans="1:42" x14ac:dyDescent="0.25">
      <c r="A80" s="84">
        <v>45777</v>
      </c>
      <c r="B80" s="85" t="s">
        <v>1833</v>
      </c>
      <c r="C80" s="79" t="s">
        <v>1837</v>
      </c>
      <c r="D80" s="79" t="s">
        <v>1812</v>
      </c>
      <c r="E80" s="79" t="s">
        <v>89</v>
      </c>
      <c r="F80" s="79" t="s">
        <v>3597</v>
      </c>
      <c r="G80" s="79" t="s">
        <v>480</v>
      </c>
      <c r="H80" s="79" t="s">
        <v>89</v>
      </c>
      <c r="I80" s="86">
        <v>19.55</v>
      </c>
      <c r="J80" s="86">
        <v>19.55</v>
      </c>
      <c r="K80" s="79" t="s">
        <v>1835</v>
      </c>
      <c r="L80" s="79" t="s">
        <v>1633</v>
      </c>
      <c r="M80" s="79" t="s">
        <v>1837</v>
      </c>
      <c r="N80" s="84">
        <v>45777</v>
      </c>
      <c r="O80" s="79" t="s">
        <v>1633</v>
      </c>
      <c r="P80" s="79" t="s">
        <v>328</v>
      </c>
      <c r="Q80" s="79" t="s">
        <v>1764</v>
      </c>
      <c r="R80" s="79" t="s">
        <v>1633</v>
      </c>
      <c r="S80" s="79" t="s">
        <v>1633</v>
      </c>
      <c r="T80" s="79" t="s">
        <v>1633</v>
      </c>
      <c r="U80" s="79" t="s">
        <v>3613</v>
      </c>
      <c r="V80" s="79" t="s">
        <v>1815</v>
      </c>
      <c r="W80" s="79" t="s">
        <v>1633</v>
      </c>
      <c r="X80" s="84"/>
      <c r="Y80" s="79" t="s">
        <v>1633</v>
      </c>
      <c r="Z80" s="84"/>
      <c r="AA80" s="79" t="s">
        <v>1633</v>
      </c>
      <c r="AB80" s="87">
        <v>307060</v>
      </c>
      <c r="AC80" s="79" t="s">
        <v>1534</v>
      </c>
      <c r="AD80" s="79" t="s">
        <v>1633</v>
      </c>
      <c r="AE80" s="88">
        <v>0</v>
      </c>
      <c r="AF80" s="79" t="s">
        <v>1633</v>
      </c>
      <c r="AG80" s="79" t="s">
        <v>1633</v>
      </c>
      <c r="AH80" s="79" t="s">
        <v>1633</v>
      </c>
      <c r="AI80" s="79" t="s">
        <v>1633</v>
      </c>
      <c r="AJ80" s="79" t="s">
        <v>1633</v>
      </c>
      <c r="AK80" s="79" t="s">
        <v>1633</v>
      </c>
      <c r="AL80" s="79" t="s">
        <v>1633</v>
      </c>
      <c r="AM80" s="79" t="s">
        <v>1816</v>
      </c>
      <c r="AN80" s="79" t="s">
        <v>1633</v>
      </c>
      <c r="AO80" t="s">
        <v>1817</v>
      </c>
      <c r="AP80" t="str">
        <f t="shared" si="1"/>
        <v>BP1</v>
      </c>
    </row>
    <row r="81" spans="1:42" x14ac:dyDescent="0.25">
      <c r="A81" s="84">
        <v>45777</v>
      </c>
      <c r="B81" s="85" t="s">
        <v>1833</v>
      </c>
      <c r="C81" s="79" t="s">
        <v>1837</v>
      </c>
      <c r="D81" s="79" t="s">
        <v>1812</v>
      </c>
      <c r="E81" s="79" t="s">
        <v>89</v>
      </c>
      <c r="F81" s="79" t="s">
        <v>3597</v>
      </c>
      <c r="G81" s="79" t="s">
        <v>480</v>
      </c>
      <c r="H81" s="79" t="s">
        <v>89</v>
      </c>
      <c r="I81" s="86">
        <v>11.91</v>
      </c>
      <c r="J81" s="86">
        <v>11.91</v>
      </c>
      <c r="K81" s="79" t="s">
        <v>1835</v>
      </c>
      <c r="L81" s="79" t="s">
        <v>1633</v>
      </c>
      <c r="M81" s="79" t="s">
        <v>1837</v>
      </c>
      <c r="N81" s="84">
        <v>45777</v>
      </c>
      <c r="O81" s="79" t="s">
        <v>1633</v>
      </c>
      <c r="P81" s="79" t="s">
        <v>328</v>
      </c>
      <c r="Q81" s="79" t="s">
        <v>1764</v>
      </c>
      <c r="R81" s="79" t="s">
        <v>1633</v>
      </c>
      <c r="S81" s="79" t="s">
        <v>1633</v>
      </c>
      <c r="T81" s="79" t="s">
        <v>1633</v>
      </c>
      <c r="U81" s="79" t="s">
        <v>3614</v>
      </c>
      <c r="V81" s="79" t="s">
        <v>1815</v>
      </c>
      <c r="W81" s="79" t="s">
        <v>1633</v>
      </c>
      <c r="X81" s="84"/>
      <c r="Y81" s="79" t="s">
        <v>1633</v>
      </c>
      <c r="Z81" s="84"/>
      <c r="AA81" s="79" t="s">
        <v>1633</v>
      </c>
      <c r="AB81" s="87">
        <v>187135</v>
      </c>
      <c r="AC81" s="79" t="s">
        <v>1534</v>
      </c>
      <c r="AD81" s="79" t="s">
        <v>1633</v>
      </c>
      <c r="AE81" s="88">
        <v>0</v>
      </c>
      <c r="AF81" s="79" t="s">
        <v>1633</v>
      </c>
      <c r="AG81" s="79" t="s">
        <v>1633</v>
      </c>
      <c r="AH81" s="79" t="s">
        <v>1633</v>
      </c>
      <c r="AI81" s="79" t="s">
        <v>1633</v>
      </c>
      <c r="AJ81" s="79" t="s">
        <v>1633</v>
      </c>
      <c r="AK81" s="79" t="s">
        <v>1633</v>
      </c>
      <c r="AL81" s="79" t="s">
        <v>1633</v>
      </c>
      <c r="AM81" s="79" t="s">
        <v>1816</v>
      </c>
      <c r="AN81" s="79" t="s">
        <v>1633</v>
      </c>
      <c r="AO81" t="s">
        <v>1817</v>
      </c>
      <c r="AP81" t="str">
        <f t="shared" si="1"/>
        <v>BP1</v>
      </c>
    </row>
    <row r="82" spans="1:42" x14ac:dyDescent="0.25">
      <c r="A82" s="84">
        <v>45777</v>
      </c>
      <c r="B82" s="85" t="s">
        <v>1833</v>
      </c>
      <c r="C82" s="79" t="s">
        <v>3629</v>
      </c>
      <c r="D82" s="79" t="s">
        <v>1812</v>
      </c>
      <c r="E82" s="79" t="s">
        <v>89</v>
      </c>
      <c r="F82" s="79" t="s">
        <v>3597</v>
      </c>
      <c r="G82" s="79" t="s">
        <v>480</v>
      </c>
      <c r="H82" s="79" t="s">
        <v>89</v>
      </c>
      <c r="I82" s="86">
        <v>15.87</v>
      </c>
      <c r="J82" s="86">
        <v>15.87</v>
      </c>
      <c r="K82" s="79" t="s">
        <v>1835</v>
      </c>
      <c r="L82" s="79" t="s">
        <v>1633</v>
      </c>
      <c r="M82" s="79" t="s">
        <v>3629</v>
      </c>
      <c r="N82" s="84">
        <v>45777</v>
      </c>
      <c r="O82" s="79" t="s">
        <v>1633</v>
      </c>
      <c r="P82" s="79" t="s">
        <v>328</v>
      </c>
      <c r="Q82" s="79" t="s">
        <v>1764</v>
      </c>
      <c r="R82" s="79" t="s">
        <v>1633</v>
      </c>
      <c r="S82" s="79" t="s">
        <v>1633</v>
      </c>
      <c r="T82" s="79" t="s">
        <v>1633</v>
      </c>
      <c r="U82" s="79" t="s">
        <v>3619</v>
      </c>
      <c r="V82" s="79" t="s">
        <v>1815</v>
      </c>
      <c r="W82" s="79" t="s">
        <v>1633</v>
      </c>
      <c r="X82" s="84"/>
      <c r="Y82" s="79" t="s">
        <v>1633</v>
      </c>
      <c r="Z82" s="84"/>
      <c r="AA82" s="79" t="s">
        <v>1633</v>
      </c>
      <c r="AB82" s="87">
        <v>258333</v>
      </c>
      <c r="AC82" s="79" t="s">
        <v>1534</v>
      </c>
      <c r="AD82" s="79" t="s">
        <v>1633</v>
      </c>
      <c r="AE82" s="88">
        <v>0</v>
      </c>
      <c r="AF82" s="79" t="s">
        <v>1633</v>
      </c>
      <c r="AG82" s="79" t="s">
        <v>1633</v>
      </c>
      <c r="AH82" s="79" t="s">
        <v>1633</v>
      </c>
      <c r="AI82" s="79" t="s">
        <v>1633</v>
      </c>
      <c r="AJ82" s="79" t="s">
        <v>1633</v>
      </c>
      <c r="AK82" s="79" t="s">
        <v>1633</v>
      </c>
      <c r="AL82" s="79" t="s">
        <v>1633</v>
      </c>
      <c r="AM82" s="79" t="s">
        <v>1816</v>
      </c>
      <c r="AN82" s="79" t="s">
        <v>1633</v>
      </c>
      <c r="AO82" t="s">
        <v>1817</v>
      </c>
      <c r="AP82" t="str">
        <f t="shared" si="1"/>
        <v>BP1</v>
      </c>
    </row>
    <row r="83" spans="1:42" x14ac:dyDescent="0.25">
      <c r="A83" s="84">
        <v>45808</v>
      </c>
      <c r="B83" s="85" t="s">
        <v>1838</v>
      </c>
      <c r="C83" s="79" t="s">
        <v>1841</v>
      </c>
      <c r="D83" s="79" t="s">
        <v>1812</v>
      </c>
      <c r="E83" s="79" t="s">
        <v>89</v>
      </c>
      <c r="F83" s="79" t="s">
        <v>3601</v>
      </c>
      <c r="G83" s="79" t="s">
        <v>472</v>
      </c>
      <c r="H83" s="79" t="s">
        <v>89</v>
      </c>
      <c r="I83" s="86">
        <v>773.51</v>
      </c>
      <c r="J83" s="86">
        <v>773.51</v>
      </c>
      <c r="K83" s="79" t="s">
        <v>1840</v>
      </c>
      <c r="L83" s="79" t="s">
        <v>1633</v>
      </c>
      <c r="M83" s="79" t="s">
        <v>1841</v>
      </c>
      <c r="N83" s="84">
        <v>45808</v>
      </c>
      <c r="O83" s="79" t="s">
        <v>1633</v>
      </c>
      <c r="P83" s="79" t="s">
        <v>328</v>
      </c>
      <c r="Q83" s="79" t="s">
        <v>1764</v>
      </c>
      <c r="R83" s="79" t="s">
        <v>1633</v>
      </c>
      <c r="S83" s="79" t="s">
        <v>1633</v>
      </c>
      <c r="T83" s="79" t="s">
        <v>1633</v>
      </c>
      <c r="U83" s="79" t="s">
        <v>3602</v>
      </c>
      <c r="V83" s="79" t="s">
        <v>1815</v>
      </c>
      <c r="W83" s="79" t="s">
        <v>1633</v>
      </c>
      <c r="X83" s="84"/>
      <c r="Y83" s="79" t="s">
        <v>1633</v>
      </c>
      <c r="Z83" s="84"/>
      <c r="AA83" s="79" t="s">
        <v>1633</v>
      </c>
      <c r="AB83" s="87">
        <v>12952310</v>
      </c>
      <c r="AC83" s="79" t="s">
        <v>1534</v>
      </c>
      <c r="AD83" s="79" t="s">
        <v>1633</v>
      </c>
      <c r="AE83" s="88">
        <v>0</v>
      </c>
      <c r="AF83" s="79" t="s">
        <v>1633</v>
      </c>
      <c r="AG83" s="79" t="s">
        <v>1633</v>
      </c>
      <c r="AH83" s="79" t="s">
        <v>1633</v>
      </c>
      <c r="AI83" s="79" t="s">
        <v>1633</v>
      </c>
      <c r="AJ83" s="79" t="s">
        <v>1633</v>
      </c>
      <c r="AK83" s="79" t="s">
        <v>1633</v>
      </c>
      <c r="AL83" s="79" t="s">
        <v>1633</v>
      </c>
      <c r="AM83" s="79" t="s">
        <v>1816</v>
      </c>
      <c r="AN83" s="79" t="s">
        <v>1633</v>
      </c>
      <c r="AO83" t="s">
        <v>1817</v>
      </c>
      <c r="AP83" t="str">
        <f t="shared" si="1"/>
        <v>BP1</v>
      </c>
    </row>
    <row r="84" spans="1:42" x14ac:dyDescent="0.25">
      <c r="A84" s="84">
        <v>45808</v>
      </c>
      <c r="B84" s="85" t="s">
        <v>1838</v>
      </c>
      <c r="C84" s="79" t="s">
        <v>3630</v>
      </c>
      <c r="D84" s="79" t="s">
        <v>1812</v>
      </c>
      <c r="E84" s="79" t="s">
        <v>89</v>
      </c>
      <c r="F84" s="79" t="s">
        <v>984</v>
      </c>
      <c r="G84" s="79" t="s">
        <v>468</v>
      </c>
      <c r="H84" s="79" t="s">
        <v>89</v>
      </c>
      <c r="I84" s="86">
        <v>0.01</v>
      </c>
      <c r="J84" s="86">
        <v>0.01</v>
      </c>
      <c r="K84" s="79" t="s">
        <v>1840</v>
      </c>
      <c r="L84" s="79" t="s">
        <v>1633</v>
      </c>
      <c r="M84" s="79" t="s">
        <v>3630</v>
      </c>
      <c r="N84" s="84">
        <v>45808</v>
      </c>
      <c r="O84" s="79" t="s">
        <v>1633</v>
      </c>
      <c r="P84" s="79" t="s">
        <v>328</v>
      </c>
      <c r="Q84" s="79" t="s">
        <v>1764</v>
      </c>
      <c r="R84" s="79" t="s">
        <v>1633</v>
      </c>
      <c r="S84" s="79" t="s">
        <v>1633</v>
      </c>
      <c r="T84" s="79" t="s">
        <v>1633</v>
      </c>
      <c r="U84" s="79" t="s">
        <v>3606</v>
      </c>
      <c r="V84" s="79" t="s">
        <v>1810</v>
      </c>
      <c r="W84" s="79" t="s">
        <v>1633</v>
      </c>
      <c r="X84" s="84"/>
      <c r="Y84" s="79" t="s">
        <v>1633</v>
      </c>
      <c r="Z84" s="84"/>
      <c r="AA84" s="79" t="s">
        <v>1633</v>
      </c>
      <c r="AB84" s="87">
        <v>214</v>
      </c>
      <c r="AC84" s="79" t="s">
        <v>1534</v>
      </c>
      <c r="AD84" s="79" t="s">
        <v>1633</v>
      </c>
      <c r="AE84" s="88">
        <v>0</v>
      </c>
      <c r="AF84" s="79" t="s">
        <v>1633</v>
      </c>
      <c r="AG84" s="79" t="s">
        <v>1633</v>
      </c>
      <c r="AH84" s="79" t="s">
        <v>1633</v>
      </c>
      <c r="AI84" s="79" t="s">
        <v>1633</v>
      </c>
      <c r="AJ84" s="79" t="s">
        <v>1633</v>
      </c>
      <c r="AK84" s="79" t="s">
        <v>1633</v>
      </c>
      <c r="AL84" s="79" t="s">
        <v>1633</v>
      </c>
      <c r="AM84" s="79" t="s">
        <v>1816</v>
      </c>
      <c r="AN84" s="79" t="s">
        <v>1633</v>
      </c>
      <c r="AO84" t="s">
        <v>1817</v>
      </c>
      <c r="AP84" t="str">
        <f t="shared" si="1"/>
        <v>BP1</v>
      </c>
    </row>
    <row r="85" spans="1:42" x14ac:dyDescent="0.25">
      <c r="A85" s="84">
        <v>45808</v>
      </c>
      <c r="B85" s="85" t="s">
        <v>1838</v>
      </c>
      <c r="C85" s="79" t="s">
        <v>3630</v>
      </c>
      <c r="D85" s="79" t="s">
        <v>1812</v>
      </c>
      <c r="E85" s="79" t="s">
        <v>89</v>
      </c>
      <c r="F85" s="79" t="s">
        <v>984</v>
      </c>
      <c r="G85" s="79" t="s">
        <v>468</v>
      </c>
      <c r="H85" s="79" t="s">
        <v>89</v>
      </c>
      <c r="I85" s="86">
        <v>13.79</v>
      </c>
      <c r="J85" s="86">
        <v>13.79</v>
      </c>
      <c r="K85" s="79" t="s">
        <v>1840</v>
      </c>
      <c r="L85" s="79" t="s">
        <v>1633</v>
      </c>
      <c r="M85" s="79" t="s">
        <v>3630</v>
      </c>
      <c r="N85" s="84">
        <v>45808</v>
      </c>
      <c r="O85" s="79" t="s">
        <v>1633</v>
      </c>
      <c r="P85" s="79" t="s">
        <v>328</v>
      </c>
      <c r="Q85" s="79" t="s">
        <v>1764</v>
      </c>
      <c r="R85" s="79" t="s">
        <v>1633</v>
      </c>
      <c r="S85" s="79" t="s">
        <v>1633</v>
      </c>
      <c r="T85" s="79" t="s">
        <v>1633</v>
      </c>
      <c r="U85" s="79" t="s">
        <v>3606</v>
      </c>
      <c r="V85" s="79" t="s">
        <v>1815</v>
      </c>
      <c r="W85" s="79" t="s">
        <v>1633</v>
      </c>
      <c r="X85" s="84"/>
      <c r="Y85" s="79" t="s">
        <v>1633</v>
      </c>
      <c r="Z85" s="84"/>
      <c r="AA85" s="79" t="s">
        <v>1633</v>
      </c>
      <c r="AB85" s="87">
        <v>215096</v>
      </c>
      <c r="AC85" s="79" t="s">
        <v>1534</v>
      </c>
      <c r="AD85" s="79" t="s">
        <v>1633</v>
      </c>
      <c r="AE85" s="88">
        <v>0</v>
      </c>
      <c r="AF85" s="79" t="s">
        <v>1633</v>
      </c>
      <c r="AG85" s="79" t="s">
        <v>1633</v>
      </c>
      <c r="AH85" s="79" t="s">
        <v>1633</v>
      </c>
      <c r="AI85" s="79" t="s">
        <v>1633</v>
      </c>
      <c r="AJ85" s="79" t="s">
        <v>1633</v>
      </c>
      <c r="AK85" s="79" t="s">
        <v>1633</v>
      </c>
      <c r="AL85" s="79" t="s">
        <v>1633</v>
      </c>
      <c r="AM85" s="79" t="s">
        <v>1816</v>
      </c>
      <c r="AN85" s="79" t="s">
        <v>1633</v>
      </c>
      <c r="AO85" t="s">
        <v>1817</v>
      </c>
      <c r="AP85" t="str">
        <f t="shared" si="1"/>
        <v>BP1</v>
      </c>
    </row>
    <row r="86" spans="1:42" x14ac:dyDescent="0.25">
      <c r="A86" s="84">
        <v>45808</v>
      </c>
      <c r="B86" s="85" t="s">
        <v>1838</v>
      </c>
      <c r="C86" s="79" t="s">
        <v>3631</v>
      </c>
      <c r="D86" s="79" t="s">
        <v>1812</v>
      </c>
      <c r="E86" s="79" t="s">
        <v>89</v>
      </c>
      <c r="F86" s="79" t="s">
        <v>3597</v>
      </c>
      <c r="G86" s="79" t="s">
        <v>480</v>
      </c>
      <c r="H86" s="79" t="s">
        <v>89</v>
      </c>
      <c r="I86" s="86">
        <v>20.04</v>
      </c>
      <c r="J86" s="86">
        <v>20.04</v>
      </c>
      <c r="K86" s="79" t="s">
        <v>1840</v>
      </c>
      <c r="L86" s="79" t="s">
        <v>1633</v>
      </c>
      <c r="M86" s="79" t="s">
        <v>3631</v>
      </c>
      <c r="N86" s="84">
        <v>45808</v>
      </c>
      <c r="O86" s="79" t="s">
        <v>1633</v>
      </c>
      <c r="P86" s="79" t="s">
        <v>328</v>
      </c>
      <c r="Q86" s="79" t="s">
        <v>1764</v>
      </c>
      <c r="R86" s="79" t="s">
        <v>1633</v>
      </c>
      <c r="S86" s="79" t="s">
        <v>1633</v>
      </c>
      <c r="T86" s="79" t="s">
        <v>1633</v>
      </c>
      <c r="U86" s="79" t="s">
        <v>3604</v>
      </c>
      <c r="V86" s="79" t="s">
        <v>1815</v>
      </c>
      <c r="W86" s="79" t="s">
        <v>1633</v>
      </c>
      <c r="X86" s="84"/>
      <c r="Y86" s="79" t="s">
        <v>1633</v>
      </c>
      <c r="Z86" s="84"/>
      <c r="AA86" s="79" t="s">
        <v>1633</v>
      </c>
      <c r="AB86" s="87">
        <v>311940</v>
      </c>
      <c r="AC86" s="79" t="s">
        <v>1534</v>
      </c>
      <c r="AD86" s="79" t="s">
        <v>1633</v>
      </c>
      <c r="AE86" s="88">
        <v>0</v>
      </c>
      <c r="AF86" s="79" t="s">
        <v>1633</v>
      </c>
      <c r="AG86" s="79" t="s">
        <v>1633</v>
      </c>
      <c r="AH86" s="79" t="s">
        <v>1633</v>
      </c>
      <c r="AI86" s="79" t="s">
        <v>1633</v>
      </c>
      <c r="AJ86" s="79" t="s">
        <v>1633</v>
      </c>
      <c r="AK86" s="79" t="s">
        <v>1633</v>
      </c>
      <c r="AL86" s="79" t="s">
        <v>1633</v>
      </c>
      <c r="AM86" s="79" t="s">
        <v>1816</v>
      </c>
      <c r="AN86" s="79" t="s">
        <v>1633</v>
      </c>
      <c r="AO86" t="s">
        <v>1817</v>
      </c>
      <c r="AP86" t="str">
        <f t="shared" si="1"/>
        <v>BP1</v>
      </c>
    </row>
    <row r="87" spans="1:42" x14ac:dyDescent="0.25">
      <c r="A87" s="84">
        <v>45808</v>
      </c>
      <c r="B87" s="85" t="s">
        <v>1838</v>
      </c>
      <c r="C87" s="79" t="s">
        <v>3632</v>
      </c>
      <c r="D87" s="79" t="s">
        <v>1812</v>
      </c>
      <c r="E87" s="79" t="s">
        <v>89</v>
      </c>
      <c r="F87" s="79" t="s">
        <v>3608</v>
      </c>
      <c r="G87" s="79" t="s">
        <v>3609</v>
      </c>
      <c r="H87" s="79" t="s">
        <v>89</v>
      </c>
      <c r="I87" s="86">
        <v>11.3</v>
      </c>
      <c r="J87" s="86">
        <v>11.3</v>
      </c>
      <c r="K87" s="79" t="s">
        <v>1840</v>
      </c>
      <c r="L87" s="79" t="s">
        <v>1633</v>
      </c>
      <c r="M87" s="79" t="s">
        <v>3632</v>
      </c>
      <c r="N87" s="84">
        <v>45808</v>
      </c>
      <c r="O87" s="79" t="s">
        <v>1633</v>
      </c>
      <c r="P87" s="79" t="s">
        <v>328</v>
      </c>
      <c r="Q87" s="79" t="s">
        <v>1764</v>
      </c>
      <c r="R87" s="79" t="s">
        <v>1633</v>
      </c>
      <c r="S87" s="79" t="s">
        <v>1633</v>
      </c>
      <c r="T87" s="79" t="s">
        <v>1633</v>
      </c>
      <c r="U87" s="79" t="s">
        <v>3610</v>
      </c>
      <c r="V87" s="79" t="s">
        <v>1815</v>
      </c>
      <c r="W87" s="79" t="s">
        <v>1633</v>
      </c>
      <c r="X87" s="84"/>
      <c r="Y87" s="79" t="s">
        <v>1633</v>
      </c>
      <c r="Z87" s="84"/>
      <c r="AA87" s="79" t="s">
        <v>1633</v>
      </c>
      <c r="AB87" s="87">
        <v>176045</v>
      </c>
      <c r="AC87" s="79" t="s">
        <v>1534</v>
      </c>
      <c r="AD87" s="79" t="s">
        <v>1633</v>
      </c>
      <c r="AE87" s="88">
        <v>0</v>
      </c>
      <c r="AF87" s="79" t="s">
        <v>1633</v>
      </c>
      <c r="AG87" s="79" t="s">
        <v>1633</v>
      </c>
      <c r="AH87" s="79" t="s">
        <v>1633</v>
      </c>
      <c r="AI87" s="79" t="s">
        <v>1633</v>
      </c>
      <c r="AJ87" s="79" t="s">
        <v>1633</v>
      </c>
      <c r="AK87" s="79" t="s">
        <v>1633</v>
      </c>
      <c r="AL87" s="79" t="s">
        <v>1633</v>
      </c>
      <c r="AM87" s="79" t="s">
        <v>1816</v>
      </c>
      <c r="AN87" s="79" t="s">
        <v>1633</v>
      </c>
      <c r="AO87" t="s">
        <v>1817</v>
      </c>
      <c r="AP87" t="str">
        <f t="shared" si="1"/>
        <v>BP1</v>
      </c>
    </row>
    <row r="88" spans="1:42" x14ac:dyDescent="0.25">
      <c r="A88" s="84">
        <v>45808</v>
      </c>
      <c r="B88" s="85" t="s">
        <v>1838</v>
      </c>
      <c r="C88" s="79" t="s">
        <v>3633</v>
      </c>
      <c r="D88" s="79" t="s">
        <v>1812</v>
      </c>
      <c r="E88" s="79" t="s">
        <v>89</v>
      </c>
      <c r="F88" s="79" t="s">
        <v>3597</v>
      </c>
      <c r="G88" s="79" t="s">
        <v>480</v>
      </c>
      <c r="H88" s="79" t="s">
        <v>89</v>
      </c>
      <c r="I88" s="86">
        <v>15.86</v>
      </c>
      <c r="J88" s="86">
        <v>15.86</v>
      </c>
      <c r="K88" s="79" t="s">
        <v>1840</v>
      </c>
      <c r="L88" s="79" t="s">
        <v>1633</v>
      </c>
      <c r="M88" s="79" t="s">
        <v>3633</v>
      </c>
      <c r="N88" s="84">
        <v>45808</v>
      </c>
      <c r="O88" s="79" t="s">
        <v>1633</v>
      </c>
      <c r="P88" s="79" t="s">
        <v>328</v>
      </c>
      <c r="Q88" s="79" t="s">
        <v>1764</v>
      </c>
      <c r="R88" s="79" t="s">
        <v>1633</v>
      </c>
      <c r="S88" s="79" t="s">
        <v>1633</v>
      </c>
      <c r="T88" s="79" t="s">
        <v>1633</v>
      </c>
      <c r="U88" s="79" t="s">
        <v>3619</v>
      </c>
      <c r="V88" s="79" t="s">
        <v>1815</v>
      </c>
      <c r="W88" s="79" t="s">
        <v>1633</v>
      </c>
      <c r="X88" s="84"/>
      <c r="Y88" s="79" t="s">
        <v>1633</v>
      </c>
      <c r="Z88" s="84"/>
      <c r="AA88" s="79" t="s">
        <v>1633</v>
      </c>
      <c r="AB88" s="87">
        <v>258333</v>
      </c>
      <c r="AC88" s="79" t="s">
        <v>1534</v>
      </c>
      <c r="AD88" s="79" t="s">
        <v>1633</v>
      </c>
      <c r="AE88" s="88">
        <v>0</v>
      </c>
      <c r="AF88" s="79" t="s">
        <v>1633</v>
      </c>
      <c r="AG88" s="79" t="s">
        <v>1633</v>
      </c>
      <c r="AH88" s="79" t="s">
        <v>1633</v>
      </c>
      <c r="AI88" s="79" t="s">
        <v>1633</v>
      </c>
      <c r="AJ88" s="79" t="s">
        <v>1633</v>
      </c>
      <c r="AK88" s="79" t="s">
        <v>1633</v>
      </c>
      <c r="AL88" s="79" t="s">
        <v>1633</v>
      </c>
      <c r="AM88" s="79" t="s">
        <v>1816</v>
      </c>
      <c r="AN88" s="79" t="s">
        <v>1633</v>
      </c>
      <c r="AO88" t="s">
        <v>1817</v>
      </c>
      <c r="AP88" t="str">
        <f t="shared" si="1"/>
        <v>BP1</v>
      </c>
    </row>
    <row r="89" spans="1:42" x14ac:dyDescent="0.25">
      <c r="A89" s="84">
        <v>45808</v>
      </c>
      <c r="B89" s="85" t="s">
        <v>1838</v>
      </c>
      <c r="C89" s="79" t="s">
        <v>3634</v>
      </c>
      <c r="D89" s="79" t="s">
        <v>1812</v>
      </c>
      <c r="E89" s="79" t="s">
        <v>89</v>
      </c>
      <c r="F89" s="79" t="s">
        <v>3597</v>
      </c>
      <c r="G89" s="79" t="s">
        <v>480</v>
      </c>
      <c r="H89" s="79" t="s">
        <v>89</v>
      </c>
      <c r="I89" s="86">
        <v>6.26</v>
      </c>
      <c r="J89" s="86">
        <v>6.26</v>
      </c>
      <c r="K89" s="79" t="s">
        <v>1840</v>
      </c>
      <c r="L89" s="79" t="s">
        <v>1633</v>
      </c>
      <c r="M89" s="79" t="s">
        <v>3634</v>
      </c>
      <c r="N89" s="84">
        <v>45808</v>
      </c>
      <c r="O89" s="79" t="s">
        <v>1633</v>
      </c>
      <c r="P89" s="79" t="s">
        <v>328</v>
      </c>
      <c r="Q89" s="79" t="s">
        <v>1764</v>
      </c>
      <c r="R89" s="79" t="s">
        <v>1633</v>
      </c>
      <c r="S89" s="79" t="s">
        <v>1633</v>
      </c>
      <c r="T89" s="79" t="s">
        <v>1633</v>
      </c>
      <c r="U89" s="79" t="s">
        <v>3615</v>
      </c>
      <c r="V89" s="79" t="s">
        <v>1815</v>
      </c>
      <c r="W89" s="79" t="s">
        <v>1633</v>
      </c>
      <c r="X89" s="84"/>
      <c r="Y89" s="79" t="s">
        <v>1633</v>
      </c>
      <c r="Z89" s="84"/>
      <c r="AA89" s="79" t="s">
        <v>1633</v>
      </c>
      <c r="AB89" s="87">
        <v>97179</v>
      </c>
      <c r="AC89" s="79" t="s">
        <v>1534</v>
      </c>
      <c r="AD89" s="79" t="s">
        <v>1633</v>
      </c>
      <c r="AE89" s="88">
        <v>0</v>
      </c>
      <c r="AF89" s="79" t="s">
        <v>1633</v>
      </c>
      <c r="AG89" s="79" t="s">
        <v>1633</v>
      </c>
      <c r="AH89" s="79" t="s">
        <v>1633</v>
      </c>
      <c r="AI89" s="79" t="s">
        <v>1633</v>
      </c>
      <c r="AJ89" s="79" t="s">
        <v>1633</v>
      </c>
      <c r="AK89" s="79" t="s">
        <v>1633</v>
      </c>
      <c r="AL89" s="79" t="s">
        <v>1633</v>
      </c>
      <c r="AM89" s="79" t="s">
        <v>1816</v>
      </c>
      <c r="AN89" s="79" t="s">
        <v>1633</v>
      </c>
      <c r="AO89" t="s">
        <v>1817</v>
      </c>
      <c r="AP89" t="str">
        <f t="shared" si="1"/>
        <v>BP1</v>
      </c>
    </row>
    <row r="90" spans="1:42" x14ac:dyDescent="0.25">
      <c r="A90" s="84">
        <v>45808</v>
      </c>
      <c r="B90" s="85" t="s">
        <v>1838</v>
      </c>
      <c r="C90" s="79" t="s">
        <v>3634</v>
      </c>
      <c r="D90" s="79" t="s">
        <v>1812</v>
      </c>
      <c r="E90" s="79" t="s">
        <v>89</v>
      </c>
      <c r="F90" s="79" t="s">
        <v>3597</v>
      </c>
      <c r="G90" s="79" t="s">
        <v>480</v>
      </c>
      <c r="H90" s="79" t="s">
        <v>89</v>
      </c>
      <c r="I90" s="86">
        <v>6.26</v>
      </c>
      <c r="J90" s="86">
        <v>6.26</v>
      </c>
      <c r="K90" s="79" t="s">
        <v>1840</v>
      </c>
      <c r="L90" s="79" t="s">
        <v>1633</v>
      </c>
      <c r="M90" s="79" t="s">
        <v>3634</v>
      </c>
      <c r="N90" s="84">
        <v>45808</v>
      </c>
      <c r="O90" s="79" t="s">
        <v>1633</v>
      </c>
      <c r="P90" s="79" t="s">
        <v>328</v>
      </c>
      <c r="Q90" s="79" t="s">
        <v>1764</v>
      </c>
      <c r="R90" s="79" t="s">
        <v>1633</v>
      </c>
      <c r="S90" s="79" t="s">
        <v>1633</v>
      </c>
      <c r="T90" s="79" t="s">
        <v>1633</v>
      </c>
      <c r="U90" s="79" t="s">
        <v>3616</v>
      </c>
      <c r="V90" s="79" t="s">
        <v>1815</v>
      </c>
      <c r="W90" s="79" t="s">
        <v>1633</v>
      </c>
      <c r="X90" s="84"/>
      <c r="Y90" s="79" t="s">
        <v>1633</v>
      </c>
      <c r="Z90" s="84"/>
      <c r="AA90" s="79" t="s">
        <v>1633</v>
      </c>
      <c r="AB90" s="87">
        <v>97176</v>
      </c>
      <c r="AC90" s="79" t="s">
        <v>1534</v>
      </c>
      <c r="AD90" s="79" t="s">
        <v>1633</v>
      </c>
      <c r="AE90" s="88">
        <v>0</v>
      </c>
      <c r="AF90" s="79" t="s">
        <v>1633</v>
      </c>
      <c r="AG90" s="79" t="s">
        <v>1633</v>
      </c>
      <c r="AH90" s="79" t="s">
        <v>1633</v>
      </c>
      <c r="AI90" s="79" t="s">
        <v>1633</v>
      </c>
      <c r="AJ90" s="79" t="s">
        <v>1633</v>
      </c>
      <c r="AK90" s="79" t="s">
        <v>1633</v>
      </c>
      <c r="AL90" s="79" t="s">
        <v>1633</v>
      </c>
      <c r="AM90" s="79" t="s">
        <v>1816</v>
      </c>
      <c r="AN90" s="79" t="s">
        <v>1633</v>
      </c>
      <c r="AO90" t="s">
        <v>1817</v>
      </c>
      <c r="AP90" t="str">
        <f t="shared" si="1"/>
        <v>BP1</v>
      </c>
    </row>
    <row r="91" spans="1:42" x14ac:dyDescent="0.25">
      <c r="A91" s="84">
        <v>45808</v>
      </c>
      <c r="B91" s="85" t="s">
        <v>1838</v>
      </c>
      <c r="C91" s="79" t="s">
        <v>3634</v>
      </c>
      <c r="D91" s="79" t="s">
        <v>1812</v>
      </c>
      <c r="E91" s="79" t="s">
        <v>89</v>
      </c>
      <c r="F91" s="79" t="s">
        <v>3597</v>
      </c>
      <c r="G91" s="79" t="s">
        <v>480</v>
      </c>
      <c r="H91" s="79" t="s">
        <v>89</v>
      </c>
      <c r="I91" s="86">
        <v>6.26</v>
      </c>
      <c r="J91" s="86">
        <v>6.26</v>
      </c>
      <c r="K91" s="79" t="s">
        <v>1840</v>
      </c>
      <c r="L91" s="79" t="s">
        <v>1633</v>
      </c>
      <c r="M91" s="79" t="s">
        <v>3634</v>
      </c>
      <c r="N91" s="84">
        <v>45808</v>
      </c>
      <c r="O91" s="79" t="s">
        <v>1633</v>
      </c>
      <c r="P91" s="79" t="s">
        <v>328</v>
      </c>
      <c r="Q91" s="79" t="s">
        <v>1764</v>
      </c>
      <c r="R91" s="79" t="s">
        <v>1633</v>
      </c>
      <c r="S91" s="79" t="s">
        <v>1633</v>
      </c>
      <c r="T91" s="79" t="s">
        <v>1633</v>
      </c>
      <c r="U91" s="79" t="s">
        <v>3612</v>
      </c>
      <c r="V91" s="79" t="s">
        <v>1815</v>
      </c>
      <c r="W91" s="79" t="s">
        <v>1633</v>
      </c>
      <c r="X91" s="84"/>
      <c r="Y91" s="79" t="s">
        <v>1633</v>
      </c>
      <c r="Z91" s="84"/>
      <c r="AA91" s="79" t="s">
        <v>1633</v>
      </c>
      <c r="AB91" s="87">
        <v>97179</v>
      </c>
      <c r="AC91" s="79" t="s">
        <v>1534</v>
      </c>
      <c r="AD91" s="79" t="s">
        <v>1633</v>
      </c>
      <c r="AE91" s="88">
        <v>0</v>
      </c>
      <c r="AF91" s="79" t="s">
        <v>1633</v>
      </c>
      <c r="AG91" s="79" t="s">
        <v>1633</v>
      </c>
      <c r="AH91" s="79" t="s">
        <v>1633</v>
      </c>
      <c r="AI91" s="79" t="s">
        <v>1633</v>
      </c>
      <c r="AJ91" s="79" t="s">
        <v>1633</v>
      </c>
      <c r="AK91" s="79" t="s">
        <v>1633</v>
      </c>
      <c r="AL91" s="79" t="s">
        <v>1633</v>
      </c>
      <c r="AM91" s="79" t="s">
        <v>1816</v>
      </c>
      <c r="AN91" s="79" t="s">
        <v>1633</v>
      </c>
      <c r="AO91" t="s">
        <v>1817</v>
      </c>
      <c r="AP91" t="str">
        <f t="shared" si="1"/>
        <v>BP1</v>
      </c>
    </row>
    <row r="92" spans="1:42" x14ac:dyDescent="0.25">
      <c r="A92" s="84">
        <v>45808</v>
      </c>
      <c r="B92" s="85" t="s">
        <v>1838</v>
      </c>
      <c r="C92" s="79" t="s">
        <v>3634</v>
      </c>
      <c r="D92" s="79" t="s">
        <v>1812</v>
      </c>
      <c r="E92" s="79" t="s">
        <v>89</v>
      </c>
      <c r="F92" s="79" t="s">
        <v>3597</v>
      </c>
      <c r="G92" s="79" t="s">
        <v>480</v>
      </c>
      <c r="H92" s="79" t="s">
        <v>89</v>
      </c>
      <c r="I92" s="86">
        <v>6.26</v>
      </c>
      <c r="J92" s="86">
        <v>6.26</v>
      </c>
      <c r="K92" s="79" t="s">
        <v>1840</v>
      </c>
      <c r="L92" s="79" t="s">
        <v>1633</v>
      </c>
      <c r="M92" s="79" t="s">
        <v>3634</v>
      </c>
      <c r="N92" s="84">
        <v>45808</v>
      </c>
      <c r="O92" s="79" t="s">
        <v>1633</v>
      </c>
      <c r="P92" s="79" t="s">
        <v>328</v>
      </c>
      <c r="Q92" s="79" t="s">
        <v>1764</v>
      </c>
      <c r="R92" s="79" t="s">
        <v>1633</v>
      </c>
      <c r="S92" s="79" t="s">
        <v>1633</v>
      </c>
      <c r="T92" s="79" t="s">
        <v>1633</v>
      </c>
      <c r="U92" s="79" t="s">
        <v>3611</v>
      </c>
      <c r="V92" s="79" t="s">
        <v>1815</v>
      </c>
      <c r="W92" s="79" t="s">
        <v>1633</v>
      </c>
      <c r="X92" s="84"/>
      <c r="Y92" s="79" t="s">
        <v>1633</v>
      </c>
      <c r="Z92" s="84"/>
      <c r="AA92" s="79" t="s">
        <v>1633</v>
      </c>
      <c r="AB92" s="87">
        <v>97179</v>
      </c>
      <c r="AC92" s="79" t="s">
        <v>1534</v>
      </c>
      <c r="AD92" s="79" t="s">
        <v>1633</v>
      </c>
      <c r="AE92" s="88">
        <v>0</v>
      </c>
      <c r="AF92" s="79" t="s">
        <v>1633</v>
      </c>
      <c r="AG92" s="79" t="s">
        <v>1633</v>
      </c>
      <c r="AH92" s="79" t="s">
        <v>1633</v>
      </c>
      <c r="AI92" s="79" t="s">
        <v>1633</v>
      </c>
      <c r="AJ92" s="79" t="s">
        <v>1633</v>
      </c>
      <c r="AK92" s="79" t="s">
        <v>1633</v>
      </c>
      <c r="AL92" s="79" t="s">
        <v>1633</v>
      </c>
      <c r="AM92" s="79" t="s">
        <v>1816</v>
      </c>
      <c r="AN92" s="79" t="s">
        <v>1633</v>
      </c>
      <c r="AO92" t="s">
        <v>1817</v>
      </c>
      <c r="AP92" t="str">
        <f t="shared" si="1"/>
        <v>BP1</v>
      </c>
    </row>
    <row r="93" spans="1:42" x14ac:dyDescent="0.25">
      <c r="A93" s="84">
        <v>45808</v>
      </c>
      <c r="B93" s="85" t="s">
        <v>1838</v>
      </c>
      <c r="C93" s="79" t="s">
        <v>1842</v>
      </c>
      <c r="D93" s="79" t="s">
        <v>1812</v>
      </c>
      <c r="E93" s="79" t="s">
        <v>89</v>
      </c>
      <c r="F93" s="79" t="s">
        <v>3597</v>
      </c>
      <c r="G93" s="79" t="s">
        <v>480</v>
      </c>
      <c r="H93" s="79" t="s">
        <v>89</v>
      </c>
      <c r="I93" s="86">
        <v>11.92</v>
      </c>
      <c r="J93" s="86">
        <v>11.92</v>
      </c>
      <c r="K93" s="79" t="s">
        <v>1840</v>
      </c>
      <c r="L93" s="79" t="s">
        <v>1633</v>
      </c>
      <c r="M93" s="79" t="s">
        <v>1842</v>
      </c>
      <c r="N93" s="84">
        <v>45808</v>
      </c>
      <c r="O93" s="79" t="s">
        <v>1633</v>
      </c>
      <c r="P93" s="79" t="s">
        <v>328</v>
      </c>
      <c r="Q93" s="79" t="s">
        <v>1764</v>
      </c>
      <c r="R93" s="79" t="s">
        <v>1633</v>
      </c>
      <c r="S93" s="79" t="s">
        <v>1633</v>
      </c>
      <c r="T93" s="79" t="s">
        <v>1633</v>
      </c>
      <c r="U93" s="79" t="s">
        <v>3614</v>
      </c>
      <c r="V93" s="79" t="s">
        <v>1815</v>
      </c>
      <c r="W93" s="79" t="s">
        <v>1633</v>
      </c>
      <c r="X93" s="84"/>
      <c r="Y93" s="79" t="s">
        <v>1633</v>
      </c>
      <c r="Z93" s="84"/>
      <c r="AA93" s="79" t="s">
        <v>1633</v>
      </c>
      <c r="AB93" s="87">
        <v>187136</v>
      </c>
      <c r="AC93" s="79" t="s">
        <v>1534</v>
      </c>
      <c r="AD93" s="79" t="s">
        <v>1633</v>
      </c>
      <c r="AE93" s="88">
        <v>0</v>
      </c>
      <c r="AF93" s="79" t="s">
        <v>1633</v>
      </c>
      <c r="AG93" s="79" t="s">
        <v>1633</v>
      </c>
      <c r="AH93" s="79" t="s">
        <v>1633</v>
      </c>
      <c r="AI93" s="79" t="s">
        <v>1633</v>
      </c>
      <c r="AJ93" s="79" t="s">
        <v>1633</v>
      </c>
      <c r="AK93" s="79" t="s">
        <v>1633</v>
      </c>
      <c r="AL93" s="79" t="s">
        <v>1633</v>
      </c>
      <c r="AM93" s="79" t="s">
        <v>1816</v>
      </c>
      <c r="AN93" s="79" t="s">
        <v>1633</v>
      </c>
      <c r="AO93" t="s">
        <v>1817</v>
      </c>
      <c r="AP93" t="str">
        <f t="shared" si="1"/>
        <v>BP1</v>
      </c>
    </row>
    <row r="94" spans="1:42" x14ac:dyDescent="0.25">
      <c r="A94" s="84">
        <v>45808</v>
      </c>
      <c r="B94" s="85" t="s">
        <v>1838</v>
      </c>
      <c r="C94" s="79" t="s">
        <v>1842</v>
      </c>
      <c r="D94" s="79" t="s">
        <v>1812</v>
      </c>
      <c r="E94" s="79" t="s">
        <v>89</v>
      </c>
      <c r="F94" s="79" t="s">
        <v>3597</v>
      </c>
      <c r="G94" s="79" t="s">
        <v>480</v>
      </c>
      <c r="H94" s="79" t="s">
        <v>89</v>
      </c>
      <c r="I94" s="86">
        <v>19.55</v>
      </c>
      <c r="J94" s="86">
        <v>19.55</v>
      </c>
      <c r="K94" s="79" t="s">
        <v>1840</v>
      </c>
      <c r="L94" s="79" t="s">
        <v>1633</v>
      </c>
      <c r="M94" s="79" t="s">
        <v>1842</v>
      </c>
      <c r="N94" s="84">
        <v>45808</v>
      </c>
      <c r="O94" s="79" t="s">
        <v>1633</v>
      </c>
      <c r="P94" s="79" t="s">
        <v>328</v>
      </c>
      <c r="Q94" s="79" t="s">
        <v>1764</v>
      </c>
      <c r="R94" s="79" t="s">
        <v>1633</v>
      </c>
      <c r="S94" s="79" t="s">
        <v>1633</v>
      </c>
      <c r="T94" s="79" t="s">
        <v>1633</v>
      </c>
      <c r="U94" s="79" t="s">
        <v>3613</v>
      </c>
      <c r="V94" s="79" t="s">
        <v>1815</v>
      </c>
      <c r="W94" s="79" t="s">
        <v>1633</v>
      </c>
      <c r="X94" s="84"/>
      <c r="Y94" s="79" t="s">
        <v>1633</v>
      </c>
      <c r="Z94" s="84"/>
      <c r="AA94" s="79" t="s">
        <v>1633</v>
      </c>
      <c r="AB94" s="87">
        <v>307060</v>
      </c>
      <c r="AC94" s="79" t="s">
        <v>1534</v>
      </c>
      <c r="AD94" s="79" t="s">
        <v>1633</v>
      </c>
      <c r="AE94" s="88">
        <v>0</v>
      </c>
      <c r="AF94" s="79" t="s">
        <v>1633</v>
      </c>
      <c r="AG94" s="79" t="s">
        <v>1633</v>
      </c>
      <c r="AH94" s="79" t="s">
        <v>1633</v>
      </c>
      <c r="AI94" s="79" t="s">
        <v>1633</v>
      </c>
      <c r="AJ94" s="79" t="s">
        <v>1633</v>
      </c>
      <c r="AK94" s="79" t="s">
        <v>1633</v>
      </c>
      <c r="AL94" s="79" t="s">
        <v>1633</v>
      </c>
      <c r="AM94" s="79" t="s">
        <v>1816</v>
      </c>
      <c r="AN94" s="79" t="s">
        <v>1633</v>
      </c>
      <c r="AO94" t="s">
        <v>1817</v>
      </c>
      <c r="AP94" t="str">
        <f t="shared" si="1"/>
        <v>BP1</v>
      </c>
    </row>
    <row r="95" spans="1:42" x14ac:dyDescent="0.25">
      <c r="A95" s="84">
        <v>45838</v>
      </c>
      <c r="B95" s="85" t="s">
        <v>1843</v>
      </c>
      <c r="C95" s="79" t="s">
        <v>1846</v>
      </c>
      <c r="D95" s="79" t="s">
        <v>1812</v>
      </c>
      <c r="E95" s="79" t="s">
        <v>89</v>
      </c>
      <c r="F95" s="79" t="s">
        <v>3599</v>
      </c>
      <c r="G95" s="79" t="s">
        <v>470</v>
      </c>
      <c r="H95" s="79" t="s">
        <v>89</v>
      </c>
      <c r="I95" s="86">
        <v>138.1</v>
      </c>
      <c r="J95" s="86">
        <v>138.1</v>
      </c>
      <c r="K95" s="79" t="s">
        <v>1845</v>
      </c>
      <c r="L95" s="79" t="s">
        <v>1633</v>
      </c>
      <c r="M95" s="79" t="s">
        <v>1846</v>
      </c>
      <c r="N95" s="84">
        <v>45838</v>
      </c>
      <c r="O95" s="79" t="s">
        <v>1633</v>
      </c>
      <c r="P95" s="79" t="s">
        <v>328</v>
      </c>
      <c r="Q95" s="79" t="s">
        <v>1764</v>
      </c>
      <c r="R95" s="79" t="s">
        <v>1633</v>
      </c>
      <c r="S95" s="79" t="s">
        <v>1633</v>
      </c>
      <c r="T95" s="79" t="s">
        <v>1633</v>
      </c>
      <c r="U95" s="79" t="s">
        <v>3635</v>
      </c>
      <c r="V95" s="79" t="s">
        <v>1815</v>
      </c>
      <c r="W95" s="79" t="s">
        <v>1633</v>
      </c>
      <c r="X95" s="84"/>
      <c r="Y95" s="79" t="s">
        <v>1633</v>
      </c>
      <c r="Z95" s="84"/>
      <c r="AA95" s="79" t="s">
        <v>1633</v>
      </c>
      <c r="AB95" s="87">
        <v>2249865</v>
      </c>
      <c r="AC95" s="79" t="s">
        <v>1534</v>
      </c>
      <c r="AD95" s="79" t="s">
        <v>1633</v>
      </c>
      <c r="AE95" s="88">
        <v>0</v>
      </c>
      <c r="AF95" s="79" t="s">
        <v>1633</v>
      </c>
      <c r="AG95" s="79" t="s">
        <v>1633</v>
      </c>
      <c r="AH95" s="79" t="s">
        <v>1633</v>
      </c>
      <c r="AI95" s="79" t="s">
        <v>1633</v>
      </c>
      <c r="AJ95" s="79" t="s">
        <v>1633</v>
      </c>
      <c r="AK95" s="79" t="s">
        <v>1633</v>
      </c>
      <c r="AL95" s="79" t="s">
        <v>1633</v>
      </c>
      <c r="AM95" s="79" t="s">
        <v>1816</v>
      </c>
      <c r="AN95" s="79" t="s">
        <v>1633</v>
      </c>
      <c r="AO95" t="s">
        <v>1817</v>
      </c>
      <c r="AP95" t="str">
        <f t="shared" si="1"/>
        <v>BP1</v>
      </c>
    </row>
    <row r="96" spans="1:42" x14ac:dyDescent="0.25">
      <c r="A96" s="84">
        <v>45838</v>
      </c>
      <c r="B96" s="85" t="s">
        <v>1843</v>
      </c>
      <c r="C96" s="79" t="s">
        <v>3636</v>
      </c>
      <c r="D96" s="79" t="s">
        <v>1812</v>
      </c>
      <c r="E96" s="79" t="s">
        <v>89</v>
      </c>
      <c r="F96" s="79" t="s">
        <v>3601</v>
      </c>
      <c r="G96" s="79" t="s">
        <v>472</v>
      </c>
      <c r="H96" s="79" t="s">
        <v>89</v>
      </c>
      <c r="I96" s="86">
        <v>773.51</v>
      </c>
      <c r="J96" s="86">
        <v>773.51</v>
      </c>
      <c r="K96" s="79" t="s">
        <v>1845</v>
      </c>
      <c r="L96" s="79" t="s">
        <v>1633</v>
      </c>
      <c r="M96" s="79" t="s">
        <v>3636</v>
      </c>
      <c r="N96" s="84">
        <v>45838</v>
      </c>
      <c r="O96" s="79" t="s">
        <v>1633</v>
      </c>
      <c r="P96" s="79" t="s">
        <v>328</v>
      </c>
      <c r="Q96" s="79" t="s">
        <v>1764</v>
      </c>
      <c r="R96" s="79" t="s">
        <v>1633</v>
      </c>
      <c r="S96" s="79" t="s">
        <v>1633</v>
      </c>
      <c r="T96" s="79" t="s">
        <v>1633</v>
      </c>
      <c r="U96" s="79" t="s">
        <v>3602</v>
      </c>
      <c r="V96" s="79" t="s">
        <v>1815</v>
      </c>
      <c r="W96" s="79" t="s">
        <v>1633</v>
      </c>
      <c r="X96" s="84"/>
      <c r="Y96" s="79" t="s">
        <v>1633</v>
      </c>
      <c r="Z96" s="84"/>
      <c r="AA96" s="79" t="s">
        <v>1633</v>
      </c>
      <c r="AB96" s="87">
        <v>12952310</v>
      </c>
      <c r="AC96" s="79" t="s">
        <v>1534</v>
      </c>
      <c r="AD96" s="79" t="s">
        <v>1633</v>
      </c>
      <c r="AE96" s="88">
        <v>0</v>
      </c>
      <c r="AF96" s="79" t="s">
        <v>1633</v>
      </c>
      <c r="AG96" s="79" t="s">
        <v>1633</v>
      </c>
      <c r="AH96" s="79" t="s">
        <v>1633</v>
      </c>
      <c r="AI96" s="79" t="s">
        <v>1633</v>
      </c>
      <c r="AJ96" s="79" t="s">
        <v>1633</v>
      </c>
      <c r="AK96" s="79" t="s">
        <v>1633</v>
      </c>
      <c r="AL96" s="79" t="s">
        <v>1633</v>
      </c>
      <c r="AM96" s="79" t="s">
        <v>1816</v>
      </c>
      <c r="AN96" s="79" t="s">
        <v>1633</v>
      </c>
      <c r="AO96" t="s">
        <v>1817</v>
      </c>
      <c r="AP96" t="str">
        <f t="shared" si="1"/>
        <v>BP1</v>
      </c>
    </row>
    <row r="97" spans="1:42" x14ac:dyDescent="0.25">
      <c r="A97" s="84">
        <v>45838</v>
      </c>
      <c r="B97" s="85" t="s">
        <v>1843</v>
      </c>
      <c r="C97" s="79" t="s">
        <v>3637</v>
      </c>
      <c r="D97" s="79" t="s">
        <v>1812</v>
      </c>
      <c r="E97" s="79" t="s">
        <v>89</v>
      </c>
      <c r="F97" s="79" t="s">
        <v>984</v>
      </c>
      <c r="G97" s="79" t="s">
        <v>468</v>
      </c>
      <c r="H97" s="79" t="s">
        <v>89</v>
      </c>
      <c r="I97" s="86">
        <v>13.79</v>
      </c>
      <c r="J97" s="86">
        <v>13.79</v>
      </c>
      <c r="K97" s="79" t="s">
        <v>1845</v>
      </c>
      <c r="L97" s="79" t="s">
        <v>1633</v>
      </c>
      <c r="M97" s="79" t="s">
        <v>3637</v>
      </c>
      <c r="N97" s="84">
        <v>45838</v>
      </c>
      <c r="O97" s="79" t="s">
        <v>1633</v>
      </c>
      <c r="P97" s="79" t="s">
        <v>328</v>
      </c>
      <c r="Q97" s="79" t="s">
        <v>1764</v>
      </c>
      <c r="R97" s="79" t="s">
        <v>1633</v>
      </c>
      <c r="S97" s="79" t="s">
        <v>1633</v>
      </c>
      <c r="T97" s="79" t="s">
        <v>1633</v>
      </c>
      <c r="U97" s="79" t="s">
        <v>3606</v>
      </c>
      <c r="V97" s="79" t="s">
        <v>1815</v>
      </c>
      <c r="W97" s="79" t="s">
        <v>1633</v>
      </c>
      <c r="X97" s="84"/>
      <c r="Y97" s="79" t="s">
        <v>1633</v>
      </c>
      <c r="Z97" s="84"/>
      <c r="AA97" s="79" t="s">
        <v>1633</v>
      </c>
      <c r="AB97" s="87">
        <v>215095</v>
      </c>
      <c r="AC97" s="79" t="s">
        <v>1534</v>
      </c>
      <c r="AD97" s="79" t="s">
        <v>1633</v>
      </c>
      <c r="AE97" s="88">
        <v>0</v>
      </c>
      <c r="AF97" s="79" t="s">
        <v>1633</v>
      </c>
      <c r="AG97" s="79" t="s">
        <v>1633</v>
      </c>
      <c r="AH97" s="79" t="s">
        <v>1633</v>
      </c>
      <c r="AI97" s="79" t="s">
        <v>1633</v>
      </c>
      <c r="AJ97" s="79" t="s">
        <v>1633</v>
      </c>
      <c r="AK97" s="79" t="s">
        <v>1633</v>
      </c>
      <c r="AL97" s="79" t="s">
        <v>1633</v>
      </c>
      <c r="AM97" s="79" t="s">
        <v>1816</v>
      </c>
      <c r="AN97" s="79" t="s">
        <v>1633</v>
      </c>
      <c r="AO97" t="s">
        <v>1817</v>
      </c>
      <c r="AP97" t="str">
        <f t="shared" si="1"/>
        <v>BP1</v>
      </c>
    </row>
    <row r="98" spans="1:42" x14ac:dyDescent="0.25">
      <c r="A98" s="84">
        <v>45838</v>
      </c>
      <c r="B98" s="85" t="s">
        <v>1843</v>
      </c>
      <c r="C98" s="79" t="s">
        <v>3637</v>
      </c>
      <c r="D98" s="79" t="s">
        <v>1812</v>
      </c>
      <c r="E98" s="79" t="s">
        <v>89</v>
      </c>
      <c r="F98" s="79" t="s">
        <v>984</v>
      </c>
      <c r="G98" s="79" t="s">
        <v>468</v>
      </c>
      <c r="H98" s="79" t="s">
        <v>89</v>
      </c>
      <c r="I98" s="86">
        <v>0.01</v>
      </c>
      <c r="J98" s="86">
        <v>0.01</v>
      </c>
      <c r="K98" s="79" t="s">
        <v>1845</v>
      </c>
      <c r="L98" s="79" t="s">
        <v>1633</v>
      </c>
      <c r="M98" s="79" t="s">
        <v>3637</v>
      </c>
      <c r="N98" s="84">
        <v>45838</v>
      </c>
      <c r="O98" s="79" t="s">
        <v>1633</v>
      </c>
      <c r="P98" s="79" t="s">
        <v>328</v>
      </c>
      <c r="Q98" s="79" t="s">
        <v>1764</v>
      </c>
      <c r="R98" s="79" t="s">
        <v>1633</v>
      </c>
      <c r="S98" s="79" t="s">
        <v>1633</v>
      </c>
      <c r="T98" s="79" t="s">
        <v>1633</v>
      </c>
      <c r="U98" s="79" t="s">
        <v>3606</v>
      </c>
      <c r="V98" s="79" t="s">
        <v>1810</v>
      </c>
      <c r="W98" s="79" t="s">
        <v>1633</v>
      </c>
      <c r="X98" s="84"/>
      <c r="Y98" s="79" t="s">
        <v>1633</v>
      </c>
      <c r="Z98" s="84"/>
      <c r="AA98" s="79" t="s">
        <v>1633</v>
      </c>
      <c r="AB98" s="87">
        <v>213</v>
      </c>
      <c r="AC98" s="79" t="s">
        <v>1534</v>
      </c>
      <c r="AD98" s="79" t="s">
        <v>1633</v>
      </c>
      <c r="AE98" s="88">
        <v>0</v>
      </c>
      <c r="AF98" s="79" t="s">
        <v>1633</v>
      </c>
      <c r="AG98" s="79" t="s">
        <v>1633</v>
      </c>
      <c r="AH98" s="79" t="s">
        <v>1633</v>
      </c>
      <c r="AI98" s="79" t="s">
        <v>1633</v>
      </c>
      <c r="AJ98" s="79" t="s">
        <v>1633</v>
      </c>
      <c r="AK98" s="79" t="s">
        <v>1633</v>
      </c>
      <c r="AL98" s="79" t="s">
        <v>1633</v>
      </c>
      <c r="AM98" s="79" t="s">
        <v>1816</v>
      </c>
      <c r="AN98" s="79" t="s">
        <v>1633</v>
      </c>
      <c r="AO98" t="s">
        <v>1817</v>
      </c>
      <c r="AP98" t="str">
        <f t="shared" si="1"/>
        <v>BP1</v>
      </c>
    </row>
    <row r="99" spans="1:42" x14ac:dyDescent="0.25">
      <c r="A99" s="84">
        <v>45838</v>
      </c>
      <c r="B99" s="85" t="s">
        <v>1843</v>
      </c>
      <c r="C99" s="79" t="s">
        <v>3638</v>
      </c>
      <c r="D99" s="79" t="s">
        <v>1812</v>
      </c>
      <c r="E99" s="79" t="s">
        <v>89</v>
      </c>
      <c r="F99" s="79" t="s">
        <v>3608</v>
      </c>
      <c r="G99" s="79" t="s">
        <v>3609</v>
      </c>
      <c r="H99" s="79" t="s">
        <v>89</v>
      </c>
      <c r="I99" s="86">
        <v>11.31</v>
      </c>
      <c r="J99" s="86">
        <v>11.31</v>
      </c>
      <c r="K99" s="79" t="s">
        <v>1845</v>
      </c>
      <c r="L99" s="79" t="s">
        <v>1633</v>
      </c>
      <c r="M99" s="79" t="s">
        <v>3638</v>
      </c>
      <c r="N99" s="84">
        <v>45838</v>
      </c>
      <c r="O99" s="79" t="s">
        <v>1633</v>
      </c>
      <c r="P99" s="79" t="s">
        <v>328</v>
      </c>
      <c r="Q99" s="79" t="s">
        <v>1764</v>
      </c>
      <c r="R99" s="79" t="s">
        <v>1633</v>
      </c>
      <c r="S99" s="79" t="s">
        <v>1633</v>
      </c>
      <c r="T99" s="79" t="s">
        <v>1633</v>
      </c>
      <c r="U99" s="79" t="s">
        <v>3610</v>
      </c>
      <c r="V99" s="79" t="s">
        <v>1815</v>
      </c>
      <c r="W99" s="79" t="s">
        <v>1633</v>
      </c>
      <c r="X99" s="84"/>
      <c r="Y99" s="79" t="s">
        <v>1633</v>
      </c>
      <c r="Z99" s="84"/>
      <c r="AA99" s="79" t="s">
        <v>1633</v>
      </c>
      <c r="AB99" s="87">
        <v>176045</v>
      </c>
      <c r="AC99" s="79" t="s">
        <v>1534</v>
      </c>
      <c r="AD99" s="79" t="s">
        <v>1633</v>
      </c>
      <c r="AE99" s="88">
        <v>0</v>
      </c>
      <c r="AF99" s="79" t="s">
        <v>1633</v>
      </c>
      <c r="AG99" s="79" t="s">
        <v>1633</v>
      </c>
      <c r="AH99" s="79" t="s">
        <v>1633</v>
      </c>
      <c r="AI99" s="79" t="s">
        <v>1633</v>
      </c>
      <c r="AJ99" s="79" t="s">
        <v>1633</v>
      </c>
      <c r="AK99" s="79" t="s">
        <v>1633</v>
      </c>
      <c r="AL99" s="79" t="s">
        <v>1633</v>
      </c>
      <c r="AM99" s="79" t="s">
        <v>1816</v>
      </c>
      <c r="AN99" s="79" t="s">
        <v>1633</v>
      </c>
      <c r="AO99" t="s">
        <v>1817</v>
      </c>
      <c r="AP99" t="str">
        <f t="shared" si="1"/>
        <v>BP1</v>
      </c>
    </row>
    <row r="100" spans="1:42" x14ac:dyDescent="0.25">
      <c r="A100" s="84">
        <v>45838</v>
      </c>
      <c r="B100" s="85" t="s">
        <v>1843</v>
      </c>
      <c r="C100" s="79" t="s">
        <v>3639</v>
      </c>
      <c r="D100" s="79" t="s">
        <v>1812</v>
      </c>
      <c r="E100" s="79" t="s">
        <v>89</v>
      </c>
      <c r="F100" s="79" t="s">
        <v>3597</v>
      </c>
      <c r="G100" s="79" t="s">
        <v>480</v>
      </c>
      <c r="H100" s="79" t="s">
        <v>89</v>
      </c>
      <c r="I100" s="86">
        <v>15.86</v>
      </c>
      <c r="J100" s="86">
        <v>15.86</v>
      </c>
      <c r="K100" s="79" t="s">
        <v>1845</v>
      </c>
      <c r="L100" s="79" t="s">
        <v>1633</v>
      </c>
      <c r="M100" s="79" t="s">
        <v>3639</v>
      </c>
      <c r="N100" s="84">
        <v>45838</v>
      </c>
      <c r="O100" s="79" t="s">
        <v>1633</v>
      </c>
      <c r="P100" s="79" t="s">
        <v>328</v>
      </c>
      <c r="Q100" s="79" t="s">
        <v>1764</v>
      </c>
      <c r="R100" s="79" t="s">
        <v>1633</v>
      </c>
      <c r="S100" s="79" t="s">
        <v>1633</v>
      </c>
      <c r="T100" s="79" t="s">
        <v>1633</v>
      </c>
      <c r="U100" s="79" t="s">
        <v>3619</v>
      </c>
      <c r="V100" s="79" t="s">
        <v>1815</v>
      </c>
      <c r="W100" s="79" t="s">
        <v>1633</v>
      </c>
      <c r="X100" s="84"/>
      <c r="Y100" s="79" t="s">
        <v>1633</v>
      </c>
      <c r="Z100" s="84"/>
      <c r="AA100" s="79" t="s">
        <v>1633</v>
      </c>
      <c r="AB100" s="87">
        <v>258334</v>
      </c>
      <c r="AC100" s="79" t="s">
        <v>1534</v>
      </c>
      <c r="AD100" s="79" t="s">
        <v>1633</v>
      </c>
      <c r="AE100" s="88">
        <v>0</v>
      </c>
      <c r="AF100" s="79" t="s">
        <v>1633</v>
      </c>
      <c r="AG100" s="79" t="s">
        <v>1633</v>
      </c>
      <c r="AH100" s="79" t="s">
        <v>1633</v>
      </c>
      <c r="AI100" s="79" t="s">
        <v>1633</v>
      </c>
      <c r="AJ100" s="79" t="s">
        <v>1633</v>
      </c>
      <c r="AK100" s="79" t="s">
        <v>1633</v>
      </c>
      <c r="AL100" s="79" t="s">
        <v>1633</v>
      </c>
      <c r="AM100" s="79" t="s">
        <v>1816</v>
      </c>
      <c r="AN100" s="79" t="s">
        <v>1633</v>
      </c>
      <c r="AO100" t="s">
        <v>1817</v>
      </c>
      <c r="AP100" t="str">
        <f t="shared" si="1"/>
        <v>BP1</v>
      </c>
    </row>
    <row r="101" spans="1:42" x14ac:dyDescent="0.25">
      <c r="A101" s="84">
        <v>45838</v>
      </c>
      <c r="B101" s="85" t="s">
        <v>1843</v>
      </c>
      <c r="C101" s="79" t="s">
        <v>3639</v>
      </c>
      <c r="D101" s="79" t="s">
        <v>1812</v>
      </c>
      <c r="E101" s="79" t="s">
        <v>89</v>
      </c>
      <c r="F101" s="79" t="s">
        <v>3597</v>
      </c>
      <c r="G101" s="79" t="s">
        <v>480</v>
      </c>
      <c r="H101" s="79" t="s">
        <v>89</v>
      </c>
      <c r="I101" s="86">
        <v>17.079999999999998</v>
      </c>
      <c r="J101" s="86">
        <v>17.079999999999998</v>
      </c>
      <c r="K101" s="79" t="s">
        <v>1845</v>
      </c>
      <c r="L101" s="79" t="s">
        <v>1633</v>
      </c>
      <c r="M101" s="79" t="s">
        <v>3639</v>
      </c>
      <c r="N101" s="84">
        <v>45838</v>
      </c>
      <c r="O101" s="79" t="s">
        <v>1633</v>
      </c>
      <c r="P101" s="79" t="s">
        <v>328</v>
      </c>
      <c r="Q101" s="79" t="s">
        <v>1764</v>
      </c>
      <c r="R101" s="79" t="s">
        <v>1633</v>
      </c>
      <c r="S101" s="79" t="s">
        <v>1633</v>
      </c>
      <c r="T101" s="79" t="s">
        <v>1633</v>
      </c>
      <c r="U101" s="79" t="s">
        <v>3640</v>
      </c>
      <c r="V101" s="79" t="s">
        <v>1815</v>
      </c>
      <c r="W101" s="79" t="s">
        <v>1633</v>
      </c>
      <c r="X101" s="84"/>
      <c r="Y101" s="79" t="s">
        <v>1633</v>
      </c>
      <c r="Z101" s="84"/>
      <c r="AA101" s="79" t="s">
        <v>1633</v>
      </c>
      <c r="AB101" s="87">
        <v>278333</v>
      </c>
      <c r="AC101" s="79" t="s">
        <v>1534</v>
      </c>
      <c r="AD101" s="79" t="s">
        <v>1633</v>
      </c>
      <c r="AE101" s="88">
        <v>0</v>
      </c>
      <c r="AF101" s="79" t="s">
        <v>1633</v>
      </c>
      <c r="AG101" s="79" t="s">
        <v>1633</v>
      </c>
      <c r="AH101" s="79" t="s">
        <v>1633</v>
      </c>
      <c r="AI101" s="79" t="s">
        <v>1633</v>
      </c>
      <c r="AJ101" s="79" t="s">
        <v>1633</v>
      </c>
      <c r="AK101" s="79" t="s">
        <v>1633</v>
      </c>
      <c r="AL101" s="79" t="s">
        <v>1633</v>
      </c>
      <c r="AM101" s="79" t="s">
        <v>1816</v>
      </c>
      <c r="AN101" s="79" t="s">
        <v>1633</v>
      </c>
      <c r="AO101" t="s">
        <v>1817</v>
      </c>
      <c r="AP101" t="str">
        <f t="shared" si="1"/>
        <v>BP1</v>
      </c>
    </row>
    <row r="102" spans="1:42" x14ac:dyDescent="0.25">
      <c r="A102" s="84">
        <v>45838</v>
      </c>
      <c r="B102" s="85" t="s">
        <v>1843</v>
      </c>
      <c r="C102" s="79" t="s">
        <v>3639</v>
      </c>
      <c r="D102" s="79" t="s">
        <v>1812</v>
      </c>
      <c r="E102" s="79" t="s">
        <v>89</v>
      </c>
      <c r="F102" s="79" t="s">
        <v>3597</v>
      </c>
      <c r="G102" s="79" t="s">
        <v>480</v>
      </c>
      <c r="H102" s="79" t="s">
        <v>89</v>
      </c>
      <c r="I102" s="86">
        <v>20.04</v>
      </c>
      <c r="J102" s="86">
        <v>20.04</v>
      </c>
      <c r="K102" s="79" t="s">
        <v>1845</v>
      </c>
      <c r="L102" s="79" t="s">
        <v>1633</v>
      </c>
      <c r="M102" s="79" t="s">
        <v>3639</v>
      </c>
      <c r="N102" s="84">
        <v>45838</v>
      </c>
      <c r="O102" s="79" t="s">
        <v>1633</v>
      </c>
      <c r="P102" s="79" t="s">
        <v>328</v>
      </c>
      <c r="Q102" s="79" t="s">
        <v>1764</v>
      </c>
      <c r="R102" s="79" t="s">
        <v>1633</v>
      </c>
      <c r="S102" s="79" t="s">
        <v>1633</v>
      </c>
      <c r="T102" s="79" t="s">
        <v>1633</v>
      </c>
      <c r="U102" s="79" t="s">
        <v>3604</v>
      </c>
      <c r="V102" s="79" t="s">
        <v>1815</v>
      </c>
      <c r="W102" s="79" t="s">
        <v>1633</v>
      </c>
      <c r="X102" s="84"/>
      <c r="Y102" s="79" t="s">
        <v>1633</v>
      </c>
      <c r="Z102" s="84"/>
      <c r="AA102" s="79" t="s">
        <v>1633</v>
      </c>
      <c r="AB102" s="87">
        <v>311940</v>
      </c>
      <c r="AC102" s="79" t="s">
        <v>1534</v>
      </c>
      <c r="AD102" s="79" t="s">
        <v>1633</v>
      </c>
      <c r="AE102" s="88">
        <v>0</v>
      </c>
      <c r="AF102" s="79" t="s">
        <v>1633</v>
      </c>
      <c r="AG102" s="79" t="s">
        <v>1633</v>
      </c>
      <c r="AH102" s="79" t="s">
        <v>1633</v>
      </c>
      <c r="AI102" s="79" t="s">
        <v>1633</v>
      </c>
      <c r="AJ102" s="79" t="s">
        <v>1633</v>
      </c>
      <c r="AK102" s="79" t="s">
        <v>1633</v>
      </c>
      <c r="AL102" s="79" t="s">
        <v>1633</v>
      </c>
      <c r="AM102" s="79" t="s">
        <v>1816</v>
      </c>
      <c r="AN102" s="79" t="s">
        <v>1633</v>
      </c>
      <c r="AO102" t="s">
        <v>1817</v>
      </c>
      <c r="AP102" t="str">
        <f t="shared" si="1"/>
        <v>BP1</v>
      </c>
    </row>
    <row r="103" spans="1:42" x14ac:dyDescent="0.25">
      <c r="A103" s="84">
        <v>45838</v>
      </c>
      <c r="B103" s="85" t="s">
        <v>1843</v>
      </c>
      <c r="C103" s="79" t="s">
        <v>1847</v>
      </c>
      <c r="D103" s="79" t="s">
        <v>1812</v>
      </c>
      <c r="E103" s="79" t="s">
        <v>89</v>
      </c>
      <c r="F103" s="79" t="s">
        <v>3597</v>
      </c>
      <c r="G103" s="79" t="s">
        <v>480</v>
      </c>
      <c r="H103" s="79" t="s">
        <v>89</v>
      </c>
      <c r="I103" s="86">
        <v>6.26</v>
      </c>
      <c r="J103" s="86">
        <v>6.26</v>
      </c>
      <c r="K103" s="79" t="s">
        <v>1845</v>
      </c>
      <c r="L103" s="79" t="s">
        <v>1633</v>
      </c>
      <c r="M103" s="79" t="s">
        <v>1847</v>
      </c>
      <c r="N103" s="84">
        <v>45838</v>
      </c>
      <c r="O103" s="79" t="s">
        <v>1633</v>
      </c>
      <c r="P103" s="79" t="s">
        <v>328</v>
      </c>
      <c r="Q103" s="79" t="s">
        <v>1764</v>
      </c>
      <c r="R103" s="79" t="s">
        <v>1633</v>
      </c>
      <c r="S103" s="79" t="s">
        <v>1633</v>
      </c>
      <c r="T103" s="79" t="s">
        <v>1633</v>
      </c>
      <c r="U103" s="79" t="s">
        <v>3615</v>
      </c>
      <c r="V103" s="79" t="s">
        <v>1815</v>
      </c>
      <c r="W103" s="79" t="s">
        <v>1633</v>
      </c>
      <c r="X103" s="84"/>
      <c r="Y103" s="79" t="s">
        <v>1633</v>
      </c>
      <c r="Z103" s="84"/>
      <c r="AA103" s="79" t="s">
        <v>1633</v>
      </c>
      <c r="AB103" s="87">
        <v>97179</v>
      </c>
      <c r="AC103" s="79" t="s">
        <v>1534</v>
      </c>
      <c r="AD103" s="79" t="s">
        <v>1633</v>
      </c>
      <c r="AE103" s="88">
        <v>0</v>
      </c>
      <c r="AF103" s="79" t="s">
        <v>1633</v>
      </c>
      <c r="AG103" s="79" t="s">
        <v>1633</v>
      </c>
      <c r="AH103" s="79" t="s">
        <v>1633</v>
      </c>
      <c r="AI103" s="79" t="s">
        <v>1633</v>
      </c>
      <c r="AJ103" s="79" t="s">
        <v>1633</v>
      </c>
      <c r="AK103" s="79" t="s">
        <v>1633</v>
      </c>
      <c r="AL103" s="79" t="s">
        <v>1633</v>
      </c>
      <c r="AM103" s="79" t="s">
        <v>1816</v>
      </c>
      <c r="AN103" s="79" t="s">
        <v>1633</v>
      </c>
      <c r="AO103" t="s">
        <v>1817</v>
      </c>
      <c r="AP103" t="str">
        <f t="shared" si="1"/>
        <v>BP1</v>
      </c>
    </row>
    <row r="104" spans="1:42" x14ac:dyDescent="0.25">
      <c r="A104" s="84">
        <v>45838</v>
      </c>
      <c r="B104" s="85" t="s">
        <v>1843</v>
      </c>
      <c r="C104" s="79" t="s">
        <v>1847</v>
      </c>
      <c r="D104" s="79" t="s">
        <v>1812</v>
      </c>
      <c r="E104" s="79" t="s">
        <v>89</v>
      </c>
      <c r="F104" s="79" t="s">
        <v>3597</v>
      </c>
      <c r="G104" s="79" t="s">
        <v>480</v>
      </c>
      <c r="H104" s="79" t="s">
        <v>89</v>
      </c>
      <c r="I104" s="86">
        <v>11.91</v>
      </c>
      <c r="J104" s="86">
        <v>11.91</v>
      </c>
      <c r="K104" s="79" t="s">
        <v>1845</v>
      </c>
      <c r="L104" s="79" t="s">
        <v>1633</v>
      </c>
      <c r="M104" s="79" t="s">
        <v>1847</v>
      </c>
      <c r="N104" s="84">
        <v>45838</v>
      </c>
      <c r="O104" s="79" t="s">
        <v>1633</v>
      </c>
      <c r="P104" s="79" t="s">
        <v>328</v>
      </c>
      <c r="Q104" s="79" t="s">
        <v>1764</v>
      </c>
      <c r="R104" s="79" t="s">
        <v>1633</v>
      </c>
      <c r="S104" s="79" t="s">
        <v>1633</v>
      </c>
      <c r="T104" s="79" t="s">
        <v>1633</v>
      </c>
      <c r="U104" s="79" t="s">
        <v>3614</v>
      </c>
      <c r="V104" s="79" t="s">
        <v>1815</v>
      </c>
      <c r="W104" s="79" t="s">
        <v>1633</v>
      </c>
      <c r="X104" s="84"/>
      <c r="Y104" s="79" t="s">
        <v>1633</v>
      </c>
      <c r="Z104" s="84"/>
      <c r="AA104" s="79" t="s">
        <v>1633</v>
      </c>
      <c r="AB104" s="87">
        <v>187135</v>
      </c>
      <c r="AC104" s="79" t="s">
        <v>1534</v>
      </c>
      <c r="AD104" s="79" t="s">
        <v>1633</v>
      </c>
      <c r="AE104" s="88">
        <v>0</v>
      </c>
      <c r="AF104" s="79" t="s">
        <v>1633</v>
      </c>
      <c r="AG104" s="79" t="s">
        <v>1633</v>
      </c>
      <c r="AH104" s="79" t="s">
        <v>1633</v>
      </c>
      <c r="AI104" s="79" t="s">
        <v>1633</v>
      </c>
      <c r="AJ104" s="79" t="s">
        <v>1633</v>
      </c>
      <c r="AK104" s="79" t="s">
        <v>1633</v>
      </c>
      <c r="AL104" s="79" t="s">
        <v>1633</v>
      </c>
      <c r="AM104" s="79" t="s">
        <v>1816</v>
      </c>
      <c r="AN104" s="79" t="s">
        <v>1633</v>
      </c>
      <c r="AO104" t="s">
        <v>1817</v>
      </c>
      <c r="AP104" t="str">
        <f t="shared" si="1"/>
        <v>BP1</v>
      </c>
    </row>
    <row r="105" spans="1:42" x14ac:dyDescent="0.25">
      <c r="A105" s="84">
        <v>45838</v>
      </c>
      <c r="B105" s="85" t="s">
        <v>1843</v>
      </c>
      <c r="C105" s="79" t="s">
        <v>1847</v>
      </c>
      <c r="D105" s="79" t="s">
        <v>1812</v>
      </c>
      <c r="E105" s="79" t="s">
        <v>89</v>
      </c>
      <c r="F105" s="79" t="s">
        <v>3597</v>
      </c>
      <c r="G105" s="79" t="s">
        <v>480</v>
      </c>
      <c r="H105" s="79" t="s">
        <v>89</v>
      </c>
      <c r="I105" s="86">
        <v>19.55</v>
      </c>
      <c r="J105" s="86">
        <v>19.55</v>
      </c>
      <c r="K105" s="79" t="s">
        <v>1845</v>
      </c>
      <c r="L105" s="79" t="s">
        <v>1633</v>
      </c>
      <c r="M105" s="79" t="s">
        <v>1847</v>
      </c>
      <c r="N105" s="84">
        <v>45838</v>
      </c>
      <c r="O105" s="79" t="s">
        <v>1633</v>
      </c>
      <c r="P105" s="79" t="s">
        <v>328</v>
      </c>
      <c r="Q105" s="79" t="s">
        <v>1764</v>
      </c>
      <c r="R105" s="79" t="s">
        <v>1633</v>
      </c>
      <c r="S105" s="79" t="s">
        <v>1633</v>
      </c>
      <c r="T105" s="79" t="s">
        <v>1633</v>
      </c>
      <c r="U105" s="79" t="s">
        <v>3613</v>
      </c>
      <c r="V105" s="79" t="s">
        <v>1815</v>
      </c>
      <c r="W105" s="79" t="s">
        <v>1633</v>
      </c>
      <c r="X105" s="84"/>
      <c r="Y105" s="79" t="s">
        <v>1633</v>
      </c>
      <c r="Z105" s="84"/>
      <c r="AA105" s="79" t="s">
        <v>1633</v>
      </c>
      <c r="AB105" s="87">
        <v>307060</v>
      </c>
      <c r="AC105" s="79" t="s">
        <v>1534</v>
      </c>
      <c r="AD105" s="79" t="s">
        <v>1633</v>
      </c>
      <c r="AE105" s="88">
        <v>0</v>
      </c>
      <c r="AF105" s="79" t="s">
        <v>1633</v>
      </c>
      <c r="AG105" s="79" t="s">
        <v>1633</v>
      </c>
      <c r="AH105" s="79" t="s">
        <v>1633</v>
      </c>
      <c r="AI105" s="79" t="s">
        <v>1633</v>
      </c>
      <c r="AJ105" s="79" t="s">
        <v>1633</v>
      </c>
      <c r="AK105" s="79" t="s">
        <v>1633</v>
      </c>
      <c r="AL105" s="79" t="s">
        <v>1633</v>
      </c>
      <c r="AM105" s="79" t="s">
        <v>1816</v>
      </c>
      <c r="AN105" s="79" t="s">
        <v>1633</v>
      </c>
      <c r="AO105" t="s">
        <v>1817</v>
      </c>
      <c r="AP105" t="str">
        <f t="shared" si="1"/>
        <v>BP1</v>
      </c>
    </row>
    <row r="106" spans="1:42" x14ac:dyDescent="0.25">
      <c r="A106" s="84">
        <v>45838</v>
      </c>
      <c r="B106" s="85" t="s">
        <v>1843</v>
      </c>
      <c r="C106" s="79" t="s">
        <v>1847</v>
      </c>
      <c r="D106" s="79" t="s">
        <v>1812</v>
      </c>
      <c r="E106" s="79" t="s">
        <v>89</v>
      </c>
      <c r="F106" s="79" t="s">
        <v>3597</v>
      </c>
      <c r="G106" s="79" t="s">
        <v>480</v>
      </c>
      <c r="H106" s="79" t="s">
        <v>89</v>
      </c>
      <c r="I106" s="86">
        <v>6.25</v>
      </c>
      <c r="J106" s="86">
        <v>6.25</v>
      </c>
      <c r="K106" s="79" t="s">
        <v>1845</v>
      </c>
      <c r="L106" s="79" t="s">
        <v>1633</v>
      </c>
      <c r="M106" s="79" t="s">
        <v>1847</v>
      </c>
      <c r="N106" s="84">
        <v>45838</v>
      </c>
      <c r="O106" s="79" t="s">
        <v>1633</v>
      </c>
      <c r="P106" s="79" t="s">
        <v>328</v>
      </c>
      <c r="Q106" s="79" t="s">
        <v>1764</v>
      </c>
      <c r="R106" s="79" t="s">
        <v>1633</v>
      </c>
      <c r="S106" s="79" t="s">
        <v>1633</v>
      </c>
      <c r="T106" s="79" t="s">
        <v>1633</v>
      </c>
      <c r="U106" s="79" t="s">
        <v>3612</v>
      </c>
      <c r="V106" s="79" t="s">
        <v>1815</v>
      </c>
      <c r="W106" s="79" t="s">
        <v>1633</v>
      </c>
      <c r="X106" s="84"/>
      <c r="Y106" s="79" t="s">
        <v>1633</v>
      </c>
      <c r="Z106" s="84"/>
      <c r="AA106" s="79" t="s">
        <v>1633</v>
      </c>
      <c r="AB106" s="87">
        <v>97179</v>
      </c>
      <c r="AC106" s="79" t="s">
        <v>1534</v>
      </c>
      <c r="AD106" s="79" t="s">
        <v>1633</v>
      </c>
      <c r="AE106" s="88">
        <v>0</v>
      </c>
      <c r="AF106" s="79" t="s">
        <v>1633</v>
      </c>
      <c r="AG106" s="79" t="s">
        <v>1633</v>
      </c>
      <c r="AH106" s="79" t="s">
        <v>1633</v>
      </c>
      <c r="AI106" s="79" t="s">
        <v>1633</v>
      </c>
      <c r="AJ106" s="79" t="s">
        <v>1633</v>
      </c>
      <c r="AK106" s="79" t="s">
        <v>1633</v>
      </c>
      <c r="AL106" s="79" t="s">
        <v>1633</v>
      </c>
      <c r="AM106" s="79" t="s">
        <v>1816</v>
      </c>
      <c r="AN106" s="79" t="s">
        <v>1633</v>
      </c>
      <c r="AO106" t="s">
        <v>1817</v>
      </c>
      <c r="AP106" t="str">
        <f t="shared" si="1"/>
        <v>BP1</v>
      </c>
    </row>
    <row r="107" spans="1:42" x14ac:dyDescent="0.25">
      <c r="A107" s="84">
        <v>45838</v>
      </c>
      <c r="B107" s="85" t="s">
        <v>1843</v>
      </c>
      <c r="C107" s="79" t="s">
        <v>1847</v>
      </c>
      <c r="D107" s="79" t="s">
        <v>1812</v>
      </c>
      <c r="E107" s="79" t="s">
        <v>89</v>
      </c>
      <c r="F107" s="79" t="s">
        <v>3597</v>
      </c>
      <c r="G107" s="79" t="s">
        <v>480</v>
      </c>
      <c r="H107" s="79" t="s">
        <v>89</v>
      </c>
      <c r="I107" s="86">
        <v>6.25</v>
      </c>
      <c r="J107" s="86">
        <v>6.25</v>
      </c>
      <c r="K107" s="79" t="s">
        <v>1845</v>
      </c>
      <c r="L107" s="79" t="s">
        <v>1633</v>
      </c>
      <c r="M107" s="79" t="s">
        <v>1847</v>
      </c>
      <c r="N107" s="84">
        <v>45838</v>
      </c>
      <c r="O107" s="79" t="s">
        <v>1633</v>
      </c>
      <c r="P107" s="79" t="s">
        <v>328</v>
      </c>
      <c r="Q107" s="79" t="s">
        <v>1764</v>
      </c>
      <c r="R107" s="79" t="s">
        <v>1633</v>
      </c>
      <c r="S107" s="79" t="s">
        <v>1633</v>
      </c>
      <c r="T107" s="79" t="s">
        <v>1633</v>
      </c>
      <c r="U107" s="79" t="s">
        <v>3616</v>
      </c>
      <c r="V107" s="79" t="s">
        <v>1815</v>
      </c>
      <c r="W107" s="79" t="s">
        <v>1633</v>
      </c>
      <c r="X107" s="84"/>
      <c r="Y107" s="79" t="s">
        <v>1633</v>
      </c>
      <c r="Z107" s="84"/>
      <c r="AA107" s="79" t="s">
        <v>1633</v>
      </c>
      <c r="AB107" s="87">
        <v>97176</v>
      </c>
      <c r="AC107" s="79" t="s">
        <v>1534</v>
      </c>
      <c r="AD107" s="79" t="s">
        <v>1633</v>
      </c>
      <c r="AE107" s="88">
        <v>0</v>
      </c>
      <c r="AF107" s="79" t="s">
        <v>1633</v>
      </c>
      <c r="AG107" s="79" t="s">
        <v>1633</v>
      </c>
      <c r="AH107" s="79" t="s">
        <v>1633</v>
      </c>
      <c r="AI107" s="79" t="s">
        <v>1633</v>
      </c>
      <c r="AJ107" s="79" t="s">
        <v>1633</v>
      </c>
      <c r="AK107" s="79" t="s">
        <v>1633</v>
      </c>
      <c r="AL107" s="79" t="s">
        <v>1633</v>
      </c>
      <c r="AM107" s="79" t="s">
        <v>1816</v>
      </c>
      <c r="AN107" s="79" t="s">
        <v>1633</v>
      </c>
      <c r="AO107" t="s">
        <v>1817</v>
      </c>
      <c r="AP107" t="str">
        <f t="shared" si="1"/>
        <v>BP1</v>
      </c>
    </row>
    <row r="108" spans="1:42" x14ac:dyDescent="0.25">
      <c r="A108" s="84">
        <v>45838</v>
      </c>
      <c r="B108" s="85" t="s">
        <v>1843</v>
      </c>
      <c r="C108" s="79" t="s">
        <v>1847</v>
      </c>
      <c r="D108" s="79" t="s">
        <v>1812</v>
      </c>
      <c r="E108" s="79" t="s">
        <v>89</v>
      </c>
      <c r="F108" s="79" t="s">
        <v>3597</v>
      </c>
      <c r="G108" s="79" t="s">
        <v>480</v>
      </c>
      <c r="H108" s="79" t="s">
        <v>89</v>
      </c>
      <c r="I108" s="86">
        <v>6.25</v>
      </c>
      <c r="J108" s="86">
        <v>6.25</v>
      </c>
      <c r="K108" s="79" t="s">
        <v>1845</v>
      </c>
      <c r="L108" s="79" t="s">
        <v>1633</v>
      </c>
      <c r="M108" s="79" t="s">
        <v>1847</v>
      </c>
      <c r="N108" s="84">
        <v>45838</v>
      </c>
      <c r="O108" s="79" t="s">
        <v>1633</v>
      </c>
      <c r="P108" s="79" t="s">
        <v>328</v>
      </c>
      <c r="Q108" s="79" t="s">
        <v>1764</v>
      </c>
      <c r="R108" s="79" t="s">
        <v>1633</v>
      </c>
      <c r="S108" s="79" t="s">
        <v>1633</v>
      </c>
      <c r="T108" s="79" t="s">
        <v>1633</v>
      </c>
      <c r="U108" s="79" t="s">
        <v>3611</v>
      </c>
      <c r="V108" s="79" t="s">
        <v>1815</v>
      </c>
      <c r="W108" s="79" t="s">
        <v>1633</v>
      </c>
      <c r="X108" s="84"/>
      <c r="Y108" s="79" t="s">
        <v>1633</v>
      </c>
      <c r="Z108" s="84"/>
      <c r="AA108" s="79" t="s">
        <v>1633</v>
      </c>
      <c r="AB108" s="87">
        <v>97179</v>
      </c>
      <c r="AC108" s="79" t="s">
        <v>1534</v>
      </c>
      <c r="AD108" s="79" t="s">
        <v>1633</v>
      </c>
      <c r="AE108" s="88">
        <v>0</v>
      </c>
      <c r="AF108" s="79" t="s">
        <v>1633</v>
      </c>
      <c r="AG108" s="79" t="s">
        <v>1633</v>
      </c>
      <c r="AH108" s="79" t="s">
        <v>1633</v>
      </c>
      <c r="AI108" s="79" t="s">
        <v>1633</v>
      </c>
      <c r="AJ108" s="79" t="s">
        <v>1633</v>
      </c>
      <c r="AK108" s="79" t="s">
        <v>1633</v>
      </c>
      <c r="AL108" s="79" t="s">
        <v>1633</v>
      </c>
      <c r="AM108" s="79" t="s">
        <v>1816</v>
      </c>
      <c r="AN108" s="79" t="s">
        <v>1633</v>
      </c>
      <c r="AO108" t="s">
        <v>1817</v>
      </c>
      <c r="AP108" t="str">
        <f t="shared" si="1"/>
        <v>BP1</v>
      </c>
    </row>
    <row r="109" spans="1:42" x14ac:dyDescent="0.25">
      <c r="A109" s="84">
        <v>45688</v>
      </c>
      <c r="B109" s="85" t="s">
        <v>1810</v>
      </c>
      <c r="C109" s="79" t="s">
        <v>1811</v>
      </c>
      <c r="D109" s="79" t="s">
        <v>1812</v>
      </c>
      <c r="E109" s="79" t="s">
        <v>89</v>
      </c>
      <c r="F109" s="79" t="s">
        <v>3601</v>
      </c>
      <c r="G109" s="79" t="s">
        <v>472</v>
      </c>
      <c r="H109" s="79" t="s">
        <v>89</v>
      </c>
      <c r="I109" s="86">
        <v>294.48</v>
      </c>
      <c r="J109" s="86">
        <v>294.48</v>
      </c>
      <c r="K109" s="79" t="s">
        <v>1813</v>
      </c>
      <c r="L109" s="79" t="s">
        <v>1633</v>
      </c>
      <c r="M109" s="79" t="s">
        <v>1811</v>
      </c>
      <c r="N109" s="84">
        <v>45688</v>
      </c>
      <c r="O109" s="79" t="s">
        <v>1633</v>
      </c>
      <c r="P109" s="79" t="s">
        <v>377</v>
      </c>
      <c r="Q109" s="79" t="s">
        <v>378</v>
      </c>
      <c r="R109" s="79" t="s">
        <v>1633</v>
      </c>
      <c r="S109" s="79" t="s">
        <v>1633</v>
      </c>
      <c r="T109" s="79" t="s">
        <v>1633</v>
      </c>
      <c r="U109" s="79" t="s">
        <v>4518</v>
      </c>
      <c r="V109" s="79" t="s">
        <v>1815</v>
      </c>
      <c r="W109" s="79" t="s">
        <v>1633</v>
      </c>
      <c r="X109" s="84"/>
      <c r="Y109" s="79" t="s">
        <v>1633</v>
      </c>
      <c r="Z109" s="84"/>
      <c r="AA109" s="79" t="s">
        <v>1633</v>
      </c>
      <c r="AB109" s="87">
        <v>4561523</v>
      </c>
      <c r="AC109" s="79" t="s">
        <v>1534</v>
      </c>
      <c r="AD109" s="79" t="s">
        <v>1633</v>
      </c>
      <c r="AE109" s="88">
        <v>0</v>
      </c>
      <c r="AF109" s="79" t="s">
        <v>1633</v>
      </c>
      <c r="AG109" s="79" t="s">
        <v>1633</v>
      </c>
      <c r="AH109" s="79" t="s">
        <v>1633</v>
      </c>
      <c r="AI109" s="79" t="s">
        <v>1633</v>
      </c>
      <c r="AJ109" s="79" t="s">
        <v>1633</v>
      </c>
      <c r="AK109" s="79" t="s">
        <v>1633</v>
      </c>
      <c r="AL109" s="79" t="s">
        <v>1633</v>
      </c>
      <c r="AM109" s="79" t="s">
        <v>1816</v>
      </c>
      <c r="AN109" s="79" t="s">
        <v>1633</v>
      </c>
      <c r="AO109" t="s">
        <v>1817</v>
      </c>
      <c r="AP109" t="s">
        <v>1817</v>
      </c>
    </row>
    <row r="110" spans="1:42" x14ac:dyDescent="0.25">
      <c r="A110" s="84">
        <v>45688</v>
      </c>
      <c r="B110" s="85" t="s">
        <v>1810</v>
      </c>
      <c r="C110" s="79" t="s">
        <v>1819</v>
      </c>
      <c r="D110" s="79" t="s">
        <v>1812</v>
      </c>
      <c r="E110" s="79" t="s">
        <v>89</v>
      </c>
      <c r="F110" s="79" t="s">
        <v>3599</v>
      </c>
      <c r="G110" s="79" t="s">
        <v>470</v>
      </c>
      <c r="H110" s="79" t="s">
        <v>89</v>
      </c>
      <c r="I110" s="86">
        <v>510.4</v>
      </c>
      <c r="J110" s="86">
        <v>510.4</v>
      </c>
      <c r="K110" s="79" t="s">
        <v>1813</v>
      </c>
      <c r="L110" s="79" t="s">
        <v>1633</v>
      </c>
      <c r="M110" s="79" t="s">
        <v>1819</v>
      </c>
      <c r="N110" s="84">
        <v>45688</v>
      </c>
      <c r="O110" s="79" t="s">
        <v>1633</v>
      </c>
      <c r="P110" s="79" t="s">
        <v>377</v>
      </c>
      <c r="Q110" s="79" t="s">
        <v>378</v>
      </c>
      <c r="R110" s="79" t="s">
        <v>1633</v>
      </c>
      <c r="S110" s="79" t="s">
        <v>1633</v>
      </c>
      <c r="T110" s="79" t="s">
        <v>1633</v>
      </c>
      <c r="U110" s="79" t="s">
        <v>4519</v>
      </c>
      <c r="V110" s="79" t="s">
        <v>1815</v>
      </c>
      <c r="W110" s="79" t="s">
        <v>1633</v>
      </c>
      <c r="X110" s="84"/>
      <c r="Y110" s="79" t="s">
        <v>1633</v>
      </c>
      <c r="Z110" s="84"/>
      <c r="AA110" s="79" t="s">
        <v>1633</v>
      </c>
      <c r="AB110" s="87">
        <v>7929908</v>
      </c>
      <c r="AC110" s="79" t="s">
        <v>1534</v>
      </c>
      <c r="AD110" s="79" t="s">
        <v>1633</v>
      </c>
      <c r="AE110" s="88">
        <v>0</v>
      </c>
      <c r="AF110" s="79" t="s">
        <v>1633</v>
      </c>
      <c r="AG110" s="79" t="s">
        <v>1633</v>
      </c>
      <c r="AH110" s="79" t="s">
        <v>1633</v>
      </c>
      <c r="AI110" s="79" t="s">
        <v>1633</v>
      </c>
      <c r="AJ110" s="79" t="s">
        <v>1633</v>
      </c>
      <c r="AK110" s="79" t="s">
        <v>1633</v>
      </c>
      <c r="AL110" s="79" t="s">
        <v>1633</v>
      </c>
      <c r="AM110" s="79" t="s">
        <v>1816</v>
      </c>
      <c r="AN110" s="79" t="s">
        <v>1633</v>
      </c>
      <c r="AO110" t="s">
        <v>1817</v>
      </c>
      <c r="AP110" t="s">
        <v>1817</v>
      </c>
    </row>
    <row r="111" spans="1:42" x14ac:dyDescent="0.25">
      <c r="A111" s="84">
        <v>45688</v>
      </c>
      <c r="B111" s="85" t="s">
        <v>1810</v>
      </c>
      <c r="C111" s="79" t="s">
        <v>1819</v>
      </c>
      <c r="D111" s="79" t="s">
        <v>1812</v>
      </c>
      <c r="E111" s="79" t="s">
        <v>89</v>
      </c>
      <c r="F111" s="79" t="s">
        <v>3599</v>
      </c>
      <c r="G111" s="79" t="s">
        <v>470</v>
      </c>
      <c r="H111" s="79" t="s">
        <v>89</v>
      </c>
      <c r="I111" s="86">
        <v>510.4</v>
      </c>
      <c r="J111" s="86">
        <v>510.4</v>
      </c>
      <c r="K111" s="79" t="s">
        <v>1813</v>
      </c>
      <c r="L111" s="79" t="s">
        <v>1633</v>
      </c>
      <c r="M111" s="79" t="s">
        <v>1819</v>
      </c>
      <c r="N111" s="84">
        <v>45688</v>
      </c>
      <c r="O111" s="79" t="s">
        <v>1633</v>
      </c>
      <c r="P111" s="79" t="s">
        <v>377</v>
      </c>
      <c r="Q111" s="79" t="s">
        <v>378</v>
      </c>
      <c r="R111" s="79" t="s">
        <v>1633</v>
      </c>
      <c r="S111" s="79" t="s">
        <v>1633</v>
      </c>
      <c r="T111" s="79" t="s">
        <v>1633</v>
      </c>
      <c r="U111" s="79" t="s">
        <v>4520</v>
      </c>
      <c r="V111" s="79" t="s">
        <v>1815</v>
      </c>
      <c r="W111" s="79" t="s">
        <v>1633</v>
      </c>
      <c r="X111" s="84"/>
      <c r="Y111" s="79" t="s">
        <v>1633</v>
      </c>
      <c r="Z111" s="84"/>
      <c r="AA111" s="79" t="s">
        <v>1633</v>
      </c>
      <c r="AB111" s="87">
        <v>7929908</v>
      </c>
      <c r="AC111" s="79" t="s">
        <v>1534</v>
      </c>
      <c r="AD111" s="79" t="s">
        <v>1633</v>
      </c>
      <c r="AE111" s="88">
        <v>0</v>
      </c>
      <c r="AF111" s="79" t="s">
        <v>1633</v>
      </c>
      <c r="AG111" s="79" t="s">
        <v>1633</v>
      </c>
      <c r="AH111" s="79" t="s">
        <v>1633</v>
      </c>
      <c r="AI111" s="79" t="s">
        <v>1633</v>
      </c>
      <c r="AJ111" s="79" t="s">
        <v>1633</v>
      </c>
      <c r="AK111" s="79" t="s">
        <v>1633</v>
      </c>
      <c r="AL111" s="79" t="s">
        <v>1633</v>
      </c>
      <c r="AM111" s="79" t="s">
        <v>1816</v>
      </c>
      <c r="AN111" s="79" t="s">
        <v>1633</v>
      </c>
      <c r="AO111" t="s">
        <v>1817</v>
      </c>
      <c r="AP111" t="s">
        <v>1817</v>
      </c>
    </row>
    <row r="112" spans="1:42" x14ac:dyDescent="0.25">
      <c r="A112" s="84">
        <v>45688</v>
      </c>
      <c r="B112" s="85" t="s">
        <v>1810</v>
      </c>
      <c r="C112" s="79" t="s">
        <v>4521</v>
      </c>
      <c r="D112" s="79" t="s">
        <v>1812</v>
      </c>
      <c r="E112" s="79" t="s">
        <v>89</v>
      </c>
      <c r="F112" s="79" t="s">
        <v>3599</v>
      </c>
      <c r="G112" s="79" t="s">
        <v>470</v>
      </c>
      <c r="H112" s="79" t="s">
        <v>89</v>
      </c>
      <c r="I112" s="86">
        <v>102.26</v>
      </c>
      <c r="J112" s="86">
        <v>102.26</v>
      </c>
      <c r="K112" s="79" t="s">
        <v>1813</v>
      </c>
      <c r="L112" s="79" t="s">
        <v>1633</v>
      </c>
      <c r="M112" s="79" t="s">
        <v>4521</v>
      </c>
      <c r="N112" s="84">
        <v>45688</v>
      </c>
      <c r="O112" s="79" t="s">
        <v>1633</v>
      </c>
      <c r="P112" s="79" t="s">
        <v>377</v>
      </c>
      <c r="Q112" s="79" t="s">
        <v>378</v>
      </c>
      <c r="R112" s="79" t="s">
        <v>1633</v>
      </c>
      <c r="S112" s="79" t="s">
        <v>1633</v>
      </c>
      <c r="T112" s="79" t="s">
        <v>1633</v>
      </c>
      <c r="U112" s="79" t="s">
        <v>4522</v>
      </c>
      <c r="V112" s="79" t="s">
        <v>1815</v>
      </c>
      <c r="W112" s="79" t="s">
        <v>1633</v>
      </c>
      <c r="X112" s="84"/>
      <c r="Y112" s="79" t="s">
        <v>1633</v>
      </c>
      <c r="Z112" s="84"/>
      <c r="AA112" s="79" t="s">
        <v>1633</v>
      </c>
      <c r="AB112" s="87">
        <v>1280884</v>
      </c>
      <c r="AC112" s="79" t="s">
        <v>1534</v>
      </c>
      <c r="AD112" s="79" t="s">
        <v>1633</v>
      </c>
      <c r="AE112" s="88">
        <v>0</v>
      </c>
      <c r="AF112" s="79" t="s">
        <v>1633</v>
      </c>
      <c r="AG112" s="79" t="s">
        <v>1633</v>
      </c>
      <c r="AH112" s="79" t="s">
        <v>1633</v>
      </c>
      <c r="AI112" s="79" t="s">
        <v>1633</v>
      </c>
      <c r="AJ112" s="79" t="s">
        <v>1633</v>
      </c>
      <c r="AK112" s="79" t="s">
        <v>1633</v>
      </c>
      <c r="AL112" s="79" t="s">
        <v>1633</v>
      </c>
      <c r="AM112" s="79" t="s">
        <v>1816</v>
      </c>
      <c r="AN112" s="79" t="s">
        <v>1633</v>
      </c>
      <c r="AO112" t="s">
        <v>1817</v>
      </c>
      <c r="AP112" t="s">
        <v>1817</v>
      </c>
    </row>
    <row r="113" spans="1:42" x14ac:dyDescent="0.25">
      <c r="A113" s="84">
        <v>45688</v>
      </c>
      <c r="B113" s="85" t="s">
        <v>1810</v>
      </c>
      <c r="C113" s="79" t="s">
        <v>4521</v>
      </c>
      <c r="D113" s="79" t="s">
        <v>1812</v>
      </c>
      <c r="E113" s="79" t="s">
        <v>89</v>
      </c>
      <c r="F113" s="79" t="s">
        <v>3599</v>
      </c>
      <c r="G113" s="79" t="s">
        <v>470</v>
      </c>
      <c r="H113" s="79" t="s">
        <v>89</v>
      </c>
      <c r="I113" s="86">
        <v>25.27</v>
      </c>
      <c r="J113" s="86">
        <v>25.27</v>
      </c>
      <c r="K113" s="79" t="s">
        <v>1813</v>
      </c>
      <c r="L113" s="79" t="s">
        <v>1633</v>
      </c>
      <c r="M113" s="79" t="s">
        <v>4521</v>
      </c>
      <c r="N113" s="84">
        <v>45688</v>
      </c>
      <c r="O113" s="79" t="s">
        <v>1633</v>
      </c>
      <c r="P113" s="79" t="s">
        <v>377</v>
      </c>
      <c r="Q113" s="79" t="s">
        <v>378</v>
      </c>
      <c r="R113" s="79" t="s">
        <v>1633</v>
      </c>
      <c r="S113" s="79" t="s">
        <v>1633</v>
      </c>
      <c r="T113" s="79" t="s">
        <v>1633</v>
      </c>
      <c r="U113" s="79" t="s">
        <v>4523</v>
      </c>
      <c r="V113" s="79" t="s">
        <v>1815</v>
      </c>
      <c r="W113" s="79" t="s">
        <v>1633</v>
      </c>
      <c r="X113" s="84"/>
      <c r="Y113" s="79" t="s">
        <v>1633</v>
      </c>
      <c r="Z113" s="84"/>
      <c r="AA113" s="79" t="s">
        <v>1633</v>
      </c>
      <c r="AB113" s="87">
        <v>429769</v>
      </c>
      <c r="AC113" s="79" t="s">
        <v>1534</v>
      </c>
      <c r="AD113" s="79" t="s">
        <v>1633</v>
      </c>
      <c r="AE113" s="88">
        <v>0</v>
      </c>
      <c r="AF113" s="79" t="s">
        <v>1633</v>
      </c>
      <c r="AG113" s="79" t="s">
        <v>1633</v>
      </c>
      <c r="AH113" s="79" t="s">
        <v>1633</v>
      </c>
      <c r="AI113" s="79" t="s">
        <v>1633</v>
      </c>
      <c r="AJ113" s="79" t="s">
        <v>1633</v>
      </c>
      <c r="AK113" s="79" t="s">
        <v>1633</v>
      </c>
      <c r="AL113" s="79" t="s">
        <v>1633</v>
      </c>
      <c r="AM113" s="79" t="s">
        <v>1816</v>
      </c>
      <c r="AN113" s="79" t="s">
        <v>1633</v>
      </c>
      <c r="AO113" t="s">
        <v>1817</v>
      </c>
      <c r="AP113" t="s">
        <v>1817</v>
      </c>
    </row>
    <row r="114" spans="1:42" x14ac:dyDescent="0.25">
      <c r="A114" s="84">
        <v>45688</v>
      </c>
      <c r="B114" s="85" t="s">
        <v>1810</v>
      </c>
      <c r="C114" s="79" t="s">
        <v>4521</v>
      </c>
      <c r="D114" s="79" t="s">
        <v>1812</v>
      </c>
      <c r="E114" s="79" t="s">
        <v>89</v>
      </c>
      <c r="F114" s="79" t="s">
        <v>3599</v>
      </c>
      <c r="G114" s="79" t="s">
        <v>470</v>
      </c>
      <c r="H114" s="79" t="s">
        <v>89</v>
      </c>
      <c r="I114" s="86">
        <v>25.27</v>
      </c>
      <c r="J114" s="86">
        <v>25.27</v>
      </c>
      <c r="K114" s="79" t="s">
        <v>1813</v>
      </c>
      <c r="L114" s="79" t="s">
        <v>1633</v>
      </c>
      <c r="M114" s="79" t="s">
        <v>4521</v>
      </c>
      <c r="N114" s="84">
        <v>45688</v>
      </c>
      <c r="O114" s="79" t="s">
        <v>1633</v>
      </c>
      <c r="P114" s="79" t="s">
        <v>377</v>
      </c>
      <c r="Q114" s="79" t="s">
        <v>378</v>
      </c>
      <c r="R114" s="79" t="s">
        <v>1633</v>
      </c>
      <c r="S114" s="79" t="s">
        <v>1633</v>
      </c>
      <c r="T114" s="79" t="s">
        <v>1633</v>
      </c>
      <c r="U114" s="79" t="s">
        <v>4524</v>
      </c>
      <c r="V114" s="79" t="s">
        <v>1815</v>
      </c>
      <c r="W114" s="79" t="s">
        <v>1633</v>
      </c>
      <c r="X114" s="84"/>
      <c r="Y114" s="79" t="s">
        <v>1633</v>
      </c>
      <c r="Z114" s="84"/>
      <c r="AA114" s="79" t="s">
        <v>1633</v>
      </c>
      <c r="AB114" s="87">
        <v>429769</v>
      </c>
      <c r="AC114" s="79" t="s">
        <v>1534</v>
      </c>
      <c r="AD114" s="79" t="s">
        <v>1633</v>
      </c>
      <c r="AE114" s="88">
        <v>0</v>
      </c>
      <c r="AF114" s="79" t="s">
        <v>1633</v>
      </c>
      <c r="AG114" s="79" t="s">
        <v>1633</v>
      </c>
      <c r="AH114" s="79" t="s">
        <v>1633</v>
      </c>
      <c r="AI114" s="79" t="s">
        <v>1633</v>
      </c>
      <c r="AJ114" s="79" t="s">
        <v>1633</v>
      </c>
      <c r="AK114" s="79" t="s">
        <v>1633</v>
      </c>
      <c r="AL114" s="79" t="s">
        <v>1633</v>
      </c>
      <c r="AM114" s="79" t="s">
        <v>1816</v>
      </c>
      <c r="AN114" s="79" t="s">
        <v>1633</v>
      </c>
      <c r="AO114" t="s">
        <v>1817</v>
      </c>
      <c r="AP114" t="s">
        <v>1817</v>
      </c>
    </row>
    <row r="115" spans="1:42" x14ac:dyDescent="0.25">
      <c r="A115" s="84">
        <v>45688</v>
      </c>
      <c r="B115" s="85" t="s">
        <v>1810</v>
      </c>
      <c r="C115" s="79" t="s">
        <v>4521</v>
      </c>
      <c r="D115" s="79" t="s">
        <v>1812</v>
      </c>
      <c r="E115" s="79" t="s">
        <v>89</v>
      </c>
      <c r="F115" s="79" t="s">
        <v>3599</v>
      </c>
      <c r="G115" s="79" t="s">
        <v>470</v>
      </c>
      <c r="H115" s="79" t="s">
        <v>89</v>
      </c>
      <c r="I115" s="86">
        <v>3.64</v>
      </c>
      <c r="J115" s="86">
        <v>3.64</v>
      </c>
      <c r="K115" s="79" t="s">
        <v>1813</v>
      </c>
      <c r="L115" s="79" t="s">
        <v>1633</v>
      </c>
      <c r="M115" s="79" t="s">
        <v>4521</v>
      </c>
      <c r="N115" s="84">
        <v>45688</v>
      </c>
      <c r="O115" s="79" t="s">
        <v>1633</v>
      </c>
      <c r="P115" s="79" t="s">
        <v>377</v>
      </c>
      <c r="Q115" s="79" t="s">
        <v>378</v>
      </c>
      <c r="R115" s="79" t="s">
        <v>1633</v>
      </c>
      <c r="S115" s="79" t="s">
        <v>1633</v>
      </c>
      <c r="T115" s="79" t="s">
        <v>1633</v>
      </c>
      <c r="U115" s="79" t="s">
        <v>4525</v>
      </c>
      <c r="V115" s="79" t="s">
        <v>1815</v>
      </c>
      <c r="W115" s="79" t="s">
        <v>1633</v>
      </c>
      <c r="X115" s="84"/>
      <c r="Y115" s="79" t="s">
        <v>1633</v>
      </c>
      <c r="Z115" s="84"/>
      <c r="AA115" s="79" t="s">
        <v>1633</v>
      </c>
      <c r="AB115" s="87">
        <v>62246</v>
      </c>
      <c r="AC115" s="79" t="s">
        <v>1534</v>
      </c>
      <c r="AD115" s="79" t="s">
        <v>1633</v>
      </c>
      <c r="AE115" s="88">
        <v>0</v>
      </c>
      <c r="AF115" s="79" t="s">
        <v>1633</v>
      </c>
      <c r="AG115" s="79" t="s">
        <v>1633</v>
      </c>
      <c r="AH115" s="79" t="s">
        <v>1633</v>
      </c>
      <c r="AI115" s="79" t="s">
        <v>1633</v>
      </c>
      <c r="AJ115" s="79" t="s">
        <v>1633</v>
      </c>
      <c r="AK115" s="79" t="s">
        <v>1633</v>
      </c>
      <c r="AL115" s="79" t="s">
        <v>1633</v>
      </c>
      <c r="AM115" s="79" t="s">
        <v>1816</v>
      </c>
      <c r="AN115" s="79" t="s">
        <v>1633</v>
      </c>
      <c r="AO115" t="s">
        <v>1817</v>
      </c>
      <c r="AP115" t="s">
        <v>1817</v>
      </c>
    </row>
    <row r="116" spans="1:42" x14ac:dyDescent="0.25">
      <c r="A116" s="84">
        <v>45688</v>
      </c>
      <c r="B116" s="85" t="s">
        <v>1810</v>
      </c>
      <c r="C116" s="79" t="s">
        <v>3603</v>
      </c>
      <c r="D116" s="79" t="s">
        <v>1812</v>
      </c>
      <c r="E116" s="79" t="s">
        <v>89</v>
      </c>
      <c r="F116" s="79" t="s">
        <v>3597</v>
      </c>
      <c r="G116" s="79" t="s">
        <v>480</v>
      </c>
      <c r="H116" s="79" t="s">
        <v>89</v>
      </c>
      <c r="I116" s="86">
        <v>0</v>
      </c>
      <c r="J116" s="86">
        <v>0</v>
      </c>
      <c r="K116" s="79" t="s">
        <v>1813</v>
      </c>
      <c r="L116" s="79" t="s">
        <v>1633</v>
      </c>
      <c r="M116" s="79" t="s">
        <v>3603</v>
      </c>
      <c r="N116" s="84">
        <v>45688</v>
      </c>
      <c r="O116" s="79" t="s">
        <v>1633</v>
      </c>
      <c r="P116" s="79" t="s">
        <v>377</v>
      </c>
      <c r="Q116" s="79" t="s">
        <v>378</v>
      </c>
      <c r="R116" s="79" t="s">
        <v>1633</v>
      </c>
      <c r="S116" s="79" t="s">
        <v>1633</v>
      </c>
      <c r="T116" s="79" t="s">
        <v>1633</v>
      </c>
      <c r="U116" s="79" t="s">
        <v>4526</v>
      </c>
      <c r="V116" s="79" t="s">
        <v>1815</v>
      </c>
      <c r="W116" s="79" t="s">
        <v>1633</v>
      </c>
      <c r="X116" s="84"/>
      <c r="Y116" s="79" t="s">
        <v>1633</v>
      </c>
      <c r="Z116" s="84"/>
      <c r="AA116" s="79" t="s">
        <v>1633</v>
      </c>
      <c r="AB116" s="87">
        <v>3</v>
      </c>
      <c r="AC116" s="79" t="s">
        <v>1534</v>
      </c>
      <c r="AD116" s="79" t="s">
        <v>1633</v>
      </c>
      <c r="AE116" s="88">
        <v>0</v>
      </c>
      <c r="AF116" s="79" t="s">
        <v>1633</v>
      </c>
      <c r="AG116" s="79" t="s">
        <v>1633</v>
      </c>
      <c r="AH116" s="79" t="s">
        <v>1633</v>
      </c>
      <c r="AI116" s="79" t="s">
        <v>1633</v>
      </c>
      <c r="AJ116" s="79" t="s">
        <v>1633</v>
      </c>
      <c r="AK116" s="79" t="s">
        <v>1633</v>
      </c>
      <c r="AL116" s="79" t="s">
        <v>1633</v>
      </c>
      <c r="AM116" s="79" t="s">
        <v>1816</v>
      </c>
      <c r="AN116" s="79" t="s">
        <v>1633</v>
      </c>
      <c r="AO116" t="s">
        <v>1817</v>
      </c>
      <c r="AP116" t="s">
        <v>1817</v>
      </c>
    </row>
    <row r="117" spans="1:42" x14ac:dyDescent="0.25">
      <c r="A117" s="84">
        <v>45688</v>
      </c>
      <c r="B117" s="85" t="s">
        <v>1810</v>
      </c>
      <c r="C117" s="79" t="s">
        <v>3603</v>
      </c>
      <c r="D117" s="79" t="s">
        <v>1812</v>
      </c>
      <c r="E117" s="79" t="s">
        <v>89</v>
      </c>
      <c r="F117" s="79" t="s">
        <v>3597</v>
      </c>
      <c r="G117" s="79" t="s">
        <v>480</v>
      </c>
      <c r="H117" s="79" t="s">
        <v>89</v>
      </c>
      <c r="I117" s="86">
        <v>0</v>
      </c>
      <c r="J117" s="86">
        <v>0</v>
      </c>
      <c r="K117" s="79" t="s">
        <v>1813</v>
      </c>
      <c r="L117" s="79" t="s">
        <v>1633</v>
      </c>
      <c r="M117" s="79" t="s">
        <v>3603</v>
      </c>
      <c r="N117" s="84">
        <v>45688</v>
      </c>
      <c r="O117" s="79" t="s">
        <v>1633</v>
      </c>
      <c r="P117" s="79" t="s">
        <v>377</v>
      </c>
      <c r="Q117" s="79" t="s">
        <v>378</v>
      </c>
      <c r="R117" s="79" t="s">
        <v>1633</v>
      </c>
      <c r="S117" s="79" t="s">
        <v>1633</v>
      </c>
      <c r="T117" s="79" t="s">
        <v>1633</v>
      </c>
      <c r="U117" s="79" t="s">
        <v>4527</v>
      </c>
      <c r="V117" s="79" t="s">
        <v>1815</v>
      </c>
      <c r="W117" s="79" t="s">
        <v>1633</v>
      </c>
      <c r="X117" s="84"/>
      <c r="Y117" s="79" t="s">
        <v>1633</v>
      </c>
      <c r="Z117" s="84"/>
      <c r="AA117" s="79" t="s">
        <v>1633</v>
      </c>
      <c r="AB117" s="87">
        <v>3</v>
      </c>
      <c r="AC117" s="79" t="s">
        <v>1534</v>
      </c>
      <c r="AD117" s="79" t="s">
        <v>1633</v>
      </c>
      <c r="AE117" s="88">
        <v>0</v>
      </c>
      <c r="AF117" s="79" t="s">
        <v>1633</v>
      </c>
      <c r="AG117" s="79" t="s">
        <v>1633</v>
      </c>
      <c r="AH117" s="79" t="s">
        <v>1633</v>
      </c>
      <c r="AI117" s="79" t="s">
        <v>1633</v>
      </c>
      <c r="AJ117" s="79" t="s">
        <v>1633</v>
      </c>
      <c r="AK117" s="79" t="s">
        <v>1633</v>
      </c>
      <c r="AL117" s="79" t="s">
        <v>1633</v>
      </c>
      <c r="AM117" s="79" t="s">
        <v>1816</v>
      </c>
      <c r="AN117" s="79" t="s">
        <v>1633</v>
      </c>
      <c r="AO117" t="s">
        <v>1817</v>
      </c>
      <c r="AP117" t="s">
        <v>1817</v>
      </c>
    </row>
    <row r="118" spans="1:42" x14ac:dyDescent="0.25">
      <c r="A118" s="84">
        <v>45688</v>
      </c>
      <c r="B118" s="85" t="s">
        <v>1810</v>
      </c>
      <c r="C118" s="79" t="s">
        <v>3605</v>
      </c>
      <c r="D118" s="79" t="s">
        <v>1812</v>
      </c>
      <c r="E118" s="79" t="s">
        <v>89</v>
      </c>
      <c r="F118" s="79" t="s">
        <v>984</v>
      </c>
      <c r="G118" s="79" t="s">
        <v>468</v>
      </c>
      <c r="H118" s="79" t="s">
        <v>89</v>
      </c>
      <c r="I118" s="86">
        <v>1.74</v>
      </c>
      <c r="J118" s="86">
        <v>1.74</v>
      </c>
      <c r="K118" s="79" t="s">
        <v>1813</v>
      </c>
      <c r="L118" s="79" t="s">
        <v>1633</v>
      </c>
      <c r="M118" s="79" t="s">
        <v>3605</v>
      </c>
      <c r="N118" s="84">
        <v>45688</v>
      </c>
      <c r="O118" s="79" t="s">
        <v>1633</v>
      </c>
      <c r="P118" s="79" t="s">
        <v>377</v>
      </c>
      <c r="Q118" s="79" t="s">
        <v>378</v>
      </c>
      <c r="R118" s="79" t="s">
        <v>1633</v>
      </c>
      <c r="S118" s="79" t="s">
        <v>1633</v>
      </c>
      <c r="T118" s="79" t="s">
        <v>1633</v>
      </c>
      <c r="U118" s="79" t="s">
        <v>4528</v>
      </c>
      <c r="V118" s="79" t="s">
        <v>1810</v>
      </c>
      <c r="W118" s="79" t="s">
        <v>1633</v>
      </c>
      <c r="X118" s="84"/>
      <c r="Y118" s="79" t="s">
        <v>1633</v>
      </c>
      <c r="Z118" s="84"/>
      <c r="AA118" s="79" t="s">
        <v>1633</v>
      </c>
      <c r="AB118" s="87">
        <v>27362</v>
      </c>
      <c r="AC118" s="79" t="s">
        <v>1534</v>
      </c>
      <c r="AD118" s="79" t="s">
        <v>1633</v>
      </c>
      <c r="AE118" s="88">
        <v>0</v>
      </c>
      <c r="AF118" s="79" t="s">
        <v>1633</v>
      </c>
      <c r="AG118" s="79" t="s">
        <v>1633</v>
      </c>
      <c r="AH118" s="79" t="s">
        <v>1633</v>
      </c>
      <c r="AI118" s="79" t="s">
        <v>1633</v>
      </c>
      <c r="AJ118" s="79" t="s">
        <v>1633</v>
      </c>
      <c r="AK118" s="79" t="s">
        <v>1633</v>
      </c>
      <c r="AL118" s="79" t="s">
        <v>1633</v>
      </c>
      <c r="AM118" s="79" t="s">
        <v>1816</v>
      </c>
      <c r="AN118" s="79" t="s">
        <v>1633</v>
      </c>
      <c r="AO118" t="s">
        <v>1817</v>
      </c>
      <c r="AP118" t="s">
        <v>1817</v>
      </c>
    </row>
    <row r="119" spans="1:42" x14ac:dyDescent="0.25">
      <c r="A119" s="84">
        <v>45688</v>
      </c>
      <c r="B119" s="85" t="s">
        <v>1810</v>
      </c>
      <c r="C119" s="79" t="s">
        <v>3605</v>
      </c>
      <c r="D119" s="79" t="s">
        <v>1812</v>
      </c>
      <c r="E119" s="79" t="s">
        <v>89</v>
      </c>
      <c r="F119" s="79" t="s">
        <v>984</v>
      </c>
      <c r="G119" s="79" t="s">
        <v>468</v>
      </c>
      <c r="H119" s="79" t="s">
        <v>89</v>
      </c>
      <c r="I119" s="86">
        <v>0.04</v>
      </c>
      <c r="J119" s="86">
        <v>0.04</v>
      </c>
      <c r="K119" s="79" t="s">
        <v>1813</v>
      </c>
      <c r="L119" s="79" t="s">
        <v>1633</v>
      </c>
      <c r="M119" s="79" t="s">
        <v>3605</v>
      </c>
      <c r="N119" s="84">
        <v>45688</v>
      </c>
      <c r="O119" s="79" t="s">
        <v>1633</v>
      </c>
      <c r="P119" s="79" t="s">
        <v>377</v>
      </c>
      <c r="Q119" s="79" t="s">
        <v>378</v>
      </c>
      <c r="R119" s="79" t="s">
        <v>1633</v>
      </c>
      <c r="S119" s="79" t="s">
        <v>1633</v>
      </c>
      <c r="T119" s="79" t="s">
        <v>1633</v>
      </c>
      <c r="U119" s="79" t="s">
        <v>4529</v>
      </c>
      <c r="V119" s="79" t="s">
        <v>1810</v>
      </c>
      <c r="W119" s="79" t="s">
        <v>1633</v>
      </c>
      <c r="X119" s="84"/>
      <c r="Y119" s="79" t="s">
        <v>1633</v>
      </c>
      <c r="Z119" s="84"/>
      <c r="AA119" s="79" t="s">
        <v>1633</v>
      </c>
      <c r="AB119" s="87">
        <v>641</v>
      </c>
      <c r="AC119" s="79" t="s">
        <v>1534</v>
      </c>
      <c r="AD119" s="79" t="s">
        <v>1633</v>
      </c>
      <c r="AE119" s="88">
        <v>0</v>
      </c>
      <c r="AF119" s="79" t="s">
        <v>1633</v>
      </c>
      <c r="AG119" s="79" t="s">
        <v>1633</v>
      </c>
      <c r="AH119" s="79" t="s">
        <v>1633</v>
      </c>
      <c r="AI119" s="79" t="s">
        <v>1633</v>
      </c>
      <c r="AJ119" s="79" t="s">
        <v>1633</v>
      </c>
      <c r="AK119" s="79" t="s">
        <v>1633</v>
      </c>
      <c r="AL119" s="79" t="s">
        <v>1633</v>
      </c>
      <c r="AM119" s="79" t="s">
        <v>1816</v>
      </c>
      <c r="AN119" s="79" t="s">
        <v>1633</v>
      </c>
      <c r="AO119" t="s">
        <v>1817</v>
      </c>
      <c r="AP119" t="s">
        <v>1817</v>
      </c>
    </row>
    <row r="120" spans="1:42" x14ac:dyDescent="0.25">
      <c r="A120" s="84">
        <v>45688</v>
      </c>
      <c r="B120" s="85" t="s">
        <v>1810</v>
      </c>
      <c r="C120" s="79" t="s">
        <v>3605</v>
      </c>
      <c r="D120" s="79" t="s">
        <v>1812</v>
      </c>
      <c r="E120" s="79" t="s">
        <v>89</v>
      </c>
      <c r="F120" s="79" t="s">
        <v>984</v>
      </c>
      <c r="G120" s="79" t="s">
        <v>468</v>
      </c>
      <c r="H120" s="79" t="s">
        <v>89</v>
      </c>
      <c r="I120" s="86">
        <v>41.49</v>
      </c>
      <c r="J120" s="86">
        <v>41.49</v>
      </c>
      <c r="K120" s="79" t="s">
        <v>1813</v>
      </c>
      <c r="L120" s="79" t="s">
        <v>1633</v>
      </c>
      <c r="M120" s="79" t="s">
        <v>3605</v>
      </c>
      <c r="N120" s="84">
        <v>45688</v>
      </c>
      <c r="O120" s="79" t="s">
        <v>1633</v>
      </c>
      <c r="P120" s="79" t="s">
        <v>377</v>
      </c>
      <c r="Q120" s="79" t="s">
        <v>378</v>
      </c>
      <c r="R120" s="79" t="s">
        <v>1633</v>
      </c>
      <c r="S120" s="79" t="s">
        <v>1633</v>
      </c>
      <c r="T120" s="79" t="s">
        <v>1633</v>
      </c>
      <c r="U120" s="79" t="s">
        <v>4529</v>
      </c>
      <c r="V120" s="79" t="s">
        <v>1815</v>
      </c>
      <c r="W120" s="79" t="s">
        <v>1633</v>
      </c>
      <c r="X120" s="84"/>
      <c r="Y120" s="79" t="s">
        <v>1633</v>
      </c>
      <c r="Z120" s="84"/>
      <c r="AA120" s="79" t="s">
        <v>1633</v>
      </c>
      <c r="AB120" s="87">
        <v>648360</v>
      </c>
      <c r="AC120" s="79" t="s">
        <v>1534</v>
      </c>
      <c r="AD120" s="79" t="s">
        <v>1633</v>
      </c>
      <c r="AE120" s="88">
        <v>0</v>
      </c>
      <c r="AF120" s="79" t="s">
        <v>1633</v>
      </c>
      <c r="AG120" s="79" t="s">
        <v>1633</v>
      </c>
      <c r="AH120" s="79" t="s">
        <v>1633</v>
      </c>
      <c r="AI120" s="79" t="s">
        <v>1633</v>
      </c>
      <c r="AJ120" s="79" t="s">
        <v>1633</v>
      </c>
      <c r="AK120" s="79" t="s">
        <v>1633</v>
      </c>
      <c r="AL120" s="79" t="s">
        <v>1633</v>
      </c>
      <c r="AM120" s="79" t="s">
        <v>1816</v>
      </c>
      <c r="AN120" s="79" t="s">
        <v>1633</v>
      </c>
      <c r="AO120" t="s">
        <v>1817</v>
      </c>
      <c r="AP120" t="s">
        <v>1817</v>
      </c>
    </row>
    <row r="121" spans="1:42" x14ac:dyDescent="0.25">
      <c r="A121" s="84">
        <v>45688</v>
      </c>
      <c r="B121" s="85" t="s">
        <v>1810</v>
      </c>
      <c r="C121" s="79" t="s">
        <v>3605</v>
      </c>
      <c r="D121" s="79" t="s">
        <v>1812</v>
      </c>
      <c r="E121" s="79" t="s">
        <v>89</v>
      </c>
      <c r="F121" s="79" t="s">
        <v>984</v>
      </c>
      <c r="G121" s="79" t="s">
        <v>468</v>
      </c>
      <c r="H121" s="79" t="s">
        <v>89</v>
      </c>
      <c r="I121" s="86">
        <v>1770.79</v>
      </c>
      <c r="J121" s="86">
        <v>1770.79</v>
      </c>
      <c r="K121" s="79" t="s">
        <v>1813</v>
      </c>
      <c r="L121" s="79" t="s">
        <v>1633</v>
      </c>
      <c r="M121" s="79" t="s">
        <v>3605</v>
      </c>
      <c r="N121" s="84">
        <v>45688</v>
      </c>
      <c r="O121" s="79" t="s">
        <v>1633</v>
      </c>
      <c r="P121" s="79" t="s">
        <v>377</v>
      </c>
      <c r="Q121" s="79" t="s">
        <v>378</v>
      </c>
      <c r="R121" s="79" t="s">
        <v>1633</v>
      </c>
      <c r="S121" s="79" t="s">
        <v>1633</v>
      </c>
      <c r="T121" s="79" t="s">
        <v>1633</v>
      </c>
      <c r="U121" s="79" t="s">
        <v>4528</v>
      </c>
      <c r="V121" s="79" t="s">
        <v>1815</v>
      </c>
      <c r="W121" s="79" t="s">
        <v>1633</v>
      </c>
      <c r="X121" s="84"/>
      <c r="Y121" s="79" t="s">
        <v>1633</v>
      </c>
      <c r="Z121" s="84"/>
      <c r="AA121" s="79" t="s">
        <v>1633</v>
      </c>
      <c r="AB121" s="87">
        <v>27523505</v>
      </c>
      <c r="AC121" s="79" t="s">
        <v>1534</v>
      </c>
      <c r="AD121" s="79" t="s">
        <v>1633</v>
      </c>
      <c r="AE121" s="88">
        <v>0</v>
      </c>
      <c r="AF121" s="79" t="s">
        <v>1633</v>
      </c>
      <c r="AG121" s="79" t="s">
        <v>1633</v>
      </c>
      <c r="AH121" s="79" t="s">
        <v>1633</v>
      </c>
      <c r="AI121" s="79" t="s">
        <v>1633</v>
      </c>
      <c r="AJ121" s="79" t="s">
        <v>1633</v>
      </c>
      <c r="AK121" s="79" t="s">
        <v>1633</v>
      </c>
      <c r="AL121" s="79" t="s">
        <v>1633</v>
      </c>
      <c r="AM121" s="79" t="s">
        <v>1816</v>
      </c>
      <c r="AN121" s="79" t="s">
        <v>1633</v>
      </c>
      <c r="AO121" t="s">
        <v>1817</v>
      </c>
      <c r="AP121" t="s">
        <v>1817</v>
      </c>
    </row>
    <row r="122" spans="1:42" x14ac:dyDescent="0.25">
      <c r="A122" s="84">
        <v>45716</v>
      </c>
      <c r="B122" s="85" t="s">
        <v>1823</v>
      </c>
      <c r="C122" s="79" t="s">
        <v>1824</v>
      </c>
      <c r="D122" s="79" t="s">
        <v>1812</v>
      </c>
      <c r="E122" s="79" t="s">
        <v>89</v>
      </c>
      <c r="F122" s="79" t="s">
        <v>3599</v>
      </c>
      <c r="G122" s="79" t="s">
        <v>470</v>
      </c>
      <c r="H122" s="79" t="s">
        <v>89</v>
      </c>
      <c r="I122" s="86">
        <v>510.4</v>
      </c>
      <c r="J122" s="86">
        <v>510.4</v>
      </c>
      <c r="K122" s="79" t="s">
        <v>1825</v>
      </c>
      <c r="L122" s="79" t="s">
        <v>1633</v>
      </c>
      <c r="M122" s="79" t="s">
        <v>1824</v>
      </c>
      <c r="N122" s="84">
        <v>45716</v>
      </c>
      <c r="O122" s="79" t="s">
        <v>1633</v>
      </c>
      <c r="P122" s="79" t="s">
        <v>377</v>
      </c>
      <c r="Q122" s="79" t="s">
        <v>378</v>
      </c>
      <c r="R122" s="79" t="s">
        <v>1633</v>
      </c>
      <c r="S122" s="79" t="s">
        <v>1633</v>
      </c>
      <c r="T122" s="79" t="s">
        <v>1633</v>
      </c>
      <c r="U122" s="79" t="s">
        <v>4519</v>
      </c>
      <c r="V122" s="79" t="s">
        <v>1815</v>
      </c>
      <c r="W122" s="79" t="s">
        <v>1633</v>
      </c>
      <c r="X122" s="84"/>
      <c r="Y122" s="79" t="s">
        <v>1633</v>
      </c>
      <c r="Z122" s="84"/>
      <c r="AA122" s="79" t="s">
        <v>1633</v>
      </c>
      <c r="AB122" s="87">
        <v>7929909</v>
      </c>
      <c r="AC122" s="79" t="s">
        <v>1534</v>
      </c>
      <c r="AD122" s="79" t="s">
        <v>1633</v>
      </c>
      <c r="AE122" s="88">
        <v>0</v>
      </c>
      <c r="AF122" s="79" t="s">
        <v>1633</v>
      </c>
      <c r="AG122" s="79" t="s">
        <v>1633</v>
      </c>
      <c r="AH122" s="79" t="s">
        <v>1633</v>
      </c>
      <c r="AI122" s="79" t="s">
        <v>1633</v>
      </c>
      <c r="AJ122" s="79" t="s">
        <v>1633</v>
      </c>
      <c r="AK122" s="79" t="s">
        <v>1633</v>
      </c>
      <c r="AL122" s="79" t="s">
        <v>1633</v>
      </c>
      <c r="AM122" s="79" t="s">
        <v>1816</v>
      </c>
      <c r="AN122" s="79" t="s">
        <v>1633</v>
      </c>
      <c r="AO122" t="s">
        <v>1817</v>
      </c>
      <c r="AP122" t="s">
        <v>1817</v>
      </c>
    </row>
    <row r="123" spans="1:42" x14ac:dyDescent="0.25">
      <c r="A123" s="84">
        <v>45716</v>
      </c>
      <c r="B123" s="85" t="s">
        <v>1823</v>
      </c>
      <c r="C123" s="79" t="s">
        <v>1824</v>
      </c>
      <c r="D123" s="79" t="s">
        <v>1812</v>
      </c>
      <c r="E123" s="79" t="s">
        <v>89</v>
      </c>
      <c r="F123" s="79" t="s">
        <v>3599</v>
      </c>
      <c r="G123" s="79" t="s">
        <v>470</v>
      </c>
      <c r="H123" s="79" t="s">
        <v>89</v>
      </c>
      <c r="I123" s="86">
        <v>510.4</v>
      </c>
      <c r="J123" s="86">
        <v>510.4</v>
      </c>
      <c r="K123" s="79" t="s">
        <v>1825</v>
      </c>
      <c r="L123" s="79" t="s">
        <v>1633</v>
      </c>
      <c r="M123" s="79" t="s">
        <v>1824</v>
      </c>
      <c r="N123" s="84">
        <v>45716</v>
      </c>
      <c r="O123" s="79" t="s">
        <v>1633</v>
      </c>
      <c r="P123" s="79" t="s">
        <v>377</v>
      </c>
      <c r="Q123" s="79" t="s">
        <v>378</v>
      </c>
      <c r="R123" s="79" t="s">
        <v>1633</v>
      </c>
      <c r="S123" s="79" t="s">
        <v>1633</v>
      </c>
      <c r="T123" s="79" t="s">
        <v>1633</v>
      </c>
      <c r="U123" s="79" t="s">
        <v>4520</v>
      </c>
      <c r="V123" s="79" t="s">
        <v>1815</v>
      </c>
      <c r="W123" s="79" t="s">
        <v>1633</v>
      </c>
      <c r="X123" s="84"/>
      <c r="Y123" s="79" t="s">
        <v>1633</v>
      </c>
      <c r="Z123" s="84"/>
      <c r="AA123" s="79" t="s">
        <v>1633</v>
      </c>
      <c r="AB123" s="87">
        <v>7929909</v>
      </c>
      <c r="AC123" s="79" t="s">
        <v>1534</v>
      </c>
      <c r="AD123" s="79" t="s">
        <v>1633</v>
      </c>
      <c r="AE123" s="88">
        <v>0</v>
      </c>
      <c r="AF123" s="79" t="s">
        <v>1633</v>
      </c>
      <c r="AG123" s="79" t="s">
        <v>1633</v>
      </c>
      <c r="AH123" s="79" t="s">
        <v>1633</v>
      </c>
      <c r="AI123" s="79" t="s">
        <v>1633</v>
      </c>
      <c r="AJ123" s="79" t="s">
        <v>1633</v>
      </c>
      <c r="AK123" s="79" t="s">
        <v>1633</v>
      </c>
      <c r="AL123" s="79" t="s">
        <v>1633</v>
      </c>
      <c r="AM123" s="79" t="s">
        <v>1816</v>
      </c>
      <c r="AN123" s="79" t="s">
        <v>1633</v>
      </c>
      <c r="AO123" t="s">
        <v>1817</v>
      </c>
      <c r="AP123" t="s">
        <v>1817</v>
      </c>
    </row>
    <row r="124" spans="1:42" x14ac:dyDescent="0.25">
      <c r="A124" s="84">
        <v>45716</v>
      </c>
      <c r="B124" s="85" t="s">
        <v>1823</v>
      </c>
      <c r="C124" s="79" t="s">
        <v>1826</v>
      </c>
      <c r="D124" s="79" t="s">
        <v>1812</v>
      </c>
      <c r="E124" s="79" t="s">
        <v>89</v>
      </c>
      <c r="F124" s="79" t="s">
        <v>3601</v>
      </c>
      <c r="G124" s="79" t="s">
        <v>472</v>
      </c>
      <c r="H124" s="79" t="s">
        <v>89</v>
      </c>
      <c r="I124" s="86">
        <v>294.48</v>
      </c>
      <c r="J124" s="86">
        <v>294.48</v>
      </c>
      <c r="K124" s="79" t="s">
        <v>1825</v>
      </c>
      <c r="L124" s="79" t="s">
        <v>1633</v>
      </c>
      <c r="M124" s="79" t="s">
        <v>1826</v>
      </c>
      <c r="N124" s="84">
        <v>45716</v>
      </c>
      <c r="O124" s="79" t="s">
        <v>1633</v>
      </c>
      <c r="P124" s="79" t="s">
        <v>377</v>
      </c>
      <c r="Q124" s="79" t="s">
        <v>378</v>
      </c>
      <c r="R124" s="79" t="s">
        <v>1633</v>
      </c>
      <c r="S124" s="79" t="s">
        <v>1633</v>
      </c>
      <c r="T124" s="79" t="s">
        <v>1633</v>
      </c>
      <c r="U124" s="79" t="s">
        <v>4518</v>
      </c>
      <c r="V124" s="79" t="s">
        <v>1815</v>
      </c>
      <c r="W124" s="79" t="s">
        <v>1633</v>
      </c>
      <c r="X124" s="84"/>
      <c r="Y124" s="79" t="s">
        <v>1633</v>
      </c>
      <c r="Z124" s="84"/>
      <c r="AA124" s="79" t="s">
        <v>1633</v>
      </c>
      <c r="AB124" s="87">
        <v>4561523</v>
      </c>
      <c r="AC124" s="79" t="s">
        <v>1534</v>
      </c>
      <c r="AD124" s="79" t="s">
        <v>1633</v>
      </c>
      <c r="AE124" s="88">
        <v>0</v>
      </c>
      <c r="AF124" s="79" t="s">
        <v>1633</v>
      </c>
      <c r="AG124" s="79" t="s">
        <v>1633</v>
      </c>
      <c r="AH124" s="79" t="s">
        <v>1633</v>
      </c>
      <c r="AI124" s="79" t="s">
        <v>1633</v>
      </c>
      <c r="AJ124" s="79" t="s">
        <v>1633</v>
      </c>
      <c r="AK124" s="79" t="s">
        <v>1633</v>
      </c>
      <c r="AL124" s="79" t="s">
        <v>1633</v>
      </c>
      <c r="AM124" s="79" t="s">
        <v>1816</v>
      </c>
      <c r="AN124" s="79" t="s">
        <v>1633</v>
      </c>
      <c r="AO124" t="s">
        <v>1817</v>
      </c>
      <c r="AP124" t="s">
        <v>1817</v>
      </c>
    </row>
    <row r="125" spans="1:42" x14ac:dyDescent="0.25">
      <c r="A125" s="84">
        <v>45716</v>
      </c>
      <c r="B125" s="85" t="s">
        <v>1823</v>
      </c>
      <c r="C125" s="79" t="s">
        <v>4530</v>
      </c>
      <c r="D125" s="79" t="s">
        <v>1812</v>
      </c>
      <c r="E125" s="79" t="s">
        <v>89</v>
      </c>
      <c r="F125" s="79" t="s">
        <v>3599</v>
      </c>
      <c r="G125" s="79" t="s">
        <v>470</v>
      </c>
      <c r="H125" s="79" t="s">
        <v>89</v>
      </c>
      <c r="I125" s="86">
        <v>25.27</v>
      </c>
      <c r="J125" s="86">
        <v>25.27</v>
      </c>
      <c r="K125" s="79" t="s">
        <v>1825</v>
      </c>
      <c r="L125" s="79" t="s">
        <v>1633</v>
      </c>
      <c r="M125" s="79" t="s">
        <v>4530</v>
      </c>
      <c r="N125" s="84">
        <v>45716</v>
      </c>
      <c r="O125" s="79" t="s">
        <v>1633</v>
      </c>
      <c r="P125" s="79" t="s">
        <v>377</v>
      </c>
      <c r="Q125" s="79" t="s">
        <v>378</v>
      </c>
      <c r="R125" s="79" t="s">
        <v>1633</v>
      </c>
      <c r="S125" s="79" t="s">
        <v>1633</v>
      </c>
      <c r="T125" s="79" t="s">
        <v>1633</v>
      </c>
      <c r="U125" s="79" t="s">
        <v>4523</v>
      </c>
      <c r="V125" s="79" t="s">
        <v>1815</v>
      </c>
      <c r="W125" s="79" t="s">
        <v>1633</v>
      </c>
      <c r="X125" s="84"/>
      <c r="Y125" s="79" t="s">
        <v>1633</v>
      </c>
      <c r="Z125" s="84"/>
      <c r="AA125" s="79" t="s">
        <v>1633</v>
      </c>
      <c r="AB125" s="87">
        <v>429768</v>
      </c>
      <c r="AC125" s="79" t="s">
        <v>1534</v>
      </c>
      <c r="AD125" s="79" t="s">
        <v>1633</v>
      </c>
      <c r="AE125" s="88">
        <v>0</v>
      </c>
      <c r="AF125" s="79" t="s">
        <v>1633</v>
      </c>
      <c r="AG125" s="79" t="s">
        <v>1633</v>
      </c>
      <c r="AH125" s="79" t="s">
        <v>1633</v>
      </c>
      <c r="AI125" s="79" t="s">
        <v>1633</v>
      </c>
      <c r="AJ125" s="79" t="s">
        <v>1633</v>
      </c>
      <c r="AK125" s="79" t="s">
        <v>1633</v>
      </c>
      <c r="AL125" s="79" t="s">
        <v>1633</v>
      </c>
      <c r="AM125" s="79" t="s">
        <v>1816</v>
      </c>
      <c r="AN125" s="79" t="s">
        <v>1633</v>
      </c>
      <c r="AO125" t="s">
        <v>1817</v>
      </c>
      <c r="AP125" t="s">
        <v>1817</v>
      </c>
    </row>
    <row r="126" spans="1:42" x14ac:dyDescent="0.25">
      <c r="A126" s="84">
        <v>45716</v>
      </c>
      <c r="B126" s="85" t="s">
        <v>1823</v>
      </c>
      <c r="C126" s="79" t="s">
        <v>4530</v>
      </c>
      <c r="D126" s="79" t="s">
        <v>1812</v>
      </c>
      <c r="E126" s="79" t="s">
        <v>89</v>
      </c>
      <c r="F126" s="79" t="s">
        <v>3599</v>
      </c>
      <c r="G126" s="79" t="s">
        <v>470</v>
      </c>
      <c r="H126" s="79" t="s">
        <v>89</v>
      </c>
      <c r="I126" s="86">
        <v>25.27</v>
      </c>
      <c r="J126" s="86">
        <v>25.27</v>
      </c>
      <c r="K126" s="79" t="s">
        <v>1825</v>
      </c>
      <c r="L126" s="79" t="s">
        <v>1633</v>
      </c>
      <c r="M126" s="79" t="s">
        <v>4530</v>
      </c>
      <c r="N126" s="84">
        <v>45716</v>
      </c>
      <c r="O126" s="79" t="s">
        <v>1633</v>
      </c>
      <c r="P126" s="79" t="s">
        <v>377</v>
      </c>
      <c r="Q126" s="79" t="s">
        <v>378</v>
      </c>
      <c r="R126" s="79" t="s">
        <v>1633</v>
      </c>
      <c r="S126" s="79" t="s">
        <v>1633</v>
      </c>
      <c r="T126" s="79" t="s">
        <v>1633</v>
      </c>
      <c r="U126" s="79" t="s">
        <v>4524</v>
      </c>
      <c r="V126" s="79" t="s">
        <v>1815</v>
      </c>
      <c r="W126" s="79" t="s">
        <v>1633</v>
      </c>
      <c r="X126" s="84"/>
      <c r="Y126" s="79" t="s">
        <v>1633</v>
      </c>
      <c r="Z126" s="84"/>
      <c r="AA126" s="79" t="s">
        <v>1633</v>
      </c>
      <c r="AB126" s="87">
        <v>429768</v>
      </c>
      <c r="AC126" s="79" t="s">
        <v>1534</v>
      </c>
      <c r="AD126" s="79" t="s">
        <v>1633</v>
      </c>
      <c r="AE126" s="88">
        <v>0</v>
      </c>
      <c r="AF126" s="79" t="s">
        <v>1633</v>
      </c>
      <c r="AG126" s="79" t="s">
        <v>1633</v>
      </c>
      <c r="AH126" s="79" t="s">
        <v>1633</v>
      </c>
      <c r="AI126" s="79" t="s">
        <v>1633</v>
      </c>
      <c r="AJ126" s="79" t="s">
        <v>1633</v>
      </c>
      <c r="AK126" s="79" t="s">
        <v>1633</v>
      </c>
      <c r="AL126" s="79" t="s">
        <v>1633</v>
      </c>
      <c r="AM126" s="79" t="s">
        <v>1816</v>
      </c>
      <c r="AN126" s="79" t="s">
        <v>1633</v>
      </c>
      <c r="AO126" t="s">
        <v>1817</v>
      </c>
      <c r="AP126" t="s">
        <v>1817</v>
      </c>
    </row>
    <row r="127" spans="1:42" x14ac:dyDescent="0.25">
      <c r="A127" s="84">
        <v>45716</v>
      </c>
      <c r="B127" s="85" t="s">
        <v>1823</v>
      </c>
      <c r="C127" s="79" t="s">
        <v>4530</v>
      </c>
      <c r="D127" s="79" t="s">
        <v>1812</v>
      </c>
      <c r="E127" s="79" t="s">
        <v>89</v>
      </c>
      <c r="F127" s="79" t="s">
        <v>3599</v>
      </c>
      <c r="G127" s="79" t="s">
        <v>470</v>
      </c>
      <c r="H127" s="79" t="s">
        <v>89</v>
      </c>
      <c r="I127" s="86">
        <v>3.64</v>
      </c>
      <c r="J127" s="86">
        <v>3.64</v>
      </c>
      <c r="K127" s="79" t="s">
        <v>1825</v>
      </c>
      <c r="L127" s="79" t="s">
        <v>1633</v>
      </c>
      <c r="M127" s="79" t="s">
        <v>4530</v>
      </c>
      <c r="N127" s="84">
        <v>45716</v>
      </c>
      <c r="O127" s="79" t="s">
        <v>1633</v>
      </c>
      <c r="P127" s="79" t="s">
        <v>377</v>
      </c>
      <c r="Q127" s="79" t="s">
        <v>378</v>
      </c>
      <c r="R127" s="79" t="s">
        <v>1633</v>
      </c>
      <c r="S127" s="79" t="s">
        <v>1633</v>
      </c>
      <c r="T127" s="79" t="s">
        <v>1633</v>
      </c>
      <c r="U127" s="79" t="s">
        <v>4525</v>
      </c>
      <c r="V127" s="79" t="s">
        <v>1815</v>
      </c>
      <c r="W127" s="79" t="s">
        <v>1633</v>
      </c>
      <c r="X127" s="84"/>
      <c r="Y127" s="79" t="s">
        <v>1633</v>
      </c>
      <c r="Z127" s="84"/>
      <c r="AA127" s="79" t="s">
        <v>1633</v>
      </c>
      <c r="AB127" s="87">
        <v>62246</v>
      </c>
      <c r="AC127" s="79" t="s">
        <v>1534</v>
      </c>
      <c r="AD127" s="79" t="s">
        <v>1633</v>
      </c>
      <c r="AE127" s="88">
        <v>0</v>
      </c>
      <c r="AF127" s="79" t="s">
        <v>1633</v>
      </c>
      <c r="AG127" s="79" t="s">
        <v>1633</v>
      </c>
      <c r="AH127" s="79" t="s">
        <v>1633</v>
      </c>
      <c r="AI127" s="79" t="s">
        <v>1633</v>
      </c>
      <c r="AJ127" s="79" t="s">
        <v>1633</v>
      </c>
      <c r="AK127" s="79" t="s">
        <v>1633</v>
      </c>
      <c r="AL127" s="79" t="s">
        <v>1633</v>
      </c>
      <c r="AM127" s="79" t="s">
        <v>1816</v>
      </c>
      <c r="AN127" s="79" t="s">
        <v>1633</v>
      </c>
      <c r="AO127" t="s">
        <v>1817</v>
      </c>
      <c r="AP127" t="s">
        <v>1817</v>
      </c>
    </row>
    <row r="128" spans="1:42" x14ac:dyDescent="0.25">
      <c r="A128" s="84">
        <v>45716</v>
      </c>
      <c r="B128" s="85" t="s">
        <v>1823</v>
      </c>
      <c r="C128" s="79" t="s">
        <v>4530</v>
      </c>
      <c r="D128" s="79" t="s">
        <v>1812</v>
      </c>
      <c r="E128" s="79" t="s">
        <v>89</v>
      </c>
      <c r="F128" s="79" t="s">
        <v>3599</v>
      </c>
      <c r="G128" s="79" t="s">
        <v>470</v>
      </c>
      <c r="H128" s="79" t="s">
        <v>89</v>
      </c>
      <c r="I128" s="86">
        <v>102.26</v>
      </c>
      <c r="J128" s="86">
        <v>102.26</v>
      </c>
      <c r="K128" s="79" t="s">
        <v>1825</v>
      </c>
      <c r="L128" s="79" t="s">
        <v>1633</v>
      </c>
      <c r="M128" s="79" t="s">
        <v>4530</v>
      </c>
      <c r="N128" s="84">
        <v>45716</v>
      </c>
      <c r="O128" s="79" t="s">
        <v>1633</v>
      </c>
      <c r="P128" s="79" t="s">
        <v>377</v>
      </c>
      <c r="Q128" s="79" t="s">
        <v>378</v>
      </c>
      <c r="R128" s="79" t="s">
        <v>1633</v>
      </c>
      <c r="S128" s="79" t="s">
        <v>1633</v>
      </c>
      <c r="T128" s="79" t="s">
        <v>1633</v>
      </c>
      <c r="U128" s="79" t="s">
        <v>4522</v>
      </c>
      <c r="V128" s="79" t="s">
        <v>1815</v>
      </c>
      <c r="W128" s="79" t="s">
        <v>1633</v>
      </c>
      <c r="X128" s="84"/>
      <c r="Y128" s="79" t="s">
        <v>1633</v>
      </c>
      <c r="Z128" s="84"/>
      <c r="AA128" s="79" t="s">
        <v>1633</v>
      </c>
      <c r="AB128" s="87">
        <v>1280884</v>
      </c>
      <c r="AC128" s="79" t="s">
        <v>1534</v>
      </c>
      <c r="AD128" s="79" t="s">
        <v>1633</v>
      </c>
      <c r="AE128" s="88">
        <v>0</v>
      </c>
      <c r="AF128" s="79" t="s">
        <v>1633</v>
      </c>
      <c r="AG128" s="79" t="s">
        <v>1633</v>
      </c>
      <c r="AH128" s="79" t="s">
        <v>1633</v>
      </c>
      <c r="AI128" s="79" t="s">
        <v>1633</v>
      </c>
      <c r="AJ128" s="79" t="s">
        <v>1633</v>
      </c>
      <c r="AK128" s="79" t="s">
        <v>1633</v>
      </c>
      <c r="AL128" s="79" t="s">
        <v>1633</v>
      </c>
      <c r="AM128" s="79" t="s">
        <v>1816</v>
      </c>
      <c r="AN128" s="79" t="s">
        <v>1633</v>
      </c>
      <c r="AO128" t="s">
        <v>1817</v>
      </c>
      <c r="AP128" t="s">
        <v>1817</v>
      </c>
    </row>
    <row r="129" spans="1:42" x14ac:dyDescent="0.25">
      <c r="A129" s="84">
        <v>45716</v>
      </c>
      <c r="B129" s="85" t="s">
        <v>1823</v>
      </c>
      <c r="C129" s="79" t="s">
        <v>3617</v>
      </c>
      <c r="D129" s="79" t="s">
        <v>1812</v>
      </c>
      <c r="E129" s="79" t="s">
        <v>89</v>
      </c>
      <c r="F129" s="79" t="s">
        <v>984</v>
      </c>
      <c r="G129" s="79" t="s">
        <v>468</v>
      </c>
      <c r="H129" s="79" t="s">
        <v>89</v>
      </c>
      <c r="I129" s="86">
        <v>0.04</v>
      </c>
      <c r="J129" s="86">
        <v>0.04</v>
      </c>
      <c r="K129" s="79" t="s">
        <v>1825</v>
      </c>
      <c r="L129" s="79" t="s">
        <v>1633</v>
      </c>
      <c r="M129" s="79" t="s">
        <v>3617</v>
      </c>
      <c r="N129" s="84">
        <v>45716</v>
      </c>
      <c r="O129" s="79" t="s">
        <v>1633</v>
      </c>
      <c r="P129" s="79" t="s">
        <v>377</v>
      </c>
      <c r="Q129" s="79" t="s">
        <v>378</v>
      </c>
      <c r="R129" s="79" t="s">
        <v>1633</v>
      </c>
      <c r="S129" s="79" t="s">
        <v>1633</v>
      </c>
      <c r="T129" s="79" t="s">
        <v>1633</v>
      </c>
      <c r="U129" s="79" t="s">
        <v>4529</v>
      </c>
      <c r="V129" s="79" t="s">
        <v>1810</v>
      </c>
      <c r="W129" s="79" t="s">
        <v>1633</v>
      </c>
      <c r="X129" s="84"/>
      <c r="Y129" s="79" t="s">
        <v>1633</v>
      </c>
      <c r="Z129" s="84"/>
      <c r="AA129" s="79" t="s">
        <v>1633</v>
      </c>
      <c r="AB129" s="87">
        <v>641</v>
      </c>
      <c r="AC129" s="79" t="s">
        <v>1534</v>
      </c>
      <c r="AD129" s="79" t="s">
        <v>1633</v>
      </c>
      <c r="AE129" s="88">
        <v>0</v>
      </c>
      <c r="AF129" s="79" t="s">
        <v>1633</v>
      </c>
      <c r="AG129" s="79" t="s">
        <v>1633</v>
      </c>
      <c r="AH129" s="79" t="s">
        <v>1633</v>
      </c>
      <c r="AI129" s="79" t="s">
        <v>1633</v>
      </c>
      <c r="AJ129" s="79" t="s">
        <v>1633</v>
      </c>
      <c r="AK129" s="79" t="s">
        <v>1633</v>
      </c>
      <c r="AL129" s="79" t="s">
        <v>1633</v>
      </c>
      <c r="AM129" s="79" t="s">
        <v>1816</v>
      </c>
      <c r="AN129" s="79" t="s">
        <v>1633</v>
      </c>
      <c r="AO129" t="s">
        <v>1817</v>
      </c>
      <c r="AP129" t="s">
        <v>1817</v>
      </c>
    </row>
    <row r="130" spans="1:42" x14ac:dyDescent="0.25">
      <c r="A130" s="84">
        <v>45716</v>
      </c>
      <c r="B130" s="85" t="s">
        <v>1823</v>
      </c>
      <c r="C130" s="79" t="s">
        <v>3617</v>
      </c>
      <c r="D130" s="79" t="s">
        <v>1812</v>
      </c>
      <c r="E130" s="79" t="s">
        <v>89</v>
      </c>
      <c r="F130" s="79" t="s">
        <v>984</v>
      </c>
      <c r="G130" s="79" t="s">
        <v>468</v>
      </c>
      <c r="H130" s="79" t="s">
        <v>89</v>
      </c>
      <c r="I130" s="86">
        <v>1.74</v>
      </c>
      <c r="J130" s="86">
        <v>1.74</v>
      </c>
      <c r="K130" s="79" t="s">
        <v>1825</v>
      </c>
      <c r="L130" s="79" t="s">
        <v>1633</v>
      </c>
      <c r="M130" s="79" t="s">
        <v>3617</v>
      </c>
      <c r="N130" s="84">
        <v>45716</v>
      </c>
      <c r="O130" s="79" t="s">
        <v>1633</v>
      </c>
      <c r="P130" s="79" t="s">
        <v>377</v>
      </c>
      <c r="Q130" s="79" t="s">
        <v>378</v>
      </c>
      <c r="R130" s="79" t="s">
        <v>1633</v>
      </c>
      <c r="S130" s="79" t="s">
        <v>1633</v>
      </c>
      <c r="T130" s="79" t="s">
        <v>1633</v>
      </c>
      <c r="U130" s="79" t="s">
        <v>4528</v>
      </c>
      <c r="V130" s="79" t="s">
        <v>1810</v>
      </c>
      <c r="W130" s="79" t="s">
        <v>1633</v>
      </c>
      <c r="X130" s="84"/>
      <c r="Y130" s="79" t="s">
        <v>1633</v>
      </c>
      <c r="Z130" s="84"/>
      <c r="AA130" s="79" t="s">
        <v>1633</v>
      </c>
      <c r="AB130" s="87">
        <v>27362</v>
      </c>
      <c r="AC130" s="79" t="s">
        <v>1534</v>
      </c>
      <c r="AD130" s="79" t="s">
        <v>1633</v>
      </c>
      <c r="AE130" s="88">
        <v>0</v>
      </c>
      <c r="AF130" s="79" t="s">
        <v>1633</v>
      </c>
      <c r="AG130" s="79" t="s">
        <v>1633</v>
      </c>
      <c r="AH130" s="79" t="s">
        <v>1633</v>
      </c>
      <c r="AI130" s="79" t="s">
        <v>1633</v>
      </c>
      <c r="AJ130" s="79" t="s">
        <v>1633</v>
      </c>
      <c r="AK130" s="79" t="s">
        <v>1633</v>
      </c>
      <c r="AL130" s="79" t="s">
        <v>1633</v>
      </c>
      <c r="AM130" s="79" t="s">
        <v>1816</v>
      </c>
      <c r="AN130" s="79" t="s">
        <v>1633</v>
      </c>
      <c r="AO130" t="s">
        <v>1817</v>
      </c>
      <c r="AP130" t="s">
        <v>1817</v>
      </c>
    </row>
    <row r="131" spans="1:42" x14ac:dyDescent="0.25">
      <c r="A131" s="84">
        <v>45716</v>
      </c>
      <c r="B131" s="85" t="s">
        <v>1823</v>
      </c>
      <c r="C131" s="79" t="s">
        <v>3617</v>
      </c>
      <c r="D131" s="79" t="s">
        <v>1812</v>
      </c>
      <c r="E131" s="79" t="s">
        <v>89</v>
      </c>
      <c r="F131" s="79" t="s">
        <v>984</v>
      </c>
      <c r="G131" s="79" t="s">
        <v>468</v>
      </c>
      <c r="H131" s="79" t="s">
        <v>89</v>
      </c>
      <c r="I131" s="86">
        <v>1770.78</v>
      </c>
      <c r="J131" s="86">
        <v>1770.78</v>
      </c>
      <c r="K131" s="79" t="s">
        <v>1825</v>
      </c>
      <c r="L131" s="79" t="s">
        <v>1633</v>
      </c>
      <c r="M131" s="79" t="s">
        <v>3617</v>
      </c>
      <c r="N131" s="84">
        <v>45716</v>
      </c>
      <c r="O131" s="79" t="s">
        <v>1633</v>
      </c>
      <c r="P131" s="79" t="s">
        <v>377</v>
      </c>
      <c r="Q131" s="79" t="s">
        <v>378</v>
      </c>
      <c r="R131" s="79" t="s">
        <v>1633</v>
      </c>
      <c r="S131" s="79" t="s">
        <v>1633</v>
      </c>
      <c r="T131" s="79" t="s">
        <v>1633</v>
      </c>
      <c r="U131" s="79" t="s">
        <v>4528</v>
      </c>
      <c r="V131" s="79" t="s">
        <v>1815</v>
      </c>
      <c r="W131" s="79" t="s">
        <v>1633</v>
      </c>
      <c r="X131" s="84"/>
      <c r="Y131" s="79" t="s">
        <v>1633</v>
      </c>
      <c r="Z131" s="84"/>
      <c r="AA131" s="79" t="s">
        <v>1633</v>
      </c>
      <c r="AB131" s="87">
        <v>27523505</v>
      </c>
      <c r="AC131" s="79" t="s">
        <v>1534</v>
      </c>
      <c r="AD131" s="79" t="s">
        <v>1633</v>
      </c>
      <c r="AE131" s="88">
        <v>0</v>
      </c>
      <c r="AF131" s="79" t="s">
        <v>1633</v>
      </c>
      <c r="AG131" s="79" t="s">
        <v>1633</v>
      </c>
      <c r="AH131" s="79" t="s">
        <v>1633</v>
      </c>
      <c r="AI131" s="79" t="s">
        <v>1633</v>
      </c>
      <c r="AJ131" s="79" t="s">
        <v>1633</v>
      </c>
      <c r="AK131" s="79" t="s">
        <v>1633</v>
      </c>
      <c r="AL131" s="79" t="s">
        <v>1633</v>
      </c>
      <c r="AM131" s="79" t="s">
        <v>1816</v>
      </c>
      <c r="AN131" s="79" t="s">
        <v>1633</v>
      </c>
      <c r="AO131" t="s">
        <v>1817</v>
      </c>
      <c r="AP131" t="s">
        <v>1817</v>
      </c>
    </row>
    <row r="132" spans="1:42" x14ac:dyDescent="0.25">
      <c r="A132" s="84">
        <v>45716</v>
      </c>
      <c r="B132" s="85" t="s">
        <v>1823</v>
      </c>
      <c r="C132" s="79" t="s">
        <v>3617</v>
      </c>
      <c r="D132" s="79" t="s">
        <v>1812</v>
      </c>
      <c r="E132" s="79" t="s">
        <v>89</v>
      </c>
      <c r="F132" s="79" t="s">
        <v>984</v>
      </c>
      <c r="G132" s="79" t="s">
        <v>468</v>
      </c>
      <c r="H132" s="79" t="s">
        <v>89</v>
      </c>
      <c r="I132" s="86">
        <v>41.49</v>
      </c>
      <c r="J132" s="86">
        <v>41.49</v>
      </c>
      <c r="K132" s="79" t="s">
        <v>1825</v>
      </c>
      <c r="L132" s="79" t="s">
        <v>1633</v>
      </c>
      <c r="M132" s="79" t="s">
        <v>3617</v>
      </c>
      <c r="N132" s="84">
        <v>45716</v>
      </c>
      <c r="O132" s="79" t="s">
        <v>1633</v>
      </c>
      <c r="P132" s="79" t="s">
        <v>377</v>
      </c>
      <c r="Q132" s="79" t="s">
        <v>378</v>
      </c>
      <c r="R132" s="79" t="s">
        <v>1633</v>
      </c>
      <c r="S132" s="79" t="s">
        <v>1633</v>
      </c>
      <c r="T132" s="79" t="s">
        <v>1633</v>
      </c>
      <c r="U132" s="79" t="s">
        <v>4529</v>
      </c>
      <c r="V132" s="79" t="s">
        <v>1815</v>
      </c>
      <c r="W132" s="79" t="s">
        <v>1633</v>
      </c>
      <c r="X132" s="84"/>
      <c r="Y132" s="79" t="s">
        <v>1633</v>
      </c>
      <c r="Z132" s="84"/>
      <c r="AA132" s="79" t="s">
        <v>1633</v>
      </c>
      <c r="AB132" s="87">
        <v>648360</v>
      </c>
      <c r="AC132" s="79" t="s">
        <v>1534</v>
      </c>
      <c r="AD132" s="79" t="s">
        <v>1633</v>
      </c>
      <c r="AE132" s="88">
        <v>0</v>
      </c>
      <c r="AF132" s="79" t="s">
        <v>1633</v>
      </c>
      <c r="AG132" s="79" t="s">
        <v>1633</v>
      </c>
      <c r="AH132" s="79" t="s">
        <v>1633</v>
      </c>
      <c r="AI132" s="79" t="s">
        <v>1633</v>
      </c>
      <c r="AJ132" s="79" t="s">
        <v>1633</v>
      </c>
      <c r="AK132" s="79" t="s">
        <v>1633</v>
      </c>
      <c r="AL132" s="79" t="s">
        <v>1633</v>
      </c>
      <c r="AM132" s="79" t="s">
        <v>1816</v>
      </c>
      <c r="AN132" s="79" t="s">
        <v>1633</v>
      </c>
      <c r="AO132" t="s">
        <v>1817</v>
      </c>
      <c r="AP132" t="s">
        <v>1817</v>
      </c>
    </row>
    <row r="133" spans="1:42" x14ac:dyDescent="0.25">
      <c r="A133" s="84">
        <v>45716</v>
      </c>
      <c r="B133" s="85" t="s">
        <v>1823</v>
      </c>
      <c r="C133" s="79" t="s">
        <v>3618</v>
      </c>
      <c r="D133" s="79" t="s">
        <v>1812</v>
      </c>
      <c r="E133" s="79" t="s">
        <v>89</v>
      </c>
      <c r="F133" s="79" t="s">
        <v>3597</v>
      </c>
      <c r="G133" s="79" t="s">
        <v>480</v>
      </c>
      <c r="H133" s="79" t="s">
        <v>89</v>
      </c>
      <c r="I133" s="86">
        <v>0</v>
      </c>
      <c r="J133" s="86">
        <v>0</v>
      </c>
      <c r="K133" s="79" t="s">
        <v>1825</v>
      </c>
      <c r="L133" s="79" t="s">
        <v>1633</v>
      </c>
      <c r="M133" s="79" t="s">
        <v>3618</v>
      </c>
      <c r="N133" s="84">
        <v>45716</v>
      </c>
      <c r="O133" s="79" t="s">
        <v>1633</v>
      </c>
      <c r="P133" s="79" t="s">
        <v>377</v>
      </c>
      <c r="Q133" s="79" t="s">
        <v>378</v>
      </c>
      <c r="R133" s="79" t="s">
        <v>1633</v>
      </c>
      <c r="S133" s="79" t="s">
        <v>1633</v>
      </c>
      <c r="T133" s="79" t="s">
        <v>1633</v>
      </c>
      <c r="U133" s="79" t="s">
        <v>4526</v>
      </c>
      <c r="V133" s="79" t="s">
        <v>1815</v>
      </c>
      <c r="W133" s="79" t="s">
        <v>1633</v>
      </c>
      <c r="X133" s="84"/>
      <c r="Y133" s="79" t="s">
        <v>1633</v>
      </c>
      <c r="Z133" s="84"/>
      <c r="AA133" s="79" t="s">
        <v>1633</v>
      </c>
      <c r="AB133" s="87">
        <v>3</v>
      </c>
      <c r="AC133" s="79" t="s">
        <v>1534</v>
      </c>
      <c r="AD133" s="79" t="s">
        <v>1633</v>
      </c>
      <c r="AE133" s="88">
        <v>0</v>
      </c>
      <c r="AF133" s="79" t="s">
        <v>1633</v>
      </c>
      <c r="AG133" s="79" t="s">
        <v>1633</v>
      </c>
      <c r="AH133" s="79" t="s">
        <v>1633</v>
      </c>
      <c r="AI133" s="79" t="s">
        <v>1633</v>
      </c>
      <c r="AJ133" s="79" t="s">
        <v>1633</v>
      </c>
      <c r="AK133" s="79" t="s">
        <v>1633</v>
      </c>
      <c r="AL133" s="79" t="s">
        <v>1633</v>
      </c>
      <c r="AM133" s="79" t="s">
        <v>1816</v>
      </c>
      <c r="AN133" s="79" t="s">
        <v>1633</v>
      </c>
      <c r="AO133" t="s">
        <v>1817</v>
      </c>
      <c r="AP133" t="s">
        <v>1817</v>
      </c>
    </row>
    <row r="134" spans="1:42" x14ac:dyDescent="0.25">
      <c r="A134" s="84">
        <v>45716</v>
      </c>
      <c r="B134" s="85" t="s">
        <v>1823</v>
      </c>
      <c r="C134" s="79" t="s">
        <v>3618</v>
      </c>
      <c r="D134" s="79" t="s">
        <v>1812</v>
      </c>
      <c r="E134" s="79" t="s">
        <v>89</v>
      </c>
      <c r="F134" s="79" t="s">
        <v>3597</v>
      </c>
      <c r="G134" s="79" t="s">
        <v>480</v>
      </c>
      <c r="H134" s="79" t="s">
        <v>89</v>
      </c>
      <c r="I134" s="86">
        <v>0</v>
      </c>
      <c r="J134" s="86">
        <v>0</v>
      </c>
      <c r="K134" s="79" t="s">
        <v>1825</v>
      </c>
      <c r="L134" s="79" t="s">
        <v>1633</v>
      </c>
      <c r="M134" s="79" t="s">
        <v>3618</v>
      </c>
      <c r="N134" s="84">
        <v>45716</v>
      </c>
      <c r="O134" s="79" t="s">
        <v>1633</v>
      </c>
      <c r="P134" s="79" t="s">
        <v>377</v>
      </c>
      <c r="Q134" s="79" t="s">
        <v>378</v>
      </c>
      <c r="R134" s="79" t="s">
        <v>1633</v>
      </c>
      <c r="S134" s="79" t="s">
        <v>1633</v>
      </c>
      <c r="T134" s="79" t="s">
        <v>1633</v>
      </c>
      <c r="U134" s="79" t="s">
        <v>4527</v>
      </c>
      <c r="V134" s="79" t="s">
        <v>1815</v>
      </c>
      <c r="W134" s="79" t="s">
        <v>1633</v>
      </c>
      <c r="X134" s="84"/>
      <c r="Y134" s="79" t="s">
        <v>1633</v>
      </c>
      <c r="Z134" s="84"/>
      <c r="AA134" s="79" t="s">
        <v>1633</v>
      </c>
      <c r="AB134" s="87">
        <v>3</v>
      </c>
      <c r="AC134" s="79" t="s">
        <v>1534</v>
      </c>
      <c r="AD134" s="79" t="s">
        <v>1633</v>
      </c>
      <c r="AE134" s="88">
        <v>0</v>
      </c>
      <c r="AF134" s="79" t="s">
        <v>1633</v>
      </c>
      <c r="AG134" s="79" t="s">
        <v>1633</v>
      </c>
      <c r="AH134" s="79" t="s">
        <v>1633</v>
      </c>
      <c r="AI134" s="79" t="s">
        <v>1633</v>
      </c>
      <c r="AJ134" s="79" t="s">
        <v>1633</v>
      </c>
      <c r="AK134" s="79" t="s">
        <v>1633</v>
      </c>
      <c r="AL134" s="79" t="s">
        <v>1633</v>
      </c>
      <c r="AM134" s="79" t="s">
        <v>1816</v>
      </c>
      <c r="AN134" s="79" t="s">
        <v>1633</v>
      </c>
      <c r="AO134" t="s">
        <v>1817</v>
      </c>
      <c r="AP134" t="s">
        <v>1817</v>
      </c>
    </row>
    <row r="135" spans="1:42" x14ac:dyDescent="0.25">
      <c r="A135" s="84">
        <v>45747</v>
      </c>
      <c r="B135" s="85" t="s">
        <v>1828</v>
      </c>
      <c r="C135" s="79" t="s">
        <v>1829</v>
      </c>
      <c r="D135" s="79" t="s">
        <v>1812</v>
      </c>
      <c r="E135" s="79" t="s">
        <v>89</v>
      </c>
      <c r="F135" s="79" t="s">
        <v>3599</v>
      </c>
      <c r="G135" s="79" t="s">
        <v>470</v>
      </c>
      <c r="H135" s="79" t="s">
        <v>89</v>
      </c>
      <c r="I135" s="86">
        <v>510.4</v>
      </c>
      <c r="J135" s="86">
        <v>510.4</v>
      </c>
      <c r="K135" s="79" t="s">
        <v>1830</v>
      </c>
      <c r="L135" s="79" t="s">
        <v>1633</v>
      </c>
      <c r="M135" s="79" t="s">
        <v>1829</v>
      </c>
      <c r="N135" s="84">
        <v>45747</v>
      </c>
      <c r="O135" s="79" t="s">
        <v>1633</v>
      </c>
      <c r="P135" s="79" t="s">
        <v>377</v>
      </c>
      <c r="Q135" s="79" t="s">
        <v>378</v>
      </c>
      <c r="R135" s="79" t="s">
        <v>1633</v>
      </c>
      <c r="S135" s="79" t="s">
        <v>1633</v>
      </c>
      <c r="T135" s="79" t="s">
        <v>1633</v>
      </c>
      <c r="U135" s="79" t="s">
        <v>4519</v>
      </c>
      <c r="V135" s="79" t="s">
        <v>1815</v>
      </c>
      <c r="W135" s="79" t="s">
        <v>1633</v>
      </c>
      <c r="X135" s="84"/>
      <c r="Y135" s="79" t="s">
        <v>1633</v>
      </c>
      <c r="Z135" s="84"/>
      <c r="AA135" s="79" t="s">
        <v>1633</v>
      </c>
      <c r="AB135" s="87">
        <v>7929908</v>
      </c>
      <c r="AC135" s="79" t="s">
        <v>1534</v>
      </c>
      <c r="AD135" s="79" t="s">
        <v>1633</v>
      </c>
      <c r="AE135" s="88">
        <v>0</v>
      </c>
      <c r="AF135" s="79" t="s">
        <v>1633</v>
      </c>
      <c r="AG135" s="79" t="s">
        <v>1633</v>
      </c>
      <c r="AH135" s="79" t="s">
        <v>1633</v>
      </c>
      <c r="AI135" s="79" t="s">
        <v>1633</v>
      </c>
      <c r="AJ135" s="79" t="s">
        <v>1633</v>
      </c>
      <c r="AK135" s="79" t="s">
        <v>1633</v>
      </c>
      <c r="AL135" s="79" t="s">
        <v>1633</v>
      </c>
      <c r="AM135" s="79" t="s">
        <v>1816</v>
      </c>
      <c r="AN135" s="79" t="s">
        <v>1633</v>
      </c>
      <c r="AO135" t="s">
        <v>1817</v>
      </c>
      <c r="AP135" t="s">
        <v>1817</v>
      </c>
    </row>
    <row r="136" spans="1:42" x14ac:dyDescent="0.25">
      <c r="A136" s="84">
        <v>45747</v>
      </c>
      <c r="B136" s="85" t="s">
        <v>1828</v>
      </c>
      <c r="C136" s="79" t="s">
        <v>1829</v>
      </c>
      <c r="D136" s="79" t="s">
        <v>1812</v>
      </c>
      <c r="E136" s="79" t="s">
        <v>89</v>
      </c>
      <c r="F136" s="79" t="s">
        <v>3599</v>
      </c>
      <c r="G136" s="79" t="s">
        <v>470</v>
      </c>
      <c r="H136" s="79" t="s">
        <v>89</v>
      </c>
      <c r="I136" s="86">
        <v>510.4</v>
      </c>
      <c r="J136" s="86">
        <v>510.4</v>
      </c>
      <c r="K136" s="79" t="s">
        <v>1830</v>
      </c>
      <c r="L136" s="79" t="s">
        <v>1633</v>
      </c>
      <c r="M136" s="79" t="s">
        <v>1829</v>
      </c>
      <c r="N136" s="84">
        <v>45747</v>
      </c>
      <c r="O136" s="79" t="s">
        <v>1633</v>
      </c>
      <c r="P136" s="79" t="s">
        <v>377</v>
      </c>
      <c r="Q136" s="79" t="s">
        <v>378</v>
      </c>
      <c r="R136" s="79" t="s">
        <v>1633</v>
      </c>
      <c r="S136" s="79" t="s">
        <v>1633</v>
      </c>
      <c r="T136" s="79" t="s">
        <v>1633</v>
      </c>
      <c r="U136" s="79" t="s">
        <v>4520</v>
      </c>
      <c r="V136" s="79" t="s">
        <v>1815</v>
      </c>
      <c r="W136" s="79" t="s">
        <v>1633</v>
      </c>
      <c r="X136" s="84"/>
      <c r="Y136" s="79" t="s">
        <v>1633</v>
      </c>
      <c r="Z136" s="84"/>
      <c r="AA136" s="79" t="s">
        <v>1633</v>
      </c>
      <c r="AB136" s="87">
        <v>7929908</v>
      </c>
      <c r="AC136" s="79" t="s">
        <v>1534</v>
      </c>
      <c r="AD136" s="79" t="s">
        <v>1633</v>
      </c>
      <c r="AE136" s="88">
        <v>0</v>
      </c>
      <c r="AF136" s="79" t="s">
        <v>1633</v>
      </c>
      <c r="AG136" s="79" t="s">
        <v>1633</v>
      </c>
      <c r="AH136" s="79" t="s">
        <v>1633</v>
      </c>
      <c r="AI136" s="79" t="s">
        <v>1633</v>
      </c>
      <c r="AJ136" s="79" t="s">
        <v>1633</v>
      </c>
      <c r="AK136" s="79" t="s">
        <v>1633</v>
      </c>
      <c r="AL136" s="79" t="s">
        <v>1633</v>
      </c>
      <c r="AM136" s="79" t="s">
        <v>1816</v>
      </c>
      <c r="AN136" s="79" t="s">
        <v>1633</v>
      </c>
      <c r="AO136" t="s">
        <v>1817</v>
      </c>
      <c r="AP136" t="s">
        <v>1817</v>
      </c>
    </row>
    <row r="137" spans="1:42" x14ac:dyDescent="0.25">
      <c r="A137" s="84">
        <v>45747</v>
      </c>
      <c r="B137" s="85" t="s">
        <v>1828</v>
      </c>
      <c r="C137" s="79" t="s">
        <v>3621</v>
      </c>
      <c r="D137" s="79" t="s">
        <v>1812</v>
      </c>
      <c r="E137" s="79" t="s">
        <v>89</v>
      </c>
      <c r="F137" s="79" t="s">
        <v>984</v>
      </c>
      <c r="G137" s="79" t="s">
        <v>468</v>
      </c>
      <c r="H137" s="79" t="s">
        <v>89</v>
      </c>
      <c r="I137" s="86">
        <v>0.04</v>
      </c>
      <c r="J137" s="86">
        <v>0.04</v>
      </c>
      <c r="K137" s="79" t="s">
        <v>1830</v>
      </c>
      <c r="L137" s="79" t="s">
        <v>1633</v>
      </c>
      <c r="M137" s="79" t="s">
        <v>3621</v>
      </c>
      <c r="N137" s="84">
        <v>45747</v>
      </c>
      <c r="O137" s="79" t="s">
        <v>1633</v>
      </c>
      <c r="P137" s="79" t="s">
        <v>377</v>
      </c>
      <c r="Q137" s="79" t="s">
        <v>378</v>
      </c>
      <c r="R137" s="79" t="s">
        <v>1633</v>
      </c>
      <c r="S137" s="79" t="s">
        <v>1633</v>
      </c>
      <c r="T137" s="79" t="s">
        <v>1633</v>
      </c>
      <c r="U137" s="79" t="s">
        <v>4529</v>
      </c>
      <c r="V137" s="79" t="s">
        <v>1810</v>
      </c>
      <c r="W137" s="79" t="s">
        <v>1633</v>
      </c>
      <c r="X137" s="84"/>
      <c r="Y137" s="79" t="s">
        <v>1633</v>
      </c>
      <c r="Z137" s="84"/>
      <c r="AA137" s="79" t="s">
        <v>1633</v>
      </c>
      <c r="AB137" s="87">
        <v>641</v>
      </c>
      <c r="AC137" s="79" t="s">
        <v>1534</v>
      </c>
      <c r="AD137" s="79" t="s">
        <v>1633</v>
      </c>
      <c r="AE137" s="88">
        <v>0</v>
      </c>
      <c r="AF137" s="79" t="s">
        <v>1633</v>
      </c>
      <c r="AG137" s="79" t="s">
        <v>1633</v>
      </c>
      <c r="AH137" s="79" t="s">
        <v>1633</v>
      </c>
      <c r="AI137" s="79" t="s">
        <v>1633</v>
      </c>
      <c r="AJ137" s="79" t="s">
        <v>1633</v>
      </c>
      <c r="AK137" s="79" t="s">
        <v>1633</v>
      </c>
      <c r="AL137" s="79" t="s">
        <v>1633</v>
      </c>
      <c r="AM137" s="79" t="s">
        <v>1816</v>
      </c>
      <c r="AN137" s="79" t="s">
        <v>1633</v>
      </c>
      <c r="AO137" t="s">
        <v>1817</v>
      </c>
      <c r="AP137" t="s">
        <v>1817</v>
      </c>
    </row>
    <row r="138" spans="1:42" x14ac:dyDescent="0.25">
      <c r="A138" s="84">
        <v>45747</v>
      </c>
      <c r="B138" s="85" t="s">
        <v>1828</v>
      </c>
      <c r="C138" s="79" t="s">
        <v>3621</v>
      </c>
      <c r="D138" s="79" t="s">
        <v>1812</v>
      </c>
      <c r="E138" s="79" t="s">
        <v>89</v>
      </c>
      <c r="F138" s="79" t="s">
        <v>984</v>
      </c>
      <c r="G138" s="79" t="s">
        <v>468</v>
      </c>
      <c r="H138" s="79" t="s">
        <v>89</v>
      </c>
      <c r="I138" s="86">
        <v>41.49</v>
      </c>
      <c r="J138" s="86">
        <v>41.49</v>
      </c>
      <c r="K138" s="79" t="s">
        <v>1830</v>
      </c>
      <c r="L138" s="79" t="s">
        <v>1633</v>
      </c>
      <c r="M138" s="79" t="s">
        <v>3621</v>
      </c>
      <c r="N138" s="84">
        <v>45747</v>
      </c>
      <c r="O138" s="79" t="s">
        <v>1633</v>
      </c>
      <c r="P138" s="79" t="s">
        <v>377</v>
      </c>
      <c r="Q138" s="79" t="s">
        <v>378</v>
      </c>
      <c r="R138" s="79" t="s">
        <v>1633</v>
      </c>
      <c r="S138" s="79" t="s">
        <v>1633</v>
      </c>
      <c r="T138" s="79" t="s">
        <v>1633</v>
      </c>
      <c r="U138" s="79" t="s">
        <v>4529</v>
      </c>
      <c r="V138" s="79" t="s">
        <v>1815</v>
      </c>
      <c r="W138" s="79" t="s">
        <v>1633</v>
      </c>
      <c r="X138" s="84"/>
      <c r="Y138" s="79" t="s">
        <v>1633</v>
      </c>
      <c r="Z138" s="84"/>
      <c r="AA138" s="79" t="s">
        <v>1633</v>
      </c>
      <c r="AB138" s="87">
        <v>648361</v>
      </c>
      <c r="AC138" s="79" t="s">
        <v>1534</v>
      </c>
      <c r="AD138" s="79" t="s">
        <v>1633</v>
      </c>
      <c r="AE138" s="88">
        <v>0</v>
      </c>
      <c r="AF138" s="79" t="s">
        <v>1633</v>
      </c>
      <c r="AG138" s="79" t="s">
        <v>1633</v>
      </c>
      <c r="AH138" s="79" t="s">
        <v>1633</v>
      </c>
      <c r="AI138" s="79" t="s">
        <v>1633</v>
      </c>
      <c r="AJ138" s="79" t="s">
        <v>1633</v>
      </c>
      <c r="AK138" s="79" t="s">
        <v>1633</v>
      </c>
      <c r="AL138" s="79" t="s">
        <v>1633</v>
      </c>
      <c r="AM138" s="79" t="s">
        <v>1816</v>
      </c>
      <c r="AN138" s="79" t="s">
        <v>1633</v>
      </c>
      <c r="AO138" t="s">
        <v>1817</v>
      </c>
      <c r="AP138" t="s">
        <v>1817</v>
      </c>
    </row>
    <row r="139" spans="1:42" x14ac:dyDescent="0.25">
      <c r="A139" s="84">
        <v>45747</v>
      </c>
      <c r="B139" s="85" t="s">
        <v>1828</v>
      </c>
      <c r="C139" s="79" t="s">
        <v>3621</v>
      </c>
      <c r="D139" s="79" t="s">
        <v>1812</v>
      </c>
      <c r="E139" s="79" t="s">
        <v>89</v>
      </c>
      <c r="F139" s="79" t="s">
        <v>984</v>
      </c>
      <c r="G139" s="79" t="s">
        <v>468</v>
      </c>
      <c r="H139" s="79" t="s">
        <v>89</v>
      </c>
      <c r="I139" s="86">
        <v>1770.79</v>
      </c>
      <c r="J139" s="86">
        <v>1770.79</v>
      </c>
      <c r="K139" s="79" t="s">
        <v>1830</v>
      </c>
      <c r="L139" s="79" t="s">
        <v>1633</v>
      </c>
      <c r="M139" s="79" t="s">
        <v>3621</v>
      </c>
      <c r="N139" s="84">
        <v>45747</v>
      </c>
      <c r="O139" s="79" t="s">
        <v>1633</v>
      </c>
      <c r="P139" s="79" t="s">
        <v>377</v>
      </c>
      <c r="Q139" s="79" t="s">
        <v>378</v>
      </c>
      <c r="R139" s="79" t="s">
        <v>1633</v>
      </c>
      <c r="S139" s="79" t="s">
        <v>1633</v>
      </c>
      <c r="T139" s="79" t="s">
        <v>1633</v>
      </c>
      <c r="U139" s="79" t="s">
        <v>4528</v>
      </c>
      <c r="V139" s="79" t="s">
        <v>1815</v>
      </c>
      <c r="W139" s="79" t="s">
        <v>1633</v>
      </c>
      <c r="X139" s="84"/>
      <c r="Y139" s="79" t="s">
        <v>1633</v>
      </c>
      <c r="Z139" s="84"/>
      <c r="AA139" s="79" t="s">
        <v>1633</v>
      </c>
      <c r="AB139" s="87">
        <v>27523504</v>
      </c>
      <c r="AC139" s="79" t="s">
        <v>1534</v>
      </c>
      <c r="AD139" s="79" t="s">
        <v>1633</v>
      </c>
      <c r="AE139" s="88">
        <v>0</v>
      </c>
      <c r="AF139" s="79" t="s">
        <v>1633</v>
      </c>
      <c r="AG139" s="79" t="s">
        <v>1633</v>
      </c>
      <c r="AH139" s="79" t="s">
        <v>1633</v>
      </c>
      <c r="AI139" s="79" t="s">
        <v>1633</v>
      </c>
      <c r="AJ139" s="79" t="s">
        <v>1633</v>
      </c>
      <c r="AK139" s="79" t="s">
        <v>1633</v>
      </c>
      <c r="AL139" s="79" t="s">
        <v>1633</v>
      </c>
      <c r="AM139" s="79" t="s">
        <v>1816</v>
      </c>
      <c r="AN139" s="79" t="s">
        <v>1633</v>
      </c>
      <c r="AO139" t="s">
        <v>1817</v>
      </c>
      <c r="AP139" t="s">
        <v>1817</v>
      </c>
    </row>
    <row r="140" spans="1:42" x14ac:dyDescent="0.25">
      <c r="A140" s="84">
        <v>45747</v>
      </c>
      <c r="B140" s="85" t="s">
        <v>1828</v>
      </c>
      <c r="C140" s="79" t="s">
        <v>3621</v>
      </c>
      <c r="D140" s="79" t="s">
        <v>1812</v>
      </c>
      <c r="E140" s="79" t="s">
        <v>89</v>
      </c>
      <c r="F140" s="79" t="s">
        <v>984</v>
      </c>
      <c r="G140" s="79" t="s">
        <v>468</v>
      </c>
      <c r="H140" s="79" t="s">
        <v>89</v>
      </c>
      <c r="I140" s="86">
        <v>1.75</v>
      </c>
      <c r="J140" s="86">
        <v>1.75</v>
      </c>
      <c r="K140" s="79" t="s">
        <v>1830</v>
      </c>
      <c r="L140" s="79" t="s">
        <v>1633</v>
      </c>
      <c r="M140" s="79" t="s">
        <v>3621</v>
      </c>
      <c r="N140" s="84">
        <v>45747</v>
      </c>
      <c r="O140" s="79" t="s">
        <v>1633</v>
      </c>
      <c r="P140" s="79" t="s">
        <v>377</v>
      </c>
      <c r="Q140" s="79" t="s">
        <v>378</v>
      </c>
      <c r="R140" s="79" t="s">
        <v>1633</v>
      </c>
      <c r="S140" s="79" t="s">
        <v>1633</v>
      </c>
      <c r="T140" s="79" t="s">
        <v>1633</v>
      </c>
      <c r="U140" s="79" t="s">
        <v>4528</v>
      </c>
      <c r="V140" s="79" t="s">
        <v>1810</v>
      </c>
      <c r="W140" s="79" t="s">
        <v>1633</v>
      </c>
      <c r="X140" s="84"/>
      <c r="Y140" s="79" t="s">
        <v>1633</v>
      </c>
      <c r="Z140" s="84"/>
      <c r="AA140" s="79" t="s">
        <v>1633</v>
      </c>
      <c r="AB140" s="87">
        <v>27362</v>
      </c>
      <c r="AC140" s="79" t="s">
        <v>1534</v>
      </c>
      <c r="AD140" s="79" t="s">
        <v>1633</v>
      </c>
      <c r="AE140" s="88">
        <v>0</v>
      </c>
      <c r="AF140" s="79" t="s">
        <v>1633</v>
      </c>
      <c r="AG140" s="79" t="s">
        <v>1633</v>
      </c>
      <c r="AH140" s="79" t="s">
        <v>1633</v>
      </c>
      <c r="AI140" s="79" t="s">
        <v>1633</v>
      </c>
      <c r="AJ140" s="79" t="s">
        <v>1633</v>
      </c>
      <c r="AK140" s="79" t="s">
        <v>1633</v>
      </c>
      <c r="AL140" s="79" t="s">
        <v>1633</v>
      </c>
      <c r="AM140" s="79" t="s">
        <v>1816</v>
      </c>
      <c r="AN140" s="79" t="s">
        <v>1633</v>
      </c>
      <c r="AO140" t="s">
        <v>1817</v>
      </c>
      <c r="AP140" t="s">
        <v>1817</v>
      </c>
    </row>
    <row r="141" spans="1:42" x14ac:dyDescent="0.25">
      <c r="A141" s="84">
        <v>45747</v>
      </c>
      <c r="B141" s="85" t="s">
        <v>1828</v>
      </c>
      <c r="C141" s="79" t="s">
        <v>4531</v>
      </c>
      <c r="D141" s="79" t="s">
        <v>1812</v>
      </c>
      <c r="E141" s="79" t="s">
        <v>89</v>
      </c>
      <c r="F141" s="79" t="s">
        <v>3599</v>
      </c>
      <c r="G141" s="79" t="s">
        <v>470</v>
      </c>
      <c r="H141" s="79" t="s">
        <v>89</v>
      </c>
      <c r="I141" s="86">
        <v>25.27</v>
      </c>
      <c r="J141" s="86">
        <v>25.27</v>
      </c>
      <c r="K141" s="79" t="s">
        <v>1830</v>
      </c>
      <c r="L141" s="79" t="s">
        <v>1633</v>
      </c>
      <c r="M141" s="79" t="s">
        <v>4531</v>
      </c>
      <c r="N141" s="84">
        <v>45747</v>
      </c>
      <c r="O141" s="79" t="s">
        <v>1633</v>
      </c>
      <c r="P141" s="79" t="s">
        <v>377</v>
      </c>
      <c r="Q141" s="79" t="s">
        <v>378</v>
      </c>
      <c r="R141" s="79" t="s">
        <v>1633</v>
      </c>
      <c r="S141" s="79" t="s">
        <v>1633</v>
      </c>
      <c r="T141" s="79" t="s">
        <v>1633</v>
      </c>
      <c r="U141" s="79" t="s">
        <v>4524</v>
      </c>
      <c r="V141" s="79" t="s">
        <v>1815</v>
      </c>
      <c r="W141" s="79" t="s">
        <v>1633</v>
      </c>
      <c r="X141" s="84"/>
      <c r="Y141" s="79" t="s">
        <v>1633</v>
      </c>
      <c r="Z141" s="84"/>
      <c r="AA141" s="79" t="s">
        <v>1633</v>
      </c>
      <c r="AB141" s="87">
        <v>429769</v>
      </c>
      <c r="AC141" s="79" t="s">
        <v>1534</v>
      </c>
      <c r="AD141" s="79" t="s">
        <v>1633</v>
      </c>
      <c r="AE141" s="88">
        <v>0</v>
      </c>
      <c r="AF141" s="79" t="s">
        <v>1633</v>
      </c>
      <c r="AG141" s="79" t="s">
        <v>1633</v>
      </c>
      <c r="AH141" s="79" t="s">
        <v>1633</v>
      </c>
      <c r="AI141" s="79" t="s">
        <v>1633</v>
      </c>
      <c r="AJ141" s="79" t="s">
        <v>1633</v>
      </c>
      <c r="AK141" s="79" t="s">
        <v>1633</v>
      </c>
      <c r="AL141" s="79" t="s">
        <v>1633</v>
      </c>
      <c r="AM141" s="79" t="s">
        <v>1816</v>
      </c>
      <c r="AN141" s="79" t="s">
        <v>1633</v>
      </c>
      <c r="AO141" t="s">
        <v>1817</v>
      </c>
      <c r="AP141" t="s">
        <v>1817</v>
      </c>
    </row>
    <row r="142" spans="1:42" x14ac:dyDescent="0.25">
      <c r="A142" s="84">
        <v>45747</v>
      </c>
      <c r="B142" s="85" t="s">
        <v>1828</v>
      </c>
      <c r="C142" s="79" t="s">
        <v>4531</v>
      </c>
      <c r="D142" s="79" t="s">
        <v>1812</v>
      </c>
      <c r="E142" s="79" t="s">
        <v>89</v>
      </c>
      <c r="F142" s="79" t="s">
        <v>3599</v>
      </c>
      <c r="G142" s="79" t="s">
        <v>470</v>
      </c>
      <c r="H142" s="79" t="s">
        <v>89</v>
      </c>
      <c r="I142" s="86">
        <v>3.64</v>
      </c>
      <c r="J142" s="86">
        <v>3.64</v>
      </c>
      <c r="K142" s="79" t="s">
        <v>1830</v>
      </c>
      <c r="L142" s="79" t="s">
        <v>1633</v>
      </c>
      <c r="M142" s="79" t="s">
        <v>4531</v>
      </c>
      <c r="N142" s="84">
        <v>45747</v>
      </c>
      <c r="O142" s="79" t="s">
        <v>1633</v>
      </c>
      <c r="P142" s="79" t="s">
        <v>377</v>
      </c>
      <c r="Q142" s="79" t="s">
        <v>378</v>
      </c>
      <c r="R142" s="79" t="s">
        <v>1633</v>
      </c>
      <c r="S142" s="79" t="s">
        <v>1633</v>
      </c>
      <c r="T142" s="79" t="s">
        <v>1633</v>
      </c>
      <c r="U142" s="79" t="s">
        <v>4525</v>
      </c>
      <c r="V142" s="79" t="s">
        <v>1815</v>
      </c>
      <c r="W142" s="79" t="s">
        <v>1633</v>
      </c>
      <c r="X142" s="84"/>
      <c r="Y142" s="79" t="s">
        <v>1633</v>
      </c>
      <c r="Z142" s="84"/>
      <c r="AA142" s="79" t="s">
        <v>1633</v>
      </c>
      <c r="AB142" s="87">
        <v>62245</v>
      </c>
      <c r="AC142" s="79" t="s">
        <v>1534</v>
      </c>
      <c r="AD142" s="79" t="s">
        <v>1633</v>
      </c>
      <c r="AE142" s="88">
        <v>0</v>
      </c>
      <c r="AF142" s="79" t="s">
        <v>1633</v>
      </c>
      <c r="AG142" s="79" t="s">
        <v>1633</v>
      </c>
      <c r="AH142" s="79" t="s">
        <v>1633</v>
      </c>
      <c r="AI142" s="79" t="s">
        <v>1633</v>
      </c>
      <c r="AJ142" s="79" t="s">
        <v>1633</v>
      </c>
      <c r="AK142" s="79" t="s">
        <v>1633</v>
      </c>
      <c r="AL142" s="79" t="s">
        <v>1633</v>
      </c>
      <c r="AM142" s="79" t="s">
        <v>1816</v>
      </c>
      <c r="AN142" s="79" t="s">
        <v>1633</v>
      </c>
      <c r="AO142" t="s">
        <v>1817</v>
      </c>
      <c r="AP142" t="s">
        <v>1817</v>
      </c>
    </row>
    <row r="143" spans="1:42" x14ac:dyDescent="0.25">
      <c r="A143" s="84">
        <v>45747</v>
      </c>
      <c r="B143" s="85" t="s">
        <v>1828</v>
      </c>
      <c r="C143" s="79" t="s">
        <v>4531</v>
      </c>
      <c r="D143" s="79" t="s">
        <v>1812</v>
      </c>
      <c r="E143" s="79" t="s">
        <v>89</v>
      </c>
      <c r="F143" s="79" t="s">
        <v>3599</v>
      </c>
      <c r="G143" s="79" t="s">
        <v>470</v>
      </c>
      <c r="H143" s="79" t="s">
        <v>89</v>
      </c>
      <c r="I143" s="86">
        <v>102.26</v>
      </c>
      <c r="J143" s="86">
        <v>102.26</v>
      </c>
      <c r="K143" s="79" t="s">
        <v>1830</v>
      </c>
      <c r="L143" s="79" t="s">
        <v>1633</v>
      </c>
      <c r="M143" s="79" t="s">
        <v>4531</v>
      </c>
      <c r="N143" s="84">
        <v>45747</v>
      </c>
      <c r="O143" s="79" t="s">
        <v>1633</v>
      </c>
      <c r="P143" s="79" t="s">
        <v>377</v>
      </c>
      <c r="Q143" s="79" t="s">
        <v>378</v>
      </c>
      <c r="R143" s="79" t="s">
        <v>1633</v>
      </c>
      <c r="S143" s="79" t="s">
        <v>1633</v>
      </c>
      <c r="T143" s="79" t="s">
        <v>1633</v>
      </c>
      <c r="U143" s="79" t="s">
        <v>4522</v>
      </c>
      <c r="V143" s="79" t="s">
        <v>1815</v>
      </c>
      <c r="W143" s="79" t="s">
        <v>1633</v>
      </c>
      <c r="X143" s="84"/>
      <c r="Y143" s="79" t="s">
        <v>1633</v>
      </c>
      <c r="Z143" s="84"/>
      <c r="AA143" s="79" t="s">
        <v>1633</v>
      </c>
      <c r="AB143" s="87">
        <v>1280884</v>
      </c>
      <c r="AC143" s="79" t="s">
        <v>1534</v>
      </c>
      <c r="AD143" s="79" t="s">
        <v>1633</v>
      </c>
      <c r="AE143" s="88">
        <v>0</v>
      </c>
      <c r="AF143" s="79" t="s">
        <v>1633</v>
      </c>
      <c r="AG143" s="79" t="s">
        <v>1633</v>
      </c>
      <c r="AH143" s="79" t="s">
        <v>1633</v>
      </c>
      <c r="AI143" s="79" t="s">
        <v>1633</v>
      </c>
      <c r="AJ143" s="79" t="s">
        <v>1633</v>
      </c>
      <c r="AK143" s="79" t="s">
        <v>1633</v>
      </c>
      <c r="AL143" s="79" t="s">
        <v>1633</v>
      </c>
      <c r="AM143" s="79" t="s">
        <v>1816</v>
      </c>
      <c r="AN143" s="79" t="s">
        <v>1633</v>
      </c>
      <c r="AO143" t="s">
        <v>1817</v>
      </c>
      <c r="AP143" t="s">
        <v>1817</v>
      </c>
    </row>
    <row r="144" spans="1:42" x14ac:dyDescent="0.25">
      <c r="A144" s="84">
        <v>45747</v>
      </c>
      <c r="B144" s="85" t="s">
        <v>1828</v>
      </c>
      <c r="C144" s="79" t="s">
        <v>4531</v>
      </c>
      <c r="D144" s="79" t="s">
        <v>1812</v>
      </c>
      <c r="E144" s="79" t="s">
        <v>89</v>
      </c>
      <c r="F144" s="79" t="s">
        <v>3599</v>
      </c>
      <c r="G144" s="79" t="s">
        <v>470</v>
      </c>
      <c r="H144" s="79" t="s">
        <v>89</v>
      </c>
      <c r="I144" s="86">
        <v>25.27</v>
      </c>
      <c r="J144" s="86">
        <v>25.27</v>
      </c>
      <c r="K144" s="79" t="s">
        <v>1830</v>
      </c>
      <c r="L144" s="79" t="s">
        <v>1633</v>
      </c>
      <c r="M144" s="79" t="s">
        <v>4531</v>
      </c>
      <c r="N144" s="84">
        <v>45747</v>
      </c>
      <c r="O144" s="79" t="s">
        <v>1633</v>
      </c>
      <c r="P144" s="79" t="s">
        <v>377</v>
      </c>
      <c r="Q144" s="79" t="s">
        <v>378</v>
      </c>
      <c r="R144" s="79" t="s">
        <v>1633</v>
      </c>
      <c r="S144" s="79" t="s">
        <v>1633</v>
      </c>
      <c r="T144" s="79" t="s">
        <v>1633</v>
      </c>
      <c r="U144" s="79" t="s">
        <v>4523</v>
      </c>
      <c r="V144" s="79" t="s">
        <v>1815</v>
      </c>
      <c r="W144" s="79" t="s">
        <v>1633</v>
      </c>
      <c r="X144" s="84"/>
      <c r="Y144" s="79" t="s">
        <v>1633</v>
      </c>
      <c r="Z144" s="84"/>
      <c r="AA144" s="79" t="s">
        <v>1633</v>
      </c>
      <c r="AB144" s="87">
        <v>429769</v>
      </c>
      <c r="AC144" s="79" t="s">
        <v>1534</v>
      </c>
      <c r="AD144" s="79" t="s">
        <v>1633</v>
      </c>
      <c r="AE144" s="88">
        <v>0</v>
      </c>
      <c r="AF144" s="79" t="s">
        <v>1633</v>
      </c>
      <c r="AG144" s="79" t="s">
        <v>1633</v>
      </c>
      <c r="AH144" s="79" t="s">
        <v>1633</v>
      </c>
      <c r="AI144" s="79" t="s">
        <v>1633</v>
      </c>
      <c r="AJ144" s="79" t="s">
        <v>1633</v>
      </c>
      <c r="AK144" s="79" t="s">
        <v>1633</v>
      </c>
      <c r="AL144" s="79" t="s">
        <v>1633</v>
      </c>
      <c r="AM144" s="79" t="s">
        <v>1816</v>
      </c>
      <c r="AN144" s="79" t="s">
        <v>1633</v>
      </c>
      <c r="AO144" t="s">
        <v>1817</v>
      </c>
      <c r="AP144" t="s">
        <v>1817</v>
      </c>
    </row>
    <row r="145" spans="1:42" x14ac:dyDescent="0.25">
      <c r="A145" s="84">
        <v>45747</v>
      </c>
      <c r="B145" s="85" t="s">
        <v>1828</v>
      </c>
      <c r="C145" s="79" t="s">
        <v>3622</v>
      </c>
      <c r="D145" s="79" t="s">
        <v>1812</v>
      </c>
      <c r="E145" s="79" t="s">
        <v>89</v>
      </c>
      <c r="F145" s="79" t="s">
        <v>3597</v>
      </c>
      <c r="G145" s="79" t="s">
        <v>480</v>
      </c>
      <c r="H145" s="79" t="s">
        <v>89</v>
      </c>
      <c r="I145" s="86">
        <v>0</v>
      </c>
      <c r="J145" s="86">
        <v>0</v>
      </c>
      <c r="K145" s="79" t="s">
        <v>1830</v>
      </c>
      <c r="L145" s="79" t="s">
        <v>1633</v>
      </c>
      <c r="M145" s="79" t="s">
        <v>3622</v>
      </c>
      <c r="N145" s="84">
        <v>45747</v>
      </c>
      <c r="O145" s="79" t="s">
        <v>1633</v>
      </c>
      <c r="P145" s="79" t="s">
        <v>377</v>
      </c>
      <c r="Q145" s="79" t="s">
        <v>378</v>
      </c>
      <c r="R145" s="79" t="s">
        <v>1633</v>
      </c>
      <c r="S145" s="79" t="s">
        <v>1633</v>
      </c>
      <c r="T145" s="79" t="s">
        <v>1633</v>
      </c>
      <c r="U145" s="79" t="s">
        <v>4526</v>
      </c>
      <c r="V145" s="79" t="s">
        <v>1815</v>
      </c>
      <c r="W145" s="79" t="s">
        <v>1633</v>
      </c>
      <c r="X145" s="84"/>
      <c r="Y145" s="79" t="s">
        <v>1633</v>
      </c>
      <c r="Z145" s="84"/>
      <c r="AA145" s="79" t="s">
        <v>1633</v>
      </c>
      <c r="AB145" s="87">
        <v>3</v>
      </c>
      <c r="AC145" s="79" t="s">
        <v>1534</v>
      </c>
      <c r="AD145" s="79" t="s">
        <v>1633</v>
      </c>
      <c r="AE145" s="88">
        <v>0</v>
      </c>
      <c r="AF145" s="79" t="s">
        <v>1633</v>
      </c>
      <c r="AG145" s="79" t="s">
        <v>1633</v>
      </c>
      <c r="AH145" s="79" t="s">
        <v>1633</v>
      </c>
      <c r="AI145" s="79" t="s">
        <v>1633</v>
      </c>
      <c r="AJ145" s="79" t="s">
        <v>1633</v>
      </c>
      <c r="AK145" s="79" t="s">
        <v>1633</v>
      </c>
      <c r="AL145" s="79" t="s">
        <v>1633</v>
      </c>
      <c r="AM145" s="79" t="s">
        <v>1816</v>
      </c>
      <c r="AN145" s="79" t="s">
        <v>1633</v>
      </c>
      <c r="AO145" t="s">
        <v>1817</v>
      </c>
      <c r="AP145" t="s">
        <v>1817</v>
      </c>
    </row>
    <row r="146" spans="1:42" x14ac:dyDescent="0.25">
      <c r="A146" s="84">
        <v>45747</v>
      </c>
      <c r="B146" s="85" t="s">
        <v>1828</v>
      </c>
      <c r="C146" s="79" t="s">
        <v>3622</v>
      </c>
      <c r="D146" s="79" t="s">
        <v>1812</v>
      </c>
      <c r="E146" s="79" t="s">
        <v>89</v>
      </c>
      <c r="F146" s="79" t="s">
        <v>3597</v>
      </c>
      <c r="G146" s="79" t="s">
        <v>480</v>
      </c>
      <c r="H146" s="79" t="s">
        <v>89</v>
      </c>
      <c r="I146" s="86">
        <v>0</v>
      </c>
      <c r="J146" s="86">
        <v>0</v>
      </c>
      <c r="K146" s="79" t="s">
        <v>1830</v>
      </c>
      <c r="L146" s="79" t="s">
        <v>1633</v>
      </c>
      <c r="M146" s="79" t="s">
        <v>3622</v>
      </c>
      <c r="N146" s="84">
        <v>45747</v>
      </c>
      <c r="O146" s="79" t="s">
        <v>1633</v>
      </c>
      <c r="P146" s="79" t="s">
        <v>377</v>
      </c>
      <c r="Q146" s="79" t="s">
        <v>378</v>
      </c>
      <c r="R146" s="79" t="s">
        <v>1633</v>
      </c>
      <c r="S146" s="79" t="s">
        <v>1633</v>
      </c>
      <c r="T146" s="79" t="s">
        <v>1633</v>
      </c>
      <c r="U146" s="79" t="s">
        <v>4527</v>
      </c>
      <c r="V146" s="79" t="s">
        <v>1815</v>
      </c>
      <c r="W146" s="79" t="s">
        <v>1633</v>
      </c>
      <c r="X146" s="84"/>
      <c r="Y146" s="79" t="s">
        <v>1633</v>
      </c>
      <c r="Z146" s="84"/>
      <c r="AA146" s="79" t="s">
        <v>1633</v>
      </c>
      <c r="AB146" s="87">
        <v>3</v>
      </c>
      <c r="AC146" s="79" t="s">
        <v>1534</v>
      </c>
      <c r="AD146" s="79" t="s">
        <v>1633</v>
      </c>
      <c r="AE146" s="88">
        <v>0</v>
      </c>
      <c r="AF146" s="79" t="s">
        <v>1633</v>
      </c>
      <c r="AG146" s="79" t="s">
        <v>1633</v>
      </c>
      <c r="AH146" s="79" t="s">
        <v>1633</v>
      </c>
      <c r="AI146" s="79" t="s">
        <v>1633</v>
      </c>
      <c r="AJ146" s="79" t="s">
        <v>1633</v>
      </c>
      <c r="AK146" s="79" t="s">
        <v>1633</v>
      </c>
      <c r="AL146" s="79" t="s">
        <v>1633</v>
      </c>
      <c r="AM146" s="79" t="s">
        <v>1816</v>
      </c>
      <c r="AN146" s="79" t="s">
        <v>1633</v>
      </c>
      <c r="AO146" t="s">
        <v>1817</v>
      </c>
      <c r="AP146" t="s">
        <v>1817</v>
      </c>
    </row>
    <row r="147" spans="1:42" x14ac:dyDescent="0.25">
      <c r="A147" s="84">
        <v>45747</v>
      </c>
      <c r="B147" s="85" t="s">
        <v>1828</v>
      </c>
      <c r="C147" s="79" t="s">
        <v>1831</v>
      </c>
      <c r="D147" s="79" t="s">
        <v>1812</v>
      </c>
      <c r="E147" s="79" t="s">
        <v>89</v>
      </c>
      <c r="F147" s="79" t="s">
        <v>3601</v>
      </c>
      <c r="G147" s="79" t="s">
        <v>472</v>
      </c>
      <c r="H147" s="79" t="s">
        <v>89</v>
      </c>
      <c r="I147" s="86">
        <v>294.48</v>
      </c>
      <c r="J147" s="86">
        <v>294.48</v>
      </c>
      <c r="K147" s="79" t="s">
        <v>1830</v>
      </c>
      <c r="L147" s="79" t="s">
        <v>1633</v>
      </c>
      <c r="M147" s="79" t="s">
        <v>1831</v>
      </c>
      <c r="N147" s="84">
        <v>45747</v>
      </c>
      <c r="O147" s="79" t="s">
        <v>1633</v>
      </c>
      <c r="P147" s="79" t="s">
        <v>377</v>
      </c>
      <c r="Q147" s="79" t="s">
        <v>378</v>
      </c>
      <c r="R147" s="79" t="s">
        <v>1633</v>
      </c>
      <c r="S147" s="79" t="s">
        <v>1633</v>
      </c>
      <c r="T147" s="79" t="s">
        <v>1633</v>
      </c>
      <c r="U147" s="79" t="s">
        <v>4518</v>
      </c>
      <c r="V147" s="79" t="s">
        <v>1815</v>
      </c>
      <c r="W147" s="79" t="s">
        <v>1633</v>
      </c>
      <c r="X147" s="84"/>
      <c r="Y147" s="79" t="s">
        <v>1633</v>
      </c>
      <c r="Z147" s="84"/>
      <c r="AA147" s="79" t="s">
        <v>1633</v>
      </c>
      <c r="AB147" s="87">
        <v>4561523</v>
      </c>
      <c r="AC147" s="79" t="s">
        <v>1534</v>
      </c>
      <c r="AD147" s="79" t="s">
        <v>1633</v>
      </c>
      <c r="AE147" s="88">
        <v>0</v>
      </c>
      <c r="AF147" s="79" t="s">
        <v>1633</v>
      </c>
      <c r="AG147" s="79" t="s">
        <v>1633</v>
      </c>
      <c r="AH147" s="79" t="s">
        <v>1633</v>
      </c>
      <c r="AI147" s="79" t="s">
        <v>1633</v>
      </c>
      <c r="AJ147" s="79" t="s">
        <v>1633</v>
      </c>
      <c r="AK147" s="79" t="s">
        <v>1633</v>
      </c>
      <c r="AL147" s="79" t="s">
        <v>1633</v>
      </c>
      <c r="AM147" s="79" t="s">
        <v>1816</v>
      </c>
      <c r="AN147" s="79" t="s">
        <v>1633</v>
      </c>
      <c r="AO147" t="s">
        <v>1817</v>
      </c>
      <c r="AP147" t="s">
        <v>1817</v>
      </c>
    </row>
    <row r="148" spans="1:42" x14ac:dyDescent="0.25">
      <c r="A148" s="84">
        <v>45777</v>
      </c>
      <c r="B148" s="85" t="s">
        <v>1833</v>
      </c>
      <c r="C148" s="79" t="s">
        <v>1834</v>
      </c>
      <c r="D148" s="79" t="s">
        <v>1812</v>
      </c>
      <c r="E148" s="79" t="s">
        <v>89</v>
      </c>
      <c r="F148" s="79" t="s">
        <v>3601</v>
      </c>
      <c r="G148" s="79" t="s">
        <v>472</v>
      </c>
      <c r="H148" s="79" t="s">
        <v>89</v>
      </c>
      <c r="I148" s="86">
        <v>294.48</v>
      </c>
      <c r="J148" s="86">
        <v>294.48</v>
      </c>
      <c r="K148" s="79" t="s">
        <v>1835</v>
      </c>
      <c r="L148" s="79" t="s">
        <v>1633</v>
      </c>
      <c r="M148" s="79" t="s">
        <v>1834</v>
      </c>
      <c r="N148" s="84">
        <v>45777</v>
      </c>
      <c r="O148" s="79" t="s">
        <v>1633</v>
      </c>
      <c r="P148" s="79" t="s">
        <v>377</v>
      </c>
      <c r="Q148" s="79" t="s">
        <v>378</v>
      </c>
      <c r="R148" s="79" t="s">
        <v>1633</v>
      </c>
      <c r="S148" s="79" t="s">
        <v>1633</v>
      </c>
      <c r="T148" s="79" t="s">
        <v>1633</v>
      </c>
      <c r="U148" s="79" t="s">
        <v>4518</v>
      </c>
      <c r="V148" s="79" t="s">
        <v>1815</v>
      </c>
      <c r="W148" s="79" t="s">
        <v>1633</v>
      </c>
      <c r="X148" s="84"/>
      <c r="Y148" s="79" t="s">
        <v>1633</v>
      </c>
      <c r="Z148" s="84"/>
      <c r="AA148" s="79" t="s">
        <v>1633</v>
      </c>
      <c r="AB148" s="87">
        <v>4561523</v>
      </c>
      <c r="AC148" s="79" t="s">
        <v>1534</v>
      </c>
      <c r="AD148" s="79" t="s">
        <v>1633</v>
      </c>
      <c r="AE148" s="88">
        <v>0</v>
      </c>
      <c r="AF148" s="79" t="s">
        <v>1633</v>
      </c>
      <c r="AG148" s="79" t="s">
        <v>1633</v>
      </c>
      <c r="AH148" s="79" t="s">
        <v>1633</v>
      </c>
      <c r="AI148" s="79" t="s">
        <v>1633</v>
      </c>
      <c r="AJ148" s="79" t="s">
        <v>1633</v>
      </c>
      <c r="AK148" s="79" t="s">
        <v>1633</v>
      </c>
      <c r="AL148" s="79" t="s">
        <v>1633</v>
      </c>
      <c r="AM148" s="79" t="s">
        <v>1816</v>
      </c>
      <c r="AN148" s="79" t="s">
        <v>1633</v>
      </c>
      <c r="AO148" t="s">
        <v>1817</v>
      </c>
      <c r="AP148" t="s">
        <v>1817</v>
      </c>
    </row>
    <row r="149" spans="1:42" x14ac:dyDescent="0.25">
      <c r="A149" s="84">
        <v>45777</v>
      </c>
      <c r="B149" s="85" t="s">
        <v>1833</v>
      </c>
      <c r="C149" s="79" t="s">
        <v>3624</v>
      </c>
      <c r="D149" s="79" t="s">
        <v>1812</v>
      </c>
      <c r="E149" s="79" t="s">
        <v>89</v>
      </c>
      <c r="F149" s="79" t="s">
        <v>984</v>
      </c>
      <c r="G149" s="79" t="s">
        <v>468</v>
      </c>
      <c r="H149" s="79" t="s">
        <v>89</v>
      </c>
      <c r="I149" s="86">
        <v>0.04</v>
      </c>
      <c r="J149" s="86">
        <v>0.04</v>
      </c>
      <c r="K149" s="79" t="s">
        <v>1835</v>
      </c>
      <c r="L149" s="79" t="s">
        <v>1633</v>
      </c>
      <c r="M149" s="79" t="s">
        <v>3624</v>
      </c>
      <c r="N149" s="84">
        <v>45777</v>
      </c>
      <c r="O149" s="79" t="s">
        <v>1633</v>
      </c>
      <c r="P149" s="79" t="s">
        <v>377</v>
      </c>
      <c r="Q149" s="79" t="s">
        <v>378</v>
      </c>
      <c r="R149" s="79" t="s">
        <v>1633</v>
      </c>
      <c r="S149" s="79" t="s">
        <v>1633</v>
      </c>
      <c r="T149" s="79" t="s">
        <v>1633</v>
      </c>
      <c r="U149" s="79" t="s">
        <v>4529</v>
      </c>
      <c r="V149" s="79" t="s">
        <v>1810</v>
      </c>
      <c r="W149" s="79" t="s">
        <v>1633</v>
      </c>
      <c r="X149" s="84"/>
      <c r="Y149" s="79" t="s">
        <v>1633</v>
      </c>
      <c r="Z149" s="84"/>
      <c r="AA149" s="79" t="s">
        <v>1633</v>
      </c>
      <c r="AB149" s="87">
        <v>641</v>
      </c>
      <c r="AC149" s="79" t="s">
        <v>1534</v>
      </c>
      <c r="AD149" s="79" t="s">
        <v>1633</v>
      </c>
      <c r="AE149" s="88">
        <v>0</v>
      </c>
      <c r="AF149" s="79" t="s">
        <v>1633</v>
      </c>
      <c r="AG149" s="79" t="s">
        <v>1633</v>
      </c>
      <c r="AH149" s="79" t="s">
        <v>1633</v>
      </c>
      <c r="AI149" s="79" t="s">
        <v>1633</v>
      </c>
      <c r="AJ149" s="79" t="s">
        <v>1633</v>
      </c>
      <c r="AK149" s="79" t="s">
        <v>1633</v>
      </c>
      <c r="AL149" s="79" t="s">
        <v>1633</v>
      </c>
      <c r="AM149" s="79" t="s">
        <v>1816</v>
      </c>
      <c r="AN149" s="79" t="s">
        <v>1633</v>
      </c>
      <c r="AO149" t="s">
        <v>1817</v>
      </c>
      <c r="AP149" t="s">
        <v>1817</v>
      </c>
    </row>
    <row r="150" spans="1:42" x14ac:dyDescent="0.25">
      <c r="A150" s="84">
        <v>45777</v>
      </c>
      <c r="B150" s="85" t="s">
        <v>1833</v>
      </c>
      <c r="C150" s="79" t="s">
        <v>3624</v>
      </c>
      <c r="D150" s="79" t="s">
        <v>1812</v>
      </c>
      <c r="E150" s="79" t="s">
        <v>89</v>
      </c>
      <c r="F150" s="79" t="s">
        <v>984</v>
      </c>
      <c r="G150" s="79" t="s">
        <v>468</v>
      </c>
      <c r="H150" s="79" t="s">
        <v>89</v>
      </c>
      <c r="I150" s="86">
        <v>41.48</v>
      </c>
      <c r="J150" s="86">
        <v>41.48</v>
      </c>
      <c r="K150" s="79" t="s">
        <v>1835</v>
      </c>
      <c r="L150" s="79" t="s">
        <v>1633</v>
      </c>
      <c r="M150" s="79" t="s">
        <v>3624</v>
      </c>
      <c r="N150" s="84">
        <v>45777</v>
      </c>
      <c r="O150" s="79" t="s">
        <v>1633</v>
      </c>
      <c r="P150" s="79" t="s">
        <v>377</v>
      </c>
      <c r="Q150" s="79" t="s">
        <v>378</v>
      </c>
      <c r="R150" s="79" t="s">
        <v>1633</v>
      </c>
      <c r="S150" s="79" t="s">
        <v>1633</v>
      </c>
      <c r="T150" s="79" t="s">
        <v>1633</v>
      </c>
      <c r="U150" s="79" t="s">
        <v>4529</v>
      </c>
      <c r="V150" s="79" t="s">
        <v>1815</v>
      </c>
      <c r="W150" s="79" t="s">
        <v>1633</v>
      </c>
      <c r="X150" s="84"/>
      <c r="Y150" s="79" t="s">
        <v>1633</v>
      </c>
      <c r="Z150" s="84"/>
      <c r="AA150" s="79" t="s">
        <v>1633</v>
      </c>
      <c r="AB150" s="87">
        <v>648360</v>
      </c>
      <c r="AC150" s="79" t="s">
        <v>1534</v>
      </c>
      <c r="AD150" s="79" t="s">
        <v>1633</v>
      </c>
      <c r="AE150" s="88">
        <v>0</v>
      </c>
      <c r="AF150" s="79" t="s">
        <v>1633</v>
      </c>
      <c r="AG150" s="79" t="s">
        <v>1633</v>
      </c>
      <c r="AH150" s="79" t="s">
        <v>1633</v>
      </c>
      <c r="AI150" s="79" t="s">
        <v>1633</v>
      </c>
      <c r="AJ150" s="79" t="s">
        <v>1633</v>
      </c>
      <c r="AK150" s="79" t="s">
        <v>1633</v>
      </c>
      <c r="AL150" s="79" t="s">
        <v>1633</v>
      </c>
      <c r="AM150" s="79" t="s">
        <v>1816</v>
      </c>
      <c r="AN150" s="79" t="s">
        <v>1633</v>
      </c>
      <c r="AO150" t="s">
        <v>1817</v>
      </c>
      <c r="AP150" t="s">
        <v>1817</v>
      </c>
    </row>
    <row r="151" spans="1:42" x14ac:dyDescent="0.25">
      <c r="A151" s="84">
        <v>45777</v>
      </c>
      <c r="B151" s="85" t="s">
        <v>1833</v>
      </c>
      <c r="C151" s="79" t="s">
        <v>3624</v>
      </c>
      <c r="D151" s="79" t="s">
        <v>1812</v>
      </c>
      <c r="E151" s="79" t="s">
        <v>89</v>
      </c>
      <c r="F151" s="79" t="s">
        <v>984</v>
      </c>
      <c r="G151" s="79" t="s">
        <v>468</v>
      </c>
      <c r="H151" s="79" t="s">
        <v>89</v>
      </c>
      <c r="I151" s="86">
        <v>1.74</v>
      </c>
      <c r="J151" s="86">
        <v>1.74</v>
      </c>
      <c r="K151" s="79" t="s">
        <v>1835</v>
      </c>
      <c r="L151" s="79" t="s">
        <v>1633</v>
      </c>
      <c r="M151" s="79" t="s">
        <v>3624</v>
      </c>
      <c r="N151" s="84">
        <v>45777</v>
      </c>
      <c r="O151" s="79" t="s">
        <v>1633</v>
      </c>
      <c r="P151" s="79" t="s">
        <v>377</v>
      </c>
      <c r="Q151" s="79" t="s">
        <v>378</v>
      </c>
      <c r="R151" s="79" t="s">
        <v>1633</v>
      </c>
      <c r="S151" s="79" t="s">
        <v>1633</v>
      </c>
      <c r="T151" s="79" t="s">
        <v>1633</v>
      </c>
      <c r="U151" s="79" t="s">
        <v>4528</v>
      </c>
      <c r="V151" s="79" t="s">
        <v>1810</v>
      </c>
      <c r="W151" s="79" t="s">
        <v>1633</v>
      </c>
      <c r="X151" s="84"/>
      <c r="Y151" s="79" t="s">
        <v>1633</v>
      </c>
      <c r="Z151" s="84"/>
      <c r="AA151" s="79" t="s">
        <v>1633</v>
      </c>
      <c r="AB151" s="87">
        <v>27363</v>
      </c>
      <c r="AC151" s="79" t="s">
        <v>1534</v>
      </c>
      <c r="AD151" s="79" t="s">
        <v>1633</v>
      </c>
      <c r="AE151" s="88">
        <v>0</v>
      </c>
      <c r="AF151" s="79" t="s">
        <v>1633</v>
      </c>
      <c r="AG151" s="79" t="s">
        <v>1633</v>
      </c>
      <c r="AH151" s="79" t="s">
        <v>1633</v>
      </c>
      <c r="AI151" s="79" t="s">
        <v>1633</v>
      </c>
      <c r="AJ151" s="79" t="s">
        <v>1633</v>
      </c>
      <c r="AK151" s="79" t="s">
        <v>1633</v>
      </c>
      <c r="AL151" s="79" t="s">
        <v>1633</v>
      </c>
      <c r="AM151" s="79" t="s">
        <v>1816</v>
      </c>
      <c r="AN151" s="79" t="s">
        <v>1633</v>
      </c>
      <c r="AO151" t="s">
        <v>1817</v>
      </c>
      <c r="AP151" t="s">
        <v>1817</v>
      </c>
    </row>
    <row r="152" spans="1:42" x14ac:dyDescent="0.25">
      <c r="A152" s="84">
        <v>45777</v>
      </c>
      <c r="B152" s="85" t="s">
        <v>1833</v>
      </c>
      <c r="C152" s="79" t="s">
        <v>3624</v>
      </c>
      <c r="D152" s="79" t="s">
        <v>1812</v>
      </c>
      <c r="E152" s="79" t="s">
        <v>89</v>
      </c>
      <c r="F152" s="79" t="s">
        <v>984</v>
      </c>
      <c r="G152" s="79" t="s">
        <v>468</v>
      </c>
      <c r="H152" s="79" t="s">
        <v>89</v>
      </c>
      <c r="I152" s="86">
        <v>1770.78</v>
      </c>
      <c r="J152" s="86">
        <v>1770.78</v>
      </c>
      <c r="K152" s="79" t="s">
        <v>1835</v>
      </c>
      <c r="L152" s="79" t="s">
        <v>1633</v>
      </c>
      <c r="M152" s="79" t="s">
        <v>3624</v>
      </c>
      <c r="N152" s="84">
        <v>45777</v>
      </c>
      <c r="O152" s="79" t="s">
        <v>1633</v>
      </c>
      <c r="P152" s="79" t="s">
        <v>377</v>
      </c>
      <c r="Q152" s="79" t="s">
        <v>378</v>
      </c>
      <c r="R152" s="79" t="s">
        <v>1633</v>
      </c>
      <c r="S152" s="79" t="s">
        <v>1633</v>
      </c>
      <c r="T152" s="79" t="s">
        <v>1633</v>
      </c>
      <c r="U152" s="79" t="s">
        <v>4528</v>
      </c>
      <c r="V152" s="79" t="s">
        <v>1815</v>
      </c>
      <c r="W152" s="79" t="s">
        <v>1633</v>
      </c>
      <c r="X152" s="84"/>
      <c r="Y152" s="79" t="s">
        <v>1633</v>
      </c>
      <c r="Z152" s="84"/>
      <c r="AA152" s="79" t="s">
        <v>1633</v>
      </c>
      <c r="AB152" s="87">
        <v>27523505</v>
      </c>
      <c r="AC152" s="79" t="s">
        <v>1534</v>
      </c>
      <c r="AD152" s="79" t="s">
        <v>1633</v>
      </c>
      <c r="AE152" s="88">
        <v>0</v>
      </c>
      <c r="AF152" s="79" t="s">
        <v>1633</v>
      </c>
      <c r="AG152" s="79" t="s">
        <v>1633</v>
      </c>
      <c r="AH152" s="79" t="s">
        <v>1633</v>
      </c>
      <c r="AI152" s="79" t="s">
        <v>1633</v>
      </c>
      <c r="AJ152" s="79" t="s">
        <v>1633</v>
      </c>
      <c r="AK152" s="79" t="s">
        <v>1633</v>
      </c>
      <c r="AL152" s="79" t="s">
        <v>1633</v>
      </c>
      <c r="AM152" s="79" t="s">
        <v>1816</v>
      </c>
      <c r="AN152" s="79" t="s">
        <v>1633</v>
      </c>
      <c r="AO152" t="s">
        <v>1817</v>
      </c>
      <c r="AP152" t="s">
        <v>1817</v>
      </c>
    </row>
    <row r="153" spans="1:42" x14ac:dyDescent="0.25">
      <c r="A153" s="84">
        <v>45777</v>
      </c>
      <c r="B153" s="85" t="s">
        <v>1833</v>
      </c>
      <c r="C153" s="79" t="s">
        <v>4532</v>
      </c>
      <c r="D153" s="79" t="s">
        <v>1812</v>
      </c>
      <c r="E153" s="79" t="s">
        <v>89</v>
      </c>
      <c r="F153" s="79" t="s">
        <v>3599</v>
      </c>
      <c r="G153" s="79" t="s">
        <v>470</v>
      </c>
      <c r="H153" s="79" t="s">
        <v>89</v>
      </c>
      <c r="I153" s="86">
        <v>102.26</v>
      </c>
      <c r="J153" s="86">
        <v>102.26</v>
      </c>
      <c r="K153" s="79" t="s">
        <v>1835</v>
      </c>
      <c r="L153" s="79" t="s">
        <v>1633</v>
      </c>
      <c r="M153" s="79" t="s">
        <v>4532</v>
      </c>
      <c r="N153" s="84">
        <v>45777</v>
      </c>
      <c r="O153" s="79" t="s">
        <v>1633</v>
      </c>
      <c r="P153" s="79" t="s">
        <v>377</v>
      </c>
      <c r="Q153" s="79" t="s">
        <v>378</v>
      </c>
      <c r="R153" s="79" t="s">
        <v>1633</v>
      </c>
      <c r="S153" s="79" t="s">
        <v>1633</v>
      </c>
      <c r="T153" s="79" t="s">
        <v>1633</v>
      </c>
      <c r="U153" s="79" t="s">
        <v>4522</v>
      </c>
      <c r="V153" s="79" t="s">
        <v>1815</v>
      </c>
      <c r="W153" s="79" t="s">
        <v>1633</v>
      </c>
      <c r="X153" s="84"/>
      <c r="Y153" s="79" t="s">
        <v>1633</v>
      </c>
      <c r="Z153" s="84"/>
      <c r="AA153" s="79" t="s">
        <v>1633</v>
      </c>
      <c r="AB153" s="87">
        <v>1280884</v>
      </c>
      <c r="AC153" s="79" t="s">
        <v>1534</v>
      </c>
      <c r="AD153" s="79" t="s">
        <v>1633</v>
      </c>
      <c r="AE153" s="88">
        <v>0</v>
      </c>
      <c r="AF153" s="79" t="s">
        <v>1633</v>
      </c>
      <c r="AG153" s="79" t="s">
        <v>1633</v>
      </c>
      <c r="AH153" s="79" t="s">
        <v>1633</v>
      </c>
      <c r="AI153" s="79" t="s">
        <v>1633</v>
      </c>
      <c r="AJ153" s="79" t="s">
        <v>1633</v>
      </c>
      <c r="AK153" s="79" t="s">
        <v>1633</v>
      </c>
      <c r="AL153" s="79" t="s">
        <v>1633</v>
      </c>
      <c r="AM153" s="79" t="s">
        <v>1816</v>
      </c>
      <c r="AN153" s="79" t="s">
        <v>1633</v>
      </c>
      <c r="AO153" t="s">
        <v>1817</v>
      </c>
      <c r="AP153" t="s">
        <v>1817</v>
      </c>
    </row>
    <row r="154" spans="1:42" x14ac:dyDescent="0.25">
      <c r="A154" s="84">
        <v>45777</v>
      </c>
      <c r="B154" s="85" t="s">
        <v>1833</v>
      </c>
      <c r="C154" s="79" t="s">
        <v>4532</v>
      </c>
      <c r="D154" s="79" t="s">
        <v>1812</v>
      </c>
      <c r="E154" s="79" t="s">
        <v>89</v>
      </c>
      <c r="F154" s="79" t="s">
        <v>3599</v>
      </c>
      <c r="G154" s="79" t="s">
        <v>470</v>
      </c>
      <c r="H154" s="79" t="s">
        <v>89</v>
      </c>
      <c r="I154" s="86">
        <v>25.27</v>
      </c>
      <c r="J154" s="86">
        <v>25.27</v>
      </c>
      <c r="K154" s="79" t="s">
        <v>1835</v>
      </c>
      <c r="L154" s="79" t="s">
        <v>1633</v>
      </c>
      <c r="M154" s="79" t="s">
        <v>4532</v>
      </c>
      <c r="N154" s="84">
        <v>45777</v>
      </c>
      <c r="O154" s="79" t="s">
        <v>1633</v>
      </c>
      <c r="P154" s="79" t="s">
        <v>377</v>
      </c>
      <c r="Q154" s="79" t="s">
        <v>378</v>
      </c>
      <c r="R154" s="79" t="s">
        <v>1633</v>
      </c>
      <c r="S154" s="79" t="s">
        <v>1633</v>
      </c>
      <c r="T154" s="79" t="s">
        <v>1633</v>
      </c>
      <c r="U154" s="79" t="s">
        <v>4523</v>
      </c>
      <c r="V154" s="79" t="s">
        <v>1815</v>
      </c>
      <c r="W154" s="79" t="s">
        <v>1633</v>
      </c>
      <c r="X154" s="84"/>
      <c r="Y154" s="79" t="s">
        <v>1633</v>
      </c>
      <c r="Z154" s="84"/>
      <c r="AA154" s="79" t="s">
        <v>1633</v>
      </c>
      <c r="AB154" s="87">
        <v>429768</v>
      </c>
      <c r="AC154" s="79" t="s">
        <v>1534</v>
      </c>
      <c r="AD154" s="79" t="s">
        <v>1633</v>
      </c>
      <c r="AE154" s="88">
        <v>0</v>
      </c>
      <c r="AF154" s="79" t="s">
        <v>1633</v>
      </c>
      <c r="AG154" s="79" t="s">
        <v>1633</v>
      </c>
      <c r="AH154" s="79" t="s">
        <v>1633</v>
      </c>
      <c r="AI154" s="79" t="s">
        <v>1633</v>
      </c>
      <c r="AJ154" s="79" t="s">
        <v>1633</v>
      </c>
      <c r="AK154" s="79" t="s">
        <v>1633</v>
      </c>
      <c r="AL154" s="79" t="s">
        <v>1633</v>
      </c>
      <c r="AM154" s="79" t="s">
        <v>1816</v>
      </c>
      <c r="AN154" s="79" t="s">
        <v>1633</v>
      </c>
      <c r="AO154" t="s">
        <v>1817</v>
      </c>
      <c r="AP154" t="s">
        <v>1817</v>
      </c>
    </row>
    <row r="155" spans="1:42" x14ac:dyDescent="0.25">
      <c r="A155" s="84">
        <v>45777</v>
      </c>
      <c r="B155" s="85" t="s">
        <v>1833</v>
      </c>
      <c r="C155" s="79" t="s">
        <v>4532</v>
      </c>
      <c r="D155" s="79" t="s">
        <v>1812</v>
      </c>
      <c r="E155" s="79" t="s">
        <v>89</v>
      </c>
      <c r="F155" s="79" t="s">
        <v>3599</v>
      </c>
      <c r="G155" s="79" t="s">
        <v>470</v>
      </c>
      <c r="H155" s="79" t="s">
        <v>89</v>
      </c>
      <c r="I155" s="86">
        <v>25.27</v>
      </c>
      <c r="J155" s="86">
        <v>25.27</v>
      </c>
      <c r="K155" s="79" t="s">
        <v>1835</v>
      </c>
      <c r="L155" s="79" t="s">
        <v>1633</v>
      </c>
      <c r="M155" s="79" t="s">
        <v>4532</v>
      </c>
      <c r="N155" s="84">
        <v>45777</v>
      </c>
      <c r="O155" s="79" t="s">
        <v>1633</v>
      </c>
      <c r="P155" s="79" t="s">
        <v>377</v>
      </c>
      <c r="Q155" s="79" t="s">
        <v>378</v>
      </c>
      <c r="R155" s="79" t="s">
        <v>1633</v>
      </c>
      <c r="S155" s="79" t="s">
        <v>1633</v>
      </c>
      <c r="T155" s="79" t="s">
        <v>1633</v>
      </c>
      <c r="U155" s="79" t="s">
        <v>4524</v>
      </c>
      <c r="V155" s="79" t="s">
        <v>1815</v>
      </c>
      <c r="W155" s="79" t="s">
        <v>1633</v>
      </c>
      <c r="X155" s="84"/>
      <c r="Y155" s="79" t="s">
        <v>1633</v>
      </c>
      <c r="Z155" s="84"/>
      <c r="AA155" s="79" t="s">
        <v>1633</v>
      </c>
      <c r="AB155" s="87">
        <v>429768</v>
      </c>
      <c r="AC155" s="79" t="s">
        <v>1534</v>
      </c>
      <c r="AD155" s="79" t="s">
        <v>1633</v>
      </c>
      <c r="AE155" s="88">
        <v>0</v>
      </c>
      <c r="AF155" s="79" t="s">
        <v>1633</v>
      </c>
      <c r="AG155" s="79" t="s">
        <v>1633</v>
      </c>
      <c r="AH155" s="79" t="s">
        <v>1633</v>
      </c>
      <c r="AI155" s="79" t="s">
        <v>1633</v>
      </c>
      <c r="AJ155" s="79" t="s">
        <v>1633</v>
      </c>
      <c r="AK155" s="79" t="s">
        <v>1633</v>
      </c>
      <c r="AL155" s="79" t="s">
        <v>1633</v>
      </c>
      <c r="AM155" s="79" t="s">
        <v>1816</v>
      </c>
      <c r="AN155" s="79" t="s">
        <v>1633</v>
      </c>
      <c r="AO155" t="s">
        <v>1817</v>
      </c>
      <c r="AP155" t="s">
        <v>1817</v>
      </c>
    </row>
    <row r="156" spans="1:42" x14ac:dyDescent="0.25">
      <c r="A156" s="84">
        <v>45777</v>
      </c>
      <c r="B156" s="85" t="s">
        <v>1833</v>
      </c>
      <c r="C156" s="79" t="s">
        <v>4532</v>
      </c>
      <c r="D156" s="79" t="s">
        <v>1812</v>
      </c>
      <c r="E156" s="79" t="s">
        <v>89</v>
      </c>
      <c r="F156" s="79" t="s">
        <v>3599</v>
      </c>
      <c r="G156" s="79" t="s">
        <v>470</v>
      </c>
      <c r="H156" s="79" t="s">
        <v>89</v>
      </c>
      <c r="I156" s="86">
        <v>3.65</v>
      </c>
      <c r="J156" s="86">
        <v>3.65</v>
      </c>
      <c r="K156" s="79" t="s">
        <v>1835</v>
      </c>
      <c r="L156" s="79" t="s">
        <v>1633</v>
      </c>
      <c r="M156" s="79" t="s">
        <v>4532</v>
      </c>
      <c r="N156" s="84">
        <v>45777</v>
      </c>
      <c r="O156" s="79" t="s">
        <v>1633</v>
      </c>
      <c r="P156" s="79" t="s">
        <v>377</v>
      </c>
      <c r="Q156" s="79" t="s">
        <v>378</v>
      </c>
      <c r="R156" s="79" t="s">
        <v>1633</v>
      </c>
      <c r="S156" s="79" t="s">
        <v>1633</v>
      </c>
      <c r="T156" s="79" t="s">
        <v>1633</v>
      </c>
      <c r="U156" s="79" t="s">
        <v>4525</v>
      </c>
      <c r="V156" s="79" t="s">
        <v>1815</v>
      </c>
      <c r="W156" s="79" t="s">
        <v>1633</v>
      </c>
      <c r="X156" s="84"/>
      <c r="Y156" s="79" t="s">
        <v>1633</v>
      </c>
      <c r="Z156" s="84"/>
      <c r="AA156" s="79" t="s">
        <v>1633</v>
      </c>
      <c r="AB156" s="87">
        <v>62246</v>
      </c>
      <c r="AC156" s="79" t="s">
        <v>1534</v>
      </c>
      <c r="AD156" s="79" t="s">
        <v>1633</v>
      </c>
      <c r="AE156" s="88">
        <v>0</v>
      </c>
      <c r="AF156" s="79" t="s">
        <v>1633</v>
      </c>
      <c r="AG156" s="79" t="s">
        <v>1633</v>
      </c>
      <c r="AH156" s="79" t="s">
        <v>1633</v>
      </c>
      <c r="AI156" s="79" t="s">
        <v>1633</v>
      </c>
      <c r="AJ156" s="79" t="s">
        <v>1633</v>
      </c>
      <c r="AK156" s="79" t="s">
        <v>1633</v>
      </c>
      <c r="AL156" s="79" t="s">
        <v>1633</v>
      </c>
      <c r="AM156" s="79" t="s">
        <v>1816</v>
      </c>
      <c r="AN156" s="79" t="s">
        <v>1633</v>
      </c>
      <c r="AO156" t="s">
        <v>1817</v>
      </c>
      <c r="AP156" t="s">
        <v>1817</v>
      </c>
    </row>
    <row r="157" spans="1:42" x14ac:dyDescent="0.25">
      <c r="A157" s="84">
        <v>45777</v>
      </c>
      <c r="B157" s="85" t="s">
        <v>1833</v>
      </c>
      <c r="C157" s="79" t="s">
        <v>3625</v>
      </c>
      <c r="D157" s="79" t="s">
        <v>1812</v>
      </c>
      <c r="E157" s="79" t="s">
        <v>89</v>
      </c>
      <c r="F157" s="79" t="s">
        <v>3597</v>
      </c>
      <c r="G157" s="79" t="s">
        <v>480</v>
      </c>
      <c r="H157" s="79" t="s">
        <v>89</v>
      </c>
      <c r="I157" s="86">
        <v>0</v>
      </c>
      <c r="J157" s="86">
        <v>0</v>
      </c>
      <c r="K157" s="79" t="s">
        <v>1835</v>
      </c>
      <c r="L157" s="79" t="s">
        <v>1633</v>
      </c>
      <c r="M157" s="79" t="s">
        <v>3625</v>
      </c>
      <c r="N157" s="84">
        <v>45777</v>
      </c>
      <c r="O157" s="79" t="s">
        <v>1633</v>
      </c>
      <c r="P157" s="79" t="s">
        <v>377</v>
      </c>
      <c r="Q157" s="79" t="s">
        <v>378</v>
      </c>
      <c r="R157" s="79" t="s">
        <v>1633</v>
      </c>
      <c r="S157" s="79" t="s">
        <v>1633</v>
      </c>
      <c r="T157" s="79" t="s">
        <v>1633</v>
      </c>
      <c r="U157" s="79" t="s">
        <v>4526</v>
      </c>
      <c r="V157" s="79" t="s">
        <v>1815</v>
      </c>
      <c r="W157" s="79" t="s">
        <v>1633</v>
      </c>
      <c r="X157" s="84"/>
      <c r="Y157" s="79" t="s">
        <v>1633</v>
      </c>
      <c r="Z157" s="84"/>
      <c r="AA157" s="79" t="s">
        <v>1633</v>
      </c>
      <c r="AB157" s="87">
        <v>3</v>
      </c>
      <c r="AC157" s="79" t="s">
        <v>1534</v>
      </c>
      <c r="AD157" s="79" t="s">
        <v>1633</v>
      </c>
      <c r="AE157" s="88">
        <v>0</v>
      </c>
      <c r="AF157" s="79" t="s">
        <v>1633</v>
      </c>
      <c r="AG157" s="79" t="s">
        <v>1633</v>
      </c>
      <c r="AH157" s="79" t="s">
        <v>1633</v>
      </c>
      <c r="AI157" s="79" t="s">
        <v>1633</v>
      </c>
      <c r="AJ157" s="79" t="s">
        <v>1633</v>
      </c>
      <c r="AK157" s="79" t="s">
        <v>1633</v>
      </c>
      <c r="AL157" s="79" t="s">
        <v>1633</v>
      </c>
      <c r="AM157" s="79" t="s">
        <v>1816</v>
      </c>
      <c r="AN157" s="79" t="s">
        <v>1633</v>
      </c>
      <c r="AO157" t="s">
        <v>1817</v>
      </c>
      <c r="AP157" t="s">
        <v>1817</v>
      </c>
    </row>
    <row r="158" spans="1:42" x14ac:dyDescent="0.25">
      <c r="A158" s="84">
        <v>45777</v>
      </c>
      <c r="B158" s="85" t="s">
        <v>1833</v>
      </c>
      <c r="C158" s="79" t="s">
        <v>3625</v>
      </c>
      <c r="D158" s="79" t="s">
        <v>1812</v>
      </c>
      <c r="E158" s="79" t="s">
        <v>89</v>
      </c>
      <c r="F158" s="79" t="s">
        <v>3597</v>
      </c>
      <c r="G158" s="79" t="s">
        <v>480</v>
      </c>
      <c r="H158" s="79" t="s">
        <v>89</v>
      </c>
      <c r="I158" s="86">
        <v>0</v>
      </c>
      <c r="J158" s="86">
        <v>0</v>
      </c>
      <c r="K158" s="79" t="s">
        <v>1835</v>
      </c>
      <c r="L158" s="79" t="s">
        <v>1633</v>
      </c>
      <c r="M158" s="79" t="s">
        <v>3625</v>
      </c>
      <c r="N158" s="84">
        <v>45777</v>
      </c>
      <c r="O158" s="79" t="s">
        <v>1633</v>
      </c>
      <c r="P158" s="79" t="s">
        <v>377</v>
      </c>
      <c r="Q158" s="79" t="s">
        <v>378</v>
      </c>
      <c r="R158" s="79" t="s">
        <v>1633</v>
      </c>
      <c r="S158" s="79" t="s">
        <v>1633</v>
      </c>
      <c r="T158" s="79" t="s">
        <v>1633</v>
      </c>
      <c r="U158" s="79" t="s">
        <v>4527</v>
      </c>
      <c r="V158" s="79" t="s">
        <v>1815</v>
      </c>
      <c r="W158" s="79" t="s">
        <v>1633</v>
      </c>
      <c r="X158" s="84"/>
      <c r="Y158" s="79" t="s">
        <v>1633</v>
      </c>
      <c r="Z158" s="84"/>
      <c r="AA158" s="79" t="s">
        <v>1633</v>
      </c>
      <c r="AB158" s="87">
        <v>3</v>
      </c>
      <c r="AC158" s="79" t="s">
        <v>1534</v>
      </c>
      <c r="AD158" s="79" t="s">
        <v>1633</v>
      </c>
      <c r="AE158" s="88">
        <v>0</v>
      </c>
      <c r="AF158" s="79" t="s">
        <v>1633</v>
      </c>
      <c r="AG158" s="79" t="s">
        <v>1633</v>
      </c>
      <c r="AH158" s="79" t="s">
        <v>1633</v>
      </c>
      <c r="AI158" s="79" t="s">
        <v>1633</v>
      </c>
      <c r="AJ158" s="79" t="s">
        <v>1633</v>
      </c>
      <c r="AK158" s="79" t="s">
        <v>1633</v>
      </c>
      <c r="AL158" s="79" t="s">
        <v>1633</v>
      </c>
      <c r="AM158" s="79" t="s">
        <v>1816</v>
      </c>
      <c r="AN158" s="79" t="s">
        <v>1633</v>
      </c>
      <c r="AO158" t="s">
        <v>1817</v>
      </c>
      <c r="AP158" t="s">
        <v>1817</v>
      </c>
    </row>
    <row r="159" spans="1:42" x14ac:dyDescent="0.25">
      <c r="A159" s="84">
        <v>45777</v>
      </c>
      <c r="B159" s="85" t="s">
        <v>1833</v>
      </c>
      <c r="C159" s="79" t="s">
        <v>1836</v>
      </c>
      <c r="D159" s="79" t="s">
        <v>1812</v>
      </c>
      <c r="E159" s="79" t="s">
        <v>89</v>
      </c>
      <c r="F159" s="79" t="s">
        <v>3599</v>
      </c>
      <c r="G159" s="79" t="s">
        <v>470</v>
      </c>
      <c r="H159" s="79" t="s">
        <v>89</v>
      </c>
      <c r="I159" s="86">
        <v>510.39</v>
      </c>
      <c r="J159" s="86">
        <v>510.39</v>
      </c>
      <c r="K159" s="79" t="s">
        <v>1835</v>
      </c>
      <c r="L159" s="79" t="s">
        <v>1633</v>
      </c>
      <c r="M159" s="79" t="s">
        <v>1836</v>
      </c>
      <c r="N159" s="84">
        <v>45777</v>
      </c>
      <c r="O159" s="79" t="s">
        <v>1633</v>
      </c>
      <c r="P159" s="79" t="s">
        <v>377</v>
      </c>
      <c r="Q159" s="79" t="s">
        <v>378</v>
      </c>
      <c r="R159" s="79" t="s">
        <v>1633</v>
      </c>
      <c r="S159" s="79" t="s">
        <v>1633</v>
      </c>
      <c r="T159" s="79" t="s">
        <v>1633</v>
      </c>
      <c r="U159" s="79" t="s">
        <v>4520</v>
      </c>
      <c r="V159" s="79" t="s">
        <v>1815</v>
      </c>
      <c r="W159" s="79" t="s">
        <v>1633</v>
      </c>
      <c r="X159" s="84"/>
      <c r="Y159" s="79" t="s">
        <v>1633</v>
      </c>
      <c r="Z159" s="84"/>
      <c r="AA159" s="79" t="s">
        <v>1633</v>
      </c>
      <c r="AB159" s="87">
        <v>7929909</v>
      </c>
      <c r="AC159" s="79" t="s">
        <v>1534</v>
      </c>
      <c r="AD159" s="79" t="s">
        <v>1633</v>
      </c>
      <c r="AE159" s="88">
        <v>0</v>
      </c>
      <c r="AF159" s="79" t="s">
        <v>1633</v>
      </c>
      <c r="AG159" s="79" t="s">
        <v>1633</v>
      </c>
      <c r="AH159" s="79" t="s">
        <v>1633</v>
      </c>
      <c r="AI159" s="79" t="s">
        <v>1633</v>
      </c>
      <c r="AJ159" s="79" t="s">
        <v>1633</v>
      </c>
      <c r="AK159" s="79" t="s">
        <v>1633</v>
      </c>
      <c r="AL159" s="79" t="s">
        <v>1633</v>
      </c>
      <c r="AM159" s="79" t="s">
        <v>1816</v>
      </c>
      <c r="AN159" s="79" t="s">
        <v>1633</v>
      </c>
      <c r="AO159" t="s">
        <v>1817</v>
      </c>
      <c r="AP159" t="s">
        <v>1817</v>
      </c>
    </row>
    <row r="160" spans="1:42" x14ac:dyDescent="0.25">
      <c r="A160" s="84">
        <v>45777</v>
      </c>
      <c r="B160" s="85" t="s">
        <v>1833</v>
      </c>
      <c r="C160" s="79" t="s">
        <v>1836</v>
      </c>
      <c r="D160" s="79" t="s">
        <v>1812</v>
      </c>
      <c r="E160" s="79" t="s">
        <v>89</v>
      </c>
      <c r="F160" s="79" t="s">
        <v>3599</v>
      </c>
      <c r="G160" s="79" t="s">
        <v>470</v>
      </c>
      <c r="H160" s="79" t="s">
        <v>89</v>
      </c>
      <c r="I160" s="86">
        <v>510.39</v>
      </c>
      <c r="J160" s="86">
        <v>510.39</v>
      </c>
      <c r="K160" s="79" t="s">
        <v>1835</v>
      </c>
      <c r="L160" s="79" t="s">
        <v>1633</v>
      </c>
      <c r="M160" s="79" t="s">
        <v>1836</v>
      </c>
      <c r="N160" s="84">
        <v>45777</v>
      </c>
      <c r="O160" s="79" t="s">
        <v>1633</v>
      </c>
      <c r="P160" s="79" t="s">
        <v>377</v>
      </c>
      <c r="Q160" s="79" t="s">
        <v>378</v>
      </c>
      <c r="R160" s="79" t="s">
        <v>1633</v>
      </c>
      <c r="S160" s="79" t="s">
        <v>1633</v>
      </c>
      <c r="T160" s="79" t="s">
        <v>1633</v>
      </c>
      <c r="U160" s="79" t="s">
        <v>4519</v>
      </c>
      <c r="V160" s="79" t="s">
        <v>1815</v>
      </c>
      <c r="W160" s="79" t="s">
        <v>1633</v>
      </c>
      <c r="X160" s="84"/>
      <c r="Y160" s="79" t="s">
        <v>1633</v>
      </c>
      <c r="Z160" s="84"/>
      <c r="AA160" s="79" t="s">
        <v>1633</v>
      </c>
      <c r="AB160" s="87">
        <v>7929909</v>
      </c>
      <c r="AC160" s="79" t="s">
        <v>1534</v>
      </c>
      <c r="AD160" s="79" t="s">
        <v>1633</v>
      </c>
      <c r="AE160" s="88">
        <v>0</v>
      </c>
      <c r="AF160" s="79" t="s">
        <v>1633</v>
      </c>
      <c r="AG160" s="79" t="s">
        <v>1633</v>
      </c>
      <c r="AH160" s="79" t="s">
        <v>1633</v>
      </c>
      <c r="AI160" s="79" t="s">
        <v>1633</v>
      </c>
      <c r="AJ160" s="79" t="s">
        <v>1633</v>
      </c>
      <c r="AK160" s="79" t="s">
        <v>1633</v>
      </c>
      <c r="AL160" s="79" t="s">
        <v>1633</v>
      </c>
      <c r="AM160" s="79" t="s">
        <v>1816</v>
      </c>
      <c r="AN160" s="79" t="s">
        <v>1633</v>
      </c>
      <c r="AO160" t="s">
        <v>1817</v>
      </c>
      <c r="AP160" t="s">
        <v>1817</v>
      </c>
    </row>
    <row r="161" spans="1:42" x14ac:dyDescent="0.25">
      <c r="A161" s="84">
        <v>45808</v>
      </c>
      <c r="B161" s="85" t="s">
        <v>1838</v>
      </c>
      <c r="C161" s="79" t="s">
        <v>1839</v>
      </c>
      <c r="D161" s="79" t="s">
        <v>1812</v>
      </c>
      <c r="E161" s="79" t="s">
        <v>89</v>
      </c>
      <c r="F161" s="79" t="s">
        <v>3599</v>
      </c>
      <c r="G161" s="79" t="s">
        <v>470</v>
      </c>
      <c r="H161" s="79" t="s">
        <v>89</v>
      </c>
      <c r="I161" s="86">
        <v>510.4</v>
      </c>
      <c r="J161" s="86">
        <v>510.4</v>
      </c>
      <c r="K161" s="79" t="s">
        <v>1840</v>
      </c>
      <c r="L161" s="79" t="s">
        <v>1633</v>
      </c>
      <c r="M161" s="79" t="s">
        <v>1839</v>
      </c>
      <c r="N161" s="84">
        <v>45808</v>
      </c>
      <c r="O161" s="79" t="s">
        <v>1633</v>
      </c>
      <c r="P161" s="79" t="s">
        <v>377</v>
      </c>
      <c r="Q161" s="79" t="s">
        <v>378</v>
      </c>
      <c r="R161" s="79" t="s">
        <v>1633</v>
      </c>
      <c r="S161" s="79" t="s">
        <v>1633</v>
      </c>
      <c r="T161" s="79" t="s">
        <v>1633</v>
      </c>
      <c r="U161" s="79" t="s">
        <v>4520</v>
      </c>
      <c r="V161" s="79" t="s">
        <v>1815</v>
      </c>
      <c r="W161" s="79" t="s">
        <v>1633</v>
      </c>
      <c r="X161" s="84"/>
      <c r="Y161" s="79" t="s">
        <v>1633</v>
      </c>
      <c r="Z161" s="84"/>
      <c r="AA161" s="79" t="s">
        <v>1633</v>
      </c>
      <c r="AB161" s="87">
        <v>7929908</v>
      </c>
      <c r="AC161" s="79" t="s">
        <v>1534</v>
      </c>
      <c r="AD161" s="79" t="s">
        <v>1633</v>
      </c>
      <c r="AE161" s="88">
        <v>0</v>
      </c>
      <c r="AF161" s="79" t="s">
        <v>1633</v>
      </c>
      <c r="AG161" s="79" t="s">
        <v>1633</v>
      </c>
      <c r="AH161" s="79" t="s">
        <v>1633</v>
      </c>
      <c r="AI161" s="79" t="s">
        <v>1633</v>
      </c>
      <c r="AJ161" s="79" t="s">
        <v>1633</v>
      </c>
      <c r="AK161" s="79" t="s">
        <v>1633</v>
      </c>
      <c r="AL161" s="79" t="s">
        <v>1633</v>
      </c>
      <c r="AM161" s="79" t="s">
        <v>1816</v>
      </c>
      <c r="AN161" s="79" t="s">
        <v>1633</v>
      </c>
      <c r="AO161" t="s">
        <v>1817</v>
      </c>
      <c r="AP161" t="s">
        <v>1817</v>
      </c>
    </row>
    <row r="162" spans="1:42" x14ac:dyDescent="0.25">
      <c r="A162" s="84">
        <v>45808</v>
      </c>
      <c r="B162" s="85" t="s">
        <v>1838</v>
      </c>
      <c r="C162" s="79" t="s">
        <v>1839</v>
      </c>
      <c r="D162" s="79" t="s">
        <v>1812</v>
      </c>
      <c r="E162" s="79" t="s">
        <v>89</v>
      </c>
      <c r="F162" s="79" t="s">
        <v>3599</v>
      </c>
      <c r="G162" s="79" t="s">
        <v>470</v>
      </c>
      <c r="H162" s="79" t="s">
        <v>89</v>
      </c>
      <c r="I162" s="86">
        <v>510.4</v>
      </c>
      <c r="J162" s="86">
        <v>510.4</v>
      </c>
      <c r="K162" s="79" t="s">
        <v>1840</v>
      </c>
      <c r="L162" s="79" t="s">
        <v>1633</v>
      </c>
      <c r="M162" s="79" t="s">
        <v>1839</v>
      </c>
      <c r="N162" s="84">
        <v>45808</v>
      </c>
      <c r="O162" s="79" t="s">
        <v>1633</v>
      </c>
      <c r="P162" s="79" t="s">
        <v>377</v>
      </c>
      <c r="Q162" s="79" t="s">
        <v>378</v>
      </c>
      <c r="R162" s="79" t="s">
        <v>1633</v>
      </c>
      <c r="S162" s="79" t="s">
        <v>1633</v>
      </c>
      <c r="T162" s="79" t="s">
        <v>1633</v>
      </c>
      <c r="U162" s="79" t="s">
        <v>4519</v>
      </c>
      <c r="V162" s="79" t="s">
        <v>1815</v>
      </c>
      <c r="W162" s="79" t="s">
        <v>1633</v>
      </c>
      <c r="X162" s="84"/>
      <c r="Y162" s="79" t="s">
        <v>1633</v>
      </c>
      <c r="Z162" s="84"/>
      <c r="AA162" s="79" t="s">
        <v>1633</v>
      </c>
      <c r="AB162" s="87">
        <v>7929908</v>
      </c>
      <c r="AC162" s="79" t="s">
        <v>1534</v>
      </c>
      <c r="AD162" s="79" t="s">
        <v>1633</v>
      </c>
      <c r="AE162" s="88">
        <v>0</v>
      </c>
      <c r="AF162" s="79" t="s">
        <v>1633</v>
      </c>
      <c r="AG162" s="79" t="s">
        <v>1633</v>
      </c>
      <c r="AH162" s="79" t="s">
        <v>1633</v>
      </c>
      <c r="AI162" s="79" t="s">
        <v>1633</v>
      </c>
      <c r="AJ162" s="79" t="s">
        <v>1633</v>
      </c>
      <c r="AK162" s="79" t="s">
        <v>1633</v>
      </c>
      <c r="AL162" s="79" t="s">
        <v>1633</v>
      </c>
      <c r="AM162" s="79" t="s">
        <v>1816</v>
      </c>
      <c r="AN162" s="79" t="s">
        <v>1633</v>
      </c>
      <c r="AO162" t="s">
        <v>1817</v>
      </c>
      <c r="AP162" t="s">
        <v>1817</v>
      </c>
    </row>
    <row r="163" spans="1:42" x14ac:dyDescent="0.25">
      <c r="A163" s="84">
        <v>45808</v>
      </c>
      <c r="B163" s="85" t="s">
        <v>1838</v>
      </c>
      <c r="C163" s="79" t="s">
        <v>1841</v>
      </c>
      <c r="D163" s="79" t="s">
        <v>1812</v>
      </c>
      <c r="E163" s="79" t="s">
        <v>89</v>
      </c>
      <c r="F163" s="79" t="s">
        <v>3601</v>
      </c>
      <c r="G163" s="79" t="s">
        <v>472</v>
      </c>
      <c r="H163" s="79" t="s">
        <v>89</v>
      </c>
      <c r="I163" s="86">
        <v>294.48</v>
      </c>
      <c r="J163" s="86">
        <v>294.48</v>
      </c>
      <c r="K163" s="79" t="s">
        <v>1840</v>
      </c>
      <c r="L163" s="79" t="s">
        <v>1633</v>
      </c>
      <c r="M163" s="79" t="s">
        <v>1841</v>
      </c>
      <c r="N163" s="84">
        <v>45808</v>
      </c>
      <c r="O163" s="79" t="s">
        <v>1633</v>
      </c>
      <c r="P163" s="79" t="s">
        <v>377</v>
      </c>
      <c r="Q163" s="79" t="s">
        <v>378</v>
      </c>
      <c r="R163" s="79" t="s">
        <v>1633</v>
      </c>
      <c r="S163" s="79" t="s">
        <v>1633</v>
      </c>
      <c r="T163" s="79" t="s">
        <v>1633</v>
      </c>
      <c r="U163" s="79" t="s">
        <v>4518</v>
      </c>
      <c r="V163" s="79" t="s">
        <v>1815</v>
      </c>
      <c r="W163" s="79" t="s">
        <v>1633</v>
      </c>
      <c r="X163" s="84"/>
      <c r="Y163" s="79" t="s">
        <v>1633</v>
      </c>
      <c r="Z163" s="84"/>
      <c r="AA163" s="79" t="s">
        <v>1633</v>
      </c>
      <c r="AB163" s="87">
        <v>4561523</v>
      </c>
      <c r="AC163" s="79" t="s">
        <v>1534</v>
      </c>
      <c r="AD163" s="79" t="s">
        <v>1633</v>
      </c>
      <c r="AE163" s="88">
        <v>0</v>
      </c>
      <c r="AF163" s="79" t="s">
        <v>1633</v>
      </c>
      <c r="AG163" s="79" t="s">
        <v>1633</v>
      </c>
      <c r="AH163" s="79" t="s">
        <v>1633</v>
      </c>
      <c r="AI163" s="79" t="s">
        <v>1633</v>
      </c>
      <c r="AJ163" s="79" t="s">
        <v>1633</v>
      </c>
      <c r="AK163" s="79" t="s">
        <v>1633</v>
      </c>
      <c r="AL163" s="79" t="s">
        <v>1633</v>
      </c>
      <c r="AM163" s="79" t="s">
        <v>1816</v>
      </c>
      <c r="AN163" s="79" t="s">
        <v>1633</v>
      </c>
      <c r="AO163" t="s">
        <v>1817</v>
      </c>
      <c r="AP163" t="s">
        <v>1817</v>
      </c>
    </row>
    <row r="164" spans="1:42" x14ac:dyDescent="0.25">
      <c r="A164" s="84">
        <v>45808</v>
      </c>
      <c r="B164" s="85" t="s">
        <v>1838</v>
      </c>
      <c r="C164" s="79" t="s">
        <v>4533</v>
      </c>
      <c r="D164" s="79" t="s">
        <v>1812</v>
      </c>
      <c r="E164" s="79" t="s">
        <v>89</v>
      </c>
      <c r="F164" s="79" t="s">
        <v>3599</v>
      </c>
      <c r="G164" s="79" t="s">
        <v>470</v>
      </c>
      <c r="H164" s="79" t="s">
        <v>89</v>
      </c>
      <c r="I164" s="86">
        <v>25.27</v>
      </c>
      <c r="J164" s="86">
        <v>25.27</v>
      </c>
      <c r="K164" s="79" t="s">
        <v>1840</v>
      </c>
      <c r="L164" s="79" t="s">
        <v>1633</v>
      </c>
      <c r="M164" s="79" t="s">
        <v>4533</v>
      </c>
      <c r="N164" s="84">
        <v>45808</v>
      </c>
      <c r="O164" s="79" t="s">
        <v>1633</v>
      </c>
      <c r="P164" s="79" t="s">
        <v>377</v>
      </c>
      <c r="Q164" s="79" t="s">
        <v>378</v>
      </c>
      <c r="R164" s="79" t="s">
        <v>1633</v>
      </c>
      <c r="S164" s="79" t="s">
        <v>1633</v>
      </c>
      <c r="T164" s="79" t="s">
        <v>1633</v>
      </c>
      <c r="U164" s="79" t="s">
        <v>4524</v>
      </c>
      <c r="V164" s="79" t="s">
        <v>1815</v>
      </c>
      <c r="W164" s="79" t="s">
        <v>1633</v>
      </c>
      <c r="X164" s="84"/>
      <c r="Y164" s="79" t="s">
        <v>1633</v>
      </c>
      <c r="Z164" s="84"/>
      <c r="AA164" s="79" t="s">
        <v>1633</v>
      </c>
      <c r="AB164" s="87">
        <v>429769</v>
      </c>
      <c r="AC164" s="79" t="s">
        <v>1534</v>
      </c>
      <c r="AD164" s="79" t="s">
        <v>1633</v>
      </c>
      <c r="AE164" s="88">
        <v>0</v>
      </c>
      <c r="AF164" s="79" t="s">
        <v>1633</v>
      </c>
      <c r="AG164" s="79" t="s">
        <v>1633</v>
      </c>
      <c r="AH164" s="79" t="s">
        <v>1633</v>
      </c>
      <c r="AI164" s="79" t="s">
        <v>1633</v>
      </c>
      <c r="AJ164" s="79" t="s">
        <v>1633</v>
      </c>
      <c r="AK164" s="79" t="s">
        <v>1633</v>
      </c>
      <c r="AL164" s="79" t="s">
        <v>1633</v>
      </c>
      <c r="AM164" s="79" t="s">
        <v>1816</v>
      </c>
      <c r="AN164" s="79" t="s">
        <v>1633</v>
      </c>
      <c r="AO164" t="s">
        <v>1817</v>
      </c>
      <c r="AP164" t="s">
        <v>1817</v>
      </c>
    </row>
    <row r="165" spans="1:42" x14ac:dyDescent="0.25">
      <c r="A165" s="84">
        <v>45808</v>
      </c>
      <c r="B165" s="85" t="s">
        <v>1838</v>
      </c>
      <c r="C165" s="79" t="s">
        <v>4533</v>
      </c>
      <c r="D165" s="79" t="s">
        <v>1812</v>
      </c>
      <c r="E165" s="79" t="s">
        <v>89</v>
      </c>
      <c r="F165" s="79" t="s">
        <v>3599</v>
      </c>
      <c r="G165" s="79" t="s">
        <v>470</v>
      </c>
      <c r="H165" s="79" t="s">
        <v>89</v>
      </c>
      <c r="I165" s="86">
        <v>25.27</v>
      </c>
      <c r="J165" s="86">
        <v>25.27</v>
      </c>
      <c r="K165" s="79" t="s">
        <v>1840</v>
      </c>
      <c r="L165" s="79" t="s">
        <v>1633</v>
      </c>
      <c r="M165" s="79" t="s">
        <v>4533</v>
      </c>
      <c r="N165" s="84">
        <v>45808</v>
      </c>
      <c r="O165" s="79" t="s">
        <v>1633</v>
      </c>
      <c r="P165" s="79" t="s">
        <v>377</v>
      </c>
      <c r="Q165" s="79" t="s">
        <v>378</v>
      </c>
      <c r="R165" s="79" t="s">
        <v>1633</v>
      </c>
      <c r="S165" s="79" t="s">
        <v>1633</v>
      </c>
      <c r="T165" s="79" t="s">
        <v>1633</v>
      </c>
      <c r="U165" s="79" t="s">
        <v>4523</v>
      </c>
      <c r="V165" s="79" t="s">
        <v>1815</v>
      </c>
      <c r="W165" s="79" t="s">
        <v>1633</v>
      </c>
      <c r="X165" s="84"/>
      <c r="Y165" s="79" t="s">
        <v>1633</v>
      </c>
      <c r="Z165" s="84"/>
      <c r="AA165" s="79" t="s">
        <v>1633</v>
      </c>
      <c r="AB165" s="87">
        <v>429769</v>
      </c>
      <c r="AC165" s="79" t="s">
        <v>1534</v>
      </c>
      <c r="AD165" s="79" t="s">
        <v>1633</v>
      </c>
      <c r="AE165" s="88">
        <v>0</v>
      </c>
      <c r="AF165" s="79" t="s">
        <v>1633</v>
      </c>
      <c r="AG165" s="79" t="s">
        <v>1633</v>
      </c>
      <c r="AH165" s="79" t="s">
        <v>1633</v>
      </c>
      <c r="AI165" s="79" t="s">
        <v>1633</v>
      </c>
      <c r="AJ165" s="79" t="s">
        <v>1633</v>
      </c>
      <c r="AK165" s="79" t="s">
        <v>1633</v>
      </c>
      <c r="AL165" s="79" t="s">
        <v>1633</v>
      </c>
      <c r="AM165" s="79" t="s">
        <v>1816</v>
      </c>
      <c r="AN165" s="79" t="s">
        <v>1633</v>
      </c>
      <c r="AO165" t="s">
        <v>1817</v>
      </c>
      <c r="AP165" t="s">
        <v>1817</v>
      </c>
    </row>
    <row r="166" spans="1:42" x14ac:dyDescent="0.25">
      <c r="A166" s="84">
        <v>45808</v>
      </c>
      <c r="B166" s="85" t="s">
        <v>1838</v>
      </c>
      <c r="C166" s="79" t="s">
        <v>4533</v>
      </c>
      <c r="D166" s="79" t="s">
        <v>1812</v>
      </c>
      <c r="E166" s="79" t="s">
        <v>89</v>
      </c>
      <c r="F166" s="79" t="s">
        <v>3599</v>
      </c>
      <c r="G166" s="79" t="s">
        <v>470</v>
      </c>
      <c r="H166" s="79" t="s">
        <v>89</v>
      </c>
      <c r="I166" s="86">
        <v>3.64</v>
      </c>
      <c r="J166" s="86">
        <v>3.64</v>
      </c>
      <c r="K166" s="79" t="s">
        <v>1840</v>
      </c>
      <c r="L166" s="79" t="s">
        <v>1633</v>
      </c>
      <c r="M166" s="79" t="s">
        <v>4533</v>
      </c>
      <c r="N166" s="84">
        <v>45808</v>
      </c>
      <c r="O166" s="79" t="s">
        <v>1633</v>
      </c>
      <c r="P166" s="79" t="s">
        <v>377</v>
      </c>
      <c r="Q166" s="79" t="s">
        <v>378</v>
      </c>
      <c r="R166" s="79" t="s">
        <v>1633</v>
      </c>
      <c r="S166" s="79" t="s">
        <v>1633</v>
      </c>
      <c r="T166" s="79" t="s">
        <v>1633</v>
      </c>
      <c r="U166" s="79" t="s">
        <v>4525</v>
      </c>
      <c r="V166" s="79" t="s">
        <v>1815</v>
      </c>
      <c r="W166" s="79" t="s">
        <v>1633</v>
      </c>
      <c r="X166" s="84"/>
      <c r="Y166" s="79" t="s">
        <v>1633</v>
      </c>
      <c r="Z166" s="84"/>
      <c r="AA166" s="79" t="s">
        <v>1633</v>
      </c>
      <c r="AB166" s="87">
        <v>62246</v>
      </c>
      <c r="AC166" s="79" t="s">
        <v>1534</v>
      </c>
      <c r="AD166" s="79" t="s">
        <v>1633</v>
      </c>
      <c r="AE166" s="88">
        <v>0</v>
      </c>
      <c r="AF166" s="79" t="s">
        <v>1633</v>
      </c>
      <c r="AG166" s="79" t="s">
        <v>1633</v>
      </c>
      <c r="AH166" s="79" t="s">
        <v>1633</v>
      </c>
      <c r="AI166" s="79" t="s">
        <v>1633</v>
      </c>
      <c r="AJ166" s="79" t="s">
        <v>1633</v>
      </c>
      <c r="AK166" s="79" t="s">
        <v>1633</v>
      </c>
      <c r="AL166" s="79" t="s">
        <v>1633</v>
      </c>
      <c r="AM166" s="79" t="s">
        <v>1816</v>
      </c>
      <c r="AN166" s="79" t="s">
        <v>1633</v>
      </c>
      <c r="AO166" t="s">
        <v>1817</v>
      </c>
      <c r="AP166" t="s">
        <v>1817</v>
      </c>
    </row>
    <row r="167" spans="1:42" x14ac:dyDescent="0.25">
      <c r="A167" s="84">
        <v>45808</v>
      </c>
      <c r="B167" s="85" t="s">
        <v>1838</v>
      </c>
      <c r="C167" s="79" t="s">
        <v>4533</v>
      </c>
      <c r="D167" s="79" t="s">
        <v>1812</v>
      </c>
      <c r="E167" s="79" t="s">
        <v>89</v>
      </c>
      <c r="F167" s="79" t="s">
        <v>3599</v>
      </c>
      <c r="G167" s="79" t="s">
        <v>470</v>
      </c>
      <c r="H167" s="79" t="s">
        <v>89</v>
      </c>
      <c r="I167" s="86">
        <v>102.26</v>
      </c>
      <c r="J167" s="86">
        <v>102.26</v>
      </c>
      <c r="K167" s="79" t="s">
        <v>1840</v>
      </c>
      <c r="L167" s="79" t="s">
        <v>1633</v>
      </c>
      <c r="M167" s="79" t="s">
        <v>4533</v>
      </c>
      <c r="N167" s="84">
        <v>45808</v>
      </c>
      <c r="O167" s="79" t="s">
        <v>1633</v>
      </c>
      <c r="P167" s="79" t="s">
        <v>377</v>
      </c>
      <c r="Q167" s="79" t="s">
        <v>378</v>
      </c>
      <c r="R167" s="79" t="s">
        <v>1633</v>
      </c>
      <c r="S167" s="79" t="s">
        <v>1633</v>
      </c>
      <c r="T167" s="79" t="s">
        <v>1633</v>
      </c>
      <c r="U167" s="79" t="s">
        <v>4522</v>
      </c>
      <c r="V167" s="79" t="s">
        <v>1815</v>
      </c>
      <c r="W167" s="79" t="s">
        <v>1633</v>
      </c>
      <c r="X167" s="84"/>
      <c r="Y167" s="79" t="s">
        <v>1633</v>
      </c>
      <c r="Z167" s="84"/>
      <c r="AA167" s="79" t="s">
        <v>1633</v>
      </c>
      <c r="AB167" s="87">
        <v>1280884</v>
      </c>
      <c r="AC167" s="79" t="s">
        <v>1534</v>
      </c>
      <c r="AD167" s="79" t="s">
        <v>1633</v>
      </c>
      <c r="AE167" s="88">
        <v>0</v>
      </c>
      <c r="AF167" s="79" t="s">
        <v>1633</v>
      </c>
      <c r="AG167" s="79" t="s">
        <v>1633</v>
      </c>
      <c r="AH167" s="79" t="s">
        <v>1633</v>
      </c>
      <c r="AI167" s="79" t="s">
        <v>1633</v>
      </c>
      <c r="AJ167" s="79" t="s">
        <v>1633</v>
      </c>
      <c r="AK167" s="79" t="s">
        <v>1633</v>
      </c>
      <c r="AL167" s="79" t="s">
        <v>1633</v>
      </c>
      <c r="AM167" s="79" t="s">
        <v>1816</v>
      </c>
      <c r="AN167" s="79" t="s">
        <v>1633</v>
      </c>
      <c r="AO167" t="s">
        <v>1817</v>
      </c>
      <c r="AP167" t="s">
        <v>1817</v>
      </c>
    </row>
    <row r="168" spans="1:42" x14ac:dyDescent="0.25">
      <c r="A168" s="84">
        <v>45808</v>
      </c>
      <c r="B168" s="85" t="s">
        <v>1838</v>
      </c>
      <c r="C168" s="79" t="s">
        <v>3630</v>
      </c>
      <c r="D168" s="79" t="s">
        <v>1812</v>
      </c>
      <c r="E168" s="79" t="s">
        <v>89</v>
      </c>
      <c r="F168" s="79" t="s">
        <v>984</v>
      </c>
      <c r="G168" s="79" t="s">
        <v>468</v>
      </c>
      <c r="H168" s="79" t="s">
        <v>89</v>
      </c>
      <c r="I168" s="86">
        <v>41.49</v>
      </c>
      <c r="J168" s="86">
        <v>41.49</v>
      </c>
      <c r="K168" s="79" t="s">
        <v>1840</v>
      </c>
      <c r="L168" s="79" t="s">
        <v>1633</v>
      </c>
      <c r="M168" s="79" t="s">
        <v>3630</v>
      </c>
      <c r="N168" s="84">
        <v>45808</v>
      </c>
      <c r="O168" s="79" t="s">
        <v>1633</v>
      </c>
      <c r="P168" s="79" t="s">
        <v>377</v>
      </c>
      <c r="Q168" s="79" t="s">
        <v>378</v>
      </c>
      <c r="R168" s="79" t="s">
        <v>1633</v>
      </c>
      <c r="S168" s="79" t="s">
        <v>1633</v>
      </c>
      <c r="T168" s="79" t="s">
        <v>1633</v>
      </c>
      <c r="U168" s="79" t="s">
        <v>4529</v>
      </c>
      <c r="V168" s="79" t="s">
        <v>1815</v>
      </c>
      <c r="W168" s="79" t="s">
        <v>1633</v>
      </c>
      <c r="X168" s="84"/>
      <c r="Y168" s="79" t="s">
        <v>1633</v>
      </c>
      <c r="Z168" s="84"/>
      <c r="AA168" s="79" t="s">
        <v>1633</v>
      </c>
      <c r="AB168" s="87">
        <v>648360</v>
      </c>
      <c r="AC168" s="79" t="s">
        <v>1534</v>
      </c>
      <c r="AD168" s="79" t="s">
        <v>1633</v>
      </c>
      <c r="AE168" s="88">
        <v>0</v>
      </c>
      <c r="AF168" s="79" t="s">
        <v>1633</v>
      </c>
      <c r="AG168" s="79" t="s">
        <v>1633</v>
      </c>
      <c r="AH168" s="79" t="s">
        <v>1633</v>
      </c>
      <c r="AI168" s="79" t="s">
        <v>1633</v>
      </c>
      <c r="AJ168" s="79" t="s">
        <v>1633</v>
      </c>
      <c r="AK168" s="79" t="s">
        <v>1633</v>
      </c>
      <c r="AL168" s="79" t="s">
        <v>1633</v>
      </c>
      <c r="AM168" s="79" t="s">
        <v>1816</v>
      </c>
      <c r="AN168" s="79" t="s">
        <v>1633</v>
      </c>
      <c r="AO168" t="s">
        <v>1817</v>
      </c>
      <c r="AP168" t="s">
        <v>1817</v>
      </c>
    </row>
    <row r="169" spans="1:42" x14ac:dyDescent="0.25">
      <c r="A169" s="84">
        <v>45808</v>
      </c>
      <c r="B169" s="85" t="s">
        <v>1838</v>
      </c>
      <c r="C169" s="79" t="s">
        <v>3630</v>
      </c>
      <c r="D169" s="79" t="s">
        <v>1812</v>
      </c>
      <c r="E169" s="79" t="s">
        <v>89</v>
      </c>
      <c r="F169" s="79" t="s">
        <v>984</v>
      </c>
      <c r="G169" s="79" t="s">
        <v>468</v>
      </c>
      <c r="H169" s="79" t="s">
        <v>89</v>
      </c>
      <c r="I169" s="86">
        <v>1.74</v>
      </c>
      <c r="J169" s="86">
        <v>1.74</v>
      </c>
      <c r="K169" s="79" t="s">
        <v>1840</v>
      </c>
      <c r="L169" s="79" t="s">
        <v>1633</v>
      </c>
      <c r="M169" s="79" t="s">
        <v>3630</v>
      </c>
      <c r="N169" s="84">
        <v>45808</v>
      </c>
      <c r="O169" s="79" t="s">
        <v>1633</v>
      </c>
      <c r="P169" s="79" t="s">
        <v>377</v>
      </c>
      <c r="Q169" s="79" t="s">
        <v>378</v>
      </c>
      <c r="R169" s="79" t="s">
        <v>1633</v>
      </c>
      <c r="S169" s="79" t="s">
        <v>1633</v>
      </c>
      <c r="T169" s="79" t="s">
        <v>1633</v>
      </c>
      <c r="U169" s="79" t="s">
        <v>4528</v>
      </c>
      <c r="V169" s="79" t="s">
        <v>1810</v>
      </c>
      <c r="W169" s="79" t="s">
        <v>1633</v>
      </c>
      <c r="X169" s="84"/>
      <c r="Y169" s="79" t="s">
        <v>1633</v>
      </c>
      <c r="Z169" s="84"/>
      <c r="AA169" s="79" t="s">
        <v>1633</v>
      </c>
      <c r="AB169" s="87">
        <v>27362</v>
      </c>
      <c r="AC169" s="79" t="s">
        <v>1534</v>
      </c>
      <c r="AD169" s="79" t="s">
        <v>1633</v>
      </c>
      <c r="AE169" s="88">
        <v>0</v>
      </c>
      <c r="AF169" s="79" t="s">
        <v>1633</v>
      </c>
      <c r="AG169" s="79" t="s">
        <v>1633</v>
      </c>
      <c r="AH169" s="79" t="s">
        <v>1633</v>
      </c>
      <c r="AI169" s="79" t="s">
        <v>1633</v>
      </c>
      <c r="AJ169" s="79" t="s">
        <v>1633</v>
      </c>
      <c r="AK169" s="79" t="s">
        <v>1633</v>
      </c>
      <c r="AL169" s="79" t="s">
        <v>1633</v>
      </c>
      <c r="AM169" s="79" t="s">
        <v>1816</v>
      </c>
      <c r="AN169" s="79" t="s">
        <v>1633</v>
      </c>
      <c r="AO169" t="s">
        <v>1817</v>
      </c>
      <c r="AP169" t="s">
        <v>1817</v>
      </c>
    </row>
    <row r="170" spans="1:42" x14ac:dyDescent="0.25">
      <c r="A170" s="84">
        <v>45808</v>
      </c>
      <c r="B170" s="85" t="s">
        <v>1838</v>
      </c>
      <c r="C170" s="79" t="s">
        <v>3630</v>
      </c>
      <c r="D170" s="79" t="s">
        <v>1812</v>
      </c>
      <c r="E170" s="79" t="s">
        <v>89</v>
      </c>
      <c r="F170" s="79" t="s">
        <v>984</v>
      </c>
      <c r="G170" s="79" t="s">
        <v>468</v>
      </c>
      <c r="H170" s="79" t="s">
        <v>89</v>
      </c>
      <c r="I170" s="86">
        <v>1770.79</v>
      </c>
      <c r="J170" s="86">
        <v>1770.79</v>
      </c>
      <c r="K170" s="79" t="s">
        <v>1840</v>
      </c>
      <c r="L170" s="79" t="s">
        <v>1633</v>
      </c>
      <c r="M170" s="79" t="s">
        <v>3630</v>
      </c>
      <c r="N170" s="84">
        <v>45808</v>
      </c>
      <c r="O170" s="79" t="s">
        <v>1633</v>
      </c>
      <c r="P170" s="79" t="s">
        <v>377</v>
      </c>
      <c r="Q170" s="79" t="s">
        <v>378</v>
      </c>
      <c r="R170" s="79" t="s">
        <v>1633</v>
      </c>
      <c r="S170" s="79" t="s">
        <v>1633</v>
      </c>
      <c r="T170" s="79" t="s">
        <v>1633</v>
      </c>
      <c r="U170" s="79" t="s">
        <v>4528</v>
      </c>
      <c r="V170" s="79" t="s">
        <v>1815</v>
      </c>
      <c r="W170" s="79" t="s">
        <v>1633</v>
      </c>
      <c r="X170" s="84"/>
      <c r="Y170" s="79" t="s">
        <v>1633</v>
      </c>
      <c r="Z170" s="84"/>
      <c r="AA170" s="79" t="s">
        <v>1633</v>
      </c>
      <c r="AB170" s="87">
        <v>27523505</v>
      </c>
      <c r="AC170" s="79" t="s">
        <v>1534</v>
      </c>
      <c r="AD170" s="79" t="s">
        <v>1633</v>
      </c>
      <c r="AE170" s="88">
        <v>0</v>
      </c>
      <c r="AF170" s="79" t="s">
        <v>1633</v>
      </c>
      <c r="AG170" s="79" t="s">
        <v>1633</v>
      </c>
      <c r="AH170" s="79" t="s">
        <v>1633</v>
      </c>
      <c r="AI170" s="79" t="s">
        <v>1633</v>
      </c>
      <c r="AJ170" s="79" t="s">
        <v>1633</v>
      </c>
      <c r="AK170" s="79" t="s">
        <v>1633</v>
      </c>
      <c r="AL170" s="79" t="s">
        <v>1633</v>
      </c>
      <c r="AM170" s="79" t="s">
        <v>1816</v>
      </c>
      <c r="AN170" s="79" t="s">
        <v>1633</v>
      </c>
      <c r="AO170" t="s">
        <v>1817</v>
      </c>
      <c r="AP170" t="s">
        <v>1817</v>
      </c>
    </row>
    <row r="171" spans="1:42" x14ac:dyDescent="0.25">
      <c r="A171" s="84">
        <v>45808</v>
      </c>
      <c r="B171" s="85" t="s">
        <v>1838</v>
      </c>
      <c r="C171" s="79" t="s">
        <v>3630</v>
      </c>
      <c r="D171" s="79" t="s">
        <v>1812</v>
      </c>
      <c r="E171" s="79" t="s">
        <v>89</v>
      </c>
      <c r="F171" s="79" t="s">
        <v>984</v>
      </c>
      <c r="G171" s="79" t="s">
        <v>468</v>
      </c>
      <c r="H171" s="79" t="s">
        <v>89</v>
      </c>
      <c r="I171" s="86">
        <v>0.04</v>
      </c>
      <c r="J171" s="86">
        <v>0.04</v>
      </c>
      <c r="K171" s="79" t="s">
        <v>1840</v>
      </c>
      <c r="L171" s="79" t="s">
        <v>1633</v>
      </c>
      <c r="M171" s="79" t="s">
        <v>3630</v>
      </c>
      <c r="N171" s="84">
        <v>45808</v>
      </c>
      <c r="O171" s="79" t="s">
        <v>1633</v>
      </c>
      <c r="P171" s="79" t="s">
        <v>377</v>
      </c>
      <c r="Q171" s="79" t="s">
        <v>378</v>
      </c>
      <c r="R171" s="79" t="s">
        <v>1633</v>
      </c>
      <c r="S171" s="79" t="s">
        <v>1633</v>
      </c>
      <c r="T171" s="79" t="s">
        <v>1633</v>
      </c>
      <c r="U171" s="79" t="s">
        <v>4529</v>
      </c>
      <c r="V171" s="79" t="s">
        <v>1810</v>
      </c>
      <c r="W171" s="79" t="s">
        <v>1633</v>
      </c>
      <c r="X171" s="84"/>
      <c r="Y171" s="79" t="s">
        <v>1633</v>
      </c>
      <c r="Z171" s="84"/>
      <c r="AA171" s="79" t="s">
        <v>1633</v>
      </c>
      <c r="AB171" s="87">
        <v>641</v>
      </c>
      <c r="AC171" s="79" t="s">
        <v>1534</v>
      </c>
      <c r="AD171" s="79" t="s">
        <v>1633</v>
      </c>
      <c r="AE171" s="88">
        <v>0</v>
      </c>
      <c r="AF171" s="79" t="s">
        <v>1633</v>
      </c>
      <c r="AG171" s="79" t="s">
        <v>1633</v>
      </c>
      <c r="AH171" s="79" t="s">
        <v>1633</v>
      </c>
      <c r="AI171" s="79" t="s">
        <v>1633</v>
      </c>
      <c r="AJ171" s="79" t="s">
        <v>1633</v>
      </c>
      <c r="AK171" s="79" t="s">
        <v>1633</v>
      </c>
      <c r="AL171" s="79" t="s">
        <v>1633</v>
      </c>
      <c r="AM171" s="79" t="s">
        <v>1816</v>
      </c>
      <c r="AN171" s="79" t="s">
        <v>1633</v>
      </c>
      <c r="AO171" t="s">
        <v>1817</v>
      </c>
      <c r="AP171" t="s">
        <v>1817</v>
      </c>
    </row>
    <row r="172" spans="1:42" x14ac:dyDescent="0.25">
      <c r="A172" s="84">
        <v>45808</v>
      </c>
      <c r="B172" s="85" t="s">
        <v>1838</v>
      </c>
      <c r="C172" s="79" t="s">
        <v>3631</v>
      </c>
      <c r="D172" s="79" t="s">
        <v>1812</v>
      </c>
      <c r="E172" s="79" t="s">
        <v>89</v>
      </c>
      <c r="F172" s="79" t="s">
        <v>3597</v>
      </c>
      <c r="G172" s="79" t="s">
        <v>480</v>
      </c>
      <c r="H172" s="79" t="s">
        <v>89</v>
      </c>
      <c r="I172" s="86">
        <v>0</v>
      </c>
      <c r="J172" s="86">
        <v>0</v>
      </c>
      <c r="K172" s="79" t="s">
        <v>1840</v>
      </c>
      <c r="L172" s="79" t="s">
        <v>1633</v>
      </c>
      <c r="M172" s="79" t="s">
        <v>3631</v>
      </c>
      <c r="N172" s="84">
        <v>45808</v>
      </c>
      <c r="O172" s="79" t="s">
        <v>1633</v>
      </c>
      <c r="P172" s="79" t="s">
        <v>377</v>
      </c>
      <c r="Q172" s="79" t="s">
        <v>378</v>
      </c>
      <c r="R172" s="79" t="s">
        <v>1633</v>
      </c>
      <c r="S172" s="79" t="s">
        <v>1633</v>
      </c>
      <c r="T172" s="79" t="s">
        <v>1633</v>
      </c>
      <c r="U172" s="79" t="s">
        <v>4527</v>
      </c>
      <c r="V172" s="79" t="s">
        <v>1815</v>
      </c>
      <c r="W172" s="79" t="s">
        <v>1633</v>
      </c>
      <c r="X172" s="84"/>
      <c r="Y172" s="79" t="s">
        <v>1633</v>
      </c>
      <c r="Z172" s="84"/>
      <c r="AA172" s="79" t="s">
        <v>1633</v>
      </c>
      <c r="AB172" s="87">
        <v>4</v>
      </c>
      <c r="AC172" s="79" t="s">
        <v>1534</v>
      </c>
      <c r="AD172" s="79" t="s">
        <v>1633</v>
      </c>
      <c r="AE172" s="88">
        <v>0</v>
      </c>
      <c r="AF172" s="79" t="s">
        <v>1633</v>
      </c>
      <c r="AG172" s="79" t="s">
        <v>1633</v>
      </c>
      <c r="AH172" s="79" t="s">
        <v>1633</v>
      </c>
      <c r="AI172" s="79" t="s">
        <v>1633</v>
      </c>
      <c r="AJ172" s="79" t="s">
        <v>1633</v>
      </c>
      <c r="AK172" s="79" t="s">
        <v>1633</v>
      </c>
      <c r="AL172" s="79" t="s">
        <v>1633</v>
      </c>
      <c r="AM172" s="79" t="s">
        <v>1816</v>
      </c>
      <c r="AN172" s="79" t="s">
        <v>1633</v>
      </c>
      <c r="AO172" t="s">
        <v>1817</v>
      </c>
      <c r="AP172" t="s">
        <v>1817</v>
      </c>
    </row>
    <row r="173" spans="1:42" x14ac:dyDescent="0.25">
      <c r="A173" s="84">
        <v>45808</v>
      </c>
      <c r="B173" s="85" t="s">
        <v>1838</v>
      </c>
      <c r="C173" s="79" t="s">
        <v>3631</v>
      </c>
      <c r="D173" s="79" t="s">
        <v>1812</v>
      </c>
      <c r="E173" s="79" t="s">
        <v>89</v>
      </c>
      <c r="F173" s="79" t="s">
        <v>3597</v>
      </c>
      <c r="G173" s="79" t="s">
        <v>480</v>
      </c>
      <c r="H173" s="79" t="s">
        <v>89</v>
      </c>
      <c r="I173" s="86">
        <v>0</v>
      </c>
      <c r="J173" s="86">
        <v>0</v>
      </c>
      <c r="K173" s="79" t="s">
        <v>1840</v>
      </c>
      <c r="L173" s="79" t="s">
        <v>1633</v>
      </c>
      <c r="M173" s="79" t="s">
        <v>3631</v>
      </c>
      <c r="N173" s="84">
        <v>45808</v>
      </c>
      <c r="O173" s="79" t="s">
        <v>1633</v>
      </c>
      <c r="P173" s="79" t="s">
        <v>377</v>
      </c>
      <c r="Q173" s="79" t="s">
        <v>378</v>
      </c>
      <c r="R173" s="79" t="s">
        <v>1633</v>
      </c>
      <c r="S173" s="79" t="s">
        <v>1633</v>
      </c>
      <c r="T173" s="79" t="s">
        <v>1633</v>
      </c>
      <c r="U173" s="79" t="s">
        <v>4526</v>
      </c>
      <c r="V173" s="79" t="s">
        <v>1815</v>
      </c>
      <c r="W173" s="79" t="s">
        <v>1633</v>
      </c>
      <c r="X173" s="84"/>
      <c r="Y173" s="79" t="s">
        <v>1633</v>
      </c>
      <c r="Z173" s="84"/>
      <c r="AA173" s="79" t="s">
        <v>1633</v>
      </c>
      <c r="AB173" s="87">
        <v>4</v>
      </c>
      <c r="AC173" s="79" t="s">
        <v>1534</v>
      </c>
      <c r="AD173" s="79" t="s">
        <v>1633</v>
      </c>
      <c r="AE173" s="88">
        <v>0</v>
      </c>
      <c r="AF173" s="79" t="s">
        <v>1633</v>
      </c>
      <c r="AG173" s="79" t="s">
        <v>1633</v>
      </c>
      <c r="AH173" s="79" t="s">
        <v>1633</v>
      </c>
      <c r="AI173" s="79" t="s">
        <v>1633</v>
      </c>
      <c r="AJ173" s="79" t="s">
        <v>1633</v>
      </c>
      <c r="AK173" s="79" t="s">
        <v>1633</v>
      </c>
      <c r="AL173" s="79" t="s">
        <v>1633</v>
      </c>
      <c r="AM173" s="79" t="s">
        <v>1816</v>
      </c>
      <c r="AN173" s="79" t="s">
        <v>1633</v>
      </c>
      <c r="AO173" t="s">
        <v>1817</v>
      </c>
      <c r="AP173" t="s">
        <v>1817</v>
      </c>
    </row>
    <row r="174" spans="1:42" x14ac:dyDescent="0.25">
      <c r="A174" s="84">
        <v>45838</v>
      </c>
      <c r="B174" s="85" t="s">
        <v>1843</v>
      </c>
      <c r="C174" s="79" t="s">
        <v>1844</v>
      </c>
      <c r="D174" s="79" t="s">
        <v>1812</v>
      </c>
      <c r="E174" s="79" t="s">
        <v>89</v>
      </c>
      <c r="F174" s="79" t="s">
        <v>3601</v>
      </c>
      <c r="G174" s="79" t="s">
        <v>472</v>
      </c>
      <c r="H174" s="79" t="s">
        <v>89</v>
      </c>
      <c r="I174" s="86">
        <v>294.47000000000003</v>
      </c>
      <c r="J174" s="86">
        <v>294.47000000000003</v>
      </c>
      <c r="K174" s="79" t="s">
        <v>1845</v>
      </c>
      <c r="L174" s="79" t="s">
        <v>1633</v>
      </c>
      <c r="M174" s="79" t="s">
        <v>1844</v>
      </c>
      <c r="N174" s="84">
        <v>45838</v>
      </c>
      <c r="O174" s="79" t="s">
        <v>1633</v>
      </c>
      <c r="P174" s="79" t="s">
        <v>377</v>
      </c>
      <c r="Q174" s="79" t="s">
        <v>378</v>
      </c>
      <c r="R174" s="79" t="s">
        <v>1633</v>
      </c>
      <c r="S174" s="79" t="s">
        <v>1633</v>
      </c>
      <c r="T174" s="79" t="s">
        <v>1633</v>
      </c>
      <c r="U174" s="79" t="s">
        <v>4518</v>
      </c>
      <c r="V174" s="79" t="s">
        <v>1815</v>
      </c>
      <c r="W174" s="79" t="s">
        <v>1633</v>
      </c>
      <c r="X174" s="84"/>
      <c r="Y174" s="79" t="s">
        <v>1633</v>
      </c>
      <c r="Z174" s="84"/>
      <c r="AA174" s="79" t="s">
        <v>1633</v>
      </c>
      <c r="AB174" s="87">
        <v>4561522</v>
      </c>
      <c r="AC174" s="79" t="s">
        <v>1534</v>
      </c>
      <c r="AD174" s="79" t="s">
        <v>1633</v>
      </c>
      <c r="AE174" s="88">
        <v>0</v>
      </c>
      <c r="AF174" s="79" t="s">
        <v>1633</v>
      </c>
      <c r="AG174" s="79" t="s">
        <v>1633</v>
      </c>
      <c r="AH174" s="79" t="s">
        <v>1633</v>
      </c>
      <c r="AI174" s="79" t="s">
        <v>1633</v>
      </c>
      <c r="AJ174" s="79" t="s">
        <v>1633</v>
      </c>
      <c r="AK174" s="79" t="s">
        <v>1633</v>
      </c>
      <c r="AL174" s="79" t="s">
        <v>1633</v>
      </c>
      <c r="AM174" s="79" t="s">
        <v>1816</v>
      </c>
      <c r="AN174" s="79" t="s">
        <v>1633</v>
      </c>
      <c r="AO174" t="s">
        <v>1817</v>
      </c>
      <c r="AP174" t="s">
        <v>1817</v>
      </c>
    </row>
    <row r="175" spans="1:42" x14ac:dyDescent="0.25">
      <c r="A175" s="84">
        <v>45838</v>
      </c>
      <c r="B175" s="85" t="s">
        <v>1843</v>
      </c>
      <c r="C175" s="79" t="s">
        <v>1846</v>
      </c>
      <c r="D175" s="79" t="s">
        <v>1812</v>
      </c>
      <c r="E175" s="79" t="s">
        <v>89</v>
      </c>
      <c r="F175" s="79" t="s">
        <v>3599</v>
      </c>
      <c r="G175" s="79" t="s">
        <v>470</v>
      </c>
      <c r="H175" s="79" t="s">
        <v>89</v>
      </c>
      <c r="I175" s="86">
        <v>510.4</v>
      </c>
      <c r="J175" s="86">
        <v>510.4</v>
      </c>
      <c r="K175" s="79" t="s">
        <v>1845</v>
      </c>
      <c r="L175" s="79" t="s">
        <v>1633</v>
      </c>
      <c r="M175" s="79" t="s">
        <v>1846</v>
      </c>
      <c r="N175" s="84">
        <v>45838</v>
      </c>
      <c r="O175" s="79" t="s">
        <v>1633</v>
      </c>
      <c r="P175" s="79" t="s">
        <v>377</v>
      </c>
      <c r="Q175" s="79" t="s">
        <v>378</v>
      </c>
      <c r="R175" s="79" t="s">
        <v>1633</v>
      </c>
      <c r="S175" s="79" t="s">
        <v>1633</v>
      </c>
      <c r="T175" s="79" t="s">
        <v>1633</v>
      </c>
      <c r="U175" s="79" t="s">
        <v>4519</v>
      </c>
      <c r="V175" s="79" t="s">
        <v>1815</v>
      </c>
      <c r="W175" s="79" t="s">
        <v>1633</v>
      </c>
      <c r="X175" s="84"/>
      <c r="Y175" s="79" t="s">
        <v>1633</v>
      </c>
      <c r="Z175" s="84"/>
      <c r="AA175" s="79" t="s">
        <v>1633</v>
      </c>
      <c r="AB175" s="87">
        <v>7929908</v>
      </c>
      <c r="AC175" s="79" t="s">
        <v>1534</v>
      </c>
      <c r="AD175" s="79" t="s">
        <v>1633</v>
      </c>
      <c r="AE175" s="88">
        <v>0</v>
      </c>
      <c r="AF175" s="79" t="s">
        <v>1633</v>
      </c>
      <c r="AG175" s="79" t="s">
        <v>1633</v>
      </c>
      <c r="AH175" s="79" t="s">
        <v>1633</v>
      </c>
      <c r="AI175" s="79" t="s">
        <v>1633</v>
      </c>
      <c r="AJ175" s="79" t="s">
        <v>1633</v>
      </c>
      <c r="AK175" s="79" t="s">
        <v>1633</v>
      </c>
      <c r="AL175" s="79" t="s">
        <v>1633</v>
      </c>
      <c r="AM175" s="79" t="s">
        <v>1816</v>
      </c>
      <c r="AN175" s="79" t="s">
        <v>1633</v>
      </c>
      <c r="AO175" t="s">
        <v>1817</v>
      </c>
      <c r="AP175" t="s">
        <v>1817</v>
      </c>
    </row>
    <row r="176" spans="1:42" x14ac:dyDescent="0.25">
      <c r="A176" s="84">
        <v>45838</v>
      </c>
      <c r="B176" s="85" t="s">
        <v>1843</v>
      </c>
      <c r="C176" s="79" t="s">
        <v>1846</v>
      </c>
      <c r="D176" s="79" t="s">
        <v>1812</v>
      </c>
      <c r="E176" s="79" t="s">
        <v>89</v>
      </c>
      <c r="F176" s="79" t="s">
        <v>3599</v>
      </c>
      <c r="G176" s="79" t="s">
        <v>470</v>
      </c>
      <c r="H176" s="79" t="s">
        <v>89</v>
      </c>
      <c r="I176" s="86">
        <v>510.4</v>
      </c>
      <c r="J176" s="86">
        <v>510.4</v>
      </c>
      <c r="K176" s="79" t="s">
        <v>1845</v>
      </c>
      <c r="L176" s="79" t="s">
        <v>1633</v>
      </c>
      <c r="M176" s="79" t="s">
        <v>1846</v>
      </c>
      <c r="N176" s="84">
        <v>45838</v>
      </c>
      <c r="O176" s="79" t="s">
        <v>1633</v>
      </c>
      <c r="P176" s="79" t="s">
        <v>377</v>
      </c>
      <c r="Q176" s="79" t="s">
        <v>378</v>
      </c>
      <c r="R176" s="79" t="s">
        <v>1633</v>
      </c>
      <c r="S176" s="79" t="s">
        <v>1633</v>
      </c>
      <c r="T176" s="79" t="s">
        <v>1633</v>
      </c>
      <c r="U176" s="79" t="s">
        <v>4520</v>
      </c>
      <c r="V176" s="79" t="s">
        <v>1815</v>
      </c>
      <c r="W176" s="79" t="s">
        <v>1633</v>
      </c>
      <c r="X176" s="84"/>
      <c r="Y176" s="79" t="s">
        <v>1633</v>
      </c>
      <c r="Z176" s="84"/>
      <c r="AA176" s="79" t="s">
        <v>1633</v>
      </c>
      <c r="AB176" s="87">
        <v>7929908</v>
      </c>
      <c r="AC176" s="79" t="s">
        <v>1534</v>
      </c>
      <c r="AD176" s="79" t="s">
        <v>1633</v>
      </c>
      <c r="AE176" s="88">
        <v>0</v>
      </c>
      <c r="AF176" s="79" t="s">
        <v>1633</v>
      </c>
      <c r="AG176" s="79" t="s">
        <v>1633</v>
      </c>
      <c r="AH176" s="79" t="s">
        <v>1633</v>
      </c>
      <c r="AI176" s="79" t="s">
        <v>1633</v>
      </c>
      <c r="AJ176" s="79" t="s">
        <v>1633</v>
      </c>
      <c r="AK176" s="79" t="s">
        <v>1633</v>
      </c>
      <c r="AL176" s="79" t="s">
        <v>1633</v>
      </c>
      <c r="AM176" s="79" t="s">
        <v>1816</v>
      </c>
      <c r="AN176" s="79" t="s">
        <v>1633</v>
      </c>
      <c r="AO176" t="s">
        <v>1817</v>
      </c>
      <c r="AP176" t="s">
        <v>1817</v>
      </c>
    </row>
    <row r="177" spans="1:42" x14ac:dyDescent="0.25">
      <c r="A177" s="84">
        <v>45838</v>
      </c>
      <c r="B177" s="85" t="s">
        <v>1843</v>
      </c>
      <c r="C177" s="79" t="s">
        <v>4534</v>
      </c>
      <c r="D177" s="79" t="s">
        <v>1812</v>
      </c>
      <c r="E177" s="79" t="s">
        <v>89</v>
      </c>
      <c r="F177" s="79" t="s">
        <v>3599</v>
      </c>
      <c r="G177" s="79" t="s">
        <v>470</v>
      </c>
      <c r="H177" s="79" t="s">
        <v>89</v>
      </c>
      <c r="I177" s="86">
        <v>25.27</v>
      </c>
      <c r="J177" s="86">
        <v>25.27</v>
      </c>
      <c r="K177" s="79" t="s">
        <v>1845</v>
      </c>
      <c r="L177" s="79" t="s">
        <v>1633</v>
      </c>
      <c r="M177" s="79" t="s">
        <v>4534</v>
      </c>
      <c r="N177" s="84">
        <v>45838</v>
      </c>
      <c r="O177" s="79" t="s">
        <v>1633</v>
      </c>
      <c r="P177" s="79" t="s">
        <v>377</v>
      </c>
      <c r="Q177" s="79" t="s">
        <v>378</v>
      </c>
      <c r="R177" s="79" t="s">
        <v>1633</v>
      </c>
      <c r="S177" s="79" t="s">
        <v>1633</v>
      </c>
      <c r="T177" s="79" t="s">
        <v>1633</v>
      </c>
      <c r="U177" s="79" t="s">
        <v>4524</v>
      </c>
      <c r="V177" s="79" t="s">
        <v>1815</v>
      </c>
      <c r="W177" s="79" t="s">
        <v>1633</v>
      </c>
      <c r="X177" s="84"/>
      <c r="Y177" s="79" t="s">
        <v>1633</v>
      </c>
      <c r="Z177" s="84"/>
      <c r="AA177" s="79" t="s">
        <v>1633</v>
      </c>
      <c r="AB177" s="87">
        <v>429769</v>
      </c>
      <c r="AC177" s="79" t="s">
        <v>1534</v>
      </c>
      <c r="AD177" s="79" t="s">
        <v>1633</v>
      </c>
      <c r="AE177" s="88">
        <v>0</v>
      </c>
      <c r="AF177" s="79" t="s">
        <v>1633</v>
      </c>
      <c r="AG177" s="79" t="s">
        <v>1633</v>
      </c>
      <c r="AH177" s="79" t="s">
        <v>1633</v>
      </c>
      <c r="AI177" s="79" t="s">
        <v>1633</v>
      </c>
      <c r="AJ177" s="79" t="s">
        <v>1633</v>
      </c>
      <c r="AK177" s="79" t="s">
        <v>1633</v>
      </c>
      <c r="AL177" s="79" t="s">
        <v>1633</v>
      </c>
      <c r="AM177" s="79" t="s">
        <v>1816</v>
      </c>
      <c r="AN177" s="79" t="s">
        <v>1633</v>
      </c>
      <c r="AO177" t="s">
        <v>1817</v>
      </c>
      <c r="AP177" t="s">
        <v>1817</v>
      </c>
    </row>
    <row r="178" spans="1:42" x14ac:dyDescent="0.25">
      <c r="A178" s="84">
        <v>45838</v>
      </c>
      <c r="B178" s="85" t="s">
        <v>1843</v>
      </c>
      <c r="C178" s="79" t="s">
        <v>4534</v>
      </c>
      <c r="D178" s="79" t="s">
        <v>1812</v>
      </c>
      <c r="E178" s="79" t="s">
        <v>89</v>
      </c>
      <c r="F178" s="79" t="s">
        <v>3599</v>
      </c>
      <c r="G178" s="79" t="s">
        <v>470</v>
      </c>
      <c r="H178" s="79" t="s">
        <v>89</v>
      </c>
      <c r="I178" s="86">
        <v>102.26</v>
      </c>
      <c r="J178" s="86">
        <v>102.26</v>
      </c>
      <c r="K178" s="79" t="s">
        <v>1845</v>
      </c>
      <c r="L178" s="79" t="s">
        <v>1633</v>
      </c>
      <c r="M178" s="79" t="s">
        <v>4534</v>
      </c>
      <c r="N178" s="84">
        <v>45838</v>
      </c>
      <c r="O178" s="79" t="s">
        <v>1633</v>
      </c>
      <c r="P178" s="79" t="s">
        <v>377</v>
      </c>
      <c r="Q178" s="79" t="s">
        <v>378</v>
      </c>
      <c r="R178" s="79" t="s">
        <v>1633</v>
      </c>
      <c r="S178" s="79" t="s">
        <v>1633</v>
      </c>
      <c r="T178" s="79" t="s">
        <v>1633</v>
      </c>
      <c r="U178" s="79" t="s">
        <v>4522</v>
      </c>
      <c r="V178" s="79" t="s">
        <v>1815</v>
      </c>
      <c r="W178" s="79" t="s">
        <v>1633</v>
      </c>
      <c r="X178" s="84"/>
      <c r="Y178" s="79" t="s">
        <v>1633</v>
      </c>
      <c r="Z178" s="84"/>
      <c r="AA178" s="79" t="s">
        <v>1633</v>
      </c>
      <c r="AB178" s="87">
        <v>1280884</v>
      </c>
      <c r="AC178" s="79" t="s">
        <v>1534</v>
      </c>
      <c r="AD178" s="79" t="s">
        <v>1633</v>
      </c>
      <c r="AE178" s="88">
        <v>0</v>
      </c>
      <c r="AF178" s="79" t="s">
        <v>1633</v>
      </c>
      <c r="AG178" s="79" t="s">
        <v>1633</v>
      </c>
      <c r="AH178" s="79" t="s">
        <v>1633</v>
      </c>
      <c r="AI178" s="79" t="s">
        <v>1633</v>
      </c>
      <c r="AJ178" s="79" t="s">
        <v>1633</v>
      </c>
      <c r="AK178" s="79" t="s">
        <v>1633</v>
      </c>
      <c r="AL178" s="79" t="s">
        <v>1633</v>
      </c>
      <c r="AM178" s="79" t="s">
        <v>1816</v>
      </c>
      <c r="AN178" s="79" t="s">
        <v>1633</v>
      </c>
      <c r="AO178" t="s">
        <v>1817</v>
      </c>
      <c r="AP178" t="s">
        <v>1817</v>
      </c>
    </row>
    <row r="179" spans="1:42" x14ac:dyDescent="0.25">
      <c r="A179" s="84">
        <v>45838</v>
      </c>
      <c r="B179" s="85" t="s">
        <v>1843</v>
      </c>
      <c r="C179" s="79" t="s">
        <v>4534</v>
      </c>
      <c r="D179" s="79" t="s">
        <v>1812</v>
      </c>
      <c r="E179" s="79" t="s">
        <v>89</v>
      </c>
      <c r="F179" s="79" t="s">
        <v>3599</v>
      </c>
      <c r="G179" s="79" t="s">
        <v>470</v>
      </c>
      <c r="H179" s="79" t="s">
        <v>89</v>
      </c>
      <c r="I179" s="86">
        <v>25.27</v>
      </c>
      <c r="J179" s="86">
        <v>25.27</v>
      </c>
      <c r="K179" s="79" t="s">
        <v>1845</v>
      </c>
      <c r="L179" s="79" t="s">
        <v>1633</v>
      </c>
      <c r="M179" s="79" t="s">
        <v>4534</v>
      </c>
      <c r="N179" s="84">
        <v>45838</v>
      </c>
      <c r="O179" s="79" t="s">
        <v>1633</v>
      </c>
      <c r="P179" s="79" t="s">
        <v>377</v>
      </c>
      <c r="Q179" s="79" t="s">
        <v>378</v>
      </c>
      <c r="R179" s="79" t="s">
        <v>1633</v>
      </c>
      <c r="S179" s="79" t="s">
        <v>1633</v>
      </c>
      <c r="T179" s="79" t="s">
        <v>1633</v>
      </c>
      <c r="U179" s="79" t="s">
        <v>4523</v>
      </c>
      <c r="V179" s="79" t="s">
        <v>1815</v>
      </c>
      <c r="W179" s="79" t="s">
        <v>1633</v>
      </c>
      <c r="X179" s="84"/>
      <c r="Y179" s="79" t="s">
        <v>1633</v>
      </c>
      <c r="Z179" s="84"/>
      <c r="AA179" s="79" t="s">
        <v>1633</v>
      </c>
      <c r="AB179" s="87">
        <v>429769</v>
      </c>
      <c r="AC179" s="79" t="s">
        <v>1534</v>
      </c>
      <c r="AD179" s="79" t="s">
        <v>1633</v>
      </c>
      <c r="AE179" s="88">
        <v>0</v>
      </c>
      <c r="AF179" s="79" t="s">
        <v>1633</v>
      </c>
      <c r="AG179" s="79" t="s">
        <v>1633</v>
      </c>
      <c r="AH179" s="79" t="s">
        <v>1633</v>
      </c>
      <c r="AI179" s="79" t="s">
        <v>1633</v>
      </c>
      <c r="AJ179" s="79" t="s">
        <v>1633</v>
      </c>
      <c r="AK179" s="79" t="s">
        <v>1633</v>
      </c>
      <c r="AL179" s="79" t="s">
        <v>1633</v>
      </c>
      <c r="AM179" s="79" t="s">
        <v>1816</v>
      </c>
      <c r="AN179" s="79" t="s">
        <v>1633</v>
      </c>
      <c r="AO179" t="s">
        <v>1817</v>
      </c>
      <c r="AP179" t="s">
        <v>1817</v>
      </c>
    </row>
    <row r="180" spans="1:42" x14ac:dyDescent="0.25">
      <c r="A180" s="84">
        <v>45838</v>
      </c>
      <c r="B180" s="85" t="s">
        <v>1843</v>
      </c>
      <c r="C180" s="79" t="s">
        <v>4534</v>
      </c>
      <c r="D180" s="79" t="s">
        <v>1812</v>
      </c>
      <c r="E180" s="79" t="s">
        <v>89</v>
      </c>
      <c r="F180" s="79" t="s">
        <v>3599</v>
      </c>
      <c r="G180" s="79" t="s">
        <v>470</v>
      </c>
      <c r="H180" s="79" t="s">
        <v>89</v>
      </c>
      <c r="I180" s="86">
        <v>3.64</v>
      </c>
      <c r="J180" s="86">
        <v>3.64</v>
      </c>
      <c r="K180" s="79" t="s">
        <v>1845</v>
      </c>
      <c r="L180" s="79" t="s">
        <v>1633</v>
      </c>
      <c r="M180" s="79" t="s">
        <v>4534</v>
      </c>
      <c r="N180" s="84">
        <v>45838</v>
      </c>
      <c r="O180" s="79" t="s">
        <v>1633</v>
      </c>
      <c r="P180" s="79" t="s">
        <v>377</v>
      </c>
      <c r="Q180" s="79" t="s">
        <v>378</v>
      </c>
      <c r="R180" s="79" t="s">
        <v>1633</v>
      </c>
      <c r="S180" s="79" t="s">
        <v>1633</v>
      </c>
      <c r="T180" s="79" t="s">
        <v>1633</v>
      </c>
      <c r="U180" s="79" t="s">
        <v>4525</v>
      </c>
      <c r="V180" s="79" t="s">
        <v>1815</v>
      </c>
      <c r="W180" s="79" t="s">
        <v>1633</v>
      </c>
      <c r="X180" s="84"/>
      <c r="Y180" s="79" t="s">
        <v>1633</v>
      </c>
      <c r="Z180" s="84"/>
      <c r="AA180" s="79" t="s">
        <v>1633</v>
      </c>
      <c r="AB180" s="87">
        <v>62246</v>
      </c>
      <c r="AC180" s="79" t="s">
        <v>1534</v>
      </c>
      <c r="AD180" s="79" t="s">
        <v>1633</v>
      </c>
      <c r="AE180" s="88">
        <v>0</v>
      </c>
      <c r="AF180" s="79" t="s">
        <v>1633</v>
      </c>
      <c r="AG180" s="79" t="s">
        <v>1633</v>
      </c>
      <c r="AH180" s="79" t="s">
        <v>1633</v>
      </c>
      <c r="AI180" s="79" t="s">
        <v>1633</v>
      </c>
      <c r="AJ180" s="79" t="s">
        <v>1633</v>
      </c>
      <c r="AK180" s="79" t="s">
        <v>1633</v>
      </c>
      <c r="AL180" s="79" t="s">
        <v>1633</v>
      </c>
      <c r="AM180" s="79" t="s">
        <v>1816</v>
      </c>
      <c r="AN180" s="79" t="s">
        <v>1633</v>
      </c>
      <c r="AO180" t="s">
        <v>1817</v>
      </c>
      <c r="AP180" t="s">
        <v>1817</v>
      </c>
    </row>
    <row r="181" spans="1:42" x14ac:dyDescent="0.25">
      <c r="A181" s="84">
        <v>45838</v>
      </c>
      <c r="B181" s="85" t="s">
        <v>1843</v>
      </c>
      <c r="C181" s="79" t="s">
        <v>3637</v>
      </c>
      <c r="D181" s="79" t="s">
        <v>1812</v>
      </c>
      <c r="E181" s="79" t="s">
        <v>89</v>
      </c>
      <c r="F181" s="79" t="s">
        <v>984</v>
      </c>
      <c r="G181" s="79" t="s">
        <v>468</v>
      </c>
      <c r="H181" s="79" t="s">
        <v>89</v>
      </c>
      <c r="I181" s="86">
        <v>1770.78</v>
      </c>
      <c r="J181" s="86">
        <v>1770.78</v>
      </c>
      <c r="K181" s="79" t="s">
        <v>1845</v>
      </c>
      <c r="L181" s="79" t="s">
        <v>1633</v>
      </c>
      <c r="M181" s="79" t="s">
        <v>3637</v>
      </c>
      <c r="N181" s="84">
        <v>45838</v>
      </c>
      <c r="O181" s="79" t="s">
        <v>1633</v>
      </c>
      <c r="P181" s="79" t="s">
        <v>377</v>
      </c>
      <c r="Q181" s="79" t="s">
        <v>378</v>
      </c>
      <c r="R181" s="79" t="s">
        <v>1633</v>
      </c>
      <c r="S181" s="79" t="s">
        <v>1633</v>
      </c>
      <c r="T181" s="79" t="s">
        <v>1633</v>
      </c>
      <c r="U181" s="79" t="s">
        <v>4528</v>
      </c>
      <c r="V181" s="79" t="s">
        <v>1815</v>
      </c>
      <c r="W181" s="79" t="s">
        <v>1633</v>
      </c>
      <c r="X181" s="84"/>
      <c r="Y181" s="79" t="s">
        <v>1633</v>
      </c>
      <c r="Z181" s="84"/>
      <c r="AA181" s="79" t="s">
        <v>1633</v>
      </c>
      <c r="AB181" s="87">
        <v>27523505</v>
      </c>
      <c r="AC181" s="79" t="s">
        <v>1534</v>
      </c>
      <c r="AD181" s="79" t="s">
        <v>1633</v>
      </c>
      <c r="AE181" s="88">
        <v>0</v>
      </c>
      <c r="AF181" s="79" t="s">
        <v>1633</v>
      </c>
      <c r="AG181" s="79" t="s">
        <v>1633</v>
      </c>
      <c r="AH181" s="79" t="s">
        <v>1633</v>
      </c>
      <c r="AI181" s="79" t="s">
        <v>1633</v>
      </c>
      <c r="AJ181" s="79" t="s">
        <v>1633</v>
      </c>
      <c r="AK181" s="79" t="s">
        <v>1633</v>
      </c>
      <c r="AL181" s="79" t="s">
        <v>1633</v>
      </c>
      <c r="AM181" s="79" t="s">
        <v>1816</v>
      </c>
      <c r="AN181" s="79" t="s">
        <v>1633</v>
      </c>
      <c r="AO181" t="s">
        <v>1817</v>
      </c>
      <c r="AP181" t="s">
        <v>1817</v>
      </c>
    </row>
    <row r="182" spans="1:42" x14ac:dyDescent="0.25">
      <c r="A182" s="84">
        <v>45838</v>
      </c>
      <c r="B182" s="85" t="s">
        <v>1843</v>
      </c>
      <c r="C182" s="79" t="s">
        <v>3637</v>
      </c>
      <c r="D182" s="79" t="s">
        <v>1812</v>
      </c>
      <c r="E182" s="79" t="s">
        <v>89</v>
      </c>
      <c r="F182" s="79" t="s">
        <v>984</v>
      </c>
      <c r="G182" s="79" t="s">
        <v>468</v>
      </c>
      <c r="H182" s="79" t="s">
        <v>89</v>
      </c>
      <c r="I182" s="86">
        <v>41.49</v>
      </c>
      <c r="J182" s="86">
        <v>41.49</v>
      </c>
      <c r="K182" s="79" t="s">
        <v>1845</v>
      </c>
      <c r="L182" s="79" t="s">
        <v>1633</v>
      </c>
      <c r="M182" s="79" t="s">
        <v>3637</v>
      </c>
      <c r="N182" s="84">
        <v>45838</v>
      </c>
      <c r="O182" s="79" t="s">
        <v>1633</v>
      </c>
      <c r="P182" s="79" t="s">
        <v>377</v>
      </c>
      <c r="Q182" s="79" t="s">
        <v>378</v>
      </c>
      <c r="R182" s="79" t="s">
        <v>1633</v>
      </c>
      <c r="S182" s="79" t="s">
        <v>1633</v>
      </c>
      <c r="T182" s="79" t="s">
        <v>1633</v>
      </c>
      <c r="U182" s="79" t="s">
        <v>4529</v>
      </c>
      <c r="V182" s="79" t="s">
        <v>1815</v>
      </c>
      <c r="W182" s="79" t="s">
        <v>1633</v>
      </c>
      <c r="X182" s="84"/>
      <c r="Y182" s="79" t="s">
        <v>1633</v>
      </c>
      <c r="Z182" s="84"/>
      <c r="AA182" s="79" t="s">
        <v>1633</v>
      </c>
      <c r="AB182" s="87">
        <v>648360</v>
      </c>
      <c r="AC182" s="79" t="s">
        <v>1534</v>
      </c>
      <c r="AD182" s="79" t="s">
        <v>1633</v>
      </c>
      <c r="AE182" s="88">
        <v>0</v>
      </c>
      <c r="AF182" s="79" t="s">
        <v>1633</v>
      </c>
      <c r="AG182" s="79" t="s">
        <v>1633</v>
      </c>
      <c r="AH182" s="79" t="s">
        <v>1633</v>
      </c>
      <c r="AI182" s="79" t="s">
        <v>1633</v>
      </c>
      <c r="AJ182" s="79" t="s">
        <v>1633</v>
      </c>
      <c r="AK182" s="79" t="s">
        <v>1633</v>
      </c>
      <c r="AL182" s="79" t="s">
        <v>1633</v>
      </c>
      <c r="AM182" s="79" t="s">
        <v>1816</v>
      </c>
      <c r="AN182" s="79" t="s">
        <v>1633</v>
      </c>
      <c r="AO182" t="s">
        <v>1817</v>
      </c>
      <c r="AP182" t="s">
        <v>1817</v>
      </c>
    </row>
    <row r="183" spans="1:42" x14ac:dyDescent="0.25">
      <c r="A183" s="84">
        <v>45838</v>
      </c>
      <c r="B183" s="85" t="s">
        <v>1843</v>
      </c>
      <c r="C183" s="79" t="s">
        <v>3637</v>
      </c>
      <c r="D183" s="79" t="s">
        <v>1812</v>
      </c>
      <c r="E183" s="79" t="s">
        <v>89</v>
      </c>
      <c r="F183" s="79" t="s">
        <v>984</v>
      </c>
      <c r="G183" s="79" t="s">
        <v>468</v>
      </c>
      <c r="H183" s="79" t="s">
        <v>89</v>
      </c>
      <c r="I183" s="86">
        <v>1.74</v>
      </c>
      <c r="J183" s="86">
        <v>1.74</v>
      </c>
      <c r="K183" s="79" t="s">
        <v>1845</v>
      </c>
      <c r="L183" s="79" t="s">
        <v>1633</v>
      </c>
      <c r="M183" s="79" t="s">
        <v>3637</v>
      </c>
      <c r="N183" s="84">
        <v>45838</v>
      </c>
      <c r="O183" s="79" t="s">
        <v>1633</v>
      </c>
      <c r="P183" s="79" t="s">
        <v>377</v>
      </c>
      <c r="Q183" s="79" t="s">
        <v>378</v>
      </c>
      <c r="R183" s="79" t="s">
        <v>1633</v>
      </c>
      <c r="S183" s="79" t="s">
        <v>1633</v>
      </c>
      <c r="T183" s="79" t="s">
        <v>1633</v>
      </c>
      <c r="U183" s="79" t="s">
        <v>4528</v>
      </c>
      <c r="V183" s="79" t="s">
        <v>1810</v>
      </c>
      <c r="W183" s="79" t="s">
        <v>1633</v>
      </c>
      <c r="X183" s="84"/>
      <c r="Y183" s="79" t="s">
        <v>1633</v>
      </c>
      <c r="Z183" s="84"/>
      <c r="AA183" s="79" t="s">
        <v>1633</v>
      </c>
      <c r="AB183" s="87">
        <v>27362</v>
      </c>
      <c r="AC183" s="79" t="s">
        <v>1534</v>
      </c>
      <c r="AD183" s="79" t="s">
        <v>1633</v>
      </c>
      <c r="AE183" s="88">
        <v>0</v>
      </c>
      <c r="AF183" s="79" t="s">
        <v>1633</v>
      </c>
      <c r="AG183" s="79" t="s">
        <v>1633</v>
      </c>
      <c r="AH183" s="79" t="s">
        <v>1633</v>
      </c>
      <c r="AI183" s="79" t="s">
        <v>1633</v>
      </c>
      <c r="AJ183" s="79" t="s">
        <v>1633</v>
      </c>
      <c r="AK183" s="79" t="s">
        <v>1633</v>
      </c>
      <c r="AL183" s="79" t="s">
        <v>1633</v>
      </c>
      <c r="AM183" s="79" t="s">
        <v>1816</v>
      </c>
      <c r="AN183" s="79" t="s">
        <v>1633</v>
      </c>
      <c r="AO183" t="s">
        <v>1817</v>
      </c>
      <c r="AP183" t="s">
        <v>1817</v>
      </c>
    </row>
    <row r="184" spans="1:42" x14ac:dyDescent="0.25">
      <c r="A184" s="84">
        <v>45838</v>
      </c>
      <c r="B184" s="85" t="s">
        <v>1843</v>
      </c>
      <c r="C184" s="79" t="s">
        <v>3637</v>
      </c>
      <c r="D184" s="79" t="s">
        <v>1812</v>
      </c>
      <c r="E184" s="79" t="s">
        <v>89</v>
      </c>
      <c r="F184" s="79" t="s">
        <v>984</v>
      </c>
      <c r="G184" s="79" t="s">
        <v>468</v>
      </c>
      <c r="H184" s="79" t="s">
        <v>89</v>
      </c>
      <c r="I184" s="86">
        <v>0.04</v>
      </c>
      <c r="J184" s="86">
        <v>0.04</v>
      </c>
      <c r="K184" s="79" t="s">
        <v>1845</v>
      </c>
      <c r="L184" s="79" t="s">
        <v>1633</v>
      </c>
      <c r="M184" s="79" t="s">
        <v>3637</v>
      </c>
      <c r="N184" s="84">
        <v>45838</v>
      </c>
      <c r="O184" s="79" t="s">
        <v>1633</v>
      </c>
      <c r="P184" s="79" t="s">
        <v>377</v>
      </c>
      <c r="Q184" s="79" t="s">
        <v>378</v>
      </c>
      <c r="R184" s="79" t="s">
        <v>1633</v>
      </c>
      <c r="S184" s="79" t="s">
        <v>1633</v>
      </c>
      <c r="T184" s="79" t="s">
        <v>1633</v>
      </c>
      <c r="U184" s="79" t="s">
        <v>4529</v>
      </c>
      <c r="V184" s="79" t="s">
        <v>1810</v>
      </c>
      <c r="W184" s="79" t="s">
        <v>1633</v>
      </c>
      <c r="X184" s="84"/>
      <c r="Y184" s="79" t="s">
        <v>1633</v>
      </c>
      <c r="Z184" s="84"/>
      <c r="AA184" s="79" t="s">
        <v>1633</v>
      </c>
      <c r="AB184" s="87">
        <v>641</v>
      </c>
      <c r="AC184" s="79" t="s">
        <v>1534</v>
      </c>
      <c r="AD184" s="79" t="s">
        <v>1633</v>
      </c>
      <c r="AE184" s="88">
        <v>0</v>
      </c>
      <c r="AF184" s="79" t="s">
        <v>1633</v>
      </c>
      <c r="AG184" s="79" t="s">
        <v>1633</v>
      </c>
      <c r="AH184" s="79" t="s">
        <v>1633</v>
      </c>
      <c r="AI184" s="79" t="s">
        <v>1633</v>
      </c>
      <c r="AJ184" s="79" t="s">
        <v>1633</v>
      </c>
      <c r="AK184" s="79" t="s">
        <v>1633</v>
      </c>
      <c r="AL184" s="79" t="s">
        <v>1633</v>
      </c>
      <c r="AM184" s="79" t="s">
        <v>1816</v>
      </c>
      <c r="AN184" s="79" t="s">
        <v>1633</v>
      </c>
      <c r="AO184" t="s">
        <v>1817</v>
      </c>
      <c r="AP184" t="s">
        <v>1817</v>
      </c>
    </row>
    <row r="185" spans="1:42" x14ac:dyDescent="0.25">
      <c r="A185" s="84">
        <v>45838</v>
      </c>
      <c r="B185" s="85" t="s">
        <v>1843</v>
      </c>
      <c r="C185" s="79" t="s">
        <v>3639</v>
      </c>
      <c r="D185" s="79" t="s">
        <v>1812</v>
      </c>
      <c r="E185" s="79" t="s">
        <v>89</v>
      </c>
      <c r="F185" s="79" t="s">
        <v>3597</v>
      </c>
      <c r="G185" s="79" t="s">
        <v>480</v>
      </c>
      <c r="H185" s="79" t="s">
        <v>89</v>
      </c>
      <c r="I185" s="86">
        <v>0</v>
      </c>
      <c r="J185" s="86">
        <v>0</v>
      </c>
      <c r="K185" s="79" t="s">
        <v>1845</v>
      </c>
      <c r="L185" s="79" t="s">
        <v>1633</v>
      </c>
      <c r="M185" s="79" t="s">
        <v>3639</v>
      </c>
      <c r="N185" s="84">
        <v>45838</v>
      </c>
      <c r="O185" s="79" t="s">
        <v>1633</v>
      </c>
      <c r="P185" s="79" t="s">
        <v>377</v>
      </c>
      <c r="Q185" s="79" t="s">
        <v>378</v>
      </c>
      <c r="R185" s="79" t="s">
        <v>1633</v>
      </c>
      <c r="S185" s="79" t="s">
        <v>1633</v>
      </c>
      <c r="T185" s="79" t="s">
        <v>1633</v>
      </c>
      <c r="U185" s="79" t="s">
        <v>4526</v>
      </c>
      <c r="V185" s="79" t="s">
        <v>1815</v>
      </c>
      <c r="W185" s="79" t="s">
        <v>1633</v>
      </c>
      <c r="X185" s="84"/>
      <c r="Y185" s="79" t="s">
        <v>1633</v>
      </c>
      <c r="Z185" s="84"/>
      <c r="AA185" s="79" t="s">
        <v>1633</v>
      </c>
      <c r="AB185" s="87">
        <v>3</v>
      </c>
      <c r="AC185" s="79" t="s">
        <v>1534</v>
      </c>
      <c r="AD185" s="79" t="s">
        <v>1633</v>
      </c>
      <c r="AE185" s="88">
        <v>0</v>
      </c>
      <c r="AF185" s="79" t="s">
        <v>1633</v>
      </c>
      <c r="AG185" s="79" t="s">
        <v>1633</v>
      </c>
      <c r="AH185" s="79" t="s">
        <v>1633</v>
      </c>
      <c r="AI185" s="79" t="s">
        <v>1633</v>
      </c>
      <c r="AJ185" s="79" t="s">
        <v>1633</v>
      </c>
      <c r="AK185" s="79" t="s">
        <v>1633</v>
      </c>
      <c r="AL185" s="79" t="s">
        <v>1633</v>
      </c>
      <c r="AM185" s="79" t="s">
        <v>1816</v>
      </c>
      <c r="AN185" s="79" t="s">
        <v>1633</v>
      </c>
      <c r="AO185" t="s">
        <v>1817</v>
      </c>
      <c r="AP185" t="s">
        <v>1817</v>
      </c>
    </row>
    <row r="186" spans="1:42" x14ac:dyDescent="0.25">
      <c r="A186" s="84">
        <v>45838</v>
      </c>
      <c r="B186" s="85" t="s">
        <v>1843</v>
      </c>
      <c r="C186" s="79" t="s">
        <v>3639</v>
      </c>
      <c r="D186" s="79" t="s">
        <v>1812</v>
      </c>
      <c r="E186" s="79" t="s">
        <v>89</v>
      </c>
      <c r="F186" s="79" t="s">
        <v>3597</v>
      </c>
      <c r="G186" s="79" t="s">
        <v>480</v>
      </c>
      <c r="H186" s="79" t="s">
        <v>89</v>
      </c>
      <c r="I186" s="86">
        <v>0</v>
      </c>
      <c r="J186" s="86">
        <v>0</v>
      </c>
      <c r="K186" s="79" t="s">
        <v>1845</v>
      </c>
      <c r="L186" s="79" t="s">
        <v>1633</v>
      </c>
      <c r="M186" s="79" t="s">
        <v>3639</v>
      </c>
      <c r="N186" s="84">
        <v>45838</v>
      </c>
      <c r="O186" s="79" t="s">
        <v>1633</v>
      </c>
      <c r="P186" s="79" t="s">
        <v>377</v>
      </c>
      <c r="Q186" s="79" t="s">
        <v>378</v>
      </c>
      <c r="R186" s="79" t="s">
        <v>1633</v>
      </c>
      <c r="S186" s="79" t="s">
        <v>1633</v>
      </c>
      <c r="T186" s="79" t="s">
        <v>1633</v>
      </c>
      <c r="U186" s="79" t="s">
        <v>4527</v>
      </c>
      <c r="V186" s="79" t="s">
        <v>1815</v>
      </c>
      <c r="W186" s="79" t="s">
        <v>1633</v>
      </c>
      <c r="X186" s="84"/>
      <c r="Y186" s="79" t="s">
        <v>1633</v>
      </c>
      <c r="Z186" s="84"/>
      <c r="AA186" s="79" t="s">
        <v>1633</v>
      </c>
      <c r="AB186" s="87">
        <v>3</v>
      </c>
      <c r="AC186" s="79" t="s">
        <v>1534</v>
      </c>
      <c r="AD186" s="79" t="s">
        <v>1633</v>
      </c>
      <c r="AE186" s="88">
        <v>0</v>
      </c>
      <c r="AF186" s="79" t="s">
        <v>1633</v>
      </c>
      <c r="AG186" s="79" t="s">
        <v>1633</v>
      </c>
      <c r="AH186" s="79" t="s">
        <v>1633</v>
      </c>
      <c r="AI186" s="79" t="s">
        <v>1633</v>
      </c>
      <c r="AJ186" s="79" t="s">
        <v>1633</v>
      </c>
      <c r="AK186" s="79" t="s">
        <v>1633</v>
      </c>
      <c r="AL186" s="79" t="s">
        <v>1633</v>
      </c>
      <c r="AM186" s="79" t="s">
        <v>1816</v>
      </c>
      <c r="AN186" s="79" t="s">
        <v>1633</v>
      </c>
      <c r="AO186" t="s">
        <v>1817</v>
      </c>
      <c r="AP186" t="s">
        <v>1817</v>
      </c>
    </row>
  </sheetData>
  <autoFilter ref="A1:AP186" xr:uid="{7260A1B2-AB8E-4341-8B83-2CD74B1224E0}"/>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6B171-1CF4-49B1-97D3-A856346DB129}">
  <sheetPr filterMode="1">
    <tabColor theme="5" tint="0.39997558519241921"/>
  </sheetPr>
  <dimension ref="A2:AC770"/>
  <sheetViews>
    <sheetView showGridLines="0" tabSelected="1" zoomScale="80" zoomScaleNormal="80" workbookViewId="0"/>
  </sheetViews>
  <sheetFormatPr defaultColWidth="8.7109375" defaultRowHeight="15" outlineLevelRow="1" x14ac:dyDescent="0.25"/>
  <cols>
    <col min="1" max="1" width="3.140625" style="183" bestFit="1" customWidth="1"/>
    <col min="2" max="2" width="30.5703125" style="183" bestFit="1" customWidth="1"/>
    <col min="3" max="3" width="44.140625" style="183" bestFit="1" customWidth="1"/>
    <col min="4" max="4" width="15.7109375" style="183" bestFit="1" customWidth="1"/>
    <col min="5" max="6" width="18.7109375" style="183" customWidth="1"/>
    <col min="7" max="7" width="19" style="183" customWidth="1"/>
    <col min="8" max="8" width="17.42578125" style="183" customWidth="1"/>
    <col min="9" max="9" width="20.42578125" style="183" customWidth="1"/>
    <col min="10" max="10" width="17.140625" style="183" customWidth="1"/>
    <col min="11" max="11" width="20.85546875" style="183" customWidth="1"/>
    <col min="12" max="12" width="17.140625" style="183" customWidth="1"/>
    <col min="13" max="13" width="25.85546875" style="183" customWidth="1"/>
    <col min="14" max="14" width="20" style="183" customWidth="1"/>
    <col min="15" max="15" width="20.85546875" style="183" customWidth="1"/>
    <col min="16" max="16" width="18.5703125" style="183" customWidth="1"/>
    <col min="17" max="17" width="21.5703125" style="183" customWidth="1"/>
    <col min="18" max="18" width="21.85546875" style="183" customWidth="1"/>
    <col min="19" max="20" width="19.5703125" style="183" customWidth="1"/>
    <col min="21" max="21" width="21.5703125" style="183" customWidth="1"/>
    <col min="22" max="22" width="20.140625" style="183" customWidth="1"/>
    <col min="23" max="23" width="21.7109375" style="183" customWidth="1"/>
    <col min="24" max="24" width="19" style="183" customWidth="1"/>
    <col min="25" max="25" width="22.42578125" style="183" customWidth="1"/>
    <col min="26" max="26" width="21.85546875" style="183" customWidth="1"/>
    <col min="27" max="27" width="22.42578125" style="183" customWidth="1"/>
    <col min="28" max="28" width="20.42578125" style="183" customWidth="1"/>
    <col min="29" max="29" width="18.5703125" style="183" customWidth="1"/>
    <col min="30" max="16384" width="8.7109375" style="183"/>
  </cols>
  <sheetData>
    <row r="2" spans="1:15" x14ac:dyDescent="0.25">
      <c r="B2" s="375"/>
      <c r="C2" s="183" t="s">
        <v>5185</v>
      </c>
    </row>
    <row r="4" spans="1:15" s="377" customFormat="1" hidden="1" outlineLevel="1" x14ac:dyDescent="0.25">
      <c r="A4" s="376"/>
      <c r="B4" s="376" t="s">
        <v>5186</v>
      </c>
    </row>
    <row r="5" spans="1:15" hidden="1" outlineLevel="1" x14ac:dyDescent="0.25">
      <c r="A5" s="378"/>
      <c r="B5" s="378"/>
    </row>
    <row r="6" spans="1:15" s="379" customFormat="1" hidden="1" outlineLevel="1" x14ac:dyDescent="0.25">
      <c r="B6" s="182"/>
      <c r="C6" s="182" t="s">
        <v>5187</v>
      </c>
      <c r="D6" s="380" t="s">
        <v>5188</v>
      </c>
      <c r="E6" s="380" t="s">
        <v>5189</v>
      </c>
      <c r="F6" s="380" t="s">
        <v>5190</v>
      </c>
      <c r="G6" s="380" t="s">
        <v>5191</v>
      </c>
      <c r="H6" s="380" t="s">
        <v>5192</v>
      </c>
      <c r="I6" s="380" t="s">
        <v>5193</v>
      </c>
      <c r="J6" s="380" t="s">
        <v>5194</v>
      </c>
      <c r="K6" s="380" t="s">
        <v>5195</v>
      </c>
      <c r="L6" s="380" t="s">
        <v>5196</v>
      </c>
      <c r="M6" s="380" t="s">
        <v>5197</v>
      </c>
      <c r="N6" s="380" t="s">
        <v>5198</v>
      </c>
      <c r="O6" s="380" t="s">
        <v>5199</v>
      </c>
    </row>
    <row r="7" spans="1:15" hidden="1" outlineLevel="1" x14ac:dyDescent="0.25">
      <c r="B7" s="185" t="s">
        <v>5186</v>
      </c>
      <c r="C7" s="381">
        <v>9950.7069999999821</v>
      </c>
      <c r="D7" s="382">
        <f>SUM(D8:D11)</f>
        <v>0</v>
      </c>
      <c r="E7" s="382">
        <f t="shared" ref="E7:O7" si="0">SUM(E8:E11)</f>
        <v>0</v>
      </c>
      <c r="F7" s="382">
        <f t="shared" si="0"/>
        <v>0</v>
      </c>
      <c r="G7" s="382">
        <f t="shared" si="0"/>
        <v>0</v>
      </c>
      <c r="H7" s="382">
        <f t="shared" si="0"/>
        <v>0</v>
      </c>
      <c r="I7" s="382">
        <f t="shared" si="0"/>
        <v>0</v>
      </c>
      <c r="J7" s="382">
        <f t="shared" si="0"/>
        <v>0</v>
      </c>
      <c r="K7" s="382">
        <f t="shared" si="0"/>
        <v>0</v>
      </c>
      <c r="L7" s="382">
        <f t="shared" si="0"/>
        <v>0</v>
      </c>
      <c r="M7" s="382">
        <f t="shared" si="0"/>
        <v>0</v>
      </c>
      <c r="N7" s="382">
        <f t="shared" si="0"/>
        <v>0</v>
      </c>
      <c r="O7" s="382">
        <f t="shared" si="0"/>
        <v>0</v>
      </c>
    </row>
    <row r="8" spans="1:15" hidden="1" outlineLevel="1" x14ac:dyDescent="0.25">
      <c r="B8" s="185" t="s">
        <v>5200</v>
      </c>
      <c r="C8" s="381">
        <v>2890.4231666666565</v>
      </c>
      <c r="D8" s="383"/>
      <c r="E8" s="383"/>
      <c r="F8" s="383"/>
      <c r="G8" s="383"/>
      <c r="H8" s="383"/>
      <c r="I8" s="383"/>
      <c r="J8" s="383"/>
      <c r="K8" s="383"/>
      <c r="L8" s="383"/>
      <c r="M8" s="383"/>
      <c r="N8" s="383"/>
      <c r="O8" s="383"/>
    </row>
    <row r="9" spans="1:15" hidden="1" outlineLevel="1" x14ac:dyDescent="0.25">
      <c r="B9" s="185" t="s">
        <v>5201</v>
      </c>
      <c r="C9" s="381">
        <v>4839.5476666666609</v>
      </c>
      <c r="D9" s="383"/>
      <c r="E9" s="383"/>
      <c r="F9" s="383"/>
      <c r="G9" s="383"/>
      <c r="H9" s="383"/>
      <c r="I9" s="383"/>
      <c r="J9" s="383"/>
      <c r="K9" s="383"/>
      <c r="L9" s="383"/>
      <c r="M9" s="383"/>
      <c r="N9" s="383"/>
      <c r="O9" s="383"/>
    </row>
    <row r="10" spans="1:15" hidden="1" outlineLevel="1" x14ac:dyDescent="0.25">
      <c r="B10" s="185" t="s">
        <v>5202</v>
      </c>
      <c r="C10" s="381">
        <v>3144.9784999999993</v>
      </c>
      <c r="D10" s="383"/>
      <c r="E10" s="383"/>
      <c r="F10" s="383"/>
      <c r="G10" s="383"/>
      <c r="H10" s="383"/>
      <c r="I10" s="383"/>
      <c r="J10" s="383"/>
      <c r="K10" s="383"/>
      <c r="L10" s="383"/>
      <c r="M10" s="383"/>
      <c r="N10" s="383"/>
      <c r="O10" s="383"/>
    </row>
    <row r="11" spans="1:15" hidden="1" outlineLevel="1" x14ac:dyDescent="0.25">
      <c r="B11" s="185" t="s">
        <v>5203</v>
      </c>
      <c r="C11" s="381">
        <v>372.25149999999996</v>
      </c>
      <c r="D11" s="383"/>
      <c r="E11" s="383"/>
      <c r="F11" s="383"/>
      <c r="G11" s="383"/>
      <c r="H11" s="383"/>
      <c r="I11" s="383"/>
      <c r="J11" s="383"/>
      <c r="K11" s="383"/>
      <c r="L11" s="383"/>
      <c r="M11" s="383"/>
      <c r="N11" s="383"/>
      <c r="O11" s="383"/>
    </row>
    <row r="12" spans="1:15" hidden="1" outlineLevel="1" x14ac:dyDescent="0.25">
      <c r="B12" s="384" t="s">
        <v>5204</v>
      </c>
      <c r="C12" s="185"/>
      <c r="D12" s="383"/>
      <c r="E12" s="383"/>
      <c r="F12" s="383"/>
      <c r="G12" s="383"/>
      <c r="H12" s="383"/>
      <c r="I12" s="383"/>
      <c r="J12" s="383"/>
      <c r="K12" s="383"/>
      <c r="L12" s="383"/>
      <c r="M12" s="383"/>
      <c r="N12" s="383"/>
      <c r="O12" s="383"/>
    </row>
    <row r="13" spans="1:15" hidden="1" outlineLevel="1" x14ac:dyDescent="0.25"/>
    <row r="14" spans="1:15" s="377" customFormat="1" hidden="1" outlineLevel="1" x14ac:dyDescent="0.25">
      <c r="A14" s="376"/>
      <c r="B14" s="376" t="s">
        <v>5205</v>
      </c>
    </row>
    <row r="15" spans="1:15" hidden="1" outlineLevel="1" x14ac:dyDescent="0.25"/>
    <row r="16" spans="1:15" s="180" customFormat="1" hidden="1" outlineLevel="1" x14ac:dyDescent="0.25">
      <c r="A16" s="179" t="s">
        <v>4683</v>
      </c>
      <c r="B16" s="179" t="s">
        <v>5206</v>
      </c>
    </row>
    <row r="17" spans="1:16" hidden="1" outlineLevel="1" x14ac:dyDescent="0.25"/>
    <row r="18" spans="1:16" hidden="1" outlineLevel="1" x14ac:dyDescent="0.25">
      <c r="B18" s="182" t="s">
        <v>5207</v>
      </c>
      <c r="C18" s="182" t="s">
        <v>5208</v>
      </c>
      <c r="D18" s="182" t="s">
        <v>5209</v>
      </c>
    </row>
    <row r="19" spans="1:16" hidden="1" outlineLevel="1" x14ac:dyDescent="0.25">
      <c r="B19" s="385">
        <v>0.91069118796959603</v>
      </c>
      <c r="C19" s="386"/>
      <c r="D19" s="385">
        <f>C19-B19</f>
        <v>-0.91069118796959603</v>
      </c>
    </row>
    <row r="20" spans="1:16" hidden="1" outlineLevel="1" x14ac:dyDescent="0.25"/>
    <row r="21" spans="1:16" s="180" customFormat="1" hidden="1" outlineLevel="1" x14ac:dyDescent="0.25">
      <c r="A21" s="179" t="s">
        <v>4684</v>
      </c>
      <c r="B21" s="179" t="s">
        <v>972</v>
      </c>
    </row>
    <row r="22" spans="1:16" hidden="1" outlineLevel="1" x14ac:dyDescent="0.25"/>
    <row r="23" spans="1:16" s="379" customFormat="1" hidden="1" outlineLevel="1" x14ac:dyDescent="0.25">
      <c r="A23" s="379" t="s">
        <v>5210</v>
      </c>
      <c r="B23" s="182" t="s">
        <v>5211</v>
      </c>
      <c r="C23" s="182" t="s">
        <v>5187</v>
      </c>
      <c r="D23" s="380" t="s">
        <v>5188</v>
      </c>
      <c r="E23" s="380" t="s">
        <v>5189</v>
      </c>
      <c r="F23" s="380" t="s">
        <v>5190</v>
      </c>
      <c r="G23" s="380" t="s">
        <v>5191</v>
      </c>
      <c r="H23" s="380" t="s">
        <v>5192</v>
      </c>
      <c r="I23" s="380" t="s">
        <v>5193</v>
      </c>
      <c r="J23" s="380" t="s">
        <v>5194</v>
      </c>
      <c r="K23" s="380" t="s">
        <v>5195</v>
      </c>
      <c r="L23" s="380" t="s">
        <v>5196</v>
      </c>
      <c r="M23" s="380" t="s">
        <v>5197</v>
      </c>
      <c r="N23" s="380" t="s">
        <v>5198</v>
      </c>
      <c r="O23" s="380" t="s">
        <v>5199</v>
      </c>
    </row>
    <row r="24" spans="1:16" hidden="1" outlineLevel="1" x14ac:dyDescent="0.25">
      <c r="B24" s="185" t="s">
        <v>5212</v>
      </c>
      <c r="C24" s="387">
        <f>SUM(C25:C27)</f>
        <v>603.43846254676646</v>
      </c>
      <c r="D24" s="387">
        <f t="shared" ref="D24:O24" si="1">SUM(D25:D27)</f>
        <v>0</v>
      </c>
      <c r="E24" s="387">
        <f t="shared" si="1"/>
        <v>0</v>
      </c>
      <c r="F24" s="387">
        <f t="shared" si="1"/>
        <v>0</v>
      </c>
      <c r="G24" s="387">
        <f t="shared" si="1"/>
        <v>0</v>
      </c>
      <c r="H24" s="387">
        <f t="shared" si="1"/>
        <v>0</v>
      </c>
      <c r="I24" s="387">
        <f t="shared" si="1"/>
        <v>0</v>
      </c>
      <c r="J24" s="387">
        <f t="shared" si="1"/>
        <v>0</v>
      </c>
      <c r="K24" s="387">
        <f t="shared" si="1"/>
        <v>0</v>
      </c>
      <c r="L24" s="387">
        <f t="shared" si="1"/>
        <v>0</v>
      </c>
      <c r="M24" s="387">
        <f t="shared" si="1"/>
        <v>0</v>
      </c>
      <c r="N24" s="387">
        <f t="shared" si="1"/>
        <v>0</v>
      </c>
      <c r="O24" s="387">
        <f t="shared" si="1"/>
        <v>0</v>
      </c>
    </row>
    <row r="25" spans="1:16" hidden="1" outlineLevel="1" x14ac:dyDescent="0.25">
      <c r="B25" s="185" t="s">
        <v>5213</v>
      </c>
      <c r="C25" s="387">
        <v>402.18409034164085</v>
      </c>
      <c r="D25" s="386"/>
      <c r="E25" s="386"/>
      <c r="F25" s="386"/>
      <c r="G25" s="386"/>
      <c r="H25" s="386"/>
      <c r="I25" s="386"/>
      <c r="J25" s="386"/>
      <c r="K25" s="386"/>
      <c r="L25" s="386"/>
      <c r="M25" s="386"/>
      <c r="N25" s="386"/>
      <c r="O25" s="386"/>
    </row>
    <row r="26" spans="1:16" hidden="1" outlineLevel="1" x14ac:dyDescent="0.25">
      <c r="B26" s="185" t="s">
        <v>5214</v>
      </c>
      <c r="C26" s="387">
        <v>54.84458732535704</v>
      </c>
      <c r="D26" s="386"/>
      <c r="E26" s="386"/>
      <c r="F26" s="386"/>
      <c r="G26" s="386"/>
      <c r="H26" s="386"/>
      <c r="I26" s="386"/>
      <c r="J26" s="386"/>
      <c r="K26" s="386"/>
      <c r="L26" s="386"/>
      <c r="M26" s="386"/>
      <c r="N26" s="386"/>
      <c r="O26" s="386"/>
    </row>
    <row r="27" spans="1:16" hidden="1" outlineLevel="1" x14ac:dyDescent="0.25">
      <c r="B27" s="185" t="s">
        <v>5215</v>
      </c>
      <c r="C27" s="387">
        <v>146.40978487976861</v>
      </c>
      <c r="D27" s="386"/>
      <c r="E27" s="386"/>
      <c r="F27" s="386"/>
      <c r="G27" s="386"/>
      <c r="H27" s="386"/>
      <c r="I27" s="386"/>
      <c r="J27" s="386"/>
      <c r="K27" s="386"/>
      <c r="L27" s="386"/>
      <c r="M27" s="386"/>
      <c r="N27" s="386"/>
      <c r="O27" s="386"/>
    </row>
    <row r="28" spans="1:16" hidden="1" outlineLevel="1" x14ac:dyDescent="0.25">
      <c r="B28" s="185" t="s">
        <v>5216</v>
      </c>
      <c r="C28" s="381">
        <v>996.74</v>
      </c>
      <c r="D28" s="381">
        <v>996.74</v>
      </c>
      <c r="E28" s="381">
        <v>996.74</v>
      </c>
      <c r="F28" s="381">
        <v>996.74</v>
      </c>
      <c r="G28" s="381">
        <v>996.74</v>
      </c>
      <c r="H28" s="381">
        <v>996.74</v>
      </c>
      <c r="I28" s="381">
        <v>996.74</v>
      </c>
      <c r="J28" s="381">
        <v>996.74</v>
      </c>
      <c r="K28" s="381">
        <v>996.74</v>
      </c>
      <c r="L28" s="381">
        <v>996.74</v>
      </c>
      <c r="M28" s="381">
        <v>996.74</v>
      </c>
      <c r="N28" s="381">
        <v>996.74</v>
      </c>
      <c r="O28" s="381">
        <v>996.74</v>
      </c>
    </row>
    <row r="29" spans="1:16" hidden="1" outlineLevel="1" x14ac:dyDescent="0.25">
      <c r="B29" s="185" t="s">
        <v>5163</v>
      </c>
      <c r="C29" s="381">
        <f t="shared" ref="C29:O29" si="2">C7</f>
        <v>9950.7069999999821</v>
      </c>
      <c r="D29" s="381">
        <f t="shared" si="2"/>
        <v>0</v>
      </c>
      <c r="E29" s="381">
        <f t="shared" si="2"/>
        <v>0</v>
      </c>
      <c r="F29" s="381">
        <f t="shared" si="2"/>
        <v>0</v>
      </c>
      <c r="G29" s="381">
        <f t="shared" si="2"/>
        <v>0</v>
      </c>
      <c r="H29" s="381">
        <f t="shared" si="2"/>
        <v>0</v>
      </c>
      <c r="I29" s="381">
        <f t="shared" si="2"/>
        <v>0</v>
      </c>
      <c r="J29" s="381">
        <f t="shared" si="2"/>
        <v>0</v>
      </c>
      <c r="K29" s="381">
        <f t="shared" si="2"/>
        <v>0</v>
      </c>
      <c r="L29" s="381">
        <f t="shared" si="2"/>
        <v>0</v>
      </c>
      <c r="M29" s="381">
        <f t="shared" si="2"/>
        <v>0</v>
      </c>
      <c r="N29" s="381">
        <f t="shared" si="2"/>
        <v>0</v>
      </c>
      <c r="O29" s="381">
        <f t="shared" si="2"/>
        <v>0</v>
      </c>
    </row>
    <row r="30" spans="1:16" hidden="1" outlineLevel="1" x14ac:dyDescent="0.25">
      <c r="B30" s="185" t="s">
        <v>5217</v>
      </c>
      <c r="C30" s="387">
        <f>C28*C24*1.02*C29</f>
        <v>6104765493.2888021</v>
      </c>
      <c r="D30" s="387">
        <f t="shared" ref="D30:O30" si="3">D28*D24*1.02*D29</f>
        <v>0</v>
      </c>
      <c r="E30" s="387">
        <f t="shared" si="3"/>
        <v>0</v>
      </c>
      <c r="F30" s="387">
        <f t="shared" si="3"/>
        <v>0</v>
      </c>
      <c r="G30" s="387">
        <f t="shared" si="3"/>
        <v>0</v>
      </c>
      <c r="H30" s="387">
        <f t="shared" si="3"/>
        <v>0</v>
      </c>
      <c r="I30" s="387">
        <f t="shared" si="3"/>
        <v>0</v>
      </c>
      <c r="J30" s="387">
        <f t="shared" si="3"/>
        <v>0</v>
      </c>
      <c r="K30" s="387">
        <f t="shared" si="3"/>
        <v>0</v>
      </c>
      <c r="L30" s="387">
        <f t="shared" si="3"/>
        <v>0</v>
      </c>
      <c r="M30" s="387">
        <f t="shared" si="3"/>
        <v>0</v>
      </c>
      <c r="N30" s="387">
        <f t="shared" si="3"/>
        <v>0</v>
      </c>
      <c r="O30" s="387">
        <f t="shared" si="3"/>
        <v>0</v>
      </c>
      <c r="P30" s="183" t="s">
        <v>5218</v>
      </c>
    </row>
    <row r="31" spans="1:16" hidden="1" outlineLevel="1" x14ac:dyDescent="0.25">
      <c r="C31" s="324"/>
      <c r="D31" s="268"/>
    </row>
    <row r="32" spans="1:16" hidden="1" outlineLevel="1" x14ac:dyDescent="0.25">
      <c r="C32" s="324"/>
      <c r="D32" s="268"/>
    </row>
    <row r="33" spans="1:21" hidden="1" outlineLevel="1" x14ac:dyDescent="0.25"/>
    <row r="34" spans="1:21" s="379" customFormat="1" hidden="1" outlineLevel="1" x14ac:dyDescent="0.25">
      <c r="A34" s="379" t="s">
        <v>5219</v>
      </c>
      <c r="B34" s="183" t="s">
        <v>5220</v>
      </c>
      <c r="C34" s="183">
        <v>25.7</v>
      </c>
      <c r="D34" s="183" t="s">
        <v>5221</v>
      </c>
      <c r="E34" s="183"/>
      <c r="F34" s="183"/>
      <c r="G34" s="183"/>
      <c r="H34" s="183"/>
      <c r="I34" s="183"/>
      <c r="J34" s="183"/>
      <c r="K34" s="183"/>
      <c r="L34" s="183"/>
      <c r="M34" s="183"/>
      <c r="N34" s="183"/>
      <c r="O34" s="183"/>
    </row>
    <row r="35" spans="1:21" hidden="1" outlineLevel="1" x14ac:dyDescent="0.25">
      <c r="B35" s="182" t="s">
        <v>5222</v>
      </c>
      <c r="C35" s="182" t="s">
        <v>5187</v>
      </c>
      <c r="D35" s="380" t="s">
        <v>5188</v>
      </c>
      <c r="E35" s="380" t="s">
        <v>5189</v>
      </c>
      <c r="F35" s="380" t="s">
        <v>5190</v>
      </c>
      <c r="G35" s="380" t="s">
        <v>5191</v>
      </c>
      <c r="H35" s="380" t="s">
        <v>5192</v>
      </c>
      <c r="I35" s="380" t="s">
        <v>5193</v>
      </c>
      <c r="J35" s="380" t="s">
        <v>5194</v>
      </c>
      <c r="K35" s="380" t="s">
        <v>5195</v>
      </c>
      <c r="L35" s="380" t="s">
        <v>5196</v>
      </c>
      <c r="M35" s="380" t="s">
        <v>5197</v>
      </c>
      <c r="N35" s="380" t="s">
        <v>5198</v>
      </c>
      <c r="O35" s="380" t="s">
        <v>5199</v>
      </c>
    </row>
    <row r="36" spans="1:21" hidden="1" outlineLevel="1" x14ac:dyDescent="0.25">
      <c r="B36" s="185" t="s">
        <v>5223</v>
      </c>
      <c r="C36" s="387">
        <v>25.312275466121871</v>
      </c>
      <c r="D36" s="388"/>
      <c r="E36" s="388"/>
      <c r="F36" s="388"/>
      <c r="G36" s="388"/>
      <c r="H36" s="388"/>
      <c r="I36" s="388"/>
      <c r="J36" s="388"/>
      <c r="K36" s="388"/>
      <c r="L36" s="388"/>
      <c r="M36" s="388"/>
      <c r="N36" s="388"/>
      <c r="O36" s="388"/>
    </row>
    <row r="37" spans="1:21" hidden="1" outlineLevel="1" x14ac:dyDescent="0.25">
      <c r="B37" s="185" t="s">
        <v>5224</v>
      </c>
      <c r="C37" s="387">
        <f>C36/C34</f>
        <v>0.98491344226155142</v>
      </c>
      <c r="D37" s="388">
        <f t="shared" ref="D37:O37" si="4">D36/$C$34</f>
        <v>0</v>
      </c>
      <c r="E37" s="388">
        <f t="shared" si="4"/>
        <v>0</v>
      </c>
      <c r="F37" s="388">
        <f t="shared" si="4"/>
        <v>0</v>
      </c>
      <c r="G37" s="388">
        <f t="shared" si="4"/>
        <v>0</v>
      </c>
      <c r="H37" s="388">
        <f t="shared" si="4"/>
        <v>0</v>
      </c>
      <c r="I37" s="388">
        <f t="shared" si="4"/>
        <v>0</v>
      </c>
      <c r="J37" s="388">
        <f t="shared" si="4"/>
        <v>0</v>
      </c>
      <c r="K37" s="388">
        <f t="shared" si="4"/>
        <v>0</v>
      </c>
      <c r="L37" s="388">
        <f t="shared" si="4"/>
        <v>0</v>
      </c>
      <c r="M37" s="388">
        <f t="shared" si="4"/>
        <v>0</v>
      </c>
      <c r="N37" s="388">
        <f t="shared" si="4"/>
        <v>0</v>
      </c>
      <c r="O37" s="388">
        <f t="shared" si="4"/>
        <v>0</v>
      </c>
    </row>
    <row r="38" spans="1:21" hidden="1" outlineLevel="1" x14ac:dyDescent="0.25">
      <c r="B38" s="185" t="s">
        <v>5225</v>
      </c>
      <c r="C38" s="185">
        <v>16.77</v>
      </c>
      <c r="D38" s="185">
        <f>C38</f>
        <v>16.77</v>
      </c>
      <c r="E38" s="185">
        <f t="shared" ref="E38:O38" si="5">D38</f>
        <v>16.77</v>
      </c>
      <c r="F38" s="185">
        <f t="shared" si="5"/>
        <v>16.77</v>
      </c>
      <c r="G38" s="185">
        <f t="shared" si="5"/>
        <v>16.77</v>
      </c>
      <c r="H38" s="185">
        <f t="shared" si="5"/>
        <v>16.77</v>
      </c>
      <c r="I38" s="185">
        <f t="shared" si="5"/>
        <v>16.77</v>
      </c>
      <c r="J38" s="185">
        <f t="shared" si="5"/>
        <v>16.77</v>
      </c>
      <c r="K38" s="185">
        <f t="shared" si="5"/>
        <v>16.77</v>
      </c>
      <c r="L38" s="185">
        <f t="shared" si="5"/>
        <v>16.77</v>
      </c>
      <c r="M38" s="185">
        <f t="shared" si="5"/>
        <v>16.77</v>
      </c>
      <c r="N38" s="185">
        <f t="shared" si="5"/>
        <v>16.77</v>
      </c>
      <c r="O38" s="185">
        <f t="shared" si="5"/>
        <v>16.77</v>
      </c>
    </row>
    <row r="39" spans="1:21" hidden="1" outlineLevel="1" x14ac:dyDescent="0.25">
      <c r="B39" s="185" t="s">
        <v>5163</v>
      </c>
      <c r="C39" s="381">
        <f t="shared" ref="C39:O39" si="6">C7</f>
        <v>9950.7069999999821</v>
      </c>
      <c r="D39" s="389">
        <f t="shared" si="6"/>
        <v>0</v>
      </c>
      <c r="E39" s="389">
        <f t="shared" si="6"/>
        <v>0</v>
      </c>
      <c r="F39" s="389">
        <f t="shared" si="6"/>
        <v>0</v>
      </c>
      <c r="G39" s="389">
        <f t="shared" si="6"/>
        <v>0</v>
      </c>
      <c r="H39" s="389">
        <f t="shared" si="6"/>
        <v>0</v>
      </c>
      <c r="I39" s="389">
        <f t="shared" si="6"/>
        <v>0</v>
      </c>
      <c r="J39" s="389">
        <f t="shared" si="6"/>
        <v>0</v>
      </c>
      <c r="K39" s="389">
        <f t="shared" si="6"/>
        <v>0</v>
      </c>
      <c r="L39" s="389">
        <f t="shared" si="6"/>
        <v>0</v>
      </c>
      <c r="M39" s="389">
        <f t="shared" si="6"/>
        <v>0</v>
      </c>
      <c r="N39" s="389">
        <f t="shared" si="6"/>
        <v>0</v>
      </c>
      <c r="O39" s="389">
        <f t="shared" si="6"/>
        <v>0</v>
      </c>
    </row>
    <row r="40" spans="1:21" hidden="1" outlineLevel="1" x14ac:dyDescent="0.25">
      <c r="B40" s="185" t="s">
        <v>5226</v>
      </c>
      <c r="C40" s="185"/>
      <c r="D40" s="185">
        <f>D37*D38*D39</f>
        <v>0</v>
      </c>
      <c r="E40" s="185">
        <f t="shared" ref="E40:O40" si="7">E37*E38*E39</f>
        <v>0</v>
      </c>
      <c r="F40" s="185">
        <f t="shared" si="7"/>
        <v>0</v>
      </c>
      <c r="G40" s="185">
        <f t="shared" si="7"/>
        <v>0</v>
      </c>
      <c r="H40" s="185">
        <f t="shared" si="7"/>
        <v>0</v>
      </c>
      <c r="I40" s="185">
        <f t="shared" si="7"/>
        <v>0</v>
      </c>
      <c r="J40" s="185">
        <f t="shared" si="7"/>
        <v>0</v>
      </c>
      <c r="K40" s="185">
        <f t="shared" si="7"/>
        <v>0</v>
      </c>
      <c r="L40" s="185">
        <f t="shared" si="7"/>
        <v>0</v>
      </c>
      <c r="M40" s="185">
        <f t="shared" si="7"/>
        <v>0</v>
      </c>
      <c r="N40" s="185">
        <f t="shared" si="7"/>
        <v>0</v>
      </c>
      <c r="O40" s="185">
        <f t="shared" si="7"/>
        <v>0</v>
      </c>
    </row>
    <row r="41" spans="1:21" hidden="1" outlineLevel="1" x14ac:dyDescent="0.25">
      <c r="B41" s="185" t="s">
        <v>5227</v>
      </c>
      <c r="C41" s="185"/>
      <c r="D41" s="185">
        <v>0</v>
      </c>
      <c r="E41" s="185">
        <v>0</v>
      </c>
      <c r="F41" s="185">
        <v>0</v>
      </c>
      <c r="G41" s="185">
        <v>0</v>
      </c>
      <c r="H41" s="185">
        <v>0</v>
      </c>
      <c r="I41" s="185">
        <v>0</v>
      </c>
      <c r="J41" s="185">
        <v>0</v>
      </c>
      <c r="K41" s="185">
        <v>0</v>
      </c>
      <c r="L41" s="185">
        <v>0</v>
      </c>
      <c r="M41" s="185">
        <v>0</v>
      </c>
      <c r="N41" s="185">
        <v>0</v>
      </c>
      <c r="O41" s="185">
        <v>0</v>
      </c>
    </row>
    <row r="42" spans="1:21" hidden="1" outlineLevel="1" x14ac:dyDescent="0.25"/>
    <row r="43" spans="1:21" hidden="1" outlineLevel="1" x14ac:dyDescent="0.25"/>
    <row r="44" spans="1:21" s="379" customFormat="1" hidden="1" outlineLevel="1" x14ac:dyDescent="0.25">
      <c r="A44" s="379" t="s">
        <v>5228</v>
      </c>
      <c r="B44" s="182" t="s">
        <v>5229</v>
      </c>
      <c r="C44" s="182" t="s">
        <v>5187</v>
      </c>
      <c r="D44" s="380" t="s">
        <v>5188</v>
      </c>
      <c r="E44" s="380" t="s">
        <v>5189</v>
      </c>
      <c r="F44" s="380" t="s">
        <v>5190</v>
      </c>
      <c r="G44" s="380" t="s">
        <v>5191</v>
      </c>
      <c r="H44" s="380" t="s">
        <v>5192</v>
      </c>
      <c r="I44" s="380" t="s">
        <v>5193</v>
      </c>
      <c r="J44" s="380" t="s">
        <v>5194</v>
      </c>
      <c r="K44" s="380" t="s">
        <v>5195</v>
      </c>
      <c r="L44" s="380" t="s">
        <v>5196</v>
      </c>
      <c r="M44" s="380" t="s">
        <v>5197</v>
      </c>
      <c r="N44" s="380" t="s">
        <v>5198</v>
      </c>
      <c r="O44" s="380" t="s">
        <v>5199</v>
      </c>
      <c r="R44" s="183" t="s">
        <v>5230</v>
      </c>
    </row>
    <row r="45" spans="1:21" hidden="1" outlineLevel="1" x14ac:dyDescent="0.25">
      <c r="B45" s="185" t="s">
        <v>5231</v>
      </c>
      <c r="C45" s="381">
        <v>42.017517583552916</v>
      </c>
      <c r="D45" s="386"/>
      <c r="E45" s="386"/>
      <c r="F45" s="386"/>
      <c r="G45" s="386"/>
      <c r="H45" s="386"/>
      <c r="I45" s="386"/>
      <c r="J45" s="386"/>
      <c r="K45" s="386"/>
      <c r="L45" s="386"/>
      <c r="M45" s="386"/>
      <c r="N45" s="386"/>
      <c r="O45" s="386"/>
      <c r="Q45" s="183" t="s">
        <v>5232</v>
      </c>
      <c r="R45" s="270">
        <v>1587382</v>
      </c>
      <c r="S45" s="390"/>
      <c r="T45" s="183" t="s">
        <v>5233</v>
      </c>
      <c r="U45" s="270">
        <v>586609</v>
      </c>
    </row>
    <row r="46" spans="1:21" hidden="1" outlineLevel="1" x14ac:dyDescent="0.25">
      <c r="B46" s="185" t="s">
        <v>5234</v>
      </c>
      <c r="C46" s="270">
        <f>U47*50%*850000000</f>
        <v>311301382.2640661</v>
      </c>
      <c r="D46" s="386"/>
      <c r="E46" s="386"/>
      <c r="F46" s="386"/>
      <c r="G46" s="386"/>
      <c r="H46" s="386"/>
      <c r="I46" s="386"/>
      <c r="J46" s="386"/>
      <c r="K46" s="386"/>
      <c r="L46" s="386"/>
      <c r="M46" s="386"/>
      <c r="N46" s="386"/>
      <c r="O46" s="386"/>
      <c r="Q46" s="183" t="s">
        <v>5235</v>
      </c>
      <c r="R46" s="270">
        <v>763105</v>
      </c>
      <c r="S46" s="390"/>
      <c r="T46" s="183" t="s">
        <v>5236</v>
      </c>
      <c r="U46" s="270">
        <v>800860</v>
      </c>
    </row>
    <row r="47" spans="1:21" hidden="1" outlineLevel="1" x14ac:dyDescent="0.25">
      <c r="B47" s="185" t="s">
        <v>5237</v>
      </c>
      <c r="C47" s="381">
        <v>1300</v>
      </c>
      <c r="D47" s="387">
        <f>C47</f>
        <v>1300</v>
      </c>
      <c r="E47" s="387">
        <f t="shared" ref="E47:O47" si="8">D47</f>
        <v>1300</v>
      </c>
      <c r="F47" s="387">
        <f t="shared" si="8"/>
        <v>1300</v>
      </c>
      <c r="G47" s="387">
        <f t="shared" si="8"/>
        <v>1300</v>
      </c>
      <c r="H47" s="387">
        <f t="shared" si="8"/>
        <v>1300</v>
      </c>
      <c r="I47" s="387">
        <f t="shared" si="8"/>
        <v>1300</v>
      </c>
      <c r="J47" s="387">
        <f t="shared" si="8"/>
        <v>1300</v>
      </c>
      <c r="K47" s="387">
        <f t="shared" si="8"/>
        <v>1300</v>
      </c>
      <c r="L47" s="387">
        <f t="shared" si="8"/>
        <v>1300</v>
      </c>
      <c r="M47" s="387">
        <f t="shared" si="8"/>
        <v>1300</v>
      </c>
      <c r="N47" s="387">
        <f t="shared" si="8"/>
        <v>1300</v>
      </c>
      <c r="O47" s="387">
        <f t="shared" si="8"/>
        <v>1300</v>
      </c>
      <c r="R47" s="391">
        <f>R46/R45</f>
        <v>0.48073179612720818</v>
      </c>
      <c r="U47" s="391">
        <f>U45/U46</f>
        <v>0.73247384062133203</v>
      </c>
    </row>
    <row r="48" spans="1:21" hidden="1" outlineLevel="1" x14ac:dyDescent="0.25">
      <c r="B48" s="185" t="s">
        <v>5163</v>
      </c>
      <c r="C48" s="381">
        <f>C7</f>
        <v>9950.7069999999821</v>
      </c>
      <c r="D48" s="389">
        <f>D7</f>
        <v>0</v>
      </c>
      <c r="E48" s="389">
        <f t="shared" ref="E48:O48" si="9">E7</f>
        <v>0</v>
      </c>
      <c r="F48" s="389">
        <f t="shared" si="9"/>
        <v>0</v>
      </c>
      <c r="G48" s="389">
        <f t="shared" si="9"/>
        <v>0</v>
      </c>
      <c r="H48" s="389">
        <f t="shared" si="9"/>
        <v>0</v>
      </c>
      <c r="I48" s="389">
        <f t="shared" si="9"/>
        <v>0</v>
      </c>
      <c r="J48" s="389">
        <f t="shared" si="9"/>
        <v>0</v>
      </c>
      <c r="K48" s="389">
        <f t="shared" si="9"/>
        <v>0</v>
      </c>
      <c r="L48" s="389">
        <f t="shared" si="9"/>
        <v>0</v>
      </c>
      <c r="M48" s="389">
        <f t="shared" si="9"/>
        <v>0</v>
      </c>
      <c r="N48" s="389">
        <f t="shared" si="9"/>
        <v>0</v>
      </c>
      <c r="O48" s="389">
        <f t="shared" si="9"/>
        <v>0</v>
      </c>
    </row>
    <row r="49" spans="1:29" hidden="1" outlineLevel="1" x14ac:dyDescent="0.25">
      <c r="B49" s="185" t="s">
        <v>5238</v>
      </c>
      <c r="C49" s="270">
        <f>U47*50.4516241207221%*775829936.039658</f>
        <v>286704034.03231752</v>
      </c>
      <c r="D49" s="381">
        <f>D45*$R$47*D28*1.02*D48</f>
        <v>0</v>
      </c>
      <c r="E49" s="392">
        <f t="shared" ref="E49:O49" si="10">E45*$R$47*E28*1.02*E48</f>
        <v>0</v>
      </c>
      <c r="F49" s="392">
        <f t="shared" si="10"/>
        <v>0</v>
      </c>
      <c r="G49" s="392">
        <f t="shared" si="10"/>
        <v>0</v>
      </c>
      <c r="H49" s="392">
        <f t="shared" si="10"/>
        <v>0</v>
      </c>
      <c r="I49" s="392">
        <f t="shared" si="10"/>
        <v>0</v>
      </c>
      <c r="J49" s="392">
        <f t="shared" si="10"/>
        <v>0</v>
      </c>
      <c r="K49" s="392">
        <f t="shared" si="10"/>
        <v>0</v>
      </c>
      <c r="L49" s="392">
        <f t="shared" si="10"/>
        <v>0</v>
      </c>
      <c r="M49" s="392">
        <f t="shared" si="10"/>
        <v>0</v>
      </c>
      <c r="N49" s="392">
        <f t="shared" si="10"/>
        <v>0</v>
      </c>
      <c r="O49" s="392">
        <f t="shared" si="10"/>
        <v>0</v>
      </c>
    </row>
    <row r="50" spans="1:29" hidden="1" outlineLevel="1" x14ac:dyDescent="0.25">
      <c r="B50" s="185" t="s">
        <v>5239</v>
      </c>
      <c r="C50" s="381">
        <f>(C45*C47*C48)+SUM(C46,C49)</f>
        <v>1141540624.5400505</v>
      </c>
      <c r="D50" s="381">
        <f t="shared" ref="D50:O50" si="11">(D45*D47*D48)+SUM(D46,D49)</f>
        <v>0</v>
      </c>
      <c r="E50" s="381">
        <f t="shared" si="11"/>
        <v>0</v>
      </c>
      <c r="F50" s="381">
        <f t="shared" si="11"/>
        <v>0</v>
      </c>
      <c r="G50" s="381">
        <f t="shared" si="11"/>
        <v>0</v>
      </c>
      <c r="H50" s="381">
        <f t="shared" si="11"/>
        <v>0</v>
      </c>
      <c r="I50" s="381">
        <f t="shared" si="11"/>
        <v>0</v>
      </c>
      <c r="J50" s="381">
        <f t="shared" si="11"/>
        <v>0</v>
      </c>
      <c r="K50" s="381">
        <f t="shared" si="11"/>
        <v>0</v>
      </c>
      <c r="L50" s="381">
        <f t="shared" si="11"/>
        <v>0</v>
      </c>
      <c r="M50" s="381">
        <f t="shared" si="11"/>
        <v>0</v>
      </c>
      <c r="N50" s="381">
        <f t="shared" si="11"/>
        <v>0</v>
      </c>
      <c r="O50" s="381">
        <f t="shared" si="11"/>
        <v>0</v>
      </c>
      <c r="R50" s="393"/>
    </row>
    <row r="51" spans="1:29" hidden="1" outlineLevel="1" x14ac:dyDescent="0.25"/>
    <row r="52" spans="1:29" s="377" customFormat="1" hidden="1" outlineLevel="1" x14ac:dyDescent="0.25">
      <c r="A52" s="376" t="s">
        <v>4685</v>
      </c>
      <c r="B52" s="376" t="s">
        <v>1634</v>
      </c>
    </row>
    <row r="53" spans="1:29" s="395" customFormat="1" hidden="1" outlineLevel="1" x14ac:dyDescent="0.25">
      <c r="A53" s="394"/>
      <c r="B53" s="394"/>
    </row>
    <row r="54" spans="1:29" hidden="1" outlineLevel="1" x14ac:dyDescent="0.25">
      <c r="B54" s="396"/>
      <c r="C54" s="396"/>
      <c r="D54" s="396"/>
      <c r="E54" s="397" t="s">
        <v>5240</v>
      </c>
      <c r="F54" s="397"/>
      <c r="G54" s="397"/>
      <c r="H54" s="397" t="s">
        <v>5241</v>
      </c>
      <c r="I54" s="397"/>
      <c r="J54" s="398" t="s">
        <v>5242</v>
      </c>
      <c r="K54" s="398"/>
      <c r="L54" s="399"/>
      <c r="M54" s="398" t="s">
        <v>5243</v>
      </c>
      <c r="N54" s="398"/>
      <c r="O54" s="400" t="s">
        <v>5244</v>
      </c>
      <c r="P54" s="400"/>
      <c r="Q54" s="401"/>
      <c r="R54" s="400" t="s">
        <v>5245</v>
      </c>
      <c r="S54" s="400"/>
      <c r="T54" s="402" t="s">
        <v>5246</v>
      </c>
      <c r="U54" s="402"/>
      <c r="V54" s="403"/>
      <c r="W54" s="402" t="s">
        <v>5247</v>
      </c>
      <c r="X54" s="402"/>
      <c r="Y54" s="404" t="s">
        <v>5248</v>
      </c>
      <c r="Z54" s="404"/>
      <c r="AA54" s="405"/>
      <c r="AB54" s="404" t="s">
        <v>5249</v>
      </c>
      <c r="AC54" s="404"/>
    </row>
    <row r="55" spans="1:29" hidden="1" outlineLevel="1" x14ac:dyDescent="0.25">
      <c r="B55" s="406" t="s">
        <v>80</v>
      </c>
      <c r="C55" s="406" t="s">
        <v>5250</v>
      </c>
      <c r="D55" s="406" t="s">
        <v>5251</v>
      </c>
      <c r="E55" s="406" t="s">
        <v>5252</v>
      </c>
      <c r="F55" s="406" t="s">
        <v>5253</v>
      </c>
      <c r="G55" s="406" t="s">
        <v>5254</v>
      </c>
      <c r="H55" s="406" t="s">
        <v>5252</v>
      </c>
      <c r="I55" s="406" t="str">
        <f>G55</f>
        <v>IDR/ton</v>
      </c>
      <c r="J55" s="407" t="s">
        <v>5252</v>
      </c>
      <c r="K55" s="407" t="s">
        <v>5253</v>
      </c>
      <c r="L55" s="407" t="s">
        <v>5254</v>
      </c>
      <c r="M55" s="407" t="s">
        <v>5252</v>
      </c>
      <c r="N55" s="407" t="str">
        <f>I55</f>
        <v>IDR/ton</v>
      </c>
      <c r="O55" s="408" t="s">
        <v>5252</v>
      </c>
      <c r="P55" s="408" t="s">
        <v>5253</v>
      </c>
      <c r="Q55" s="408" t="s">
        <v>5254</v>
      </c>
      <c r="R55" s="408" t="s">
        <v>5252</v>
      </c>
      <c r="S55" s="408" t="str">
        <f>N55</f>
        <v>IDR/ton</v>
      </c>
      <c r="T55" s="409" t="s">
        <v>5252</v>
      </c>
      <c r="U55" s="409" t="s">
        <v>5253</v>
      </c>
      <c r="V55" s="409" t="s">
        <v>5254</v>
      </c>
      <c r="W55" s="409" t="s">
        <v>5252</v>
      </c>
      <c r="X55" s="409" t="str">
        <f>S55</f>
        <v>IDR/ton</v>
      </c>
      <c r="Y55" s="410" t="s">
        <v>5252</v>
      </c>
      <c r="Z55" s="410" t="s">
        <v>5253</v>
      </c>
      <c r="AA55" s="410" t="s">
        <v>5254</v>
      </c>
      <c r="AB55" s="410" t="s">
        <v>5252</v>
      </c>
      <c r="AC55" s="410" t="str">
        <f>Z55</f>
        <v>USD/ton</v>
      </c>
    </row>
    <row r="56" spans="1:29" hidden="1" outlineLevel="1" x14ac:dyDescent="0.25">
      <c r="B56" s="185" t="s">
        <v>5255</v>
      </c>
      <c r="C56" s="185" t="s">
        <v>5256</v>
      </c>
      <c r="D56" s="187" t="s">
        <v>1980</v>
      </c>
      <c r="E56" s="411">
        <v>50.659382125645358</v>
      </c>
      <c r="F56" s="411">
        <v>3.6195262306487432</v>
      </c>
      <c r="G56" s="411">
        <v>59722.182805704266</v>
      </c>
      <c r="H56" s="383"/>
      <c r="I56" s="383"/>
      <c r="J56" s="411">
        <v>50.372382279617476</v>
      </c>
      <c r="K56" s="411">
        <v>3.5628684546439868</v>
      </c>
      <c r="L56" s="411">
        <v>58787.329501625783</v>
      </c>
      <c r="M56" s="383"/>
      <c r="N56" s="383"/>
      <c r="O56" s="411">
        <v>50.47825530340549</v>
      </c>
      <c r="P56" s="411">
        <v>3.6195243834250954</v>
      </c>
      <c r="Q56" s="411">
        <v>59722.152326514071</v>
      </c>
      <c r="R56" s="383"/>
      <c r="S56" s="383"/>
      <c r="T56" s="411">
        <v>51.064262444021445</v>
      </c>
      <c r="U56" s="411">
        <v>3.6648431330299394</v>
      </c>
      <c r="V56" s="411">
        <v>60469.911694994</v>
      </c>
      <c r="W56" s="383"/>
      <c r="X56" s="383"/>
      <c r="Y56" s="411">
        <v>57.567853652172928</v>
      </c>
      <c r="Z56" s="411">
        <v>4.1736685157368001</v>
      </c>
      <c r="AA56" s="411">
        <v>68865.530509657197</v>
      </c>
      <c r="AB56" s="383"/>
      <c r="AC56" s="383"/>
    </row>
    <row r="57" spans="1:29" hidden="1" outlineLevel="1" x14ac:dyDescent="0.25">
      <c r="B57" s="185" t="s">
        <v>5257</v>
      </c>
      <c r="C57" s="185" t="s">
        <v>5258</v>
      </c>
      <c r="D57" s="187" t="s">
        <v>1980</v>
      </c>
      <c r="E57" s="382">
        <v>0.30326153374495618</v>
      </c>
      <c r="F57" s="382">
        <v>0.70691677150846444</v>
      </c>
      <c r="G57" s="411">
        <v>11664.126729889664</v>
      </c>
      <c r="H57" s="383"/>
      <c r="I57" s="383"/>
      <c r="J57" s="382">
        <v>7.4037601991265592E-2</v>
      </c>
      <c r="K57" s="382">
        <v>0.17200826245799422</v>
      </c>
      <c r="L57" s="411">
        <v>2838.1363305569048</v>
      </c>
      <c r="M57" s="383"/>
      <c r="N57" s="383"/>
      <c r="O57" s="382">
        <v>0.41298625498264541</v>
      </c>
      <c r="P57" s="382">
        <v>0.96341269635185589</v>
      </c>
      <c r="Q57" s="411">
        <v>15896.309489805622</v>
      </c>
      <c r="R57" s="383"/>
      <c r="S57" s="383"/>
      <c r="T57" s="382">
        <v>0.38394539104162367</v>
      </c>
      <c r="U57" s="382">
        <v>0.89412216967460922</v>
      </c>
      <c r="V57" s="411">
        <v>14753.015799631052</v>
      </c>
      <c r="W57" s="383"/>
      <c r="X57" s="383"/>
      <c r="Y57" s="382">
        <v>0</v>
      </c>
      <c r="Z57" s="382">
        <v>3.6299956244225472E-17</v>
      </c>
      <c r="AA57" s="411">
        <v>5.9894927802972032E-13</v>
      </c>
      <c r="AB57" s="383"/>
      <c r="AC57" s="383"/>
    </row>
    <row r="58" spans="1:29" hidden="1" outlineLevel="1" x14ac:dyDescent="0.25">
      <c r="B58" s="185" t="s">
        <v>5255</v>
      </c>
      <c r="C58" s="185" t="s">
        <v>5259</v>
      </c>
      <c r="D58" s="187" t="s">
        <v>1980</v>
      </c>
      <c r="E58" s="382">
        <v>1.6749228639398886E-2</v>
      </c>
      <c r="F58" s="382">
        <v>3.1811977447096691E-2</v>
      </c>
      <c r="G58" s="411">
        <v>524.89762787709537</v>
      </c>
      <c r="H58" s="383"/>
      <c r="I58" s="383"/>
      <c r="J58" s="382">
        <v>1.0702625197555705E-2</v>
      </c>
      <c r="K58" s="382">
        <v>2.0327603063969524E-2</v>
      </c>
      <c r="L58" s="411">
        <v>335.40545055549717</v>
      </c>
      <c r="M58" s="383"/>
      <c r="N58" s="383"/>
      <c r="O58" s="382">
        <v>2.8046329987899271E-2</v>
      </c>
      <c r="P58" s="382">
        <v>5.3268675009316958E-2</v>
      </c>
      <c r="Q58" s="411">
        <v>878.93313765372977</v>
      </c>
      <c r="R58" s="383"/>
      <c r="S58" s="383"/>
      <c r="T58" s="382">
        <v>0</v>
      </c>
      <c r="U58" s="382">
        <v>0</v>
      </c>
      <c r="V58" s="411">
        <v>0</v>
      </c>
      <c r="W58" s="383"/>
      <c r="X58" s="383"/>
      <c r="Y58" s="382">
        <v>0</v>
      </c>
      <c r="Z58" s="382">
        <v>0</v>
      </c>
      <c r="AA58" s="411">
        <v>0</v>
      </c>
      <c r="AB58" s="383"/>
      <c r="AC58" s="383"/>
    </row>
    <row r="59" spans="1:29" hidden="1" outlineLevel="1" x14ac:dyDescent="0.25">
      <c r="B59" s="185" t="s">
        <v>5260</v>
      </c>
      <c r="C59" s="185" t="s">
        <v>5261</v>
      </c>
      <c r="D59" s="187" t="s">
        <v>1980</v>
      </c>
      <c r="E59" s="382">
        <v>0.52135323985856907</v>
      </c>
      <c r="F59" s="382">
        <v>0.24730236086072455</v>
      </c>
      <c r="G59" s="411">
        <v>4080.488954201955</v>
      </c>
      <c r="H59" s="383"/>
      <c r="I59" s="383"/>
      <c r="J59" s="382">
        <v>0.53579278629631621</v>
      </c>
      <c r="K59" s="382">
        <v>0.25415185564836135</v>
      </c>
      <c r="L59" s="411">
        <v>4193.5056181979626</v>
      </c>
      <c r="M59" s="383"/>
      <c r="N59" s="383"/>
      <c r="O59" s="382">
        <v>0.49793248209048385</v>
      </c>
      <c r="P59" s="382">
        <v>0.23619278704204019</v>
      </c>
      <c r="Q59" s="411">
        <v>3897.1809861936631</v>
      </c>
      <c r="R59" s="383"/>
      <c r="S59" s="383"/>
      <c r="T59" s="382">
        <v>0.55217879537046821</v>
      </c>
      <c r="U59" s="382">
        <v>0.26192420363779467</v>
      </c>
      <c r="V59" s="411">
        <v>4321.7493600236121</v>
      </c>
      <c r="W59" s="383"/>
      <c r="X59" s="383"/>
      <c r="Y59" s="382">
        <v>0.57759748208150707</v>
      </c>
      <c r="Z59" s="382">
        <v>0.27398152423451066</v>
      </c>
      <c r="AA59" s="411">
        <v>4520.6951498694261</v>
      </c>
      <c r="AB59" s="383"/>
      <c r="AC59" s="383"/>
    </row>
    <row r="60" spans="1:29" customFormat="1" hidden="1" outlineLevel="1" x14ac:dyDescent="0.25">
      <c r="B60" s="17" t="s">
        <v>5255</v>
      </c>
      <c r="C60" s="17" t="s">
        <v>5262</v>
      </c>
      <c r="D60" s="412" t="s">
        <v>5263</v>
      </c>
      <c r="E60" s="413">
        <v>6.6996914557595542E-5</v>
      </c>
      <c r="F60" s="413">
        <v>9.2532788541223078E-3</v>
      </c>
      <c r="G60" s="411">
        <v>152.67910109301809</v>
      </c>
      <c r="H60" s="383"/>
      <c r="I60" s="383"/>
      <c r="J60" s="413">
        <v>4.281050079022282E-5</v>
      </c>
      <c r="K60" s="413">
        <v>5.9127723166416245E-3</v>
      </c>
      <c r="L60" s="411">
        <v>97.560743224586801</v>
      </c>
      <c r="M60" s="383"/>
      <c r="N60" s="383"/>
      <c r="O60" s="413">
        <v>1.1218531995159707E-4</v>
      </c>
      <c r="P60" s="413">
        <v>1.5494475465114831E-2</v>
      </c>
      <c r="Q60" s="411">
        <v>255.65884517439471</v>
      </c>
      <c r="R60" s="383"/>
      <c r="S60" s="383"/>
      <c r="T60" s="413">
        <v>0</v>
      </c>
      <c r="U60" s="413">
        <v>0</v>
      </c>
      <c r="V60" s="411">
        <v>0</v>
      </c>
      <c r="W60" s="383"/>
      <c r="X60" s="414"/>
      <c r="Y60" s="413">
        <v>0</v>
      </c>
      <c r="Z60" s="413">
        <v>0</v>
      </c>
      <c r="AA60" s="411">
        <v>0</v>
      </c>
      <c r="AB60" s="383"/>
      <c r="AC60" s="383"/>
    </row>
    <row r="61" spans="1:29" hidden="1" outlineLevel="1" x14ac:dyDescent="0.25">
      <c r="B61" s="185" t="s">
        <v>5260</v>
      </c>
      <c r="C61" s="185" t="s">
        <v>5264</v>
      </c>
      <c r="D61" s="187" t="s">
        <v>1980</v>
      </c>
      <c r="E61" s="382">
        <v>0.7882186997701115</v>
      </c>
      <c r="F61" s="382">
        <v>0.31442573209454761</v>
      </c>
      <c r="G61" s="411">
        <v>5188.0245795600358</v>
      </c>
      <c r="H61" s="383"/>
      <c r="I61" s="383"/>
      <c r="J61" s="382">
        <v>0.98982427164832454</v>
      </c>
      <c r="K61" s="382">
        <v>0.39463206719818839</v>
      </c>
      <c r="L61" s="411">
        <v>6511.4291087701085</v>
      </c>
      <c r="M61" s="383"/>
      <c r="N61" s="383"/>
      <c r="O61" s="382">
        <v>0.74449479477209246</v>
      </c>
      <c r="P61" s="382">
        <v>0.2971131217234883</v>
      </c>
      <c r="Q61" s="411">
        <v>4902.3665084375571</v>
      </c>
      <c r="R61" s="383"/>
      <c r="S61" s="383"/>
      <c r="T61" s="382">
        <v>0.64810015814299571</v>
      </c>
      <c r="U61" s="382">
        <v>0.25851586862554432</v>
      </c>
      <c r="V61" s="411">
        <v>4265.5118323214811</v>
      </c>
      <c r="W61" s="383"/>
      <c r="X61" s="383"/>
      <c r="Y61" s="382">
        <v>0.16491730947827746</v>
      </c>
      <c r="Z61" s="382">
        <v>6.603317808311493E-2</v>
      </c>
      <c r="AA61" s="411">
        <v>1089.5474383713963</v>
      </c>
      <c r="AB61" s="383"/>
      <c r="AC61" s="383"/>
    </row>
    <row r="62" spans="1:29" hidden="1" outlineLevel="1" x14ac:dyDescent="0.25">
      <c r="B62" s="185" t="s">
        <v>5255</v>
      </c>
      <c r="C62" s="185" t="s">
        <v>5265</v>
      </c>
      <c r="D62" s="187" t="s">
        <v>1980</v>
      </c>
      <c r="E62" s="382">
        <v>9.334696854538425</v>
      </c>
      <c r="F62" s="382">
        <v>0.51309503267791345</v>
      </c>
      <c r="G62" s="411">
        <v>8466.0680391855713</v>
      </c>
      <c r="H62" s="383"/>
      <c r="I62" s="383"/>
      <c r="J62" s="382">
        <v>7.6676840589063113</v>
      </c>
      <c r="K62" s="382">
        <v>0.42074085174672271</v>
      </c>
      <c r="L62" s="411">
        <v>6942.2240538209244</v>
      </c>
      <c r="M62" s="383"/>
      <c r="N62" s="383"/>
      <c r="O62" s="382">
        <v>9.9258263334227461</v>
      </c>
      <c r="P62" s="382">
        <v>0.54827026999084094</v>
      </c>
      <c r="Q62" s="411">
        <v>9046.4594548488749</v>
      </c>
      <c r="R62" s="383"/>
      <c r="S62" s="383"/>
      <c r="T62" s="382">
        <v>10.139187345608677</v>
      </c>
      <c r="U62" s="382">
        <v>0.55251064099221936</v>
      </c>
      <c r="V62" s="411">
        <v>9116.4255763716192</v>
      </c>
      <c r="W62" s="383"/>
      <c r="X62" s="383"/>
      <c r="Y62" s="382">
        <v>11.517384484905902</v>
      </c>
      <c r="Z62" s="382">
        <v>0.62648288442220712</v>
      </c>
      <c r="AA62" s="411">
        <v>10336.967592966417</v>
      </c>
      <c r="AB62" s="383"/>
      <c r="AC62" s="383"/>
    </row>
    <row r="63" spans="1:29" hidden="1" outlineLevel="1" x14ac:dyDescent="0.25">
      <c r="B63" s="185" t="s">
        <v>5266</v>
      </c>
      <c r="C63" s="185" t="s">
        <v>5267</v>
      </c>
      <c r="D63" s="187" t="s">
        <v>1980</v>
      </c>
      <c r="E63" s="382">
        <v>6.0297223101835988E-3</v>
      </c>
      <c r="F63" s="382">
        <v>1.3325351320932963E-2</v>
      </c>
      <c r="G63" s="411">
        <v>219.86829679539389</v>
      </c>
      <c r="H63" s="383"/>
      <c r="I63" s="383"/>
      <c r="J63" s="382">
        <v>6.6568239000576665E-3</v>
      </c>
      <c r="K63" s="382">
        <v>1.4711217666970313E-2</v>
      </c>
      <c r="L63" s="411">
        <v>242.73509150501016</v>
      </c>
      <c r="M63" s="383"/>
      <c r="N63" s="383"/>
      <c r="O63" s="382">
        <v>5.7180009725606266E-3</v>
      </c>
      <c r="P63" s="382">
        <v>1.2636390638628757E-2</v>
      </c>
      <c r="Q63" s="411">
        <v>208.50044553737447</v>
      </c>
      <c r="R63" s="383"/>
      <c r="S63" s="383"/>
      <c r="T63" s="382">
        <v>6.0053721559420997E-3</v>
      </c>
      <c r="U63" s="382">
        <v>1.3271686961733822E-2</v>
      </c>
      <c r="V63" s="411">
        <v>218.98283486860808</v>
      </c>
      <c r="W63" s="383"/>
      <c r="X63" s="383"/>
      <c r="Y63" s="382">
        <v>3.991222397828593E-3</v>
      </c>
      <c r="Z63" s="382">
        <v>8.8206014992011899E-3</v>
      </c>
      <c r="AA63" s="411">
        <v>145.53992473681964</v>
      </c>
      <c r="AB63" s="383"/>
      <c r="AC63" s="383"/>
    </row>
    <row r="64" spans="1:29" customFormat="1" hidden="1" outlineLevel="1" x14ac:dyDescent="0.25">
      <c r="B64" s="17" t="s">
        <v>5268</v>
      </c>
      <c r="C64" s="17" t="s">
        <v>2064</v>
      </c>
      <c r="D64" s="412" t="s">
        <v>1709</v>
      </c>
      <c r="E64" s="413">
        <v>8.5421066060934316E-4</v>
      </c>
      <c r="F64" s="413">
        <v>1.1896977102565027E-3</v>
      </c>
      <c r="G64" s="411">
        <v>19.630012219232295</v>
      </c>
      <c r="H64" s="383"/>
      <c r="I64" s="383"/>
      <c r="J64" s="413">
        <v>5.2901939962612683E-4</v>
      </c>
      <c r="K64" s="413">
        <v>7.3434219238907735E-4</v>
      </c>
      <c r="L64" s="411">
        <v>12.116646174419776</v>
      </c>
      <c r="M64" s="383"/>
      <c r="N64" s="383"/>
      <c r="O64" s="413">
        <v>8.8247003912032362E-4</v>
      </c>
      <c r="P64" s="413">
        <v>1.2273509411071062E-3</v>
      </c>
      <c r="Q64" s="411">
        <v>20.251290528267251</v>
      </c>
      <c r="R64" s="383"/>
      <c r="S64" s="383"/>
      <c r="T64" s="413">
        <v>1.1432147713700959E-3</v>
      </c>
      <c r="U64" s="413">
        <v>1.5997872736499841E-3</v>
      </c>
      <c r="V64" s="411">
        <v>26.396490015224735</v>
      </c>
      <c r="W64" s="383"/>
      <c r="X64" s="414"/>
      <c r="Y64" s="413">
        <v>2.4437537665984079E-3</v>
      </c>
      <c r="Z64" s="413">
        <v>3.3989322662762223E-3</v>
      </c>
      <c r="AA64" s="411">
        <v>56.082382393557666</v>
      </c>
      <c r="AB64" s="383"/>
      <c r="AC64" s="383"/>
    </row>
    <row r="65" spans="2:29" customFormat="1" hidden="1" outlineLevel="1" x14ac:dyDescent="0.25">
      <c r="B65" s="17" t="s">
        <v>5268</v>
      </c>
      <c r="C65" s="17" t="s">
        <v>5269</v>
      </c>
      <c r="D65" s="17" t="s">
        <v>5270</v>
      </c>
      <c r="E65" s="413">
        <v>0</v>
      </c>
      <c r="F65" s="413">
        <v>0</v>
      </c>
      <c r="G65" s="411">
        <v>0</v>
      </c>
      <c r="H65" s="383"/>
      <c r="I65" s="383">
        <v>0</v>
      </c>
      <c r="J65" s="413">
        <v>0</v>
      </c>
      <c r="K65" s="413">
        <v>0</v>
      </c>
      <c r="L65" s="411">
        <v>0</v>
      </c>
      <c r="M65" s="383">
        <v>0</v>
      </c>
      <c r="N65" s="383">
        <v>0</v>
      </c>
      <c r="O65" s="413">
        <v>0</v>
      </c>
      <c r="P65" s="413">
        <v>0</v>
      </c>
      <c r="Q65" s="411">
        <v>0</v>
      </c>
      <c r="R65" s="383">
        <v>0</v>
      </c>
      <c r="S65" s="383">
        <v>0</v>
      </c>
      <c r="T65" s="413">
        <v>0</v>
      </c>
      <c r="U65" s="413">
        <v>0</v>
      </c>
      <c r="V65" s="411">
        <v>0</v>
      </c>
      <c r="W65" s="383">
        <v>0</v>
      </c>
      <c r="X65" s="414">
        <v>0</v>
      </c>
      <c r="Y65" s="413">
        <v>0</v>
      </c>
      <c r="Z65" s="413">
        <v>0</v>
      </c>
      <c r="AA65" s="411">
        <v>0</v>
      </c>
      <c r="AB65" s="383">
        <v>0</v>
      </c>
      <c r="AC65" s="383">
        <v>0</v>
      </c>
    </row>
    <row r="66" spans="2:29" customFormat="1" hidden="1" outlineLevel="1" x14ac:dyDescent="0.25">
      <c r="B66" s="17" t="s">
        <v>5268</v>
      </c>
      <c r="C66" s="17" t="s">
        <v>5271</v>
      </c>
      <c r="D66" s="17" t="s">
        <v>5270</v>
      </c>
      <c r="E66" s="413">
        <v>0</v>
      </c>
      <c r="F66" s="413">
        <v>0</v>
      </c>
      <c r="G66" s="411">
        <v>0</v>
      </c>
      <c r="H66" s="383"/>
      <c r="I66" s="383">
        <v>0</v>
      </c>
      <c r="J66" s="413">
        <v>0</v>
      </c>
      <c r="K66" s="413">
        <v>0</v>
      </c>
      <c r="L66" s="411">
        <v>0</v>
      </c>
      <c r="M66" s="383">
        <v>0</v>
      </c>
      <c r="N66" s="383">
        <v>0</v>
      </c>
      <c r="O66" s="413">
        <v>0</v>
      </c>
      <c r="P66" s="413">
        <v>0</v>
      </c>
      <c r="Q66" s="411">
        <v>0</v>
      </c>
      <c r="R66" s="383">
        <v>0</v>
      </c>
      <c r="S66" s="383">
        <v>0</v>
      </c>
      <c r="T66" s="413">
        <v>0</v>
      </c>
      <c r="U66" s="413">
        <v>0</v>
      </c>
      <c r="V66" s="411">
        <v>0</v>
      </c>
      <c r="W66" s="383">
        <v>0</v>
      </c>
      <c r="X66" s="414">
        <v>0</v>
      </c>
      <c r="Y66" s="413">
        <v>0</v>
      </c>
      <c r="Z66" s="413">
        <v>0</v>
      </c>
      <c r="AA66" s="411">
        <v>0</v>
      </c>
      <c r="AB66" s="383">
        <v>0</v>
      </c>
      <c r="AC66" s="383">
        <v>0</v>
      </c>
    </row>
    <row r="67" spans="2:29" customFormat="1" hidden="1" outlineLevel="1" x14ac:dyDescent="0.25">
      <c r="B67" s="17" t="s">
        <v>5268</v>
      </c>
      <c r="C67" s="17" t="s">
        <v>2602</v>
      </c>
      <c r="D67" s="412" t="s">
        <v>1709</v>
      </c>
      <c r="E67" s="413">
        <v>1.3399382911519108E-4</v>
      </c>
      <c r="F67" s="413">
        <v>6.6661929984807564E-5</v>
      </c>
      <c r="G67" s="411">
        <v>1.0999218447493249</v>
      </c>
      <c r="H67" s="383"/>
      <c r="I67" s="383"/>
      <c r="J67" s="413">
        <v>3.3266779526962697E-5</v>
      </c>
      <c r="K67" s="413">
        <v>1.6550222814663928E-5</v>
      </c>
      <c r="L67" s="411">
        <v>0.27307867644195483</v>
      </c>
      <c r="M67" s="383"/>
      <c r="N67" s="383"/>
      <c r="O67" s="413">
        <v>9.301950983158881E-5</v>
      </c>
      <c r="P67" s="413">
        <v>4.627720614121543E-5</v>
      </c>
      <c r="Q67" s="411">
        <v>0.76357390133005465</v>
      </c>
      <c r="R67" s="383"/>
      <c r="S67" s="383"/>
      <c r="T67" s="413">
        <v>3.3756980693774988E-4</v>
      </c>
      <c r="U67" s="413">
        <v>1.6794097895153054E-4</v>
      </c>
      <c r="V67" s="411">
        <v>2.7710261527002538</v>
      </c>
      <c r="W67" s="383"/>
      <c r="X67" s="414"/>
      <c r="Y67" s="413">
        <v>6.3859558365257478E-4</v>
      </c>
      <c r="Z67" s="413">
        <v>3.1770130286715598E-4</v>
      </c>
      <c r="AA67" s="411">
        <v>5.242071497308074</v>
      </c>
      <c r="AB67" s="383"/>
      <c r="AC67" s="383"/>
    </row>
    <row r="68" spans="2:29" customFormat="1" hidden="1" outlineLevel="1" x14ac:dyDescent="0.25">
      <c r="B68" s="17" t="s">
        <v>5257</v>
      </c>
      <c r="C68" s="17" t="s">
        <v>5272</v>
      </c>
      <c r="D68" s="17" t="s">
        <v>5270</v>
      </c>
      <c r="E68" s="413">
        <v>0</v>
      </c>
      <c r="F68" s="413">
        <v>0</v>
      </c>
      <c r="G68" s="411">
        <v>0</v>
      </c>
      <c r="H68" s="383"/>
      <c r="I68" s="383">
        <v>0</v>
      </c>
      <c r="J68" s="413">
        <v>0</v>
      </c>
      <c r="K68" s="413">
        <v>0</v>
      </c>
      <c r="L68" s="411">
        <v>0</v>
      </c>
      <c r="M68" s="383">
        <v>0</v>
      </c>
      <c r="N68" s="383">
        <v>0</v>
      </c>
      <c r="O68" s="413">
        <v>0</v>
      </c>
      <c r="P68" s="413">
        <v>0</v>
      </c>
      <c r="Q68" s="411">
        <v>0</v>
      </c>
      <c r="R68" s="383">
        <v>0</v>
      </c>
      <c r="S68" s="383">
        <v>0</v>
      </c>
      <c r="T68" s="413">
        <v>0</v>
      </c>
      <c r="U68" s="413">
        <v>0</v>
      </c>
      <c r="V68" s="411">
        <v>0</v>
      </c>
      <c r="W68" s="383">
        <v>0</v>
      </c>
      <c r="X68" s="414">
        <v>0</v>
      </c>
      <c r="Y68" s="413">
        <v>0</v>
      </c>
      <c r="Z68" s="413">
        <v>0</v>
      </c>
      <c r="AA68" s="411">
        <v>0</v>
      </c>
      <c r="AB68" s="383">
        <v>0</v>
      </c>
      <c r="AC68" s="383">
        <v>0</v>
      </c>
    </row>
    <row r="69" spans="2:29" hidden="1" outlineLevel="1" x14ac:dyDescent="0.25">
      <c r="B69" s="185" t="s">
        <v>5257</v>
      </c>
      <c r="C69" s="185" t="s">
        <v>5273</v>
      </c>
      <c r="D69" s="187" t="s">
        <v>1980</v>
      </c>
      <c r="E69" s="382">
        <v>2.3823767832108187</v>
      </c>
      <c r="F69" s="382">
        <v>3.0558721438922265</v>
      </c>
      <c r="G69" s="411">
        <v>50421.890374221737</v>
      </c>
      <c r="H69" s="383"/>
      <c r="I69" s="383"/>
      <c r="J69" s="382">
        <v>2.9581597019905823</v>
      </c>
      <c r="K69" s="382">
        <v>3.7891937276312349</v>
      </c>
      <c r="L69" s="411">
        <v>62521.696505915374</v>
      </c>
      <c r="M69" s="383"/>
      <c r="N69" s="383"/>
      <c r="O69" s="382">
        <v>2.6503854389146424</v>
      </c>
      <c r="P69" s="382">
        <v>3.4013747014786433</v>
      </c>
      <c r="Q69" s="411">
        <v>56122.682574397615</v>
      </c>
      <c r="R69" s="383"/>
      <c r="S69" s="383"/>
      <c r="T69" s="382">
        <v>1.0404681621829839</v>
      </c>
      <c r="U69" s="382">
        <v>1.3372325120823549</v>
      </c>
      <c r="V69" s="411">
        <v>22064.336449358856</v>
      </c>
      <c r="W69" s="383"/>
      <c r="X69" s="383"/>
      <c r="Y69" s="382">
        <v>1.1913988257938519</v>
      </c>
      <c r="Z69" s="382">
        <v>1.538381980999405</v>
      </c>
      <c r="AA69" s="411">
        <v>25383.302686490184</v>
      </c>
      <c r="AB69" s="383"/>
      <c r="AC69" s="383"/>
    </row>
    <row r="70" spans="2:29" hidden="1" outlineLevel="1" x14ac:dyDescent="0.25">
      <c r="B70" s="185" t="s">
        <v>5274</v>
      </c>
      <c r="C70" s="185" t="s">
        <v>5275</v>
      </c>
      <c r="D70" s="187" t="s">
        <v>1980</v>
      </c>
      <c r="E70" s="382">
        <v>1.5545481676159654</v>
      </c>
      <c r="F70" s="382">
        <v>4.1059839600677019</v>
      </c>
      <c r="G70" s="411">
        <v>67748.735341117077</v>
      </c>
      <c r="H70" s="383"/>
      <c r="I70" s="383"/>
      <c r="J70" s="382">
        <v>1.5655723538597852</v>
      </c>
      <c r="K70" s="382">
        <v>4.1155426752424313</v>
      </c>
      <c r="L70" s="411">
        <v>67906.454141500115</v>
      </c>
      <c r="M70" s="383"/>
      <c r="N70" s="383"/>
      <c r="O70" s="382">
        <v>1.5623828336717596</v>
      </c>
      <c r="P70" s="382">
        <v>4.1369051826810912</v>
      </c>
      <c r="Q70" s="411">
        <v>68258.935514238008</v>
      </c>
      <c r="R70" s="383"/>
      <c r="S70" s="383"/>
      <c r="T70" s="382">
        <v>1.5219681136014254</v>
      </c>
      <c r="U70" s="382">
        <v>4.0230512399183427</v>
      </c>
      <c r="V70" s="411">
        <v>66380.34545865265</v>
      </c>
      <c r="W70" s="383"/>
      <c r="X70" s="383"/>
      <c r="Y70" s="382">
        <v>1.5426871795001635</v>
      </c>
      <c r="Z70" s="382">
        <v>4.0786445296857394</v>
      </c>
      <c r="AA70" s="411">
        <v>67297.634739814705</v>
      </c>
      <c r="AB70" s="383"/>
      <c r="AC70" s="383"/>
    </row>
    <row r="71" spans="2:29" hidden="1" outlineLevel="1" x14ac:dyDescent="0.25">
      <c r="B71" s="185" t="s">
        <v>5274</v>
      </c>
      <c r="C71" s="185" t="s">
        <v>5276</v>
      </c>
      <c r="D71" s="187" t="s">
        <v>1980</v>
      </c>
      <c r="E71" s="382">
        <v>0.53696352095048883</v>
      </c>
      <c r="F71" s="382">
        <v>1.1389512323094249</v>
      </c>
      <c r="G71" s="411">
        <v>18792.695333105508</v>
      </c>
      <c r="H71" s="383"/>
      <c r="I71" s="383"/>
      <c r="J71" s="382">
        <v>0.55203489209413148</v>
      </c>
      <c r="K71" s="382">
        <v>1.1689348928836503</v>
      </c>
      <c r="L71" s="411">
        <v>19287.425732580228</v>
      </c>
      <c r="M71" s="383"/>
      <c r="N71" s="383"/>
      <c r="O71" s="382">
        <v>0.5250588677202449</v>
      </c>
      <c r="P71" s="382">
        <v>1.116483789255543</v>
      </c>
      <c r="Q71" s="411">
        <v>18421.982522716458</v>
      </c>
      <c r="R71" s="383"/>
      <c r="S71" s="383"/>
      <c r="T71" s="382">
        <v>0.545458744487477</v>
      </c>
      <c r="U71" s="382">
        <v>1.1534436300485023</v>
      </c>
      <c r="V71" s="411">
        <v>19031.819895800287</v>
      </c>
      <c r="W71" s="383"/>
      <c r="X71" s="383"/>
      <c r="Y71" s="382">
        <v>0.50665309537689696</v>
      </c>
      <c r="Z71" s="382">
        <v>1.0719100646600113</v>
      </c>
      <c r="AA71" s="411">
        <v>17686.516066890184</v>
      </c>
      <c r="AB71" s="383"/>
      <c r="AC71" s="383"/>
    </row>
    <row r="72" spans="2:29" hidden="1" outlineLevel="1" x14ac:dyDescent="0.25">
      <c r="B72" s="185" t="s">
        <v>5260</v>
      </c>
      <c r="C72" s="185" t="s">
        <v>5277</v>
      </c>
      <c r="D72" s="187" t="s">
        <v>1980</v>
      </c>
      <c r="E72" s="382">
        <v>13.21597885791769</v>
      </c>
      <c r="F72" s="382">
        <v>3.6959233147956283</v>
      </c>
      <c r="G72" s="411">
        <v>60982.734694127867</v>
      </c>
      <c r="H72" s="383"/>
      <c r="I72" s="383"/>
      <c r="J72" s="382">
        <v>12.569130994658934</v>
      </c>
      <c r="K72" s="382">
        <v>3.5548871490055891</v>
      </c>
      <c r="L72" s="411">
        <v>58655.637958592219</v>
      </c>
      <c r="M72" s="383"/>
      <c r="N72" s="383"/>
      <c r="O72" s="382">
        <v>13.771700780425425</v>
      </c>
      <c r="P72" s="382">
        <v>3.8432912881851622</v>
      </c>
      <c r="Q72" s="411">
        <v>63414.306255055177</v>
      </c>
      <c r="R72" s="383"/>
      <c r="S72" s="383"/>
      <c r="T72" s="382">
        <v>12.715071775691637</v>
      </c>
      <c r="U72" s="382">
        <v>3.5220089426507437</v>
      </c>
      <c r="V72" s="411">
        <v>58113.147553737268</v>
      </c>
      <c r="W72" s="383"/>
      <c r="X72" s="383"/>
      <c r="Y72" s="382">
        <v>15.073185493348435</v>
      </c>
      <c r="Z72" s="382">
        <v>4.1721968288287634</v>
      </c>
      <c r="AA72" s="411">
        <v>68841.247675674589</v>
      </c>
      <c r="AB72" s="383"/>
      <c r="AC72" s="383"/>
    </row>
    <row r="73" spans="2:29" hidden="1" outlineLevel="1" x14ac:dyDescent="0.25">
      <c r="B73" s="185" t="s">
        <v>5266</v>
      </c>
      <c r="C73" s="185" t="s">
        <v>5278</v>
      </c>
      <c r="D73" s="187" t="s">
        <v>1980</v>
      </c>
      <c r="E73" s="382">
        <v>0.3240975741723684</v>
      </c>
      <c r="F73" s="382">
        <v>0.28796948799718503</v>
      </c>
      <c r="G73" s="411">
        <v>4751.4965519535526</v>
      </c>
      <c r="H73" s="383"/>
      <c r="I73" s="383"/>
      <c r="J73" s="382">
        <v>0.37207834692863578</v>
      </c>
      <c r="K73" s="382">
        <v>0.33287423927899312</v>
      </c>
      <c r="L73" s="411">
        <v>5492.4249481033867</v>
      </c>
      <c r="M73" s="383"/>
      <c r="N73" s="383"/>
      <c r="O73" s="382">
        <v>0.3965456430770154</v>
      </c>
      <c r="P73" s="382">
        <v>0.35032842513429591</v>
      </c>
      <c r="Q73" s="411">
        <v>5780.4190147158824</v>
      </c>
      <c r="R73" s="383"/>
      <c r="S73" s="383"/>
      <c r="T73" s="382">
        <v>0.10990595859823796</v>
      </c>
      <c r="U73" s="382">
        <v>9.9168312967369818E-2</v>
      </c>
      <c r="V73" s="411">
        <v>1636.2771639616019</v>
      </c>
      <c r="W73" s="383"/>
      <c r="X73" s="383"/>
      <c r="Y73" s="382">
        <v>0</v>
      </c>
      <c r="Z73" s="382">
        <v>0</v>
      </c>
      <c r="AA73" s="411">
        <v>0</v>
      </c>
      <c r="AB73" s="383"/>
      <c r="AC73" s="383"/>
    </row>
    <row r="74" spans="2:29" hidden="1" outlineLevel="1" x14ac:dyDescent="0.25">
      <c r="B74" s="185" t="s">
        <v>5266</v>
      </c>
      <c r="C74" s="185" t="s">
        <v>5279</v>
      </c>
      <c r="D74" s="187" t="s">
        <v>1709</v>
      </c>
      <c r="E74" s="382">
        <v>4.6227871044740923E-2</v>
      </c>
      <c r="F74" s="382">
        <v>0.11208768047000768</v>
      </c>
      <c r="G74" s="411">
        <v>1849.4467277551266</v>
      </c>
      <c r="H74" s="383"/>
      <c r="I74" s="383"/>
      <c r="J74" s="382">
        <v>4.9236506748180336E-2</v>
      </c>
      <c r="K74" s="382">
        <v>0.11938259901656237</v>
      </c>
      <c r="L74" s="411">
        <v>1969.8128837732791</v>
      </c>
      <c r="M74" s="383"/>
      <c r="N74" s="383"/>
      <c r="O74" s="382">
        <v>3.1171786470324578E-2</v>
      </c>
      <c r="P74" s="382">
        <v>7.5581531706613955E-2</v>
      </c>
      <c r="Q74" s="411">
        <v>1247.0952731591303</v>
      </c>
      <c r="R74" s="383"/>
      <c r="S74" s="383"/>
      <c r="T74" s="382">
        <v>7.4844735953613239E-2</v>
      </c>
      <c r="U74" s="382">
        <v>0.18147440823003616</v>
      </c>
      <c r="V74" s="411">
        <v>2994.3277357955967</v>
      </c>
      <c r="W74" s="383"/>
      <c r="X74" s="383"/>
      <c r="Y74" s="382">
        <v>7.9824447956571842E-2</v>
      </c>
      <c r="Z74" s="382">
        <v>0.19354874247134063</v>
      </c>
      <c r="AA74" s="411">
        <v>3193.5542507771202</v>
      </c>
      <c r="AB74" s="383"/>
      <c r="AC74" s="383"/>
    </row>
    <row r="75" spans="2:29" customFormat="1" hidden="1" outlineLevel="1" x14ac:dyDescent="0.25">
      <c r="B75" s="17" t="s">
        <v>5280</v>
      </c>
      <c r="C75" s="17" t="s">
        <v>5281</v>
      </c>
      <c r="D75" s="17" t="s">
        <v>5270</v>
      </c>
      <c r="E75" s="413">
        <v>0</v>
      </c>
      <c r="F75" s="413">
        <v>0</v>
      </c>
      <c r="G75" s="411">
        <v>0</v>
      </c>
      <c r="H75" s="383"/>
      <c r="I75" s="383">
        <v>0</v>
      </c>
      <c r="J75" s="413">
        <v>0</v>
      </c>
      <c r="K75" s="413">
        <v>0</v>
      </c>
      <c r="L75" s="411">
        <v>0</v>
      </c>
      <c r="M75" s="383">
        <v>0</v>
      </c>
      <c r="N75" s="383">
        <v>0</v>
      </c>
      <c r="O75" s="413">
        <v>0</v>
      </c>
      <c r="P75" s="413">
        <v>0</v>
      </c>
      <c r="Q75" s="411">
        <v>0</v>
      </c>
      <c r="R75" s="383">
        <v>0</v>
      </c>
      <c r="S75" s="383">
        <v>0</v>
      </c>
      <c r="T75" s="413">
        <v>0</v>
      </c>
      <c r="U75" s="413">
        <v>0</v>
      </c>
      <c r="V75" s="411">
        <v>0</v>
      </c>
      <c r="W75" s="383">
        <v>0</v>
      </c>
      <c r="X75" s="414">
        <v>0</v>
      </c>
      <c r="Y75" s="413">
        <v>0</v>
      </c>
      <c r="Z75" s="413">
        <v>0</v>
      </c>
      <c r="AA75" s="411">
        <v>0</v>
      </c>
      <c r="AB75" s="383">
        <v>0</v>
      </c>
      <c r="AC75" s="383">
        <v>0</v>
      </c>
    </row>
    <row r="76" spans="2:29" hidden="1" outlineLevel="1" x14ac:dyDescent="0.25">
      <c r="B76" s="185" t="s">
        <v>5266</v>
      </c>
      <c r="C76" s="185" t="s">
        <v>5282</v>
      </c>
      <c r="D76" s="187" t="s">
        <v>1980</v>
      </c>
      <c r="E76" s="382">
        <v>0.25458827531886302</v>
      </c>
      <c r="F76" s="382">
        <v>0.22725788897881033</v>
      </c>
      <c r="G76" s="411">
        <v>3749.7551681503705</v>
      </c>
      <c r="H76" s="383"/>
      <c r="I76" s="383"/>
      <c r="J76" s="382">
        <v>0.34023808278773071</v>
      </c>
      <c r="K76" s="382">
        <v>0.30625784595604011</v>
      </c>
      <c r="L76" s="411">
        <v>5053.2544582746614</v>
      </c>
      <c r="M76" s="383"/>
      <c r="N76" s="383"/>
      <c r="O76" s="382">
        <v>0.20260686004292727</v>
      </c>
      <c r="P76" s="382">
        <v>0.17947509411687415</v>
      </c>
      <c r="Q76" s="411">
        <v>2961.3390529284234</v>
      </c>
      <c r="R76" s="383"/>
      <c r="S76" s="383"/>
      <c r="T76" s="382">
        <v>0.26554708533187699</v>
      </c>
      <c r="U76" s="382">
        <v>0.23705938607386487</v>
      </c>
      <c r="V76" s="411">
        <v>3911.4798702187704</v>
      </c>
      <c r="W76" s="383"/>
      <c r="X76" s="383"/>
      <c r="Y76" s="382">
        <v>0.10167177689603653</v>
      </c>
      <c r="Z76" s="382">
        <v>8.5043357784689758E-2</v>
      </c>
      <c r="AA76" s="411">
        <v>1403.215403447381</v>
      </c>
      <c r="AB76" s="383"/>
      <c r="AC76" s="383"/>
    </row>
    <row r="77" spans="2:29" customFormat="1" hidden="1" outlineLevel="1" x14ac:dyDescent="0.25">
      <c r="B77" s="17" t="s">
        <v>5280</v>
      </c>
      <c r="C77" s="17" t="s">
        <v>5283</v>
      </c>
      <c r="D77" s="17" t="s">
        <v>5270</v>
      </c>
      <c r="E77" s="413">
        <v>0</v>
      </c>
      <c r="F77" s="413">
        <v>0</v>
      </c>
      <c r="G77" s="411">
        <v>0</v>
      </c>
      <c r="H77" s="383"/>
      <c r="I77" s="383">
        <v>0</v>
      </c>
      <c r="J77" s="413">
        <v>0</v>
      </c>
      <c r="K77" s="413">
        <v>0</v>
      </c>
      <c r="L77" s="411">
        <v>0</v>
      </c>
      <c r="M77" s="383">
        <v>0</v>
      </c>
      <c r="N77" s="383">
        <v>0</v>
      </c>
      <c r="O77" s="413">
        <v>0</v>
      </c>
      <c r="P77" s="413">
        <v>0</v>
      </c>
      <c r="Q77" s="411">
        <v>0</v>
      </c>
      <c r="R77" s="383">
        <v>0</v>
      </c>
      <c r="S77" s="383">
        <v>0</v>
      </c>
      <c r="T77" s="413">
        <v>0</v>
      </c>
      <c r="U77" s="413">
        <v>0</v>
      </c>
      <c r="V77" s="411">
        <v>0</v>
      </c>
      <c r="W77" s="383">
        <v>0</v>
      </c>
      <c r="X77" s="414">
        <v>0</v>
      </c>
      <c r="Y77" s="413">
        <v>0</v>
      </c>
      <c r="Z77" s="413">
        <v>0</v>
      </c>
      <c r="AA77" s="411">
        <v>0</v>
      </c>
      <c r="AB77" s="383">
        <v>0</v>
      </c>
      <c r="AC77" s="383">
        <v>0</v>
      </c>
    </row>
    <row r="78" spans="2:29" customFormat="1" hidden="1" outlineLevel="1" x14ac:dyDescent="0.25">
      <c r="B78" s="17" t="s">
        <v>5284</v>
      </c>
      <c r="C78" s="17" t="s">
        <v>5285</v>
      </c>
      <c r="D78" s="17" t="s">
        <v>5270</v>
      </c>
      <c r="E78" s="413">
        <v>0</v>
      </c>
      <c r="F78" s="413">
        <v>0</v>
      </c>
      <c r="G78" s="411">
        <v>0</v>
      </c>
      <c r="H78" s="383"/>
      <c r="I78" s="383">
        <v>0</v>
      </c>
      <c r="J78" s="413">
        <v>0</v>
      </c>
      <c r="K78" s="413">
        <v>0</v>
      </c>
      <c r="L78" s="411">
        <v>0</v>
      </c>
      <c r="M78" s="383">
        <v>0</v>
      </c>
      <c r="N78" s="383">
        <v>0</v>
      </c>
      <c r="O78" s="413">
        <v>0</v>
      </c>
      <c r="P78" s="413">
        <v>0</v>
      </c>
      <c r="Q78" s="411">
        <v>0</v>
      </c>
      <c r="R78" s="383">
        <v>0</v>
      </c>
      <c r="S78" s="383">
        <v>0</v>
      </c>
      <c r="T78" s="413">
        <v>0</v>
      </c>
      <c r="U78" s="413">
        <v>0</v>
      </c>
      <c r="V78" s="411">
        <v>0</v>
      </c>
      <c r="W78" s="383">
        <v>0</v>
      </c>
      <c r="X78" s="414">
        <v>0</v>
      </c>
      <c r="Y78" s="413">
        <v>0</v>
      </c>
      <c r="Z78" s="413">
        <v>0</v>
      </c>
      <c r="AA78" s="411">
        <v>0</v>
      </c>
      <c r="AB78" s="383">
        <v>0</v>
      </c>
      <c r="AC78" s="383">
        <v>0</v>
      </c>
    </row>
    <row r="79" spans="2:29" customFormat="1" hidden="1" outlineLevel="1" x14ac:dyDescent="0.25">
      <c r="B79" s="17" t="s">
        <v>5284</v>
      </c>
      <c r="C79" s="17" t="s">
        <v>5286</v>
      </c>
      <c r="D79" s="412">
        <v>0</v>
      </c>
      <c r="E79" s="413">
        <v>1.6749228639398885E-5</v>
      </c>
      <c r="F79" s="413">
        <v>9.8731678060664605E-3</v>
      </c>
      <c r="G79" s="411">
        <v>162.9072688000966</v>
      </c>
      <c r="H79" s="383"/>
      <c r="I79" s="383"/>
      <c r="J79" s="413">
        <v>1.0702625197555705E-5</v>
      </c>
      <c r="K79" s="413">
        <v>6.3088764752031621E-3</v>
      </c>
      <c r="L79" s="411">
        <v>104.09646184085217</v>
      </c>
      <c r="M79" s="383"/>
      <c r="N79" s="383"/>
      <c r="O79" s="413">
        <v>2.8046329987899269E-5</v>
      </c>
      <c r="P79" s="413">
        <v>1.6532470137966982E-2</v>
      </c>
      <c r="Q79" s="411">
        <v>272.78575727645523</v>
      </c>
      <c r="R79" s="383"/>
      <c r="S79" s="383"/>
      <c r="T79" s="413">
        <v>0</v>
      </c>
      <c r="U79" s="413">
        <v>0</v>
      </c>
      <c r="V79" s="411">
        <v>0</v>
      </c>
      <c r="W79" s="383"/>
      <c r="X79" s="414"/>
      <c r="Y79" s="413">
        <v>0</v>
      </c>
      <c r="Z79" s="413">
        <v>0</v>
      </c>
      <c r="AA79" s="411">
        <v>0</v>
      </c>
      <c r="AB79" s="383"/>
      <c r="AC79" s="383"/>
    </row>
    <row r="80" spans="2:29" customFormat="1" hidden="1" outlineLevel="1" x14ac:dyDescent="0.25">
      <c r="B80" s="17" t="s">
        <v>5284</v>
      </c>
      <c r="C80" s="17" t="s">
        <v>5287</v>
      </c>
      <c r="D80" s="412" t="s">
        <v>5263</v>
      </c>
      <c r="E80" s="413">
        <v>2.0099074367278661E-4</v>
      </c>
      <c r="F80" s="413">
        <v>0.18286221605493322</v>
      </c>
      <c r="G80" s="411">
        <v>3017.2265649063979</v>
      </c>
      <c r="H80" s="383"/>
      <c r="I80" s="383"/>
      <c r="J80" s="413">
        <v>1.355600344359132E-4</v>
      </c>
      <c r="K80" s="413">
        <v>0.12261283527307129</v>
      </c>
      <c r="L80" s="411">
        <v>2023.1117820056763</v>
      </c>
      <c r="M80" s="383"/>
      <c r="N80" s="383"/>
      <c r="O80" s="413">
        <v>2.5037023729556523E-4</v>
      </c>
      <c r="P80" s="413">
        <v>0.2282978508039003</v>
      </c>
      <c r="Q80" s="411">
        <v>3766.9145382643551</v>
      </c>
      <c r="R80" s="383"/>
      <c r="S80" s="383"/>
      <c r="T80" s="413">
        <v>1.5989351354051619E-4</v>
      </c>
      <c r="U80" s="413">
        <v>0.14525980200405147</v>
      </c>
      <c r="V80" s="411">
        <v>2396.7867330668491</v>
      </c>
      <c r="W80" s="383"/>
      <c r="X80" s="414"/>
      <c r="Y80" s="413">
        <v>4.9365278610980694E-4</v>
      </c>
      <c r="Z80" s="413">
        <v>0.4495970043505646</v>
      </c>
      <c r="AA80" s="411">
        <v>7418.3505717843163</v>
      </c>
      <c r="AB80" s="383"/>
      <c r="AC80" s="383"/>
    </row>
    <row r="81" spans="2:29" hidden="1" outlineLevel="1" x14ac:dyDescent="0.25">
      <c r="B81" s="185" t="s">
        <v>5288</v>
      </c>
      <c r="C81" s="185" t="s">
        <v>5289</v>
      </c>
      <c r="D81" s="187" t="s">
        <v>1709</v>
      </c>
      <c r="E81" s="382">
        <v>8.374614319699443E-3</v>
      </c>
      <c r="F81" s="382">
        <v>7.5104378680496575E-2</v>
      </c>
      <c r="G81" s="411">
        <v>1239.2222482281934</v>
      </c>
      <c r="H81" s="383"/>
      <c r="I81" s="383"/>
      <c r="J81" s="382">
        <v>1.1600651589532886E-2</v>
      </c>
      <c r="K81" s="382">
        <v>0.10403580352008988</v>
      </c>
      <c r="L81" s="411">
        <v>1716.590758081483</v>
      </c>
      <c r="M81" s="383"/>
      <c r="N81" s="383"/>
      <c r="O81" s="382">
        <v>8.4871482443725325E-3</v>
      </c>
      <c r="P81" s="382">
        <v>7.6113594170357304E-2</v>
      </c>
      <c r="Q81" s="411">
        <v>1255.8743038108955</v>
      </c>
      <c r="R81" s="383"/>
      <c r="S81" s="383"/>
      <c r="T81" s="382">
        <v>4.1631044923574985E-3</v>
      </c>
      <c r="U81" s="382">
        <v>3.7335137397911278E-2</v>
      </c>
      <c r="V81" s="411">
        <v>616.02976706553613</v>
      </c>
      <c r="W81" s="383"/>
      <c r="X81" s="383"/>
      <c r="Y81" s="382">
        <v>0</v>
      </c>
      <c r="Z81" s="382">
        <v>0</v>
      </c>
      <c r="AA81" s="411">
        <v>0</v>
      </c>
      <c r="AB81" s="383"/>
      <c r="AC81" s="383"/>
    </row>
    <row r="82" spans="2:29" customFormat="1" hidden="1" outlineLevel="1" x14ac:dyDescent="0.25">
      <c r="B82" s="17" t="s">
        <v>5284</v>
      </c>
      <c r="C82" s="17" t="s">
        <v>5290</v>
      </c>
      <c r="D82" s="412" t="s">
        <v>5263</v>
      </c>
      <c r="E82" s="413">
        <v>1.5074305775458996E-4</v>
      </c>
      <c r="F82" s="413">
        <v>6.4041848148746389E-2</v>
      </c>
      <c r="G82" s="411">
        <v>1056.6904944543155</v>
      </c>
      <c r="H82" s="383"/>
      <c r="I82" s="383"/>
      <c r="J82" s="413">
        <v>7.9654973987120401E-5</v>
      </c>
      <c r="K82" s="413">
        <v>3.3639112367216541E-2</v>
      </c>
      <c r="L82" s="411">
        <v>555.04535405907291</v>
      </c>
      <c r="M82" s="383"/>
      <c r="N82" s="383"/>
      <c r="O82" s="413">
        <v>1.6950339466647758E-4</v>
      </c>
      <c r="P82" s="413">
        <v>7.2015990155519988E-2</v>
      </c>
      <c r="Q82" s="411">
        <v>1188.2638375660797</v>
      </c>
      <c r="R82" s="383"/>
      <c r="S82" s="383"/>
      <c r="T82" s="413">
        <v>1.8543732143830492E-4</v>
      </c>
      <c r="U82" s="413">
        <v>7.9018676278033204E-2</v>
      </c>
      <c r="V82" s="411">
        <v>1303.808158587548</v>
      </c>
      <c r="W82" s="383"/>
      <c r="X82" s="414"/>
      <c r="Y82" s="413">
        <v>4.8875075331968163E-4</v>
      </c>
      <c r="Z82" s="413">
        <v>0.20817287123846212</v>
      </c>
      <c r="AA82" s="411">
        <v>3434.8523754346252</v>
      </c>
      <c r="AB82" s="383"/>
      <c r="AC82" s="383"/>
    </row>
    <row r="83" spans="2:29" customFormat="1" hidden="1" outlineLevel="1" x14ac:dyDescent="0.25">
      <c r="B83" s="17" t="s">
        <v>5266</v>
      </c>
      <c r="C83" s="17" t="s">
        <v>5291</v>
      </c>
      <c r="D83" s="412" t="s">
        <v>1980</v>
      </c>
      <c r="E83" s="413">
        <v>0</v>
      </c>
      <c r="F83" s="413">
        <v>0</v>
      </c>
      <c r="G83" s="411">
        <v>0</v>
      </c>
      <c r="H83" s="383"/>
      <c r="I83" s="383">
        <v>0</v>
      </c>
      <c r="J83" s="413">
        <v>0</v>
      </c>
      <c r="K83" s="413">
        <v>0</v>
      </c>
      <c r="L83" s="411">
        <v>0</v>
      </c>
      <c r="M83" s="383">
        <v>0</v>
      </c>
      <c r="N83" s="383">
        <v>0</v>
      </c>
      <c r="O83" s="413">
        <v>0</v>
      </c>
      <c r="P83" s="413">
        <v>0</v>
      </c>
      <c r="Q83" s="411">
        <v>0</v>
      </c>
      <c r="R83" s="383">
        <v>0</v>
      </c>
      <c r="S83" s="383">
        <v>0</v>
      </c>
      <c r="T83" s="413">
        <v>0</v>
      </c>
      <c r="U83" s="413">
        <v>0</v>
      </c>
      <c r="V83" s="411">
        <v>0</v>
      </c>
      <c r="W83" s="383">
        <v>0</v>
      </c>
      <c r="X83" s="414">
        <v>0</v>
      </c>
      <c r="Y83" s="413">
        <v>0</v>
      </c>
      <c r="Z83" s="413">
        <v>0</v>
      </c>
      <c r="AA83" s="411">
        <v>0</v>
      </c>
      <c r="AB83" s="383">
        <v>0</v>
      </c>
      <c r="AC83" s="383">
        <v>0</v>
      </c>
    </row>
    <row r="84" spans="2:29" hidden="1" outlineLevel="1" x14ac:dyDescent="0.25">
      <c r="B84" s="185" t="s">
        <v>5266</v>
      </c>
      <c r="C84" s="185" t="s">
        <v>5292</v>
      </c>
      <c r="D84" s="187" t="s">
        <v>1980</v>
      </c>
      <c r="E84" s="382">
        <v>0.31640967822688432</v>
      </c>
      <c r="F84" s="382">
        <v>0.20433891447780247</v>
      </c>
      <c r="G84" s="411">
        <v>3371.5920888837409</v>
      </c>
      <c r="H84" s="383"/>
      <c r="I84" s="383"/>
      <c r="J84" s="382">
        <v>0.29383895871514848</v>
      </c>
      <c r="K84" s="382">
        <v>0.18841794231188516</v>
      </c>
      <c r="L84" s="411">
        <v>3108.8960481461054</v>
      </c>
      <c r="M84" s="383"/>
      <c r="N84" s="383"/>
      <c r="O84" s="382">
        <v>0.33859405784968927</v>
      </c>
      <c r="P84" s="382">
        <v>0.21647589160225833</v>
      </c>
      <c r="Q84" s="411">
        <v>3571.8522114372627</v>
      </c>
      <c r="R84" s="383"/>
      <c r="S84" s="383"/>
      <c r="T84" s="382">
        <v>0.28427862543300653</v>
      </c>
      <c r="U84" s="382">
        <v>0.19020667586139578</v>
      </c>
      <c r="V84" s="411">
        <v>3138.4101517130302</v>
      </c>
      <c r="W84" s="383"/>
      <c r="X84" s="383"/>
      <c r="Y84" s="382">
        <v>0.51985451112452441</v>
      </c>
      <c r="Z84" s="382">
        <v>0.34062789006138849</v>
      </c>
      <c r="AA84" s="411">
        <v>5620.3601860129102</v>
      </c>
      <c r="AB84" s="383"/>
      <c r="AC84" s="383"/>
    </row>
    <row r="85" spans="2:29" customFormat="1" hidden="1" outlineLevel="1" x14ac:dyDescent="0.25">
      <c r="B85" s="17" t="s">
        <v>5288</v>
      </c>
      <c r="C85" s="17" t="s">
        <v>5293</v>
      </c>
      <c r="D85" s="412" t="s">
        <v>1709</v>
      </c>
      <c r="E85" s="413">
        <v>4.1873071598497215E-3</v>
      </c>
      <c r="F85" s="413">
        <v>4.9426638730293321E-2</v>
      </c>
      <c r="G85" s="411">
        <v>815.53953904983985</v>
      </c>
      <c r="H85" s="383"/>
      <c r="I85" s="383"/>
      <c r="J85" s="413">
        <v>4.4245589594482685E-3</v>
      </c>
      <c r="K85" s="413">
        <v>5.2227139992610611E-2</v>
      </c>
      <c r="L85" s="411">
        <v>861.74780987807503</v>
      </c>
      <c r="M85" s="383"/>
      <c r="N85" s="383"/>
      <c r="O85" s="413">
        <v>3.1405361065188239E-3</v>
      </c>
      <c r="P85" s="413">
        <v>3.707063695845967E-2</v>
      </c>
      <c r="Q85" s="411">
        <v>611.66550981458454</v>
      </c>
      <c r="R85" s="383"/>
      <c r="S85" s="383"/>
      <c r="T85" s="413">
        <v>6.52423129201483E-3</v>
      </c>
      <c r="U85" s="413">
        <v>7.7011504232439687E-2</v>
      </c>
      <c r="V85" s="411">
        <v>1270.6898198352549</v>
      </c>
      <c r="W85" s="383"/>
      <c r="X85" s="414"/>
      <c r="Y85" s="413">
        <v>0</v>
      </c>
      <c r="Z85" s="413">
        <v>0</v>
      </c>
      <c r="AA85" s="411">
        <v>0</v>
      </c>
      <c r="AB85" s="383"/>
      <c r="AC85" s="383"/>
    </row>
    <row r="86" spans="2:29" customFormat="1" hidden="1" outlineLevel="1" x14ac:dyDescent="0.25">
      <c r="B86" s="17" t="s">
        <v>5280</v>
      </c>
      <c r="C86" s="17" t="s">
        <v>5294</v>
      </c>
      <c r="D86" s="412" t="s">
        <v>1709</v>
      </c>
      <c r="E86" s="413">
        <v>2.5123842959098327E-4</v>
      </c>
      <c r="F86" s="413">
        <v>0.10680329883427733</v>
      </c>
      <c r="G86" s="411">
        <v>1762.254430765576</v>
      </c>
      <c r="H86" s="383"/>
      <c r="I86" s="383"/>
      <c r="J86" s="413">
        <v>1.5994436728375471E-4</v>
      </c>
      <c r="K86" s="413">
        <v>6.799352935937128E-2</v>
      </c>
      <c r="L86" s="411">
        <v>1121.8932344296261</v>
      </c>
      <c r="M86" s="383"/>
      <c r="N86" s="383"/>
      <c r="O86" s="413">
        <v>3.3082648186278702E-4</v>
      </c>
      <c r="P86" s="413">
        <v>0.14063665416306145</v>
      </c>
      <c r="Q86" s="411">
        <v>2320.5047936905139</v>
      </c>
      <c r="R86" s="383"/>
      <c r="S86" s="383"/>
      <c r="T86" s="413">
        <v>1.8878015240667476E-4</v>
      </c>
      <c r="U86" s="413">
        <v>8.0252069620349836E-2</v>
      </c>
      <c r="V86" s="411">
        <v>1324.1591487357723</v>
      </c>
      <c r="W86" s="383"/>
      <c r="X86" s="414"/>
      <c r="Y86" s="413">
        <v>3.291018574065379E-4</v>
      </c>
      <c r="Z86" s="413">
        <v>0.13990364333728586</v>
      </c>
      <c r="AA86" s="411">
        <v>2308.4101150652168</v>
      </c>
      <c r="AB86" s="383"/>
      <c r="AC86" s="383"/>
    </row>
    <row r="87" spans="2:29" customFormat="1" hidden="1" outlineLevel="1" x14ac:dyDescent="0.25">
      <c r="B87" s="17" t="s">
        <v>5288</v>
      </c>
      <c r="C87" s="17" t="s">
        <v>5295</v>
      </c>
      <c r="D87" s="17" t="s">
        <v>5270</v>
      </c>
      <c r="E87" s="413">
        <v>0</v>
      </c>
      <c r="F87" s="413">
        <v>0</v>
      </c>
      <c r="G87" s="411">
        <v>0</v>
      </c>
      <c r="H87" s="383"/>
      <c r="I87" s="383">
        <v>0</v>
      </c>
      <c r="J87" s="413">
        <v>0</v>
      </c>
      <c r="K87" s="413">
        <v>0</v>
      </c>
      <c r="L87" s="411">
        <v>0</v>
      </c>
      <c r="M87" s="383">
        <v>0</v>
      </c>
      <c r="N87" s="383">
        <v>0</v>
      </c>
      <c r="O87" s="413">
        <v>0</v>
      </c>
      <c r="P87" s="413">
        <v>0</v>
      </c>
      <c r="Q87" s="411">
        <v>0</v>
      </c>
      <c r="R87" s="383">
        <v>0</v>
      </c>
      <c r="S87" s="383">
        <v>0</v>
      </c>
      <c r="T87" s="413">
        <v>0</v>
      </c>
      <c r="U87" s="413">
        <v>0</v>
      </c>
      <c r="V87" s="411">
        <v>0</v>
      </c>
      <c r="W87" s="383">
        <v>0</v>
      </c>
      <c r="X87" s="414">
        <v>0</v>
      </c>
      <c r="Y87" s="413">
        <v>0</v>
      </c>
      <c r="Z87" s="413">
        <v>0</v>
      </c>
      <c r="AA87" s="411">
        <v>0</v>
      </c>
      <c r="AB87" s="383">
        <v>0</v>
      </c>
      <c r="AC87" s="383">
        <v>0</v>
      </c>
    </row>
    <row r="88" spans="2:29" customFormat="1" hidden="1" outlineLevel="1" x14ac:dyDescent="0.25">
      <c r="B88" s="17" t="s">
        <v>5280</v>
      </c>
      <c r="C88" s="17" t="s">
        <v>5296</v>
      </c>
      <c r="D88" s="412" t="s">
        <v>1709</v>
      </c>
      <c r="E88" s="413">
        <v>5.0247685918196653E-4</v>
      </c>
      <c r="F88" s="413">
        <v>0.11757958504858017</v>
      </c>
      <c r="G88" s="411">
        <v>1940.0631533015728</v>
      </c>
      <c r="H88" s="383"/>
      <c r="I88" s="383"/>
      <c r="J88" s="413">
        <v>5.0012284841013824E-4</v>
      </c>
      <c r="K88" s="413">
        <v>0.11702874652797238</v>
      </c>
      <c r="L88" s="411">
        <v>1930.9743177115442</v>
      </c>
      <c r="M88" s="383"/>
      <c r="N88" s="383"/>
      <c r="O88" s="413">
        <v>5.5752511179047088E-4</v>
      </c>
      <c r="P88" s="413">
        <v>0.13046087615897017</v>
      </c>
      <c r="Q88" s="411">
        <v>2152.604456623008</v>
      </c>
      <c r="R88" s="383"/>
      <c r="S88" s="383"/>
      <c r="T88" s="413">
        <v>3.6326733247588148E-4</v>
      </c>
      <c r="U88" s="413">
        <v>8.5004555799356243E-2</v>
      </c>
      <c r="V88" s="411">
        <v>1402.575170689378</v>
      </c>
      <c r="W88" s="383"/>
      <c r="X88" s="414"/>
      <c r="Y88" s="413">
        <v>7.625383267202741E-4</v>
      </c>
      <c r="Z88" s="413">
        <v>0.17843396845254408</v>
      </c>
      <c r="AA88" s="411">
        <v>2944.1604794669774</v>
      </c>
      <c r="AB88" s="383"/>
      <c r="AC88" s="383"/>
    </row>
    <row r="89" spans="2:29" customFormat="1" hidden="1" outlineLevel="1" x14ac:dyDescent="0.25">
      <c r="B89" s="17" t="s">
        <v>5266</v>
      </c>
      <c r="C89" s="17" t="s">
        <v>5297</v>
      </c>
      <c r="D89" s="17" t="s">
        <v>5270</v>
      </c>
      <c r="E89" s="413">
        <v>0</v>
      </c>
      <c r="F89" s="413">
        <v>0</v>
      </c>
      <c r="G89" s="411">
        <v>0</v>
      </c>
      <c r="H89" s="383"/>
      <c r="I89" s="383">
        <v>0</v>
      </c>
      <c r="J89" s="413">
        <v>0</v>
      </c>
      <c r="K89" s="413">
        <v>0</v>
      </c>
      <c r="L89" s="411">
        <v>0</v>
      </c>
      <c r="M89" s="383">
        <v>0</v>
      </c>
      <c r="N89" s="383">
        <v>0</v>
      </c>
      <c r="O89" s="413">
        <v>0</v>
      </c>
      <c r="P89" s="413">
        <v>0</v>
      </c>
      <c r="Q89" s="411">
        <v>0</v>
      </c>
      <c r="R89" s="383">
        <v>0</v>
      </c>
      <c r="S89" s="383">
        <v>0</v>
      </c>
      <c r="T89" s="413">
        <v>0</v>
      </c>
      <c r="U89" s="413">
        <v>0</v>
      </c>
      <c r="V89" s="411">
        <v>0</v>
      </c>
      <c r="W89" s="383">
        <v>0</v>
      </c>
      <c r="X89" s="414">
        <v>0</v>
      </c>
      <c r="Y89" s="413">
        <v>0</v>
      </c>
      <c r="Z89" s="413">
        <v>0</v>
      </c>
      <c r="AA89" s="411">
        <v>0</v>
      </c>
      <c r="AB89" s="383">
        <v>0</v>
      </c>
      <c r="AC89" s="383">
        <v>0</v>
      </c>
    </row>
    <row r="90" spans="2:29" customFormat="1" hidden="1" outlineLevel="1" x14ac:dyDescent="0.25">
      <c r="B90" s="17" t="s">
        <v>5284</v>
      </c>
      <c r="C90" s="17" t="s">
        <v>5298</v>
      </c>
      <c r="D90" s="17" t="s">
        <v>5270</v>
      </c>
      <c r="E90" s="413">
        <v>0</v>
      </c>
      <c r="F90" s="413">
        <v>0</v>
      </c>
      <c r="G90" s="411">
        <v>0</v>
      </c>
      <c r="H90" s="383"/>
      <c r="I90" s="383">
        <v>0</v>
      </c>
      <c r="J90" s="413">
        <v>0</v>
      </c>
      <c r="K90" s="413">
        <v>0</v>
      </c>
      <c r="L90" s="411">
        <v>0</v>
      </c>
      <c r="M90" s="383">
        <v>0</v>
      </c>
      <c r="N90" s="383">
        <v>0</v>
      </c>
      <c r="O90" s="413">
        <v>0</v>
      </c>
      <c r="P90" s="413">
        <v>0</v>
      </c>
      <c r="Q90" s="411">
        <v>0</v>
      </c>
      <c r="R90" s="383">
        <v>0</v>
      </c>
      <c r="S90" s="383">
        <v>0</v>
      </c>
      <c r="T90" s="413">
        <v>0</v>
      </c>
      <c r="U90" s="413">
        <v>0</v>
      </c>
      <c r="V90" s="411">
        <v>0</v>
      </c>
      <c r="W90" s="383">
        <v>0</v>
      </c>
      <c r="X90" s="414">
        <v>0</v>
      </c>
      <c r="Y90" s="413">
        <v>0</v>
      </c>
      <c r="Z90" s="413">
        <v>0</v>
      </c>
      <c r="AA90" s="411">
        <v>0</v>
      </c>
      <c r="AB90" s="383">
        <v>0</v>
      </c>
      <c r="AC90" s="383">
        <v>0</v>
      </c>
    </row>
    <row r="91" spans="2:29" hidden="1" outlineLevel="1" x14ac:dyDescent="0.25">
      <c r="B91" s="185" t="s">
        <v>5255</v>
      </c>
      <c r="C91" s="185" t="s">
        <v>5299</v>
      </c>
      <c r="D91" s="187" t="s">
        <v>1980</v>
      </c>
      <c r="E91" s="382">
        <v>6.4902758500811499</v>
      </c>
      <c r="F91" s="382">
        <v>1.1402891606931398</v>
      </c>
      <c r="G91" s="411">
        <v>18814.771151436806</v>
      </c>
      <c r="H91" s="383"/>
      <c r="I91" s="383"/>
      <c r="J91" s="382">
        <v>5.9984880242906042</v>
      </c>
      <c r="K91" s="382">
        <v>1.0665959875170661</v>
      </c>
      <c r="L91" s="411">
        <v>17598.833794031591</v>
      </c>
      <c r="M91" s="383"/>
      <c r="N91" s="383"/>
      <c r="O91" s="382">
        <v>6.6324909715047555</v>
      </c>
      <c r="P91" s="382">
        <v>1.1614274587090321</v>
      </c>
      <c r="Q91" s="411">
        <v>19163.553068699028</v>
      </c>
      <c r="R91" s="383"/>
      <c r="S91" s="383"/>
      <c r="T91" s="382">
        <v>6.6620732764351986</v>
      </c>
      <c r="U91" s="382">
        <v>1.163566522354162</v>
      </c>
      <c r="V91" s="411">
        <v>19198.847618843673</v>
      </c>
      <c r="W91" s="383"/>
      <c r="X91" s="383"/>
      <c r="Y91" s="382">
        <v>9.4964578872789414</v>
      </c>
      <c r="Z91" s="382">
        <v>1.6391464076840321</v>
      </c>
      <c r="AA91" s="411">
        <v>27045.91572678653</v>
      </c>
      <c r="AB91" s="383"/>
      <c r="AC91" s="383"/>
    </row>
    <row r="92" spans="2:29" hidden="1" outlineLevel="1" x14ac:dyDescent="0.25">
      <c r="B92" s="185" t="s">
        <v>5288</v>
      </c>
      <c r="C92" s="185" t="s">
        <v>5300</v>
      </c>
      <c r="D92" s="187" t="s">
        <v>1709</v>
      </c>
      <c r="E92" s="382">
        <v>7.0346760285475316E-3</v>
      </c>
      <c r="F92" s="382">
        <v>8.3547497345331151E-2</v>
      </c>
      <c r="G92" s="411">
        <v>1378.533706197964</v>
      </c>
      <c r="H92" s="383"/>
      <c r="I92" s="383"/>
      <c r="J92" s="382">
        <v>9.1942406010803533E-3</v>
      </c>
      <c r="K92" s="382">
        <v>0.10912073376524788</v>
      </c>
      <c r="L92" s="411">
        <v>1800.4921071265899</v>
      </c>
      <c r="M92" s="383"/>
      <c r="N92" s="383"/>
      <c r="O92" s="382">
        <v>6.6879893190059502E-3</v>
      </c>
      <c r="P92" s="382">
        <v>7.9370025500566141E-2</v>
      </c>
      <c r="Q92" s="411">
        <v>1309.6054207593413</v>
      </c>
      <c r="R92" s="383"/>
      <c r="S92" s="383"/>
      <c r="T92" s="382">
        <v>5.2740793919147308E-3</v>
      </c>
      <c r="U92" s="382">
        <v>6.287954660742047E-2</v>
      </c>
      <c r="V92" s="411">
        <v>1037.5125190224378</v>
      </c>
      <c r="W92" s="383"/>
      <c r="X92" s="383"/>
      <c r="Y92" s="382">
        <v>0</v>
      </c>
      <c r="Z92" s="382">
        <v>0</v>
      </c>
      <c r="AA92" s="411">
        <v>0</v>
      </c>
      <c r="AB92" s="383"/>
      <c r="AC92" s="383"/>
    </row>
    <row r="93" spans="2:29" customFormat="1" hidden="1" outlineLevel="1" x14ac:dyDescent="0.25">
      <c r="B93" s="17" t="s">
        <v>5288</v>
      </c>
      <c r="C93" s="17" t="s">
        <v>5301</v>
      </c>
      <c r="D93" s="412" t="s">
        <v>1709</v>
      </c>
      <c r="E93" s="413">
        <v>2.0769043512854617E-3</v>
      </c>
      <c r="F93" s="413">
        <v>0.22640351082591456</v>
      </c>
      <c r="G93" s="411">
        <v>3735.6579286275901</v>
      </c>
      <c r="H93" s="383"/>
      <c r="I93" s="383"/>
      <c r="J93" s="413">
        <v>1.9866250407598947E-3</v>
      </c>
      <c r="K93" s="413">
        <v>0.21197712879840044</v>
      </c>
      <c r="L93" s="411">
        <v>3497.6226251736075</v>
      </c>
      <c r="M93" s="383"/>
      <c r="N93" s="383"/>
      <c r="O93" s="413">
        <v>2.4671096638299054E-3</v>
      </c>
      <c r="P93" s="413">
        <v>0.27727919176956883</v>
      </c>
      <c r="Q93" s="411">
        <v>4575.1066641978859</v>
      </c>
      <c r="R93" s="383"/>
      <c r="S93" s="383"/>
      <c r="T93" s="413">
        <v>1.2982386741966752E-3</v>
      </c>
      <c r="U93" s="413">
        <v>0.12964202211627132</v>
      </c>
      <c r="V93" s="411">
        <v>2139.0933649184767</v>
      </c>
      <c r="W93" s="383"/>
      <c r="X93" s="414"/>
      <c r="Y93" s="413">
        <v>2.1181620186674277E-3</v>
      </c>
      <c r="Z93" s="413">
        <v>0.21317267282349742</v>
      </c>
      <c r="AA93" s="411">
        <v>3517.3491015877075</v>
      </c>
      <c r="AB93" s="383"/>
      <c r="AC93" s="383"/>
    </row>
    <row r="94" spans="2:29" customFormat="1" hidden="1" outlineLevel="1" x14ac:dyDescent="0.25">
      <c r="B94" s="17" t="s">
        <v>5284</v>
      </c>
      <c r="C94" s="17" t="s">
        <v>5302</v>
      </c>
      <c r="D94" s="17" t="s">
        <v>5270</v>
      </c>
      <c r="E94" s="413">
        <v>0</v>
      </c>
      <c r="F94" s="413">
        <v>0</v>
      </c>
      <c r="G94" s="411">
        <v>0</v>
      </c>
      <c r="H94" s="383"/>
      <c r="I94" s="383">
        <v>0</v>
      </c>
      <c r="J94" s="413">
        <v>0</v>
      </c>
      <c r="K94" s="413">
        <v>0</v>
      </c>
      <c r="L94" s="411">
        <v>0</v>
      </c>
      <c r="M94" s="383">
        <v>0</v>
      </c>
      <c r="N94" s="383">
        <v>0</v>
      </c>
      <c r="O94" s="413">
        <v>0</v>
      </c>
      <c r="P94" s="413">
        <v>0</v>
      </c>
      <c r="Q94" s="411">
        <v>0</v>
      </c>
      <c r="R94" s="383">
        <v>0</v>
      </c>
      <c r="S94" s="383">
        <v>0</v>
      </c>
      <c r="T94" s="413">
        <v>0</v>
      </c>
      <c r="U94" s="413">
        <v>0</v>
      </c>
      <c r="V94" s="411">
        <v>0</v>
      </c>
      <c r="W94" s="383">
        <v>0</v>
      </c>
      <c r="X94" s="414">
        <v>0</v>
      </c>
      <c r="Y94" s="413">
        <v>0</v>
      </c>
      <c r="Z94" s="413">
        <v>0</v>
      </c>
      <c r="AA94" s="411">
        <v>0</v>
      </c>
      <c r="AB94" s="383">
        <v>0</v>
      </c>
      <c r="AC94" s="383">
        <v>0</v>
      </c>
    </row>
    <row r="95" spans="2:29" customFormat="1" hidden="1" outlineLevel="1" x14ac:dyDescent="0.25">
      <c r="B95" s="17" t="s">
        <v>5288</v>
      </c>
      <c r="C95" s="17" t="s">
        <v>5303</v>
      </c>
      <c r="D95" s="17" t="s">
        <v>5270</v>
      </c>
      <c r="E95" s="413">
        <v>0</v>
      </c>
      <c r="F95" s="413">
        <v>0</v>
      </c>
      <c r="G95" s="411">
        <v>0</v>
      </c>
      <c r="H95" s="383"/>
      <c r="I95" s="383">
        <v>0</v>
      </c>
      <c r="J95" s="413">
        <v>0</v>
      </c>
      <c r="K95" s="413">
        <v>0</v>
      </c>
      <c r="L95" s="411">
        <v>0</v>
      </c>
      <c r="M95" s="383">
        <v>0</v>
      </c>
      <c r="N95" s="383">
        <v>0</v>
      </c>
      <c r="O95" s="413">
        <v>0</v>
      </c>
      <c r="P95" s="413">
        <v>0</v>
      </c>
      <c r="Q95" s="411">
        <v>0</v>
      </c>
      <c r="R95" s="383">
        <v>0</v>
      </c>
      <c r="S95" s="383">
        <v>0</v>
      </c>
      <c r="T95" s="413">
        <v>0</v>
      </c>
      <c r="U95" s="413">
        <v>0</v>
      </c>
      <c r="V95" s="411">
        <v>0</v>
      </c>
      <c r="W95" s="383">
        <v>0</v>
      </c>
      <c r="X95" s="414">
        <v>0</v>
      </c>
      <c r="Y95" s="413">
        <v>0</v>
      </c>
      <c r="Z95" s="413">
        <v>0</v>
      </c>
      <c r="AA95" s="411">
        <v>0</v>
      </c>
      <c r="AB95" s="383">
        <v>0</v>
      </c>
      <c r="AC95" s="383">
        <v>0</v>
      </c>
    </row>
    <row r="96" spans="2:29" customFormat="1" hidden="1" outlineLevel="1" x14ac:dyDescent="0.25">
      <c r="B96" s="17" t="s">
        <v>5284</v>
      </c>
      <c r="C96" s="17" t="s">
        <v>5304</v>
      </c>
      <c r="D96" s="17" t="s">
        <v>1709</v>
      </c>
      <c r="E96" s="413">
        <v>0</v>
      </c>
      <c r="F96" s="413">
        <v>0</v>
      </c>
      <c r="G96" s="411">
        <v>0</v>
      </c>
      <c r="H96" s="383"/>
      <c r="I96" s="383">
        <v>0</v>
      </c>
      <c r="J96" s="413">
        <v>0</v>
      </c>
      <c r="K96" s="413">
        <v>0</v>
      </c>
      <c r="L96" s="411">
        <v>0</v>
      </c>
      <c r="M96" s="383">
        <v>0</v>
      </c>
      <c r="N96" s="383">
        <v>0</v>
      </c>
      <c r="O96" s="413">
        <v>0</v>
      </c>
      <c r="P96" s="413">
        <v>0</v>
      </c>
      <c r="Q96" s="411">
        <v>0</v>
      </c>
      <c r="R96" s="383">
        <v>0</v>
      </c>
      <c r="S96" s="383">
        <v>0</v>
      </c>
      <c r="T96" s="413">
        <v>0</v>
      </c>
      <c r="U96" s="413">
        <v>0</v>
      </c>
      <c r="V96" s="411">
        <v>0</v>
      </c>
      <c r="W96" s="383">
        <v>0</v>
      </c>
      <c r="X96" s="414">
        <v>0</v>
      </c>
      <c r="Y96" s="413">
        <v>0</v>
      </c>
      <c r="Z96" s="413">
        <v>0</v>
      </c>
      <c r="AA96" s="411">
        <v>0</v>
      </c>
      <c r="AB96" s="383">
        <v>0</v>
      </c>
      <c r="AC96" s="383">
        <v>0</v>
      </c>
    </row>
    <row r="97" spans="2:29" customFormat="1" hidden="1" outlineLevel="1" x14ac:dyDescent="0.25">
      <c r="B97" s="17" t="s">
        <v>5280</v>
      </c>
      <c r="C97" s="17" t="s">
        <v>5305</v>
      </c>
      <c r="D97" s="412" t="s">
        <v>1709</v>
      </c>
      <c r="E97" s="413">
        <v>3.5173380142737657E-4</v>
      </c>
      <c r="F97" s="413">
        <v>0.11169306864326345</v>
      </c>
      <c r="G97" s="411">
        <v>1842.935632613847</v>
      </c>
      <c r="H97" s="383"/>
      <c r="I97" s="383"/>
      <c r="J97" s="413">
        <v>2.9915218635814936E-4</v>
      </c>
      <c r="K97" s="413">
        <v>9.4995776778030311E-2</v>
      </c>
      <c r="L97" s="411">
        <v>1567.4303168375002</v>
      </c>
      <c r="M97" s="383"/>
      <c r="N97" s="383"/>
      <c r="O97" s="413">
        <v>4.3267226079525745E-4</v>
      </c>
      <c r="P97" s="413">
        <v>0.137395076415534</v>
      </c>
      <c r="Q97" s="411">
        <v>2267.018760856311</v>
      </c>
      <c r="R97" s="383"/>
      <c r="S97" s="383"/>
      <c r="T97" s="413">
        <v>2.3873740631496471E-4</v>
      </c>
      <c r="U97" s="413">
        <v>7.5811063375317053E-2</v>
      </c>
      <c r="V97" s="411">
        <v>1250.8825456927314</v>
      </c>
      <c r="W97" s="383"/>
      <c r="X97" s="414"/>
      <c r="Y97" s="413">
        <v>3.291018574065379E-4</v>
      </c>
      <c r="Z97" s="413">
        <v>0.10450629481944614</v>
      </c>
      <c r="AA97" s="411">
        <v>1724.3538645208612</v>
      </c>
      <c r="AB97" s="383"/>
      <c r="AC97" s="383"/>
    </row>
    <row r="98" spans="2:29" customFormat="1" hidden="1" outlineLevel="1" x14ac:dyDescent="0.25">
      <c r="B98" s="17" t="s">
        <v>5280</v>
      </c>
      <c r="C98" s="17" t="s">
        <v>5306</v>
      </c>
      <c r="D98" s="17" t="s">
        <v>5270</v>
      </c>
      <c r="E98" s="413">
        <v>0</v>
      </c>
      <c r="F98" s="413">
        <v>0</v>
      </c>
      <c r="G98" s="411">
        <v>0</v>
      </c>
      <c r="H98" s="383"/>
      <c r="I98" s="383">
        <v>0</v>
      </c>
      <c r="J98" s="413">
        <v>0</v>
      </c>
      <c r="K98" s="413">
        <v>0</v>
      </c>
      <c r="L98" s="411">
        <v>0</v>
      </c>
      <c r="M98" s="383">
        <v>0</v>
      </c>
      <c r="N98" s="383">
        <v>0</v>
      </c>
      <c r="O98" s="413">
        <v>0</v>
      </c>
      <c r="P98" s="413">
        <v>0</v>
      </c>
      <c r="Q98" s="411">
        <v>0</v>
      </c>
      <c r="R98" s="383">
        <v>0</v>
      </c>
      <c r="S98" s="383">
        <v>0</v>
      </c>
      <c r="T98" s="413">
        <v>0</v>
      </c>
      <c r="U98" s="413">
        <v>0</v>
      </c>
      <c r="V98" s="411">
        <v>0</v>
      </c>
      <c r="W98" s="383">
        <v>0</v>
      </c>
      <c r="X98" s="414">
        <v>0</v>
      </c>
      <c r="Y98" s="413">
        <v>0</v>
      </c>
      <c r="Z98" s="413">
        <v>0</v>
      </c>
      <c r="AA98" s="411">
        <v>0</v>
      </c>
      <c r="AB98" s="383">
        <v>0</v>
      </c>
      <c r="AC98" s="383">
        <v>0</v>
      </c>
    </row>
    <row r="99" spans="2:29" hidden="1" outlineLevel="1" x14ac:dyDescent="0.25">
      <c r="B99" s="185" t="s">
        <v>5288</v>
      </c>
      <c r="C99" s="185" t="s">
        <v>5307</v>
      </c>
      <c r="D99" s="187" t="s">
        <v>1709</v>
      </c>
      <c r="E99" s="382">
        <v>1.6749228639398886E-2</v>
      </c>
      <c r="F99" s="382">
        <v>0.57482280739784053</v>
      </c>
      <c r="G99" s="411">
        <v>9484.5763220643694</v>
      </c>
      <c r="H99" s="383"/>
      <c r="I99" s="383"/>
      <c r="J99" s="382">
        <v>1.7397622335898748E-2</v>
      </c>
      <c r="K99" s="382">
        <v>0.5967663064997587</v>
      </c>
      <c r="L99" s="411">
        <v>9846.6440572460178</v>
      </c>
      <c r="M99" s="383"/>
      <c r="N99" s="383"/>
      <c r="O99" s="382">
        <v>1.5640834810806008E-2</v>
      </c>
      <c r="P99" s="382">
        <v>0.5380586631975014</v>
      </c>
      <c r="Q99" s="411">
        <v>8877.9679427587726</v>
      </c>
      <c r="R99" s="383"/>
      <c r="S99" s="383"/>
      <c r="T99" s="382">
        <v>1.8554685276577637E-2</v>
      </c>
      <c r="U99" s="382">
        <v>0.63441698411980696</v>
      </c>
      <c r="V99" s="411">
        <v>10467.880237976815</v>
      </c>
      <c r="W99" s="383"/>
      <c r="X99" s="383"/>
      <c r="Y99" s="382">
        <v>1.4368400632182931E-2</v>
      </c>
      <c r="Z99" s="382">
        <v>0.49058589049597889</v>
      </c>
      <c r="AA99" s="411">
        <v>8094.6671931836518</v>
      </c>
      <c r="AB99" s="383"/>
      <c r="AC99" s="383"/>
    </row>
    <row r="100" spans="2:29" customFormat="1" hidden="1" outlineLevel="1" x14ac:dyDescent="0.25">
      <c r="B100" s="17" t="s">
        <v>5288</v>
      </c>
      <c r="C100" s="17" t="s">
        <v>5308</v>
      </c>
      <c r="D100" s="412" t="s">
        <v>1709</v>
      </c>
      <c r="E100" s="413">
        <v>2.5123842959098325E-3</v>
      </c>
      <c r="F100" s="413">
        <v>2.2611458663188495E-2</v>
      </c>
      <c r="G100" s="411">
        <v>373.08906794261014</v>
      </c>
      <c r="H100" s="383"/>
      <c r="I100" s="383"/>
      <c r="J100" s="413">
        <v>3.8418885773275572E-3</v>
      </c>
      <c r="K100" s="413">
        <v>3.4576997195948006E-2</v>
      </c>
      <c r="L100" s="411">
        <v>570.52045373314206</v>
      </c>
      <c r="M100" s="383"/>
      <c r="N100" s="383"/>
      <c r="O100" s="413">
        <v>1.6657114552309068E-3</v>
      </c>
      <c r="P100" s="413">
        <v>1.4991403097078164E-2</v>
      </c>
      <c r="Q100" s="411">
        <v>247.3581511017897</v>
      </c>
      <c r="R100" s="383"/>
      <c r="S100" s="383"/>
      <c r="T100" s="413">
        <v>2.7825434732722592E-3</v>
      </c>
      <c r="U100" s="413">
        <v>2.5042891259450334E-2</v>
      </c>
      <c r="V100" s="411">
        <v>413.2077057809305</v>
      </c>
      <c r="W100" s="383"/>
      <c r="X100" s="414"/>
      <c r="Y100" s="413">
        <v>0</v>
      </c>
      <c r="Z100" s="413">
        <v>0</v>
      </c>
      <c r="AA100" s="411">
        <v>0</v>
      </c>
      <c r="AB100" s="383"/>
      <c r="AC100" s="383"/>
    </row>
    <row r="101" spans="2:29" hidden="1" outlineLevel="1" x14ac:dyDescent="0.25">
      <c r="B101" s="185" t="s">
        <v>5266</v>
      </c>
      <c r="C101" s="185" t="s">
        <v>5309</v>
      </c>
      <c r="D101" s="187" t="s">
        <v>1980</v>
      </c>
      <c r="E101" s="382">
        <v>0.51376583928492137</v>
      </c>
      <c r="F101" s="382">
        <v>0.19238247761356755</v>
      </c>
      <c r="G101" s="411">
        <v>3174.3108806238647</v>
      </c>
      <c r="H101" s="383"/>
      <c r="I101" s="383"/>
      <c r="J101" s="382">
        <v>0.49294389322054755</v>
      </c>
      <c r="K101" s="382">
        <v>0.18439994865255149</v>
      </c>
      <c r="L101" s="411">
        <v>3042.5991527670994</v>
      </c>
      <c r="M101" s="383"/>
      <c r="N101" s="383"/>
      <c r="O101" s="382">
        <v>0.55075452075632159</v>
      </c>
      <c r="P101" s="382">
        <v>0.20655855345885291</v>
      </c>
      <c r="Q101" s="411">
        <v>3408.2161320710729</v>
      </c>
      <c r="R101" s="383"/>
      <c r="S101" s="383"/>
      <c r="T101" s="382">
        <v>0.45509876150035361</v>
      </c>
      <c r="U101" s="382">
        <v>0.16996936877369878</v>
      </c>
      <c r="V101" s="411">
        <v>2804.4945847660297</v>
      </c>
      <c r="W101" s="383"/>
      <c r="X101" s="383"/>
      <c r="Y101" s="382">
        <v>0.54745446403253628</v>
      </c>
      <c r="Z101" s="382">
        <v>0.20414540244527213</v>
      </c>
      <c r="AA101" s="411">
        <v>3368.39914034699</v>
      </c>
      <c r="AB101" s="383"/>
      <c r="AC101" s="383"/>
    </row>
    <row r="102" spans="2:29" customFormat="1" hidden="1" outlineLevel="1" x14ac:dyDescent="0.25">
      <c r="B102" s="17" t="s">
        <v>5280</v>
      </c>
      <c r="C102" s="17" t="s">
        <v>5310</v>
      </c>
      <c r="D102" s="412" t="s">
        <v>1709</v>
      </c>
      <c r="E102" s="413">
        <v>3.3498457278797771E-5</v>
      </c>
      <c r="F102" s="413">
        <v>8.4416112342570373E-3</v>
      </c>
      <c r="G102" s="411">
        <v>139.28658536524111</v>
      </c>
      <c r="H102" s="383"/>
      <c r="I102" s="383"/>
      <c r="J102" s="413">
        <v>5.1225181031034101E-5</v>
      </c>
      <c r="K102" s="413">
        <v>1.2908745619820593E-2</v>
      </c>
      <c r="L102" s="411">
        <v>212.99430272703978</v>
      </c>
      <c r="M102" s="383"/>
      <c r="N102" s="383"/>
      <c r="O102" s="413">
        <v>2.2209486069745428E-5</v>
      </c>
      <c r="P102" s="413">
        <v>5.5967904895758477E-3</v>
      </c>
      <c r="Q102" s="411">
        <v>92.347043078001491</v>
      </c>
      <c r="R102" s="383"/>
      <c r="S102" s="383"/>
      <c r="T102" s="413">
        <v>3.7100579643630126E-5</v>
      </c>
      <c r="U102" s="413">
        <v>9.3493460701947907E-3</v>
      </c>
      <c r="V102" s="411">
        <v>154.26421015821404</v>
      </c>
      <c r="W102" s="383"/>
      <c r="X102" s="414"/>
      <c r="Y102" s="413">
        <v>0</v>
      </c>
      <c r="Z102" s="413">
        <v>0</v>
      </c>
      <c r="AA102" s="411">
        <v>0</v>
      </c>
      <c r="AB102" s="383"/>
      <c r="AC102" s="383"/>
    </row>
    <row r="103" spans="2:29" hidden="1" outlineLevel="1" x14ac:dyDescent="0.25">
      <c r="B103" s="185" t="s">
        <v>5284</v>
      </c>
      <c r="C103" s="185" t="s">
        <v>5311</v>
      </c>
      <c r="D103" s="187" t="s">
        <v>1980</v>
      </c>
      <c r="E103" s="382">
        <v>0.1668223172484129</v>
      </c>
      <c r="F103" s="382">
        <v>9.787076770859951E-3</v>
      </c>
      <c r="G103" s="411">
        <v>161.48676671918921</v>
      </c>
      <c r="H103" s="383"/>
      <c r="I103" s="383"/>
      <c r="J103" s="382">
        <v>0.10659814696765482</v>
      </c>
      <c r="K103" s="382">
        <v>6.2538649816877255E-3</v>
      </c>
      <c r="L103" s="411">
        <v>103.18877219784747</v>
      </c>
      <c r="M103" s="383"/>
      <c r="N103" s="383"/>
      <c r="O103" s="382">
        <v>0.27934144667947675</v>
      </c>
      <c r="P103" s="382">
        <v>1.6388312001829181E-2</v>
      </c>
      <c r="Q103" s="411">
        <v>270.40714803018147</v>
      </c>
      <c r="R103" s="383"/>
      <c r="S103" s="383"/>
      <c r="T103" s="382">
        <v>0</v>
      </c>
      <c r="U103" s="382">
        <v>0</v>
      </c>
      <c r="V103" s="411">
        <v>0</v>
      </c>
      <c r="W103" s="383"/>
      <c r="X103" s="383"/>
      <c r="Y103" s="382">
        <v>0</v>
      </c>
      <c r="Z103" s="382">
        <v>0</v>
      </c>
      <c r="AA103" s="411">
        <v>0</v>
      </c>
      <c r="AB103" s="383"/>
      <c r="AC103" s="383"/>
    </row>
    <row r="104" spans="2:29" customFormat="1" hidden="1" outlineLevel="1" x14ac:dyDescent="0.25">
      <c r="B104" s="17" t="s">
        <v>5266</v>
      </c>
      <c r="C104" s="17" t="s">
        <v>5312</v>
      </c>
      <c r="D104" s="412" t="s">
        <v>1980</v>
      </c>
      <c r="E104" s="413">
        <v>0</v>
      </c>
      <c r="F104" s="413">
        <v>0</v>
      </c>
      <c r="G104" s="411">
        <v>0</v>
      </c>
      <c r="H104" s="383"/>
      <c r="I104" s="383">
        <v>0</v>
      </c>
      <c r="J104" s="413">
        <v>0</v>
      </c>
      <c r="K104" s="413">
        <v>0</v>
      </c>
      <c r="L104" s="411">
        <v>0</v>
      </c>
      <c r="M104" s="383">
        <v>0</v>
      </c>
      <c r="N104" s="383">
        <v>0</v>
      </c>
      <c r="O104" s="413">
        <v>0</v>
      </c>
      <c r="P104" s="413">
        <v>0</v>
      </c>
      <c r="Q104" s="411">
        <v>0</v>
      </c>
      <c r="R104" s="383">
        <v>0</v>
      </c>
      <c r="S104" s="383">
        <v>0</v>
      </c>
      <c r="T104" s="413">
        <v>0</v>
      </c>
      <c r="U104" s="413">
        <v>0</v>
      </c>
      <c r="V104" s="411">
        <v>0</v>
      </c>
      <c r="W104" s="383">
        <v>0</v>
      </c>
      <c r="X104" s="414">
        <v>0</v>
      </c>
      <c r="Y104" s="413">
        <v>0</v>
      </c>
      <c r="Z104" s="413">
        <v>0</v>
      </c>
      <c r="AA104" s="411">
        <v>0</v>
      </c>
      <c r="AB104" s="383">
        <v>0</v>
      </c>
      <c r="AC104" s="383">
        <v>0</v>
      </c>
    </row>
    <row r="105" spans="2:29" customFormat="1" hidden="1" outlineLevel="1" x14ac:dyDescent="0.25">
      <c r="B105" s="17" t="s">
        <v>5288</v>
      </c>
      <c r="C105" s="17" t="s">
        <v>5313</v>
      </c>
      <c r="D105" s="17" t="s">
        <v>5270</v>
      </c>
      <c r="E105" s="413">
        <v>0</v>
      </c>
      <c r="F105" s="413">
        <v>0</v>
      </c>
      <c r="G105" s="411">
        <v>0</v>
      </c>
      <c r="H105" s="383"/>
      <c r="I105" s="383">
        <v>0</v>
      </c>
      <c r="J105" s="413">
        <v>0</v>
      </c>
      <c r="K105" s="413">
        <v>0</v>
      </c>
      <c r="L105" s="411">
        <v>0</v>
      </c>
      <c r="M105" s="383">
        <v>0</v>
      </c>
      <c r="N105" s="383">
        <v>0</v>
      </c>
      <c r="O105" s="413">
        <v>0</v>
      </c>
      <c r="P105" s="413">
        <v>0</v>
      </c>
      <c r="Q105" s="411">
        <v>0</v>
      </c>
      <c r="R105" s="383">
        <v>0</v>
      </c>
      <c r="S105" s="383">
        <v>0</v>
      </c>
      <c r="T105" s="413">
        <v>0</v>
      </c>
      <c r="U105" s="413">
        <v>0</v>
      </c>
      <c r="V105" s="411">
        <v>0</v>
      </c>
      <c r="W105" s="383">
        <v>0</v>
      </c>
      <c r="X105" s="414">
        <v>0</v>
      </c>
      <c r="Y105" s="413">
        <v>0</v>
      </c>
      <c r="Z105" s="413">
        <v>0</v>
      </c>
      <c r="AA105" s="411">
        <v>0</v>
      </c>
      <c r="AB105" s="383">
        <v>0</v>
      </c>
      <c r="AC105" s="383">
        <v>0</v>
      </c>
    </row>
    <row r="106" spans="2:29" customFormat="1" hidden="1" outlineLevel="1" x14ac:dyDescent="0.25">
      <c r="B106" s="17" t="s">
        <v>5280</v>
      </c>
      <c r="C106" s="17" t="s">
        <v>5314</v>
      </c>
      <c r="D106" s="17" t="s">
        <v>5270</v>
      </c>
      <c r="E106" s="413">
        <v>0</v>
      </c>
      <c r="F106" s="413">
        <v>0</v>
      </c>
      <c r="G106" s="411">
        <v>0</v>
      </c>
      <c r="H106" s="383"/>
      <c r="I106" s="383">
        <v>0</v>
      </c>
      <c r="J106" s="413">
        <v>0</v>
      </c>
      <c r="K106" s="413">
        <v>0</v>
      </c>
      <c r="L106" s="411">
        <v>0</v>
      </c>
      <c r="M106" s="383">
        <v>0</v>
      </c>
      <c r="N106" s="383">
        <v>0</v>
      </c>
      <c r="O106" s="413">
        <v>0</v>
      </c>
      <c r="P106" s="413">
        <v>0</v>
      </c>
      <c r="Q106" s="411">
        <v>0</v>
      </c>
      <c r="R106" s="383">
        <v>0</v>
      </c>
      <c r="S106" s="383">
        <v>0</v>
      </c>
      <c r="T106" s="413">
        <v>0</v>
      </c>
      <c r="U106" s="413">
        <v>0</v>
      </c>
      <c r="V106" s="411">
        <v>0</v>
      </c>
      <c r="W106" s="383">
        <v>0</v>
      </c>
      <c r="X106" s="414">
        <v>0</v>
      </c>
      <c r="Y106" s="413">
        <v>0</v>
      </c>
      <c r="Z106" s="413">
        <v>0</v>
      </c>
      <c r="AA106" s="411">
        <v>0</v>
      </c>
      <c r="AB106" s="383">
        <v>0</v>
      </c>
      <c r="AC106" s="383">
        <v>0</v>
      </c>
    </row>
    <row r="107" spans="2:29" customFormat="1" hidden="1" outlineLevel="1" x14ac:dyDescent="0.25">
      <c r="B107" s="17" t="s">
        <v>5288</v>
      </c>
      <c r="C107" s="17" t="s">
        <v>5315</v>
      </c>
      <c r="D107" s="17" t="s">
        <v>5270</v>
      </c>
      <c r="E107" s="413">
        <v>0</v>
      </c>
      <c r="F107" s="413">
        <v>0</v>
      </c>
      <c r="G107" s="411">
        <v>0</v>
      </c>
      <c r="H107" s="383"/>
      <c r="I107" s="383">
        <v>0</v>
      </c>
      <c r="J107" s="413">
        <v>0</v>
      </c>
      <c r="K107" s="413">
        <v>0</v>
      </c>
      <c r="L107" s="411">
        <v>0</v>
      </c>
      <c r="M107" s="383">
        <v>0</v>
      </c>
      <c r="N107" s="383">
        <v>0</v>
      </c>
      <c r="O107" s="413">
        <v>0</v>
      </c>
      <c r="P107" s="413">
        <v>0</v>
      </c>
      <c r="Q107" s="411">
        <v>0</v>
      </c>
      <c r="R107" s="383">
        <v>0</v>
      </c>
      <c r="S107" s="383">
        <v>0</v>
      </c>
      <c r="T107" s="413">
        <v>0</v>
      </c>
      <c r="U107" s="413">
        <v>0</v>
      </c>
      <c r="V107" s="411">
        <v>0</v>
      </c>
      <c r="W107" s="383">
        <v>0</v>
      </c>
      <c r="X107" s="414">
        <v>0</v>
      </c>
      <c r="Y107" s="413">
        <v>0</v>
      </c>
      <c r="Z107" s="413">
        <v>0</v>
      </c>
      <c r="AA107" s="411">
        <v>0</v>
      </c>
      <c r="AB107" s="383">
        <v>0</v>
      </c>
      <c r="AC107" s="383">
        <v>0</v>
      </c>
    </row>
    <row r="108" spans="2:29" customFormat="1" hidden="1" outlineLevel="1" x14ac:dyDescent="0.25">
      <c r="B108" s="17" t="s">
        <v>5284</v>
      </c>
      <c r="C108" s="17" t="s">
        <v>5316</v>
      </c>
      <c r="D108" s="17" t="s">
        <v>5270</v>
      </c>
      <c r="E108" s="413">
        <v>0</v>
      </c>
      <c r="F108" s="413">
        <v>0</v>
      </c>
      <c r="G108" s="411">
        <v>0</v>
      </c>
      <c r="H108" s="383"/>
      <c r="I108" s="383">
        <v>0</v>
      </c>
      <c r="J108" s="413">
        <v>0</v>
      </c>
      <c r="K108" s="413">
        <v>0</v>
      </c>
      <c r="L108" s="411">
        <v>0</v>
      </c>
      <c r="M108" s="383">
        <v>0</v>
      </c>
      <c r="N108" s="383">
        <v>0</v>
      </c>
      <c r="O108" s="413">
        <v>0</v>
      </c>
      <c r="P108" s="413">
        <v>0</v>
      </c>
      <c r="Q108" s="411">
        <v>0</v>
      </c>
      <c r="R108" s="383">
        <v>0</v>
      </c>
      <c r="S108" s="383">
        <v>0</v>
      </c>
      <c r="T108" s="413">
        <v>0</v>
      </c>
      <c r="U108" s="413">
        <v>0</v>
      </c>
      <c r="V108" s="411">
        <v>0</v>
      </c>
      <c r="W108" s="383">
        <v>0</v>
      </c>
      <c r="X108" s="414">
        <v>0</v>
      </c>
      <c r="Y108" s="413">
        <v>0</v>
      </c>
      <c r="Z108" s="413">
        <v>0</v>
      </c>
      <c r="AA108" s="411">
        <v>0</v>
      </c>
      <c r="AB108" s="383">
        <v>0</v>
      </c>
      <c r="AC108" s="383">
        <v>0</v>
      </c>
    </row>
    <row r="109" spans="2:29" customFormat="1" hidden="1" outlineLevel="1" x14ac:dyDescent="0.25">
      <c r="B109" s="17" t="s">
        <v>5266</v>
      </c>
      <c r="C109" s="17" t="s">
        <v>5317</v>
      </c>
      <c r="D109" s="17" t="s">
        <v>5270</v>
      </c>
      <c r="E109" s="413">
        <v>0</v>
      </c>
      <c r="F109" s="413">
        <v>0</v>
      </c>
      <c r="G109" s="411">
        <v>0</v>
      </c>
      <c r="H109" s="383"/>
      <c r="I109" s="383">
        <v>0</v>
      </c>
      <c r="J109" s="413">
        <v>0</v>
      </c>
      <c r="K109" s="413">
        <v>0</v>
      </c>
      <c r="L109" s="411">
        <v>0</v>
      </c>
      <c r="M109" s="383">
        <v>0</v>
      </c>
      <c r="N109" s="383">
        <v>0</v>
      </c>
      <c r="O109" s="413">
        <v>0</v>
      </c>
      <c r="P109" s="413">
        <v>0</v>
      </c>
      <c r="Q109" s="411">
        <v>0</v>
      </c>
      <c r="R109" s="383">
        <v>0</v>
      </c>
      <c r="S109" s="383">
        <v>0</v>
      </c>
      <c r="T109" s="413">
        <v>0</v>
      </c>
      <c r="U109" s="413">
        <v>0</v>
      </c>
      <c r="V109" s="411">
        <v>0</v>
      </c>
      <c r="W109" s="383">
        <v>0</v>
      </c>
      <c r="X109" s="414">
        <v>0</v>
      </c>
      <c r="Y109" s="413">
        <v>0</v>
      </c>
      <c r="Z109" s="413">
        <v>0</v>
      </c>
      <c r="AA109" s="411">
        <v>0</v>
      </c>
      <c r="AB109" s="383">
        <v>0</v>
      </c>
      <c r="AC109" s="383">
        <v>0</v>
      </c>
    </row>
    <row r="110" spans="2:29" hidden="1" outlineLevel="1" x14ac:dyDescent="0.25">
      <c r="B110" s="185" t="s">
        <v>5266</v>
      </c>
      <c r="C110" s="185" t="s">
        <v>5318</v>
      </c>
      <c r="D110" s="187" t="s">
        <v>1980</v>
      </c>
      <c r="E110" s="382">
        <v>0.28909168631602472</v>
      </c>
      <c r="F110" s="382">
        <v>0.22839532909571189</v>
      </c>
      <c r="G110" s="411">
        <v>3768.5229300792462</v>
      </c>
      <c r="H110" s="383"/>
      <c r="I110" s="383"/>
      <c r="J110" s="382">
        <v>0.24768250560450217</v>
      </c>
      <c r="K110" s="382">
        <v>0.19568008437671267</v>
      </c>
      <c r="L110" s="411">
        <v>3228.7213922157589</v>
      </c>
      <c r="M110" s="383"/>
      <c r="N110" s="383"/>
      <c r="O110" s="382">
        <v>0.30553228859403797</v>
      </c>
      <c r="P110" s="382">
        <v>0.24138448479434055</v>
      </c>
      <c r="Q110" s="411">
        <v>3982.8439991066189</v>
      </c>
      <c r="R110" s="383"/>
      <c r="S110" s="383"/>
      <c r="T110" s="382">
        <v>0.2961230148774846</v>
      </c>
      <c r="U110" s="382">
        <v>0.23394987950883586</v>
      </c>
      <c r="V110" s="411">
        <v>3860.1730118957917</v>
      </c>
      <c r="W110" s="383"/>
      <c r="X110" s="383"/>
      <c r="Y110" s="382">
        <v>0.49365278610980678</v>
      </c>
      <c r="Z110" s="382">
        <v>0.39000624538267142</v>
      </c>
      <c r="AA110" s="411">
        <v>6435.1030488140786</v>
      </c>
      <c r="AB110" s="383"/>
      <c r="AC110" s="383"/>
    </row>
    <row r="111" spans="2:29" customFormat="1" hidden="1" outlineLevel="1" x14ac:dyDescent="0.25">
      <c r="B111" s="17" t="s">
        <v>5284</v>
      </c>
      <c r="C111" s="17" t="s">
        <v>5319</v>
      </c>
      <c r="D111" s="412" t="s">
        <v>1709</v>
      </c>
      <c r="E111" s="413">
        <v>6.6996914557595542E-5</v>
      </c>
      <c r="F111" s="413">
        <v>1.0177501290444337E-2</v>
      </c>
      <c r="G111" s="411">
        <v>167.92877129233156</v>
      </c>
      <c r="H111" s="383"/>
      <c r="I111" s="383"/>
      <c r="J111" s="413">
        <v>1.183270533590361E-5</v>
      </c>
      <c r="K111" s="413">
        <v>1.7975062675771179E-3</v>
      </c>
      <c r="L111" s="411">
        <v>29.658853415022445</v>
      </c>
      <c r="M111" s="383"/>
      <c r="N111" s="383"/>
      <c r="O111" s="413">
        <v>1.2199743357058752E-4</v>
      </c>
      <c r="P111" s="413">
        <v>1.8532630133707949E-2</v>
      </c>
      <c r="Q111" s="411">
        <v>305.78839720618117</v>
      </c>
      <c r="R111" s="383"/>
      <c r="S111" s="383"/>
      <c r="T111" s="413">
        <v>0</v>
      </c>
      <c r="U111" s="413">
        <v>0</v>
      </c>
      <c r="V111" s="411">
        <v>0</v>
      </c>
      <c r="W111" s="383"/>
      <c r="X111" s="414"/>
      <c r="Y111" s="413">
        <v>3.3890592298678842E-4</v>
      </c>
      <c r="Z111" s="413">
        <v>5.1483198760923034E-2</v>
      </c>
      <c r="AA111" s="411">
        <v>849.47277955523009</v>
      </c>
      <c r="AB111" s="383"/>
      <c r="AC111" s="383"/>
    </row>
    <row r="112" spans="2:29" hidden="1" outlineLevel="1" x14ac:dyDescent="0.25">
      <c r="B112" s="185" t="s">
        <v>5284</v>
      </c>
      <c r="C112" s="185" t="s">
        <v>5320</v>
      </c>
      <c r="D112" s="187" t="s">
        <v>1709</v>
      </c>
      <c r="E112" s="382">
        <v>3.1488549842069904E-2</v>
      </c>
      <c r="F112" s="382">
        <v>5.768283600351222E-2</v>
      </c>
      <c r="G112" s="411">
        <v>951.76679405795164</v>
      </c>
      <c r="H112" s="383"/>
      <c r="I112" s="383"/>
      <c r="J112" s="382">
        <v>1.8973895888079663E-2</v>
      </c>
      <c r="K112" s="382">
        <v>3.4860998855801184E-2</v>
      </c>
      <c r="L112" s="411">
        <v>575.20648112071956</v>
      </c>
      <c r="M112" s="383"/>
      <c r="N112" s="383"/>
      <c r="O112" s="382">
        <v>5.1098748040336012E-2</v>
      </c>
      <c r="P112" s="382">
        <v>9.3574108256067975E-2</v>
      </c>
      <c r="Q112" s="411">
        <v>1543.9727862251216</v>
      </c>
      <c r="R112" s="383"/>
      <c r="S112" s="383"/>
      <c r="T112" s="382">
        <v>2.3313385157201993E-3</v>
      </c>
      <c r="U112" s="382">
        <v>4.2698464915415452E-3</v>
      </c>
      <c r="V112" s="411">
        <v>70.452467110435492</v>
      </c>
      <c r="W112" s="383"/>
      <c r="X112" s="383"/>
      <c r="Y112" s="382">
        <v>5.0835888448018264E-2</v>
      </c>
      <c r="Z112" s="382">
        <v>9.1979914763421849E-2</v>
      </c>
      <c r="AA112" s="411">
        <v>1517.6685935964606</v>
      </c>
      <c r="AB112" s="383"/>
      <c r="AC112" s="383"/>
    </row>
    <row r="113" spans="2:29" customFormat="1" hidden="1" outlineLevel="1" x14ac:dyDescent="0.25">
      <c r="B113" s="17" t="s">
        <v>5284</v>
      </c>
      <c r="C113" s="17" t="s">
        <v>5321</v>
      </c>
      <c r="D113" s="17" t="s">
        <v>1709</v>
      </c>
      <c r="E113" s="413">
        <v>0</v>
      </c>
      <c r="F113" s="413">
        <v>0</v>
      </c>
      <c r="G113" s="411">
        <v>0</v>
      </c>
      <c r="H113" s="383"/>
      <c r="I113" s="383">
        <v>0</v>
      </c>
      <c r="J113" s="413">
        <v>0</v>
      </c>
      <c r="K113" s="413">
        <v>0</v>
      </c>
      <c r="L113" s="411">
        <v>0</v>
      </c>
      <c r="M113" s="383">
        <v>0</v>
      </c>
      <c r="N113" s="383">
        <v>0</v>
      </c>
      <c r="O113" s="413">
        <v>0</v>
      </c>
      <c r="P113" s="413">
        <v>0</v>
      </c>
      <c r="Q113" s="411">
        <v>0</v>
      </c>
      <c r="R113" s="383">
        <v>0</v>
      </c>
      <c r="S113" s="383">
        <v>0</v>
      </c>
      <c r="T113" s="413">
        <v>0</v>
      </c>
      <c r="U113" s="413">
        <v>0</v>
      </c>
      <c r="V113" s="411">
        <v>0</v>
      </c>
      <c r="W113" s="383">
        <v>0</v>
      </c>
      <c r="X113" s="414">
        <v>0</v>
      </c>
      <c r="Y113" s="413">
        <v>0</v>
      </c>
      <c r="Z113" s="413">
        <v>0</v>
      </c>
      <c r="AA113" s="411">
        <v>0</v>
      </c>
      <c r="AB113" s="383">
        <v>0</v>
      </c>
      <c r="AC113" s="383">
        <v>0</v>
      </c>
    </row>
    <row r="114" spans="2:29" customFormat="1" hidden="1" outlineLevel="1" x14ac:dyDescent="0.25">
      <c r="B114" s="17" t="s">
        <v>5284</v>
      </c>
      <c r="C114" s="17" t="s">
        <v>5322</v>
      </c>
      <c r="D114" s="17" t="s">
        <v>5263</v>
      </c>
      <c r="E114" s="413">
        <v>0</v>
      </c>
      <c r="F114" s="413">
        <v>0</v>
      </c>
      <c r="G114" s="411">
        <v>0</v>
      </c>
      <c r="H114" s="383"/>
      <c r="I114" s="383">
        <v>0</v>
      </c>
      <c r="J114" s="413">
        <v>0</v>
      </c>
      <c r="K114" s="413">
        <v>0</v>
      </c>
      <c r="L114" s="411">
        <v>0</v>
      </c>
      <c r="M114" s="383">
        <v>0</v>
      </c>
      <c r="N114" s="383">
        <v>0</v>
      </c>
      <c r="O114" s="413">
        <v>0</v>
      </c>
      <c r="P114" s="413">
        <v>0</v>
      </c>
      <c r="Q114" s="411">
        <v>0</v>
      </c>
      <c r="R114" s="383">
        <v>0</v>
      </c>
      <c r="S114" s="383">
        <v>0</v>
      </c>
      <c r="T114" s="413">
        <v>0</v>
      </c>
      <c r="U114" s="413">
        <v>0</v>
      </c>
      <c r="V114" s="411">
        <v>0</v>
      </c>
      <c r="W114" s="383">
        <v>0</v>
      </c>
      <c r="X114" s="414">
        <v>0</v>
      </c>
      <c r="Y114" s="413">
        <v>0</v>
      </c>
      <c r="Z114" s="413">
        <v>0</v>
      </c>
      <c r="AA114" s="411">
        <v>0</v>
      </c>
      <c r="AB114" s="383">
        <v>0</v>
      </c>
      <c r="AC114" s="383">
        <v>0</v>
      </c>
    </row>
    <row r="115" spans="2:29" hidden="1" outlineLevel="1" x14ac:dyDescent="0.25">
      <c r="B115" s="185" t="s">
        <v>5288</v>
      </c>
      <c r="C115" s="185" t="s">
        <v>5323</v>
      </c>
      <c r="D115" s="187" t="s">
        <v>1709</v>
      </c>
      <c r="E115" s="382">
        <v>1.5074305775458995E-2</v>
      </c>
      <c r="F115" s="382">
        <v>4.2183434805185271E-2</v>
      </c>
      <c r="G115" s="411">
        <v>696.02667428555696</v>
      </c>
      <c r="H115" s="383"/>
      <c r="I115" s="383"/>
      <c r="J115" s="382">
        <v>1.7854955667641559E-2</v>
      </c>
      <c r="K115" s="382">
        <v>4.9854836978141165E-2</v>
      </c>
      <c r="L115" s="411">
        <v>822.60481013932917</v>
      </c>
      <c r="M115" s="383"/>
      <c r="N115" s="383"/>
      <c r="O115" s="382">
        <v>1.6837610853455115E-2</v>
      </c>
      <c r="P115" s="382">
        <v>4.7174522661841335E-2</v>
      </c>
      <c r="Q115" s="411">
        <v>778.37962392038207</v>
      </c>
      <c r="R115" s="383"/>
      <c r="S115" s="383"/>
      <c r="T115" s="382">
        <v>8.062949641959017E-3</v>
      </c>
      <c r="U115" s="382">
        <v>2.258365509673415E-2</v>
      </c>
      <c r="V115" s="411">
        <v>372.63030909611348</v>
      </c>
      <c r="W115" s="383"/>
      <c r="X115" s="383"/>
      <c r="Y115" s="382">
        <v>0</v>
      </c>
      <c r="Z115" s="382">
        <v>0</v>
      </c>
      <c r="AA115" s="411">
        <v>0</v>
      </c>
      <c r="AB115" s="383"/>
      <c r="AC115" s="383"/>
    </row>
    <row r="116" spans="2:29" customFormat="1" hidden="1" outlineLevel="1" x14ac:dyDescent="0.25">
      <c r="B116" s="17" t="s">
        <v>5284</v>
      </c>
      <c r="C116" s="17" t="s">
        <v>5324</v>
      </c>
      <c r="D116" s="17" t="s">
        <v>5270</v>
      </c>
      <c r="E116" s="413">
        <v>0</v>
      </c>
      <c r="F116" s="413">
        <v>0</v>
      </c>
      <c r="G116" s="411">
        <v>0</v>
      </c>
      <c r="H116" s="383"/>
      <c r="I116" s="383">
        <v>0</v>
      </c>
      <c r="J116" s="413">
        <v>0</v>
      </c>
      <c r="K116" s="413">
        <v>0</v>
      </c>
      <c r="L116" s="411">
        <v>0</v>
      </c>
      <c r="M116" s="383">
        <v>0</v>
      </c>
      <c r="N116" s="383">
        <v>0</v>
      </c>
      <c r="O116" s="413">
        <v>0</v>
      </c>
      <c r="P116" s="413">
        <v>0</v>
      </c>
      <c r="Q116" s="411">
        <v>0</v>
      </c>
      <c r="R116" s="383">
        <v>0</v>
      </c>
      <c r="S116" s="383">
        <v>0</v>
      </c>
      <c r="T116" s="413">
        <v>0</v>
      </c>
      <c r="U116" s="413">
        <v>0</v>
      </c>
      <c r="V116" s="411">
        <v>0</v>
      </c>
      <c r="W116" s="383">
        <v>0</v>
      </c>
      <c r="X116" s="414">
        <v>0</v>
      </c>
      <c r="Y116" s="413">
        <v>0</v>
      </c>
      <c r="Z116" s="413">
        <v>0</v>
      </c>
      <c r="AA116" s="411">
        <v>0</v>
      </c>
      <c r="AB116" s="383">
        <v>0</v>
      </c>
      <c r="AC116" s="383">
        <v>0</v>
      </c>
    </row>
    <row r="117" spans="2:29" hidden="1" outlineLevel="1" x14ac:dyDescent="0.25">
      <c r="B117" s="185" t="s">
        <v>5288</v>
      </c>
      <c r="C117" s="185" t="s">
        <v>5325</v>
      </c>
      <c r="D117" s="187" t="s">
        <v>1980</v>
      </c>
      <c r="E117" s="382">
        <v>6.3781062658830948E-2</v>
      </c>
      <c r="F117" s="382">
        <v>3.2638719372737428E-2</v>
      </c>
      <c r="G117" s="411">
        <v>538.53886965016761</v>
      </c>
      <c r="H117" s="383"/>
      <c r="I117" s="383"/>
      <c r="J117" s="382">
        <v>6.4553079629087282E-2</v>
      </c>
      <c r="K117" s="382">
        <v>3.3033721561445573E-2</v>
      </c>
      <c r="L117" s="411">
        <v>545.0564057638519</v>
      </c>
      <c r="M117" s="383"/>
      <c r="N117" s="383"/>
      <c r="O117" s="382">
        <v>8.5719272811530814E-2</v>
      </c>
      <c r="P117" s="382">
        <v>4.3865227458288761E-2</v>
      </c>
      <c r="Q117" s="411">
        <v>723.77625306176458</v>
      </c>
      <c r="R117" s="383"/>
      <c r="S117" s="383"/>
      <c r="T117" s="382">
        <v>1.5853101906897354E-2</v>
      </c>
      <c r="U117" s="382">
        <v>8.1124752000773636E-3</v>
      </c>
      <c r="V117" s="411">
        <v>133.85584080127649</v>
      </c>
      <c r="W117" s="383"/>
      <c r="X117" s="383"/>
      <c r="Y117" s="382">
        <v>0</v>
      </c>
      <c r="Z117" s="382">
        <v>0</v>
      </c>
      <c r="AA117" s="411">
        <v>0</v>
      </c>
      <c r="AB117" s="383"/>
      <c r="AC117" s="383"/>
    </row>
    <row r="118" spans="2:29" hidden="1" outlineLevel="1" x14ac:dyDescent="0.25">
      <c r="B118" s="185" t="s">
        <v>5255</v>
      </c>
      <c r="C118" s="185" t="s">
        <v>5326</v>
      </c>
      <c r="D118" s="187" t="s">
        <v>1980</v>
      </c>
      <c r="E118" s="382">
        <v>0.67794177840830927</v>
      </c>
      <c r="F118" s="382">
        <v>0.25332303858744287</v>
      </c>
      <c r="G118" s="411">
        <v>4179.8301366928072</v>
      </c>
      <c r="H118" s="383"/>
      <c r="I118" s="383"/>
      <c r="J118" s="382">
        <v>0.38327721217752525</v>
      </c>
      <c r="K118" s="382">
        <v>0.14332198420622164</v>
      </c>
      <c r="L118" s="411">
        <v>2364.8127394026569</v>
      </c>
      <c r="M118" s="383"/>
      <c r="N118" s="383"/>
      <c r="O118" s="382">
        <v>0.80555049118571209</v>
      </c>
      <c r="P118" s="382">
        <v>0.30134358975559911</v>
      </c>
      <c r="Q118" s="411">
        <v>4972.1692309673854</v>
      </c>
      <c r="R118" s="383"/>
      <c r="S118" s="383"/>
      <c r="T118" s="382">
        <v>0.79086391210623475</v>
      </c>
      <c r="U118" s="382">
        <v>0.29465304770763912</v>
      </c>
      <c r="V118" s="411">
        <v>4861.7752871760458</v>
      </c>
      <c r="W118" s="383"/>
      <c r="X118" s="383"/>
      <c r="Y118" s="382">
        <v>0.65681400880856089</v>
      </c>
      <c r="Z118" s="382">
        <v>0.24452554254314626</v>
      </c>
      <c r="AA118" s="411">
        <v>4034.6714519619131</v>
      </c>
      <c r="AB118" s="383"/>
      <c r="AC118" s="383"/>
    </row>
    <row r="119" spans="2:29" hidden="1" outlineLevel="1" x14ac:dyDescent="0.25">
      <c r="B119" s="185" t="s">
        <v>5288</v>
      </c>
      <c r="C119" s="185" t="s">
        <v>5327</v>
      </c>
      <c r="D119" s="187" t="s">
        <v>1980</v>
      </c>
      <c r="E119" s="382">
        <v>0.54568986907161565</v>
      </c>
      <c r="F119" s="382">
        <v>3.3227119774839511E-2</v>
      </c>
      <c r="G119" s="411">
        <v>548.24747628485193</v>
      </c>
      <c r="H119" s="383"/>
      <c r="I119" s="383"/>
      <c r="J119" s="382">
        <v>0.6360836232078193</v>
      </c>
      <c r="K119" s="382">
        <v>3.8667579114894247E-2</v>
      </c>
      <c r="L119" s="411">
        <v>638.0150553957551</v>
      </c>
      <c r="M119" s="383"/>
      <c r="N119" s="383"/>
      <c r="O119" s="382">
        <v>0.46715326106736904</v>
      </c>
      <c r="P119" s="382">
        <v>2.8513634556390628E-2</v>
      </c>
      <c r="Q119" s="411">
        <v>470.47497018044538</v>
      </c>
      <c r="R119" s="383"/>
      <c r="S119" s="383"/>
      <c r="T119" s="382">
        <v>0.61386287136083606</v>
      </c>
      <c r="U119" s="382">
        <v>3.73062193474724E-2</v>
      </c>
      <c r="V119" s="411">
        <v>615.55261923329465</v>
      </c>
      <c r="W119" s="383"/>
      <c r="X119" s="383"/>
      <c r="Y119" s="382">
        <v>0.35122757100891616</v>
      </c>
      <c r="Z119" s="382">
        <v>2.1408118697473007E-2</v>
      </c>
      <c r="AA119" s="411">
        <v>353.23395850830462</v>
      </c>
      <c r="AB119" s="383"/>
      <c r="AC119" s="383"/>
    </row>
    <row r="120" spans="2:29" customFormat="1" hidden="1" outlineLevel="1" x14ac:dyDescent="0.25">
      <c r="B120" s="17" t="s">
        <v>5284</v>
      </c>
      <c r="C120" s="17" t="s">
        <v>5328</v>
      </c>
      <c r="D120" s="17" t="s">
        <v>5270</v>
      </c>
      <c r="E120" s="413">
        <v>0</v>
      </c>
      <c r="F120" s="413">
        <v>0</v>
      </c>
      <c r="G120" s="411">
        <v>0</v>
      </c>
      <c r="H120" s="383"/>
      <c r="I120" s="383">
        <v>0</v>
      </c>
      <c r="J120" s="413">
        <v>0</v>
      </c>
      <c r="K120" s="413">
        <v>0</v>
      </c>
      <c r="L120" s="411">
        <v>0</v>
      </c>
      <c r="M120" s="383">
        <v>0</v>
      </c>
      <c r="N120" s="383">
        <v>0</v>
      </c>
      <c r="O120" s="413">
        <v>0</v>
      </c>
      <c r="P120" s="413">
        <v>0</v>
      </c>
      <c r="Q120" s="411">
        <v>0</v>
      </c>
      <c r="R120" s="383">
        <v>0</v>
      </c>
      <c r="S120" s="383">
        <v>0</v>
      </c>
      <c r="T120" s="413">
        <v>0</v>
      </c>
      <c r="U120" s="413">
        <v>0</v>
      </c>
      <c r="V120" s="411">
        <v>0</v>
      </c>
      <c r="W120" s="383">
        <v>0</v>
      </c>
      <c r="X120" s="414">
        <v>0</v>
      </c>
      <c r="Y120" s="413">
        <v>0</v>
      </c>
      <c r="Z120" s="413">
        <v>0</v>
      </c>
      <c r="AA120" s="411">
        <v>0</v>
      </c>
      <c r="AB120" s="383">
        <v>0</v>
      </c>
      <c r="AC120" s="383">
        <v>0</v>
      </c>
    </row>
    <row r="121" spans="2:29" hidden="1" outlineLevel="1" x14ac:dyDescent="0.25">
      <c r="B121" s="185" t="s">
        <v>5288</v>
      </c>
      <c r="C121" s="185" t="s">
        <v>5329</v>
      </c>
      <c r="D121" s="187" t="s">
        <v>1980</v>
      </c>
      <c r="E121" s="382">
        <v>0.99791904233538553</v>
      </c>
      <c r="F121" s="382">
        <v>0.15055412645553756</v>
      </c>
      <c r="G121" s="411">
        <v>2484.1430865163697</v>
      </c>
      <c r="H121" s="383"/>
      <c r="I121" s="383"/>
      <c r="J121" s="382">
        <v>0.98753383824409335</v>
      </c>
      <c r="K121" s="382">
        <v>0.1489108588401104</v>
      </c>
      <c r="L121" s="411">
        <v>2457.0291708618215</v>
      </c>
      <c r="M121" s="383"/>
      <c r="N121" s="383"/>
      <c r="O121" s="382">
        <v>1.0253327895926903</v>
      </c>
      <c r="P121" s="382">
        <v>0.15470446476213087</v>
      </c>
      <c r="Q121" s="411">
        <v>2552.6236685751592</v>
      </c>
      <c r="R121" s="383"/>
      <c r="S121" s="383"/>
      <c r="T121" s="382">
        <v>0.94505823429730129</v>
      </c>
      <c r="U121" s="382">
        <v>0.14264355135600523</v>
      </c>
      <c r="V121" s="411">
        <v>2353.6185973740862</v>
      </c>
      <c r="W121" s="383"/>
      <c r="X121" s="383"/>
      <c r="Y121" s="382">
        <v>1.0638279864546674</v>
      </c>
      <c r="Z121" s="382">
        <v>0.1606255791499106</v>
      </c>
      <c r="AA121" s="411">
        <v>2650.322055973525</v>
      </c>
      <c r="AB121" s="383"/>
      <c r="AC121" s="383"/>
    </row>
    <row r="122" spans="2:29" hidden="1" outlineLevel="1" x14ac:dyDescent="0.25">
      <c r="B122" s="185" t="s">
        <v>5266</v>
      </c>
      <c r="C122" s="185" t="s">
        <v>5330</v>
      </c>
      <c r="D122" s="187" t="s">
        <v>1980</v>
      </c>
      <c r="E122" s="382">
        <v>3.3498457278797772E-2</v>
      </c>
      <c r="F122" s="382">
        <v>2.0168081189272984E-2</v>
      </c>
      <c r="G122" s="411">
        <v>332.77333962300423</v>
      </c>
      <c r="H122" s="383"/>
      <c r="I122" s="383"/>
      <c r="J122" s="382">
        <v>3.6315215713072752E-2</v>
      </c>
      <c r="K122" s="382">
        <v>2.1863938772212575E-2</v>
      </c>
      <c r="L122" s="411">
        <v>360.75498974150747</v>
      </c>
      <c r="M122" s="383"/>
      <c r="N122" s="383"/>
      <c r="O122" s="382">
        <v>3.9151073022771987E-2</v>
      </c>
      <c r="P122" s="382">
        <v>2.35712950240901E-2</v>
      </c>
      <c r="Q122" s="411">
        <v>388.92636789748667</v>
      </c>
      <c r="R122" s="383"/>
      <c r="S122" s="383"/>
      <c r="T122" s="382">
        <v>1.8550289821815062E-2</v>
      </c>
      <c r="U122" s="382">
        <v>1.1168387490121976E-2</v>
      </c>
      <c r="V122" s="411">
        <v>184.2783935870126</v>
      </c>
      <c r="W122" s="383"/>
      <c r="X122" s="383"/>
      <c r="Y122" s="382">
        <v>0</v>
      </c>
      <c r="Z122" s="382">
        <v>0</v>
      </c>
      <c r="AA122" s="411">
        <v>0</v>
      </c>
      <c r="AB122" s="383"/>
      <c r="AC122" s="383"/>
    </row>
    <row r="123" spans="2:29" customFormat="1" hidden="1" outlineLevel="1" x14ac:dyDescent="0.25">
      <c r="B123" s="17" t="s">
        <v>5284</v>
      </c>
      <c r="C123" s="17" t="s">
        <v>5331</v>
      </c>
      <c r="D123" s="17" t="s">
        <v>5270</v>
      </c>
      <c r="E123" s="413">
        <v>0</v>
      </c>
      <c r="F123" s="413">
        <v>0</v>
      </c>
      <c r="G123" s="411">
        <v>0</v>
      </c>
      <c r="H123" s="383"/>
      <c r="I123" s="383">
        <v>0</v>
      </c>
      <c r="J123" s="413">
        <v>0</v>
      </c>
      <c r="K123" s="413">
        <v>0</v>
      </c>
      <c r="L123" s="411">
        <v>0</v>
      </c>
      <c r="M123" s="383">
        <v>0</v>
      </c>
      <c r="N123" s="383">
        <v>0</v>
      </c>
      <c r="O123" s="413">
        <v>0</v>
      </c>
      <c r="P123" s="413">
        <v>0</v>
      </c>
      <c r="Q123" s="411">
        <v>0</v>
      </c>
      <c r="R123" s="383">
        <v>0</v>
      </c>
      <c r="S123" s="383">
        <v>0</v>
      </c>
      <c r="T123" s="413">
        <v>0</v>
      </c>
      <c r="U123" s="413">
        <v>0</v>
      </c>
      <c r="V123" s="411">
        <v>0</v>
      </c>
      <c r="W123" s="383">
        <v>0</v>
      </c>
      <c r="X123" s="414">
        <v>0</v>
      </c>
      <c r="Y123" s="413">
        <v>0</v>
      </c>
      <c r="Z123" s="413">
        <v>0</v>
      </c>
      <c r="AA123" s="411">
        <v>0</v>
      </c>
      <c r="AB123" s="383">
        <v>0</v>
      </c>
      <c r="AC123" s="383">
        <v>0</v>
      </c>
    </row>
    <row r="124" spans="2:29" customFormat="1" hidden="1" outlineLevel="1" x14ac:dyDescent="0.25">
      <c r="B124" s="17" t="s">
        <v>5284</v>
      </c>
      <c r="C124" s="17" t="s">
        <v>5332</v>
      </c>
      <c r="D124" s="17" t="s">
        <v>1709</v>
      </c>
      <c r="E124" s="413">
        <v>0</v>
      </c>
      <c r="F124" s="413">
        <v>0</v>
      </c>
      <c r="G124" s="411">
        <v>0</v>
      </c>
      <c r="H124" s="383"/>
      <c r="I124" s="383">
        <v>0</v>
      </c>
      <c r="J124" s="413">
        <v>0</v>
      </c>
      <c r="K124" s="413">
        <v>0</v>
      </c>
      <c r="L124" s="411">
        <v>0</v>
      </c>
      <c r="M124" s="383">
        <v>0</v>
      </c>
      <c r="N124" s="383">
        <v>0</v>
      </c>
      <c r="O124" s="413">
        <v>0</v>
      </c>
      <c r="P124" s="413">
        <v>0</v>
      </c>
      <c r="Q124" s="411">
        <v>0</v>
      </c>
      <c r="R124" s="383">
        <v>0</v>
      </c>
      <c r="S124" s="383">
        <v>0</v>
      </c>
      <c r="T124" s="413">
        <v>0</v>
      </c>
      <c r="U124" s="413">
        <v>0</v>
      </c>
      <c r="V124" s="411">
        <v>0</v>
      </c>
      <c r="W124" s="383">
        <v>0</v>
      </c>
      <c r="X124" s="414">
        <v>0</v>
      </c>
      <c r="Y124" s="413">
        <v>0</v>
      </c>
      <c r="Z124" s="413">
        <v>0</v>
      </c>
      <c r="AA124" s="411">
        <v>0</v>
      </c>
      <c r="AB124" s="383">
        <v>0</v>
      </c>
      <c r="AC124" s="383">
        <v>0</v>
      </c>
    </row>
    <row r="125" spans="2:29" hidden="1" outlineLevel="1" x14ac:dyDescent="0.25">
      <c r="B125" s="185" t="s">
        <v>5266</v>
      </c>
      <c r="C125" s="185" t="s">
        <v>5333</v>
      </c>
      <c r="D125" s="187" t="s">
        <v>1980</v>
      </c>
      <c r="E125" s="382">
        <v>3.3749695708388754E-2</v>
      </c>
      <c r="F125" s="382">
        <v>1.4296639089731705E-2</v>
      </c>
      <c r="G125" s="411">
        <v>235.89454498057313</v>
      </c>
      <c r="H125" s="383"/>
      <c r="I125" s="383"/>
      <c r="J125" s="382">
        <v>4.9183614828296862E-2</v>
      </c>
      <c r="K125" s="382">
        <v>2.0834568787901176E-2</v>
      </c>
      <c r="L125" s="411">
        <v>343.7703850003694</v>
      </c>
      <c r="M125" s="383"/>
      <c r="N125" s="383"/>
      <c r="O125" s="382">
        <v>2.8280827989864102E-2</v>
      </c>
      <c r="P125" s="382">
        <v>1.1979985716644005E-2</v>
      </c>
      <c r="Q125" s="411">
        <v>197.66976432462607</v>
      </c>
      <c r="R125" s="383"/>
      <c r="S125" s="383"/>
      <c r="T125" s="382">
        <v>2.7093408668834688E-2</v>
      </c>
      <c r="U125" s="382">
        <v>1.1476978834476488E-2</v>
      </c>
      <c r="V125" s="411">
        <v>189.37015076886206</v>
      </c>
      <c r="W125" s="383"/>
      <c r="X125" s="383"/>
      <c r="Y125" s="382">
        <v>0</v>
      </c>
      <c r="Z125" s="382">
        <v>0</v>
      </c>
      <c r="AA125" s="411">
        <v>0</v>
      </c>
      <c r="AB125" s="383"/>
      <c r="AC125" s="383"/>
    </row>
    <row r="126" spans="2:29" customFormat="1" hidden="1" outlineLevel="1" x14ac:dyDescent="0.25">
      <c r="B126" s="17" t="s">
        <v>5284</v>
      </c>
      <c r="C126" s="17" t="s">
        <v>5334</v>
      </c>
      <c r="D126" s="412" t="s">
        <v>1709</v>
      </c>
      <c r="E126" s="413">
        <v>5.0247685918196653E-4</v>
      </c>
      <c r="F126" s="413">
        <v>4.05498825359847E-4</v>
      </c>
      <c r="G126" s="411">
        <v>6.6907306184374757</v>
      </c>
      <c r="H126" s="383"/>
      <c r="I126" s="383"/>
      <c r="J126" s="413">
        <v>3.9554819116456477E-4</v>
      </c>
      <c r="K126" s="413">
        <v>3.1920739026980384E-4</v>
      </c>
      <c r="L126" s="411">
        <v>5.2669219394517635</v>
      </c>
      <c r="M126" s="383"/>
      <c r="N126" s="383"/>
      <c r="O126" s="413">
        <v>3.6751727581099187E-4</v>
      </c>
      <c r="P126" s="413">
        <v>2.9658644157947052E-4</v>
      </c>
      <c r="Q126" s="411">
        <v>4.8936762860612637</v>
      </c>
      <c r="R126" s="383"/>
      <c r="S126" s="383"/>
      <c r="T126" s="413">
        <v>9.4390076203337381E-4</v>
      </c>
      <c r="U126" s="413">
        <v>7.6172791496093278E-4</v>
      </c>
      <c r="V126" s="411">
        <v>12.568510596855392</v>
      </c>
      <c r="W126" s="383"/>
      <c r="X126" s="414"/>
      <c r="Y126" s="413">
        <v>7.9824447956571855E-4</v>
      </c>
      <c r="Z126" s="413">
        <v>6.4418329500953492E-4</v>
      </c>
      <c r="AA126" s="411">
        <v>10.629024367657326</v>
      </c>
      <c r="AB126" s="383"/>
      <c r="AC126" s="383"/>
    </row>
    <row r="127" spans="2:29" hidden="1" outlineLevel="1" x14ac:dyDescent="0.25">
      <c r="B127" s="185" t="s">
        <v>5266</v>
      </c>
      <c r="C127" s="185" t="s">
        <v>5335</v>
      </c>
      <c r="D127" s="187" t="s">
        <v>1980</v>
      </c>
      <c r="E127" s="382">
        <v>5.0247685918196651E-3</v>
      </c>
      <c r="F127" s="382">
        <v>2.4432099816291152E-3</v>
      </c>
      <c r="G127" s="411">
        <v>40.3129646968804</v>
      </c>
      <c r="H127" s="383"/>
      <c r="I127" s="383"/>
      <c r="J127" s="382">
        <v>7.6837771546551144E-3</v>
      </c>
      <c r="K127" s="382">
        <v>3.7361085784984724E-3</v>
      </c>
      <c r="L127" s="411">
        <v>61.645791545224796</v>
      </c>
      <c r="M127" s="383"/>
      <c r="N127" s="383"/>
      <c r="O127" s="382">
        <v>3.3314229104618137E-3</v>
      </c>
      <c r="P127" s="382">
        <v>1.6198488664968826E-3</v>
      </c>
      <c r="Q127" s="411">
        <v>26.727506297198563</v>
      </c>
      <c r="R127" s="383"/>
      <c r="S127" s="383"/>
      <c r="T127" s="382">
        <v>5.5650869465445185E-3</v>
      </c>
      <c r="U127" s="382">
        <v>2.7059307763081632E-3</v>
      </c>
      <c r="V127" s="411">
        <v>44.647857809084691</v>
      </c>
      <c r="W127" s="383"/>
      <c r="X127" s="383"/>
      <c r="Y127" s="382">
        <v>0</v>
      </c>
      <c r="Z127" s="382">
        <v>0</v>
      </c>
      <c r="AA127" s="411">
        <v>0</v>
      </c>
      <c r="AB127" s="383"/>
      <c r="AC127" s="383"/>
    </row>
    <row r="128" spans="2:29" customFormat="1" hidden="1" outlineLevel="1" x14ac:dyDescent="0.25">
      <c r="B128" s="17" t="s">
        <v>5284</v>
      </c>
      <c r="C128" s="17" t="s">
        <v>5336</v>
      </c>
      <c r="D128" s="17" t="s">
        <v>5270</v>
      </c>
      <c r="E128" s="413">
        <v>0</v>
      </c>
      <c r="F128" s="413">
        <v>0</v>
      </c>
      <c r="G128" s="411">
        <v>0</v>
      </c>
      <c r="H128" s="383"/>
      <c r="I128" s="383">
        <v>0</v>
      </c>
      <c r="J128" s="413">
        <v>0</v>
      </c>
      <c r="K128" s="413">
        <v>0</v>
      </c>
      <c r="L128" s="411">
        <v>0</v>
      </c>
      <c r="M128" s="383">
        <v>0</v>
      </c>
      <c r="N128" s="383">
        <v>0</v>
      </c>
      <c r="O128" s="413">
        <v>0</v>
      </c>
      <c r="P128" s="413">
        <v>0</v>
      </c>
      <c r="Q128" s="411">
        <v>0</v>
      </c>
      <c r="R128" s="383">
        <v>0</v>
      </c>
      <c r="S128" s="383">
        <v>0</v>
      </c>
      <c r="T128" s="413">
        <v>0</v>
      </c>
      <c r="U128" s="413">
        <v>0</v>
      </c>
      <c r="V128" s="411">
        <v>0</v>
      </c>
      <c r="W128" s="383">
        <v>0</v>
      </c>
      <c r="X128" s="414">
        <v>0</v>
      </c>
      <c r="Y128" s="413">
        <v>0</v>
      </c>
      <c r="Z128" s="413">
        <v>0</v>
      </c>
      <c r="AA128" s="411">
        <v>0</v>
      </c>
      <c r="AB128" s="383">
        <v>0</v>
      </c>
      <c r="AC128" s="383">
        <v>0</v>
      </c>
    </row>
    <row r="129" spans="2:29" customFormat="1" hidden="1" outlineLevel="1" x14ac:dyDescent="0.25">
      <c r="B129" s="17" t="s">
        <v>5288</v>
      </c>
      <c r="C129" s="17" t="s">
        <v>5337</v>
      </c>
      <c r="D129" s="17" t="s">
        <v>5270</v>
      </c>
      <c r="E129" s="413">
        <v>0</v>
      </c>
      <c r="F129" s="413">
        <v>0</v>
      </c>
      <c r="G129" s="411">
        <v>0</v>
      </c>
      <c r="H129" s="383"/>
      <c r="I129" s="383">
        <v>0</v>
      </c>
      <c r="J129" s="413">
        <v>0</v>
      </c>
      <c r="K129" s="413">
        <v>0</v>
      </c>
      <c r="L129" s="411">
        <v>0</v>
      </c>
      <c r="M129" s="383">
        <v>0</v>
      </c>
      <c r="N129" s="383">
        <v>0</v>
      </c>
      <c r="O129" s="413">
        <v>0</v>
      </c>
      <c r="P129" s="413">
        <v>0</v>
      </c>
      <c r="Q129" s="411">
        <v>0</v>
      </c>
      <c r="R129" s="383">
        <v>0</v>
      </c>
      <c r="S129" s="383">
        <v>0</v>
      </c>
      <c r="T129" s="413">
        <v>0</v>
      </c>
      <c r="U129" s="413">
        <v>0</v>
      </c>
      <c r="V129" s="411">
        <v>0</v>
      </c>
      <c r="W129" s="383">
        <v>0</v>
      </c>
      <c r="X129" s="414">
        <v>0</v>
      </c>
      <c r="Y129" s="413">
        <v>0</v>
      </c>
      <c r="Z129" s="413">
        <v>0</v>
      </c>
      <c r="AA129" s="411">
        <v>0</v>
      </c>
      <c r="AB129" s="383">
        <v>0</v>
      </c>
      <c r="AC129" s="383">
        <v>0</v>
      </c>
    </row>
    <row r="130" spans="2:29" customFormat="1" hidden="1" outlineLevel="1" x14ac:dyDescent="0.25">
      <c r="B130" s="17" t="s">
        <v>5284</v>
      </c>
      <c r="C130" s="17" t="s">
        <v>5338</v>
      </c>
      <c r="D130" s="17" t="s">
        <v>5270</v>
      </c>
      <c r="E130" s="413">
        <v>0</v>
      </c>
      <c r="F130" s="413">
        <v>0</v>
      </c>
      <c r="G130" s="411">
        <v>0</v>
      </c>
      <c r="H130" s="383"/>
      <c r="I130" s="383">
        <v>0</v>
      </c>
      <c r="J130" s="413">
        <v>0</v>
      </c>
      <c r="K130" s="413">
        <v>0</v>
      </c>
      <c r="L130" s="411">
        <v>0</v>
      </c>
      <c r="M130" s="383">
        <v>0</v>
      </c>
      <c r="N130" s="383">
        <v>0</v>
      </c>
      <c r="O130" s="413">
        <v>0</v>
      </c>
      <c r="P130" s="413">
        <v>0</v>
      </c>
      <c r="Q130" s="411">
        <v>0</v>
      </c>
      <c r="R130" s="383">
        <v>0</v>
      </c>
      <c r="S130" s="383">
        <v>0</v>
      </c>
      <c r="T130" s="413">
        <v>0</v>
      </c>
      <c r="U130" s="413">
        <v>0</v>
      </c>
      <c r="V130" s="411">
        <v>0</v>
      </c>
      <c r="W130" s="383">
        <v>0</v>
      </c>
      <c r="X130" s="414">
        <v>0</v>
      </c>
      <c r="Y130" s="413">
        <v>0</v>
      </c>
      <c r="Z130" s="413">
        <v>0</v>
      </c>
      <c r="AA130" s="411">
        <v>0</v>
      </c>
      <c r="AB130" s="383">
        <v>0</v>
      </c>
      <c r="AC130" s="383">
        <v>0</v>
      </c>
    </row>
    <row r="131" spans="2:29" customFormat="1" hidden="1" outlineLevel="1" x14ac:dyDescent="0.25">
      <c r="B131" s="17" t="s">
        <v>5284</v>
      </c>
      <c r="C131" s="17" t="s">
        <v>5339</v>
      </c>
      <c r="D131" s="412" t="s">
        <v>1709</v>
      </c>
      <c r="E131" s="413">
        <v>5.0247685918196653E-5</v>
      </c>
      <c r="F131" s="413">
        <v>5.4019612207789275E-3</v>
      </c>
      <c r="G131" s="411">
        <v>89.132360142852306</v>
      </c>
      <c r="H131" s="383"/>
      <c r="I131" s="383"/>
      <c r="J131" s="413">
        <v>1.2475042322610992E-5</v>
      </c>
      <c r="K131" s="413">
        <v>1.3411502166295016E-3</v>
      </c>
      <c r="L131" s="411">
        <v>22.128978574386778</v>
      </c>
      <c r="M131" s="383"/>
      <c r="N131" s="383"/>
      <c r="O131" s="413">
        <v>3.4882316186845805E-5</v>
      </c>
      <c r="P131" s="413">
        <v>3.7500815388605024E-3</v>
      </c>
      <c r="Q131" s="411">
        <v>61.876345391198292</v>
      </c>
      <c r="R131" s="383"/>
      <c r="S131" s="383"/>
      <c r="T131" s="413">
        <v>1.2658867760165622E-4</v>
      </c>
      <c r="U131" s="413">
        <v>1.3609126766695385E-2</v>
      </c>
      <c r="V131" s="411">
        <v>224.55059165047385</v>
      </c>
      <c r="W131" s="383"/>
      <c r="X131" s="414"/>
      <c r="Y131" s="413">
        <v>2.3947334386971558E-4</v>
      </c>
      <c r="Z131" s="413">
        <v>2.5744980954953551E-2</v>
      </c>
      <c r="AA131" s="411">
        <v>424.7921857567336</v>
      </c>
      <c r="AB131" s="383"/>
      <c r="AC131" s="383"/>
    </row>
    <row r="132" spans="2:29" customFormat="1" hidden="1" outlineLevel="1" x14ac:dyDescent="0.25">
      <c r="B132" s="17" t="s">
        <v>5284</v>
      </c>
      <c r="C132" s="17" t="s">
        <v>5340</v>
      </c>
      <c r="D132" s="17" t="s">
        <v>5270</v>
      </c>
      <c r="E132" s="413">
        <v>0</v>
      </c>
      <c r="F132" s="413">
        <v>0</v>
      </c>
      <c r="G132" s="411">
        <v>0</v>
      </c>
      <c r="H132" s="383"/>
      <c r="I132" s="383">
        <v>0</v>
      </c>
      <c r="J132" s="413">
        <v>0</v>
      </c>
      <c r="K132" s="413">
        <v>0</v>
      </c>
      <c r="L132" s="411">
        <v>0</v>
      </c>
      <c r="M132" s="383">
        <v>0</v>
      </c>
      <c r="N132" s="383">
        <v>0</v>
      </c>
      <c r="O132" s="413">
        <v>0</v>
      </c>
      <c r="P132" s="413">
        <v>0</v>
      </c>
      <c r="Q132" s="411">
        <v>0</v>
      </c>
      <c r="R132" s="383">
        <v>0</v>
      </c>
      <c r="S132" s="383">
        <v>0</v>
      </c>
      <c r="T132" s="413">
        <v>0</v>
      </c>
      <c r="U132" s="413">
        <v>0</v>
      </c>
      <c r="V132" s="411">
        <v>0</v>
      </c>
      <c r="W132" s="383">
        <v>0</v>
      </c>
      <c r="X132" s="414">
        <v>0</v>
      </c>
      <c r="Y132" s="413">
        <v>0</v>
      </c>
      <c r="Z132" s="413">
        <v>0</v>
      </c>
      <c r="AA132" s="411">
        <v>0</v>
      </c>
      <c r="AB132" s="383">
        <v>0</v>
      </c>
      <c r="AC132" s="383">
        <v>0</v>
      </c>
    </row>
    <row r="133" spans="2:29" customFormat="1" hidden="1" outlineLevel="1" x14ac:dyDescent="0.25">
      <c r="B133" s="17" t="s">
        <v>5280</v>
      </c>
      <c r="C133" s="17" t="s">
        <v>5341</v>
      </c>
      <c r="D133" s="412" t="s">
        <v>1980</v>
      </c>
      <c r="E133" s="413">
        <v>4.6060378758346933E-3</v>
      </c>
      <c r="F133" s="413">
        <v>1.1969501262573625E-2</v>
      </c>
      <c r="G133" s="411">
        <v>197.49677083246482</v>
      </c>
      <c r="H133" s="383"/>
      <c r="I133" s="383"/>
      <c r="J133" s="413">
        <v>4.9801492212046142E-3</v>
      </c>
      <c r="K133" s="413">
        <v>1.2941709604625653E-2</v>
      </c>
      <c r="L133" s="411">
        <v>213.53820847632326</v>
      </c>
      <c r="M133" s="383"/>
      <c r="N133" s="383"/>
      <c r="O133" s="413">
        <v>5.2859402838318333E-3</v>
      </c>
      <c r="P133" s="413">
        <v>1.3736259892627171E-2</v>
      </c>
      <c r="Q133" s="411">
        <v>226.64828822834832</v>
      </c>
      <c r="R133" s="383"/>
      <c r="S133" s="383"/>
      <c r="T133" s="413">
        <v>2.6681605396912376E-3</v>
      </c>
      <c r="U133" s="413">
        <v>6.9337468455615229E-3</v>
      </c>
      <c r="V133" s="411">
        <v>114.40682295176512</v>
      </c>
      <c r="W133" s="383"/>
      <c r="X133" s="414"/>
      <c r="Y133" s="413">
        <v>2.1181620186674277E-3</v>
      </c>
      <c r="Z133" s="413">
        <v>5.5046794541129115E-3</v>
      </c>
      <c r="AA133" s="411">
        <v>90.827210992863044</v>
      </c>
      <c r="AB133" s="383"/>
      <c r="AC133" s="383"/>
    </row>
    <row r="134" spans="2:29" hidden="1" outlineLevel="1" x14ac:dyDescent="0.25">
      <c r="B134" s="185" t="s">
        <v>5288</v>
      </c>
      <c r="C134" s="185" t="s">
        <v>5342</v>
      </c>
      <c r="D134" s="187" t="s">
        <v>1709</v>
      </c>
      <c r="E134" s="382">
        <v>6.5740722409640628E-2</v>
      </c>
      <c r="F134" s="382">
        <v>6.4093770757528534E-2</v>
      </c>
      <c r="G134" s="411">
        <v>1057.5472174992208</v>
      </c>
      <c r="H134" s="383"/>
      <c r="I134" s="383"/>
      <c r="J134" s="382">
        <v>6.5242821836870676E-2</v>
      </c>
      <c r="K134" s="382">
        <v>6.3483640108106879E-2</v>
      </c>
      <c r="L134" s="411">
        <v>1047.4800617837634</v>
      </c>
      <c r="M134" s="383"/>
      <c r="N134" s="383"/>
      <c r="O134" s="382">
        <v>6.6606622221346071E-2</v>
      </c>
      <c r="P134" s="382">
        <v>6.4985837650943748E-2</v>
      </c>
      <c r="Q134" s="411">
        <v>1072.2663212405719</v>
      </c>
      <c r="R134" s="383"/>
      <c r="S134" s="383"/>
      <c r="T134" s="382">
        <v>6.4334623761919146E-2</v>
      </c>
      <c r="U134" s="382">
        <v>6.2787089715978822E-2</v>
      </c>
      <c r="V134" s="411">
        <v>1035.9869803136505</v>
      </c>
      <c r="W134" s="383"/>
      <c r="X134" s="383"/>
      <c r="Y134" s="382">
        <v>6.7325779401209346E-2</v>
      </c>
      <c r="Z134" s="382">
        <v>6.5592687747226125E-2</v>
      </c>
      <c r="AA134" s="411">
        <v>1082.279347829231</v>
      </c>
      <c r="AB134" s="383"/>
      <c r="AC134" s="383"/>
    </row>
    <row r="135" spans="2:29" customFormat="1" hidden="1" outlineLevel="1" x14ac:dyDescent="0.25">
      <c r="B135" s="17" t="s">
        <v>5280</v>
      </c>
      <c r="C135" s="17" t="s">
        <v>5343</v>
      </c>
      <c r="D135" s="412" t="s">
        <v>1980</v>
      </c>
      <c r="E135" s="413">
        <v>1.6749228639398885E-3</v>
      </c>
      <c r="F135" s="413">
        <v>4.3259907729839434E-3</v>
      </c>
      <c r="G135" s="411">
        <v>71.378847754235068</v>
      </c>
      <c r="H135" s="383"/>
      <c r="I135" s="383"/>
      <c r="J135" s="413">
        <v>1.5315894749139394E-3</v>
      </c>
      <c r="K135" s="413">
        <v>3.9557892958077233E-3</v>
      </c>
      <c r="L135" s="411">
        <v>65.270523380827427</v>
      </c>
      <c r="M135" s="383"/>
      <c r="N135" s="383"/>
      <c r="O135" s="413">
        <v>1.8405590423584502E-3</v>
      </c>
      <c r="P135" s="413">
        <v>4.7537958946034034E-3</v>
      </c>
      <c r="Q135" s="411">
        <v>78.43763226095615</v>
      </c>
      <c r="R135" s="383"/>
      <c r="S135" s="383"/>
      <c r="T135" s="413">
        <v>1.4712160959162186E-3</v>
      </c>
      <c r="U135" s="413">
        <v>3.799856932532408E-3</v>
      </c>
      <c r="V135" s="411">
        <v>62.697639386784729</v>
      </c>
      <c r="W135" s="383"/>
      <c r="X135" s="414"/>
      <c r="Y135" s="413">
        <v>1.9956111989142965E-3</v>
      </c>
      <c r="Z135" s="413">
        <v>5.1542646045558442E-3</v>
      </c>
      <c r="AA135" s="411">
        <v>85.045365975171435</v>
      </c>
      <c r="AB135" s="383"/>
      <c r="AC135" s="383"/>
    </row>
    <row r="136" spans="2:29" customFormat="1" hidden="1" outlineLevel="1" x14ac:dyDescent="0.25">
      <c r="B136" s="17" t="s">
        <v>5284</v>
      </c>
      <c r="C136" s="17" t="s">
        <v>5344</v>
      </c>
      <c r="D136" s="17" t="s">
        <v>1709</v>
      </c>
      <c r="E136" s="413">
        <v>0</v>
      </c>
      <c r="F136" s="413">
        <v>0</v>
      </c>
      <c r="G136" s="411">
        <v>0</v>
      </c>
      <c r="H136" s="383"/>
      <c r="I136" s="383">
        <v>0</v>
      </c>
      <c r="J136" s="413">
        <v>0</v>
      </c>
      <c r="K136" s="413">
        <v>0</v>
      </c>
      <c r="L136" s="411">
        <v>0</v>
      </c>
      <c r="M136" s="383">
        <v>0</v>
      </c>
      <c r="N136" s="383">
        <v>0</v>
      </c>
      <c r="O136" s="413">
        <v>0</v>
      </c>
      <c r="P136" s="413">
        <v>0</v>
      </c>
      <c r="Q136" s="411">
        <v>0</v>
      </c>
      <c r="R136" s="383">
        <v>0</v>
      </c>
      <c r="S136" s="383">
        <v>0</v>
      </c>
      <c r="T136" s="413">
        <v>0</v>
      </c>
      <c r="U136" s="413">
        <v>0</v>
      </c>
      <c r="V136" s="411">
        <v>0</v>
      </c>
      <c r="W136" s="383">
        <v>0</v>
      </c>
      <c r="X136" s="414">
        <v>0</v>
      </c>
      <c r="Y136" s="413">
        <v>0</v>
      </c>
      <c r="Z136" s="413">
        <v>0</v>
      </c>
      <c r="AA136" s="411">
        <v>0</v>
      </c>
      <c r="AB136" s="383">
        <v>0</v>
      </c>
      <c r="AC136" s="383">
        <v>0</v>
      </c>
    </row>
    <row r="137" spans="2:29" customFormat="1" hidden="1" outlineLevel="1" x14ac:dyDescent="0.25">
      <c r="B137" s="17" t="s">
        <v>5284</v>
      </c>
      <c r="C137" s="17" t="s">
        <v>5345</v>
      </c>
      <c r="D137" s="17" t="s">
        <v>1709</v>
      </c>
      <c r="E137" s="413">
        <v>0</v>
      </c>
      <c r="F137" s="413">
        <v>0</v>
      </c>
      <c r="G137" s="411">
        <v>0</v>
      </c>
      <c r="H137" s="383"/>
      <c r="I137" s="383">
        <v>0</v>
      </c>
      <c r="J137" s="413">
        <v>0</v>
      </c>
      <c r="K137" s="413">
        <v>0</v>
      </c>
      <c r="L137" s="411">
        <v>0</v>
      </c>
      <c r="M137" s="383">
        <v>0</v>
      </c>
      <c r="N137" s="383">
        <v>0</v>
      </c>
      <c r="O137" s="413">
        <v>0</v>
      </c>
      <c r="P137" s="413">
        <v>0</v>
      </c>
      <c r="Q137" s="411">
        <v>0</v>
      </c>
      <c r="R137" s="383">
        <v>0</v>
      </c>
      <c r="S137" s="383">
        <v>0</v>
      </c>
      <c r="T137" s="413">
        <v>0</v>
      </c>
      <c r="U137" s="413">
        <v>0</v>
      </c>
      <c r="V137" s="411">
        <v>0</v>
      </c>
      <c r="W137" s="383">
        <v>0</v>
      </c>
      <c r="X137" s="414">
        <v>0</v>
      </c>
      <c r="Y137" s="413">
        <v>0</v>
      </c>
      <c r="Z137" s="413">
        <v>0</v>
      </c>
      <c r="AA137" s="411">
        <v>0</v>
      </c>
      <c r="AB137" s="383">
        <v>0</v>
      </c>
      <c r="AC137" s="383">
        <v>0</v>
      </c>
    </row>
    <row r="138" spans="2:29" customFormat="1" hidden="1" outlineLevel="1" x14ac:dyDescent="0.25">
      <c r="B138" s="17" t="s">
        <v>5284</v>
      </c>
      <c r="C138" s="17" t="s">
        <v>5346</v>
      </c>
      <c r="D138" s="17" t="s">
        <v>1709</v>
      </c>
      <c r="E138" s="413">
        <v>0</v>
      </c>
      <c r="F138" s="413">
        <v>0</v>
      </c>
      <c r="G138" s="411">
        <v>0</v>
      </c>
      <c r="H138" s="383"/>
      <c r="I138" s="383">
        <v>0</v>
      </c>
      <c r="J138" s="413">
        <v>0</v>
      </c>
      <c r="K138" s="413">
        <v>0</v>
      </c>
      <c r="L138" s="411">
        <v>0</v>
      </c>
      <c r="M138" s="383">
        <v>0</v>
      </c>
      <c r="N138" s="383">
        <v>0</v>
      </c>
      <c r="O138" s="413">
        <v>0</v>
      </c>
      <c r="P138" s="413">
        <v>0</v>
      </c>
      <c r="Q138" s="411">
        <v>0</v>
      </c>
      <c r="R138" s="383">
        <v>0</v>
      </c>
      <c r="S138" s="383">
        <v>0</v>
      </c>
      <c r="T138" s="413">
        <v>0</v>
      </c>
      <c r="U138" s="413">
        <v>0</v>
      </c>
      <c r="V138" s="411">
        <v>0</v>
      </c>
      <c r="W138" s="383">
        <v>0</v>
      </c>
      <c r="X138" s="414">
        <v>0</v>
      </c>
      <c r="Y138" s="413">
        <v>0</v>
      </c>
      <c r="Z138" s="413">
        <v>0</v>
      </c>
      <c r="AA138" s="411">
        <v>0</v>
      </c>
      <c r="AB138" s="383">
        <v>0</v>
      </c>
      <c r="AC138" s="383">
        <v>0</v>
      </c>
    </row>
    <row r="139" spans="2:29" customFormat="1" hidden="1" outlineLevel="1" x14ac:dyDescent="0.25">
      <c r="B139" s="17" t="s">
        <v>5284</v>
      </c>
      <c r="C139" s="17" t="s">
        <v>5347</v>
      </c>
      <c r="D139" s="412" t="s">
        <v>1709</v>
      </c>
      <c r="E139" s="413">
        <v>3.3498457278797771E-5</v>
      </c>
      <c r="F139" s="413">
        <v>2.1504334650124224E-3</v>
      </c>
      <c r="G139" s="411">
        <v>35.482152172704971</v>
      </c>
      <c r="H139" s="383"/>
      <c r="I139" s="383"/>
      <c r="J139" s="413">
        <v>8.3166948817406743E-6</v>
      </c>
      <c r="K139" s="413">
        <v>5.3389022793334199E-4</v>
      </c>
      <c r="L139" s="411">
        <v>8.8091887609001436</v>
      </c>
      <c r="M139" s="383"/>
      <c r="N139" s="383"/>
      <c r="O139" s="413">
        <v>2.3254877457897202E-5</v>
      </c>
      <c r="P139" s="413">
        <v>1.4928468584097106E-3</v>
      </c>
      <c r="Q139" s="411">
        <v>24.631973163760225</v>
      </c>
      <c r="R139" s="383"/>
      <c r="S139" s="383"/>
      <c r="T139" s="413">
        <v>8.4392451734437469E-5</v>
      </c>
      <c r="U139" s="413">
        <v>5.4175734390922124E-3</v>
      </c>
      <c r="V139" s="411">
        <v>89.389961745021509</v>
      </c>
      <c r="W139" s="383"/>
      <c r="X139" s="414"/>
      <c r="Y139" s="413">
        <v>1.5964889591314369E-4</v>
      </c>
      <c r="Z139" s="413">
        <v>1.024866087314426E-2</v>
      </c>
      <c r="AA139" s="411">
        <v>169.1029044068803</v>
      </c>
      <c r="AB139" s="383"/>
      <c r="AC139" s="383"/>
    </row>
    <row r="140" spans="2:29" customFormat="1" hidden="1" outlineLevel="1" x14ac:dyDescent="0.25">
      <c r="B140" s="17" t="s">
        <v>5266</v>
      </c>
      <c r="C140" s="17" t="s">
        <v>5348</v>
      </c>
      <c r="D140" s="412" t="s">
        <v>1709</v>
      </c>
      <c r="E140" s="413">
        <v>1.172446004757922E-4</v>
      </c>
      <c r="F140" s="413">
        <v>1.0965552497928056E-2</v>
      </c>
      <c r="G140" s="411">
        <v>180.93161621581294</v>
      </c>
      <c r="H140" s="383"/>
      <c r="I140" s="383"/>
      <c r="J140" s="413">
        <v>1.0753258168384362E-4</v>
      </c>
      <c r="K140" s="413">
        <v>1.0041524755880386E-2</v>
      </c>
      <c r="L140" s="411">
        <v>165.68515847202636</v>
      </c>
      <c r="M140" s="383"/>
      <c r="N140" s="383"/>
      <c r="O140" s="413">
        <v>1.2778860754793291E-4</v>
      </c>
      <c r="P140" s="413">
        <v>1.1948767819429988E-2</v>
      </c>
      <c r="Q140" s="411">
        <v>197.15466902059481</v>
      </c>
      <c r="R140" s="383"/>
      <c r="S140" s="383"/>
      <c r="T140" s="413">
        <v>1.0349585882652312E-4</v>
      </c>
      <c r="U140" s="413">
        <v>9.7074398018323661E-3</v>
      </c>
      <c r="V140" s="411">
        <v>160.17275673023403</v>
      </c>
      <c r="W140" s="383"/>
      <c r="X140" s="414"/>
      <c r="Y140" s="413">
        <v>1.6455092870326895E-4</v>
      </c>
      <c r="Z140" s="413">
        <v>1.5400769256894733E-2</v>
      </c>
      <c r="AA140" s="411">
        <v>254.11269273876309</v>
      </c>
      <c r="AB140" s="383"/>
      <c r="AC140" s="383"/>
    </row>
    <row r="141" spans="2:29" hidden="1" outlineLevel="1" x14ac:dyDescent="0.25">
      <c r="B141" s="185" t="s">
        <v>5284</v>
      </c>
      <c r="C141" s="185" t="s">
        <v>2051</v>
      </c>
      <c r="D141" s="187" t="s">
        <v>2049</v>
      </c>
      <c r="E141" s="382">
        <v>8.8435927216026118E-3</v>
      </c>
      <c r="F141" s="382">
        <v>2.7023205486806159E-3</v>
      </c>
      <c r="G141" s="411">
        <v>44.588289053230163</v>
      </c>
      <c r="H141" s="383"/>
      <c r="I141" s="383"/>
      <c r="J141" s="382">
        <v>7.0747980387502072E-3</v>
      </c>
      <c r="K141" s="382">
        <v>2.1543172118730332E-3</v>
      </c>
      <c r="L141" s="411">
        <v>35.546233995905048</v>
      </c>
      <c r="M141" s="383"/>
      <c r="N141" s="383"/>
      <c r="O141" s="382">
        <v>1.1011004044818811E-2</v>
      </c>
      <c r="P141" s="382">
        <v>3.3709670280959482E-3</v>
      </c>
      <c r="Q141" s="411">
        <v>55.620955963583143</v>
      </c>
      <c r="R141" s="383"/>
      <c r="S141" s="383"/>
      <c r="T141" s="382">
        <v>6.0277737717768258E-3</v>
      </c>
      <c r="U141" s="382">
        <v>1.8381536926688254E-3</v>
      </c>
      <c r="V141" s="411">
        <v>30.329535929035618</v>
      </c>
      <c r="W141" s="383"/>
      <c r="X141" s="383"/>
      <c r="Y141" s="382">
        <v>1.3091270067256059E-2</v>
      </c>
      <c r="Z141" s="382">
        <v>3.9907437186583817E-3</v>
      </c>
      <c r="AA141" s="411">
        <v>65.847271357863292</v>
      </c>
      <c r="AB141" s="383"/>
      <c r="AC141" s="383"/>
    </row>
    <row r="142" spans="2:29" customFormat="1" hidden="1" outlineLevel="1" x14ac:dyDescent="0.25">
      <c r="B142" s="17" t="s">
        <v>5284</v>
      </c>
      <c r="C142" s="17" t="s">
        <v>5349</v>
      </c>
      <c r="D142" s="412" t="s">
        <v>1935</v>
      </c>
      <c r="E142" s="413">
        <v>3.3498457278797767E-4</v>
      </c>
      <c r="F142" s="413">
        <v>1.725505534430873E-3</v>
      </c>
      <c r="G142" s="411">
        <v>28.470841318109404</v>
      </c>
      <c r="H142" s="383"/>
      <c r="I142" s="383"/>
      <c r="J142" s="413">
        <v>2.1405250395111411E-4</v>
      </c>
      <c r="K142" s="413">
        <v>1.1025844478521887E-3</v>
      </c>
      <c r="L142" s="411">
        <v>18.192643389561113</v>
      </c>
      <c r="M142" s="383"/>
      <c r="N142" s="383"/>
      <c r="O142" s="413">
        <v>5.6092659975798536E-4</v>
      </c>
      <c r="P142" s="413">
        <v>2.8893329153533822E-3</v>
      </c>
      <c r="Q142" s="411">
        <v>47.673993103330808</v>
      </c>
      <c r="R142" s="383"/>
      <c r="S142" s="383"/>
      <c r="T142" s="413">
        <v>0</v>
      </c>
      <c r="U142" s="413">
        <v>0</v>
      </c>
      <c r="V142" s="411">
        <v>0</v>
      </c>
      <c r="W142" s="383"/>
      <c r="X142" s="414"/>
      <c r="Y142" s="413">
        <v>0</v>
      </c>
      <c r="Z142" s="413">
        <v>0</v>
      </c>
      <c r="AA142" s="411">
        <v>0</v>
      </c>
      <c r="AB142" s="383"/>
      <c r="AC142" s="383"/>
    </row>
    <row r="143" spans="2:29" customFormat="1" hidden="1" outlineLevel="1" x14ac:dyDescent="0.25">
      <c r="B143" s="17" t="s">
        <v>5284</v>
      </c>
      <c r="C143" s="17" t="s">
        <v>5350</v>
      </c>
      <c r="D143" s="17" t="s">
        <v>1709</v>
      </c>
      <c r="E143" s="413">
        <v>0</v>
      </c>
      <c r="F143" s="413">
        <v>0</v>
      </c>
      <c r="G143" s="411">
        <v>0</v>
      </c>
      <c r="H143" s="383"/>
      <c r="I143" s="383">
        <v>0</v>
      </c>
      <c r="J143" s="413">
        <v>0</v>
      </c>
      <c r="K143" s="413">
        <v>0</v>
      </c>
      <c r="L143" s="411">
        <v>0</v>
      </c>
      <c r="M143" s="383">
        <v>0</v>
      </c>
      <c r="N143" s="383">
        <v>0</v>
      </c>
      <c r="O143" s="413">
        <v>0</v>
      </c>
      <c r="P143" s="413">
        <v>0</v>
      </c>
      <c r="Q143" s="411">
        <v>0</v>
      </c>
      <c r="R143" s="383">
        <v>0</v>
      </c>
      <c r="S143" s="383">
        <v>0</v>
      </c>
      <c r="T143" s="413">
        <v>0</v>
      </c>
      <c r="U143" s="413">
        <v>0</v>
      </c>
      <c r="V143" s="411">
        <v>0</v>
      </c>
      <c r="W143" s="383">
        <v>0</v>
      </c>
      <c r="X143" s="414">
        <v>0</v>
      </c>
      <c r="Y143" s="413">
        <v>0</v>
      </c>
      <c r="Z143" s="413">
        <v>0</v>
      </c>
      <c r="AA143" s="411">
        <v>0</v>
      </c>
      <c r="AB143" s="383">
        <v>0</v>
      </c>
      <c r="AC143" s="383">
        <v>0</v>
      </c>
    </row>
    <row r="144" spans="2:29" customFormat="1" hidden="1" outlineLevel="1" x14ac:dyDescent="0.25">
      <c r="B144" s="17" t="s">
        <v>5284</v>
      </c>
      <c r="C144" s="17" t="s">
        <v>5351</v>
      </c>
      <c r="D144" s="412" t="s">
        <v>1709</v>
      </c>
      <c r="E144" s="413">
        <v>4.1873071598497213E-4</v>
      </c>
      <c r="F144" s="413">
        <v>1.0155057324067545E-3</v>
      </c>
      <c r="G144" s="411">
        <v>16.755844584711451</v>
      </c>
      <c r="H144" s="383"/>
      <c r="I144" s="383"/>
      <c r="J144" s="413">
        <v>4.9748656935755383E-4</v>
      </c>
      <c r="K144" s="413">
        <v>1.2064934218712566E-3</v>
      </c>
      <c r="L144" s="411">
        <v>19.907141460875735</v>
      </c>
      <c r="M144" s="383"/>
      <c r="N144" s="383"/>
      <c r="O144" s="413">
        <v>3.5817513127858004E-4</v>
      </c>
      <c r="P144" s="413">
        <v>8.6863750407268703E-4</v>
      </c>
      <c r="Q144" s="411">
        <v>14.332518817199336</v>
      </c>
      <c r="R144" s="383"/>
      <c r="S144" s="383"/>
      <c r="T144" s="413">
        <v>4.747159673680398E-4</v>
      </c>
      <c r="U144" s="413">
        <v>1.151316705493337E-3</v>
      </c>
      <c r="V144" s="411">
        <v>18.996725640640062</v>
      </c>
      <c r="W144" s="383"/>
      <c r="X144" s="414"/>
      <c r="Y144" s="413">
        <v>0</v>
      </c>
      <c r="Z144" s="413">
        <v>0</v>
      </c>
      <c r="AA144" s="411">
        <v>0</v>
      </c>
      <c r="AB144" s="383"/>
      <c r="AC144" s="383"/>
    </row>
    <row r="145" spans="2:29" customFormat="1" hidden="1" outlineLevel="1" x14ac:dyDescent="0.25">
      <c r="B145" s="17" t="s">
        <v>5284</v>
      </c>
      <c r="C145" s="17" t="s">
        <v>5352</v>
      </c>
      <c r="D145" s="17" t="s">
        <v>1709</v>
      </c>
      <c r="E145" s="413">
        <v>0</v>
      </c>
      <c r="F145" s="413">
        <v>0</v>
      </c>
      <c r="G145" s="411">
        <v>0</v>
      </c>
      <c r="H145" s="383"/>
      <c r="I145" s="383">
        <v>0</v>
      </c>
      <c r="J145" s="413">
        <v>0</v>
      </c>
      <c r="K145" s="413">
        <v>0</v>
      </c>
      <c r="L145" s="411">
        <v>0</v>
      </c>
      <c r="M145" s="383">
        <v>0</v>
      </c>
      <c r="N145" s="383">
        <v>0</v>
      </c>
      <c r="O145" s="413">
        <v>0</v>
      </c>
      <c r="P145" s="413">
        <v>0</v>
      </c>
      <c r="Q145" s="411">
        <v>0</v>
      </c>
      <c r="R145" s="383">
        <v>0</v>
      </c>
      <c r="S145" s="383">
        <v>0</v>
      </c>
      <c r="T145" s="413">
        <v>0</v>
      </c>
      <c r="U145" s="413">
        <v>0</v>
      </c>
      <c r="V145" s="411">
        <v>0</v>
      </c>
      <c r="W145" s="383">
        <v>0</v>
      </c>
      <c r="X145" s="414">
        <v>0</v>
      </c>
      <c r="Y145" s="413">
        <v>0</v>
      </c>
      <c r="Z145" s="413">
        <v>0</v>
      </c>
      <c r="AA145" s="411">
        <v>0</v>
      </c>
      <c r="AB145" s="383">
        <v>0</v>
      </c>
      <c r="AC145" s="383">
        <v>0</v>
      </c>
    </row>
    <row r="146" spans="2:29" customFormat="1" hidden="1" outlineLevel="1" x14ac:dyDescent="0.25">
      <c r="B146" s="17" t="s">
        <v>5284</v>
      </c>
      <c r="C146" s="17" t="s">
        <v>5353</v>
      </c>
      <c r="D146" s="17" t="s">
        <v>1709</v>
      </c>
      <c r="E146" s="413">
        <v>0</v>
      </c>
      <c r="F146" s="413">
        <v>0</v>
      </c>
      <c r="G146" s="411">
        <v>0</v>
      </c>
      <c r="H146" s="383"/>
      <c r="I146" s="383">
        <v>0</v>
      </c>
      <c r="J146" s="413">
        <v>0</v>
      </c>
      <c r="K146" s="413">
        <v>0</v>
      </c>
      <c r="L146" s="411">
        <v>0</v>
      </c>
      <c r="M146" s="383">
        <v>0</v>
      </c>
      <c r="N146" s="383">
        <v>0</v>
      </c>
      <c r="O146" s="413">
        <v>0</v>
      </c>
      <c r="P146" s="413">
        <v>0</v>
      </c>
      <c r="Q146" s="411">
        <v>0</v>
      </c>
      <c r="R146" s="383">
        <v>0</v>
      </c>
      <c r="S146" s="383">
        <v>0</v>
      </c>
      <c r="T146" s="413">
        <v>0</v>
      </c>
      <c r="U146" s="413">
        <v>0</v>
      </c>
      <c r="V146" s="411">
        <v>0</v>
      </c>
      <c r="W146" s="383">
        <v>0</v>
      </c>
      <c r="X146" s="414">
        <v>0</v>
      </c>
      <c r="Y146" s="413">
        <v>0</v>
      </c>
      <c r="Z146" s="413">
        <v>0</v>
      </c>
      <c r="AA146" s="411">
        <v>0</v>
      </c>
      <c r="AB146" s="383">
        <v>0</v>
      </c>
      <c r="AC146" s="383">
        <v>0</v>
      </c>
    </row>
    <row r="147" spans="2:29" customFormat="1" hidden="1" outlineLevel="1" x14ac:dyDescent="0.25">
      <c r="B147" s="17" t="s">
        <v>5284</v>
      </c>
      <c r="C147" s="17" t="s">
        <v>2009</v>
      </c>
      <c r="D147" s="412" t="s">
        <v>2007</v>
      </c>
      <c r="E147" s="413">
        <v>1.6749228639398883E-4</v>
      </c>
      <c r="F147" s="413">
        <v>1.2374497611074288E-2</v>
      </c>
      <c r="G147" s="411">
        <v>204.17921058272574</v>
      </c>
      <c r="H147" s="383"/>
      <c r="I147" s="383"/>
      <c r="J147" s="413">
        <v>1.4094218864257703E-4</v>
      </c>
      <c r="K147" s="413">
        <v>1.0392487476847156E-2</v>
      </c>
      <c r="L147" s="411">
        <v>171.47604336797806</v>
      </c>
      <c r="M147" s="383"/>
      <c r="N147" s="383"/>
      <c r="O147" s="413">
        <v>1.9717140667481557E-4</v>
      </c>
      <c r="P147" s="413">
        <v>1.4573420027669912E-2</v>
      </c>
      <c r="Q147" s="411">
        <v>240.46143045655353</v>
      </c>
      <c r="R147" s="383"/>
      <c r="S147" s="383"/>
      <c r="T147" s="413">
        <v>1.2602349665801244E-4</v>
      </c>
      <c r="U147" s="413">
        <v>9.3202788806713271E-3</v>
      </c>
      <c r="V147" s="411">
        <v>153.7846015310769</v>
      </c>
      <c r="W147" s="383"/>
      <c r="X147" s="414"/>
      <c r="Y147" s="413">
        <v>3.291018574065379E-4</v>
      </c>
      <c r="Z147" s="413">
        <v>2.4388093143111484E-2</v>
      </c>
      <c r="AA147" s="411">
        <v>402.40353686133949</v>
      </c>
      <c r="AB147" s="383"/>
      <c r="AC147" s="383"/>
    </row>
    <row r="148" spans="2:29" customFormat="1" hidden="1" outlineLevel="1" x14ac:dyDescent="0.25">
      <c r="B148" s="17" t="s">
        <v>5284</v>
      </c>
      <c r="C148" s="17" t="s">
        <v>5354</v>
      </c>
      <c r="D148" s="17" t="s">
        <v>1709</v>
      </c>
      <c r="E148" s="413">
        <v>0</v>
      </c>
      <c r="F148" s="413">
        <v>0</v>
      </c>
      <c r="G148" s="411">
        <v>0</v>
      </c>
      <c r="H148" s="383"/>
      <c r="I148" s="383">
        <v>0</v>
      </c>
      <c r="J148" s="413">
        <v>0</v>
      </c>
      <c r="K148" s="413">
        <v>0</v>
      </c>
      <c r="L148" s="411">
        <v>0</v>
      </c>
      <c r="M148" s="383">
        <v>0</v>
      </c>
      <c r="N148" s="383">
        <v>0</v>
      </c>
      <c r="O148" s="413">
        <v>0</v>
      </c>
      <c r="P148" s="413">
        <v>0</v>
      </c>
      <c r="Q148" s="411">
        <v>0</v>
      </c>
      <c r="R148" s="383">
        <v>0</v>
      </c>
      <c r="S148" s="383">
        <v>0</v>
      </c>
      <c r="T148" s="413">
        <v>0</v>
      </c>
      <c r="U148" s="413">
        <v>0</v>
      </c>
      <c r="V148" s="411">
        <v>0</v>
      </c>
      <c r="W148" s="383">
        <v>0</v>
      </c>
      <c r="X148" s="414">
        <v>0</v>
      </c>
      <c r="Y148" s="413">
        <v>0</v>
      </c>
      <c r="Z148" s="413">
        <v>0</v>
      </c>
      <c r="AA148" s="411">
        <v>0</v>
      </c>
      <c r="AB148" s="383">
        <v>0</v>
      </c>
      <c r="AC148" s="383">
        <v>0</v>
      </c>
    </row>
    <row r="149" spans="2:29" customFormat="1" hidden="1" outlineLevel="1" x14ac:dyDescent="0.25">
      <c r="B149" s="17" t="s">
        <v>5284</v>
      </c>
      <c r="C149" s="17" t="s">
        <v>5355</v>
      </c>
      <c r="D149" s="17" t="s">
        <v>5270</v>
      </c>
      <c r="E149" s="413">
        <v>0</v>
      </c>
      <c r="F149" s="413">
        <v>0</v>
      </c>
      <c r="G149" s="411">
        <v>0</v>
      </c>
      <c r="H149" s="383"/>
      <c r="I149" s="383">
        <v>0</v>
      </c>
      <c r="J149" s="413">
        <v>0</v>
      </c>
      <c r="K149" s="413">
        <v>0</v>
      </c>
      <c r="L149" s="411">
        <v>0</v>
      </c>
      <c r="M149" s="383">
        <v>0</v>
      </c>
      <c r="N149" s="383">
        <v>0</v>
      </c>
      <c r="O149" s="413">
        <v>0</v>
      </c>
      <c r="P149" s="413">
        <v>0</v>
      </c>
      <c r="Q149" s="411">
        <v>0</v>
      </c>
      <c r="R149" s="383">
        <v>0</v>
      </c>
      <c r="S149" s="383">
        <v>0</v>
      </c>
      <c r="T149" s="413">
        <v>0</v>
      </c>
      <c r="U149" s="413">
        <v>0</v>
      </c>
      <c r="V149" s="411">
        <v>0</v>
      </c>
      <c r="W149" s="383">
        <v>0</v>
      </c>
      <c r="X149" s="414">
        <v>0</v>
      </c>
      <c r="Y149" s="413">
        <v>0</v>
      </c>
      <c r="Z149" s="413">
        <v>0</v>
      </c>
      <c r="AA149" s="411">
        <v>0</v>
      </c>
      <c r="AB149" s="383">
        <v>0</v>
      </c>
      <c r="AC149" s="383">
        <v>0</v>
      </c>
    </row>
    <row r="150" spans="2:29" customFormat="1" hidden="1" outlineLevel="1" x14ac:dyDescent="0.25">
      <c r="B150" s="17" t="s">
        <v>5284</v>
      </c>
      <c r="C150" s="17" t="s">
        <v>5356</v>
      </c>
      <c r="D150" s="17" t="s">
        <v>1709</v>
      </c>
      <c r="E150" s="413">
        <v>0</v>
      </c>
      <c r="F150" s="413">
        <v>0</v>
      </c>
      <c r="G150" s="411">
        <v>0</v>
      </c>
      <c r="H150" s="383"/>
      <c r="I150" s="383">
        <v>0</v>
      </c>
      <c r="J150" s="413">
        <v>0</v>
      </c>
      <c r="K150" s="413">
        <v>0</v>
      </c>
      <c r="L150" s="411">
        <v>0</v>
      </c>
      <c r="M150" s="383">
        <v>0</v>
      </c>
      <c r="N150" s="383">
        <v>0</v>
      </c>
      <c r="O150" s="413">
        <v>0</v>
      </c>
      <c r="P150" s="413">
        <v>0</v>
      </c>
      <c r="Q150" s="411">
        <v>0</v>
      </c>
      <c r="R150" s="383">
        <v>0</v>
      </c>
      <c r="S150" s="383">
        <v>0</v>
      </c>
      <c r="T150" s="413">
        <v>0</v>
      </c>
      <c r="U150" s="413">
        <v>0</v>
      </c>
      <c r="V150" s="411">
        <v>0</v>
      </c>
      <c r="W150" s="383">
        <v>0</v>
      </c>
      <c r="X150" s="414">
        <v>0</v>
      </c>
      <c r="Y150" s="413">
        <v>0</v>
      </c>
      <c r="Z150" s="413">
        <v>0</v>
      </c>
      <c r="AA150" s="411">
        <v>0</v>
      </c>
      <c r="AB150" s="383">
        <v>0</v>
      </c>
      <c r="AC150" s="383">
        <v>0</v>
      </c>
    </row>
    <row r="151" spans="2:29" customFormat="1" hidden="1" outlineLevel="1" x14ac:dyDescent="0.25">
      <c r="B151" s="17" t="s">
        <v>5284</v>
      </c>
      <c r="C151" s="17" t="s">
        <v>5357</v>
      </c>
      <c r="D151" s="17" t="s">
        <v>5270</v>
      </c>
      <c r="E151" s="413">
        <v>0</v>
      </c>
      <c r="F151" s="413">
        <v>0</v>
      </c>
      <c r="G151" s="411">
        <v>0</v>
      </c>
      <c r="H151" s="383"/>
      <c r="I151" s="383">
        <v>0</v>
      </c>
      <c r="J151" s="413">
        <v>0</v>
      </c>
      <c r="K151" s="413">
        <v>0</v>
      </c>
      <c r="L151" s="411">
        <v>0</v>
      </c>
      <c r="M151" s="383">
        <v>0</v>
      </c>
      <c r="N151" s="383">
        <v>0</v>
      </c>
      <c r="O151" s="413">
        <v>0</v>
      </c>
      <c r="P151" s="413">
        <v>0</v>
      </c>
      <c r="Q151" s="411">
        <v>0</v>
      </c>
      <c r="R151" s="383">
        <v>0</v>
      </c>
      <c r="S151" s="383">
        <v>0</v>
      </c>
      <c r="T151" s="413">
        <v>0</v>
      </c>
      <c r="U151" s="413">
        <v>0</v>
      </c>
      <c r="V151" s="411">
        <v>0</v>
      </c>
      <c r="W151" s="383">
        <v>0</v>
      </c>
      <c r="X151" s="414">
        <v>0</v>
      </c>
      <c r="Y151" s="413">
        <v>0</v>
      </c>
      <c r="Z151" s="413">
        <v>0</v>
      </c>
      <c r="AA151" s="411">
        <v>0</v>
      </c>
      <c r="AB151" s="383">
        <v>0</v>
      </c>
      <c r="AC151" s="383">
        <v>0</v>
      </c>
    </row>
    <row r="152" spans="2:29" customFormat="1" hidden="1" outlineLevel="1" x14ac:dyDescent="0.25">
      <c r="B152" s="17" t="s">
        <v>5284</v>
      </c>
      <c r="C152" s="17" t="s">
        <v>5358</v>
      </c>
      <c r="D152" s="412" t="s">
        <v>1935</v>
      </c>
      <c r="E152" s="413">
        <v>8.3746143196994417E-5</v>
      </c>
      <c r="F152" s="413">
        <v>5.3379791673764242E-4</v>
      </c>
      <c r="G152" s="411">
        <v>8.8076656261711008</v>
      </c>
      <c r="H152" s="383"/>
      <c r="I152" s="383"/>
      <c r="J152" s="413">
        <v>1.1600651589532886E-4</v>
      </c>
      <c r="K152" s="413">
        <v>7.3942553231682608E-4</v>
      </c>
      <c r="L152" s="411">
        <v>12.20052128322763</v>
      </c>
      <c r="M152" s="383"/>
      <c r="N152" s="383"/>
      <c r="O152" s="413">
        <v>8.4871482443725317E-5</v>
      </c>
      <c r="P152" s="413">
        <v>5.4097082909630527E-4</v>
      </c>
      <c r="Q152" s="411">
        <v>8.9260186800890366</v>
      </c>
      <c r="R152" s="383"/>
      <c r="S152" s="383"/>
      <c r="T152" s="413">
        <v>4.1631044923574987E-5</v>
      </c>
      <c r="U152" s="413">
        <v>2.6535628034286699E-4</v>
      </c>
      <c r="V152" s="411">
        <v>4.3783786256573052</v>
      </c>
      <c r="W152" s="383"/>
      <c r="X152" s="414"/>
      <c r="Y152" s="413">
        <v>0</v>
      </c>
      <c r="Z152" s="413">
        <v>0</v>
      </c>
      <c r="AA152" s="411">
        <v>0</v>
      </c>
      <c r="AB152" s="383"/>
      <c r="AC152" s="383"/>
    </row>
    <row r="153" spans="2:29" customFormat="1" hidden="1" outlineLevel="1" x14ac:dyDescent="0.25">
      <c r="B153" s="17" t="s">
        <v>5284</v>
      </c>
      <c r="C153" s="17" t="s">
        <v>5359</v>
      </c>
      <c r="D153" s="17" t="s">
        <v>1935</v>
      </c>
      <c r="E153" s="413">
        <v>0</v>
      </c>
      <c r="F153" s="413">
        <v>0</v>
      </c>
      <c r="G153" s="411">
        <v>0</v>
      </c>
      <c r="H153" s="383"/>
      <c r="I153" s="383">
        <v>0</v>
      </c>
      <c r="J153" s="413">
        <v>0</v>
      </c>
      <c r="K153" s="413">
        <v>0</v>
      </c>
      <c r="L153" s="411">
        <v>0</v>
      </c>
      <c r="M153" s="383">
        <v>0</v>
      </c>
      <c r="N153" s="383">
        <v>0</v>
      </c>
      <c r="O153" s="413">
        <v>0</v>
      </c>
      <c r="P153" s="413">
        <v>0</v>
      </c>
      <c r="Q153" s="411">
        <v>0</v>
      </c>
      <c r="R153" s="383">
        <v>0</v>
      </c>
      <c r="S153" s="383">
        <v>0</v>
      </c>
      <c r="T153" s="413">
        <v>0</v>
      </c>
      <c r="U153" s="413">
        <v>0</v>
      </c>
      <c r="V153" s="411">
        <v>0</v>
      </c>
      <c r="W153" s="383">
        <v>0</v>
      </c>
      <c r="X153" s="414">
        <v>0</v>
      </c>
      <c r="Y153" s="413">
        <v>0</v>
      </c>
      <c r="Z153" s="413">
        <v>0</v>
      </c>
      <c r="AA153" s="411">
        <v>0</v>
      </c>
      <c r="AB153" s="383">
        <v>0</v>
      </c>
      <c r="AC153" s="383">
        <v>0</v>
      </c>
    </row>
    <row r="154" spans="2:29" customFormat="1" hidden="1" outlineLevel="1" x14ac:dyDescent="0.25">
      <c r="B154" s="17" t="s">
        <v>5284</v>
      </c>
      <c r="C154" s="17" t="s">
        <v>5360</v>
      </c>
      <c r="D154" s="17" t="s">
        <v>5270</v>
      </c>
      <c r="E154" s="413">
        <v>0</v>
      </c>
      <c r="F154" s="413">
        <v>0</v>
      </c>
      <c r="G154" s="411">
        <v>0</v>
      </c>
      <c r="H154" s="383"/>
      <c r="I154" s="383">
        <v>0</v>
      </c>
      <c r="J154" s="413">
        <v>0</v>
      </c>
      <c r="K154" s="413">
        <v>0</v>
      </c>
      <c r="L154" s="411">
        <v>0</v>
      </c>
      <c r="M154" s="383">
        <v>0</v>
      </c>
      <c r="N154" s="383">
        <v>0</v>
      </c>
      <c r="O154" s="413">
        <v>0</v>
      </c>
      <c r="P154" s="413">
        <v>0</v>
      </c>
      <c r="Q154" s="411">
        <v>0</v>
      </c>
      <c r="R154" s="383">
        <v>0</v>
      </c>
      <c r="S154" s="383">
        <v>0</v>
      </c>
      <c r="T154" s="413">
        <v>0</v>
      </c>
      <c r="U154" s="413">
        <v>0</v>
      </c>
      <c r="V154" s="411">
        <v>0</v>
      </c>
      <c r="W154" s="383">
        <v>0</v>
      </c>
      <c r="X154" s="414">
        <v>0</v>
      </c>
      <c r="Y154" s="413">
        <v>0</v>
      </c>
      <c r="Z154" s="413">
        <v>0</v>
      </c>
      <c r="AA154" s="411">
        <v>0</v>
      </c>
      <c r="AB154" s="383">
        <v>0</v>
      </c>
      <c r="AC154" s="383">
        <v>0</v>
      </c>
    </row>
    <row r="155" spans="2:29" customFormat="1" hidden="1" outlineLevel="1" x14ac:dyDescent="0.25">
      <c r="B155" s="17" t="s">
        <v>5284</v>
      </c>
      <c r="C155" s="17" t="s">
        <v>5361</v>
      </c>
      <c r="D155" s="412" t="s">
        <v>2007</v>
      </c>
      <c r="E155" s="413">
        <v>3.3498457278797767E-4</v>
      </c>
      <c r="F155" s="413">
        <v>1.9643495348287011E-3</v>
      </c>
      <c r="G155" s="411">
        <v>32.411767324673569</v>
      </c>
      <c r="H155" s="383"/>
      <c r="I155" s="383"/>
      <c r="J155" s="413">
        <v>1.9910140522286639E-4</v>
      </c>
      <c r="K155" s="413">
        <v>1.1684997726492301E-3</v>
      </c>
      <c r="L155" s="411">
        <v>19.280246248712295</v>
      </c>
      <c r="M155" s="383"/>
      <c r="N155" s="383"/>
      <c r="O155" s="413">
        <v>5.3009671630969047E-4</v>
      </c>
      <c r="P155" s="413">
        <v>3.1106697665654534E-3</v>
      </c>
      <c r="Q155" s="411">
        <v>51.326051148329981</v>
      </c>
      <c r="R155" s="383"/>
      <c r="S155" s="383"/>
      <c r="T155" s="413">
        <v>4.1631044923574987E-5</v>
      </c>
      <c r="U155" s="413">
        <v>2.4121027428719344E-4</v>
      </c>
      <c r="V155" s="411">
        <v>3.9799695257386918</v>
      </c>
      <c r="W155" s="383"/>
      <c r="X155" s="414"/>
      <c r="Y155" s="413">
        <v>8.4726480746697102E-4</v>
      </c>
      <c r="Z155" s="413">
        <v>4.9098995592710979E-3</v>
      </c>
      <c r="AA155" s="411">
        <v>81.013342727973111</v>
      </c>
      <c r="AB155" s="383"/>
      <c r="AC155" s="383"/>
    </row>
    <row r="156" spans="2:29" hidden="1" outlineLevel="1" x14ac:dyDescent="0.25">
      <c r="B156" s="185" t="s">
        <v>5284</v>
      </c>
      <c r="C156" s="185" t="s">
        <v>5362</v>
      </c>
      <c r="D156" s="187" t="s">
        <v>2049</v>
      </c>
      <c r="E156" s="382">
        <v>1.9646845194014891E-2</v>
      </c>
      <c r="F156" s="382">
        <v>1.3931003428533626E-2</v>
      </c>
      <c r="G156" s="411">
        <v>229.86155657080482</v>
      </c>
      <c r="H156" s="383"/>
      <c r="I156" s="383"/>
      <c r="J156" s="382">
        <v>1.438983726908917E-2</v>
      </c>
      <c r="K156" s="382">
        <v>1.0194776428663047E-2</v>
      </c>
      <c r="L156" s="411">
        <v>168.21381107294027</v>
      </c>
      <c r="M156" s="383"/>
      <c r="N156" s="383"/>
      <c r="O156" s="382">
        <v>2.3708683446472274E-2</v>
      </c>
      <c r="P156" s="382">
        <v>1.6848172735191149E-2</v>
      </c>
      <c r="Q156" s="411">
        <v>277.99485013065396</v>
      </c>
      <c r="R156" s="383"/>
      <c r="S156" s="383"/>
      <c r="T156" s="382">
        <v>1.6593484069807179E-2</v>
      </c>
      <c r="U156" s="382">
        <v>1.1714071119597316E-2</v>
      </c>
      <c r="V156" s="411">
        <v>193.28217347335573</v>
      </c>
      <c r="W156" s="383"/>
      <c r="X156" s="383"/>
      <c r="Y156" s="382">
        <v>3.5276233245456617E-2</v>
      </c>
      <c r="Z156" s="382">
        <v>2.4646609383796779E-2</v>
      </c>
      <c r="AA156" s="411">
        <v>406.66905483264685</v>
      </c>
      <c r="AB156" s="383"/>
      <c r="AC156" s="383"/>
    </row>
    <row r="157" spans="2:29" customFormat="1" hidden="1" outlineLevel="1" x14ac:dyDescent="0.25">
      <c r="B157" s="17" t="s">
        <v>5284</v>
      </c>
      <c r="C157" s="17" t="s">
        <v>5363</v>
      </c>
      <c r="D157" s="412" t="s">
        <v>3310</v>
      </c>
      <c r="E157" s="413">
        <v>3.3498457278797771E-5</v>
      </c>
      <c r="F157" s="413">
        <v>1.5486336799988209E-3</v>
      </c>
      <c r="G157" s="411">
        <v>25.552455719980546</v>
      </c>
      <c r="H157" s="383"/>
      <c r="I157" s="383"/>
      <c r="J157" s="413">
        <v>7.1165237748462397E-6</v>
      </c>
      <c r="K157" s="413">
        <v>3.3020906692910471E-4</v>
      </c>
      <c r="L157" s="411">
        <v>5.4484496043302277</v>
      </c>
      <c r="M157" s="383"/>
      <c r="N157" s="383"/>
      <c r="O157" s="413">
        <v>4.2126797121595479E-5</v>
      </c>
      <c r="P157" s="413">
        <v>1.9284611920710238E-3</v>
      </c>
      <c r="Q157" s="411">
        <v>31.819609669171893</v>
      </c>
      <c r="R157" s="383"/>
      <c r="S157" s="383"/>
      <c r="T157" s="413">
        <v>4.2196225867218734E-5</v>
      </c>
      <c r="U157" s="413">
        <v>1.9933497099674131E-3</v>
      </c>
      <c r="V157" s="411">
        <v>32.890270214462319</v>
      </c>
      <c r="W157" s="383"/>
      <c r="X157" s="414"/>
      <c r="Y157" s="413">
        <v>1.6455092870326895E-4</v>
      </c>
      <c r="Z157" s="413">
        <v>7.6022383808340976E-3</v>
      </c>
      <c r="AA157" s="411">
        <v>125.43693328376261</v>
      </c>
      <c r="AB157" s="383"/>
      <c r="AC157" s="383"/>
    </row>
    <row r="158" spans="2:29" customFormat="1" hidden="1" outlineLevel="1" x14ac:dyDescent="0.25">
      <c r="B158" s="17" t="s">
        <v>5284</v>
      </c>
      <c r="C158" s="17" t="s">
        <v>5364</v>
      </c>
      <c r="D158" s="17" t="s">
        <v>2007</v>
      </c>
      <c r="E158" s="413">
        <v>0</v>
      </c>
      <c r="F158" s="413">
        <v>0</v>
      </c>
      <c r="G158" s="411">
        <v>0</v>
      </c>
      <c r="H158" s="383"/>
      <c r="I158" s="383">
        <v>0</v>
      </c>
      <c r="J158" s="413">
        <v>0</v>
      </c>
      <c r="K158" s="413">
        <v>0</v>
      </c>
      <c r="L158" s="411">
        <v>0</v>
      </c>
      <c r="M158" s="383">
        <v>0</v>
      </c>
      <c r="N158" s="383">
        <v>0</v>
      </c>
      <c r="O158" s="413">
        <v>0</v>
      </c>
      <c r="P158" s="413">
        <v>0</v>
      </c>
      <c r="Q158" s="411">
        <v>0</v>
      </c>
      <c r="R158" s="383">
        <v>0</v>
      </c>
      <c r="S158" s="383">
        <v>0</v>
      </c>
      <c r="T158" s="413">
        <v>0</v>
      </c>
      <c r="U158" s="413">
        <v>0</v>
      </c>
      <c r="V158" s="411">
        <v>0</v>
      </c>
      <c r="W158" s="383">
        <v>0</v>
      </c>
      <c r="X158" s="414">
        <v>0</v>
      </c>
      <c r="Y158" s="413">
        <v>0</v>
      </c>
      <c r="Z158" s="413">
        <v>0</v>
      </c>
      <c r="AA158" s="411">
        <v>0</v>
      </c>
      <c r="AB158" s="383">
        <v>0</v>
      </c>
      <c r="AC158" s="383">
        <v>0</v>
      </c>
    </row>
    <row r="159" spans="2:29" customFormat="1" hidden="1" outlineLevel="1" x14ac:dyDescent="0.25">
      <c r="B159" s="17" t="s">
        <v>5284</v>
      </c>
      <c r="C159" s="17" t="s">
        <v>5365</v>
      </c>
      <c r="D159" s="17" t="s">
        <v>1709</v>
      </c>
      <c r="E159" s="413">
        <v>0</v>
      </c>
      <c r="F159" s="413">
        <v>0</v>
      </c>
      <c r="G159" s="411">
        <v>0</v>
      </c>
      <c r="H159" s="383"/>
      <c r="I159" s="383">
        <v>0</v>
      </c>
      <c r="J159" s="413">
        <v>0</v>
      </c>
      <c r="K159" s="413">
        <v>0</v>
      </c>
      <c r="L159" s="411">
        <v>0</v>
      </c>
      <c r="M159" s="383">
        <v>0</v>
      </c>
      <c r="N159" s="383">
        <v>0</v>
      </c>
      <c r="O159" s="413">
        <v>0</v>
      </c>
      <c r="P159" s="413">
        <v>0</v>
      </c>
      <c r="Q159" s="411">
        <v>0</v>
      </c>
      <c r="R159" s="383">
        <v>0</v>
      </c>
      <c r="S159" s="383">
        <v>0</v>
      </c>
      <c r="T159" s="413">
        <v>0</v>
      </c>
      <c r="U159" s="413">
        <v>0</v>
      </c>
      <c r="V159" s="411">
        <v>0</v>
      </c>
      <c r="W159" s="383">
        <v>0</v>
      </c>
      <c r="X159" s="414">
        <v>0</v>
      </c>
      <c r="Y159" s="413">
        <v>0</v>
      </c>
      <c r="Z159" s="413">
        <v>0</v>
      </c>
      <c r="AA159" s="411">
        <v>0</v>
      </c>
      <c r="AB159" s="383">
        <v>0</v>
      </c>
      <c r="AC159" s="383">
        <v>0</v>
      </c>
    </row>
    <row r="160" spans="2:29" customFormat="1" hidden="1" outlineLevel="1" x14ac:dyDescent="0.25">
      <c r="B160" s="17" t="s">
        <v>5284</v>
      </c>
      <c r="C160" s="17" t="s">
        <v>5366</v>
      </c>
      <c r="D160" s="17" t="s">
        <v>5270</v>
      </c>
      <c r="E160" s="413">
        <v>0</v>
      </c>
      <c r="F160" s="413">
        <v>0</v>
      </c>
      <c r="G160" s="411">
        <v>0</v>
      </c>
      <c r="H160" s="383"/>
      <c r="I160" s="383">
        <v>0</v>
      </c>
      <c r="J160" s="413">
        <v>0</v>
      </c>
      <c r="K160" s="413">
        <v>0</v>
      </c>
      <c r="L160" s="411">
        <v>0</v>
      </c>
      <c r="M160" s="383">
        <v>0</v>
      </c>
      <c r="N160" s="383">
        <v>0</v>
      </c>
      <c r="O160" s="413">
        <v>0</v>
      </c>
      <c r="P160" s="413">
        <v>0</v>
      </c>
      <c r="Q160" s="411">
        <v>0</v>
      </c>
      <c r="R160" s="383">
        <v>0</v>
      </c>
      <c r="S160" s="383">
        <v>0</v>
      </c>
      <c r="T160" s="413">
        <v>0</v>
      </c>
      <c r="U160" s="413">
        <v>0</v>
      </c>
      <c r="V160" s="411">
        <v>0</v>
      </c>
      <c r="W160" s="383">
        <v>0</v>
      </c>
      <c r="X160" s="414">
        <v>0</v>
      </c>
      <c r="Y160" s="413">
        <v>0</v>
      </c>
      <c r="Z160" s="413">
        <v>0</v>
      </c>
      <c r="AA160" s="411">
        <v>0</v>
      </c>
      <c r="AB160" s="383">
        <v>0</v>
      </c>
      <c r="AC160" s="383">
        <v>0</v>
      </c>
    </row>
    <row r="161" spans="2:29" customFormat="1" hidden="1" outlineLevel="1" x14ac:dyDescent="0.25">
      <c r="B161" s="17" t="s">
        <v>5284</v>
      </c>
      <c r="C161" s="17" t="s">
        <v>2129</v>
      </c>
      <c r="D161" s="412" t="s">
        <v>1980</v>
      </c>
      <c r="E161" s="413">
        <v>3.1656042128463892E-3</v>
      </c>
      <c r="F161" s="413">
        <v>1.0729555866398925E-3</v>
      </c>
      <c r="G161" s="411">
        <v>17.703767179558227</v>
      </c>
      <c r="H161" s="383"/>
      <c r="I161" s="383"/>
      <c r="J161" s="413">
        <v>2.9164148224592543E-3</v>
      </c>
      <c r="K161" s="413">
        <v>9.8796185136213019E-4</v>
      </c>
      <c r="L161" s="411">
        <v>16.301370547475148</v>
      </c>
      <c r="M161" s="383"/>
      <c r="N161" s="383"/>
      <c r="O161" s="413">
        <v>3.5657720009850172E-3</v>
      </c>
      <c r="P161" s="413">
        <v>1.2080696797029395E-3</v>
      </c>
      <c r="Q161" s="411">
        <v>19.933149715098502</v>
      </c>
      <c r="R161" s="383"/>
      <c r="S161" s="383"/>
      <c r="T161" s="413">
        <v>2.6152471923146792E-3</v>
      </c>
      <c r="U161" s="413">
        <v>8.8953186684866646E-4</v>
      </c>
      <c r="V161" s="411">
        <v>14.677275803002997</v>
      </c>
      <c r="W161" s="383"/>
      <c r="X161" s="414"/>
      <c r="Y161" s="413">
        <v>2.6622270559930549E-3</v>
      </c>
      <c r="Z161" s="413">
        <v>8.8237908989183289E-4</v>
      </c>
      <c r="AA161" s="411">
        <v>14.559254983215242</v>
      </c>
      <c r="AB161" s="383"/>
      <c r="AC161" s="383"/>
    </row>
    <row r="162" spans="2:29" customFormat="1" hidden="1" outlineLevel="1" x14ac:dyDescent="0.25">
      <c r="B162" s="17" t="s">
        <v>5284</v>
      </c>
      <c r="C162" s="17" t="s">
        <v>5367</v>
      </c>
      <c r="D162" s="412" t="s">
        <v>1709</v>
      </c>
      <c r="E162" s="413">
        <v>3.3498457278797771E-5</v>
      </c>
      <c r="F162" s="413">
        <v>1.0476642513944001E-3</v>
      </c>
      <c r="G162" s="411">
        <v>17.286460148007603</v>
      </c>
      <c r="H162" s="383"/>
      <c r="I162" s="383"/>
      <c r="J162" s="413">
        <v>3.6315215713072757E-5</v>
      </c>
      <c r="K162" s="413">
        <v>1.1255450451835467E-3</v>
      </c>
      <c r="L162" s="411">
        <v>18.571493245528522</v>
      </c>
      <c r="M162" s="383"/>
      <c r="N162" s="383"/>
      <c r="O162" s="413">
        <v>3.9151073022771984E-5</v>
      </c>
      <c r="P162" s="413">
        <v>1.2360547958500171E-3</v>
      </c>
      <c r="Q162" s="411">
        <v>20.39490413152528</v>
      </c>
      <c r="R162" s="383"/>
      <c r="S162" s="383"/>
      <c r="T162" s="413">
        <v>1.8550289821815063E-5</v>
      </c>
      <c r="U162" s="413">
        <v>5.6745336564932277E-4</v>
      </c>
      <c r="V162" s="411">
        <v>9.3629805332138254</v>
      </c>
      <c r="W162" s="383"/>
      <c r="X162" s="414"/>
      <c r="Y162" s="413">
        <v>0</v>
      </c>
      <c r="Z162" s="413">
        <v>0</v>
      </c>
      <c r="AA162" s="411">
        <v>0</v>
      </c>
      <c r="AB162" s="383"/>
      <c r="AC162" s="383"/>
    </row>
    <row r="163" spans="2:29" customFormat="1" hidden="1" outlineLevel="1" x14ac:dyDescent="0.25">
      <c r="B163" s="17" t="s">
        <v>5284</v>
      </c>
      <c r="C163" s="17" t="s">
        <v>2099</v>
      </c>
      <c r="D163" s="412" t="s">
        <v>1709</v>
      </c>
      <c r="E163" s="413">
        <v>2.5626319818280291E-3</v>
      </c>
      <c r="F163" s="413">
        <v>1.1984073091489901E-3</v>
      </c>
      <c r="G163" s="411">
        <v>19.773720600958338</v>
      </c>
      <c r="H163" s="383"/>
      <c r="I163" s="383"/>
      <c r="J163" s="413">
        <v>2.5681995941457657E-3</v>
      </c>
      <c r="K163" s="413">
        <v>1.1874687405123523E-3</v>
      </c>
      <c r="L163" s="411">
        <v>19.593234218453812</v>
      </c>
      <c r="M163" s="383"/>
      <c r="N163" s="383"/>
      <c r="O163" s="413">
        <v>2.1301763644169976E-3</v>
      </c>
      <c r="P163" s="413">
        <v>9.9562856807447779E-4</v>
      </c>
      <c r="Q163" s="411">
        <v>16.427871373228882</v>
      </c>
      <c r="R163" s="383"/>
      <c r="S163" s="383"/>
      <c r="T163" s="413">
        <v>3.4556855465388355E-3</v>
      </c>
      <c r="U163" s="413">
        <v>1.6334597911358915E-3</v>
      </c>
      <c r="V163" s="411">
        <v>26.952086553742209</v>
      </c>
      <c r="W163" s="383"/>
      <c r="X163" s="414"/>
      <c r="Y163" s="413">
        <v>4.2096956872232395E-3</v>
      </c>
      <c r="Z163" s="413">
        <v>2.0109279351286625E-3</v>
      </c>
      <c r="AA163" s="411">
        <v>33.180310929622934</v>
      </c>
      <c r="AB163" s="383"/>
      <c r="AC163" s="383"/>
    </row>
    <row r="164" spans="2:29" customFormat="1" hidden="1" outlineLevel="1" x14ac:dyDescent="0.25">
      <c r="B164" s="17" t="s">
        <v>5284</v>
      </c>
      <c r="C164" s="17" t="s">
        <v>2058</v>
      </c>
      <c r="D164" s="412" t="s">
        <v>1980</v>
      </c>
      <c r="E164" s="413">
        <v>1.0468267899624303E-4</v>
      </c>
      <c r="F164" s="413">
        <v>7.378035215655209E-4</v>
      </c>
      <c r="G164" s="411">
        <v>12.173758105831094</v>
      </c>
      <c r="H164" s="383"/>
      <c r="I164" s="383"/>
      <c r="J164" s="413">
        <v>1.0171637771350242E-4</v>
      </c>
      <c r="K164" s="413">
        <v>7.1689703012476507E-4</v>
      </c>
      <c r="L164" s="411">
        <v>11.828800997058623</v>
      </c>
      <c r="M164" s="383"/>
      <c r="N164" s="383"/>
      <c r="O164" s="413">
        <v>1.0039369083317619E-4</v>
      </c>
      <c r="P164" s="413">
        <v>7.0757473299222582E-4</v>
      </c>
      <c r="Q164" s="411">
        <v>11.674983094371726</v>
      </c>
      <c r="R164" s="383"/>
      <c r="S164" s="383"/>
      <c r="T164" s="413">
        <v>1.1896206230226014E-4</v>
      </c>
      <c r="U164" s="413">
        <v>8.3844461510632962E-4</v>
      </c>
      <c r="V164" s="411">
        <v>13.834336149254439</v>
      </c>
      <c r="W164" s="383"/>
      <c r="X164" s="414"/>
      <c r="Y164" s="413">
        <v>9.9780559945714819E-5</v>
      </c>
      <c r="Z164" s="413">
        <v>7.0325338649739803E-4</v>
      </c>
      <c r="AA164" s="411">
        <v>11.603680877207067</v>
      </c>
      <c r="AB164" s="383"/>
      <c r="AC164" s="383"/>
    </row>
    <row r="165" spans="2:29" customFormat="1" hidden="1" outlineLevel="1" x14ac:dyDescent="0.25">
      <c r="B165" s="17" t="s">
        <v>5284</v>
      </c>
      <c r="C165" s="17" t="s">
        <v>2145</v>
      </c>
      <c r="D165" s="412" t="s">
        <v>1709</v>
      </c>
      <c r="E165" s="413">
        <v>3.60108415747076E-3</v>
      </c>
      <c r="F165" s="413">
        <v>1.4754395508446477E-3</v>
      </c>
      <c r="G165" s="411">
        <v>24.344752588936686</v>
      </c>
      <c r="H165" s="383"/>
      <c r="I165" s="383"/>
      <c r="J165" s="413">
        <v>2.6866861038783003E-3</v>
      </c>
      <c r="K165" s="413">
        <v>1.1119048239872286E-3</v>
      </c>
      <c r="L165" s="411">
        <v>18.346429595789271</v>
      </c>
      <c r="M165" s="383"/>
      <c r="N165" s="383"/>
      <c r="O165" s="413">
        <v>4.1353813410639519E-3</v>
      </c>
      <c r="P165" s="413">
        <v>1.7001590424844271E-3</v>
      </c>
      <c r="Q165" s="411">
        <v>28.052624200993048</v>
      </c>
      <c r="R165" s="383"/>
      <c r="S165" s="383"/>
      <c r="T165" s="413">
        <v>3.5366291223202818E-3</v>
      </c>
      <c r="U165" s="413">
        <v>1.4148877032483093E-3</v>
      </c>
      <c r="V165" s="411">
        <v>23.345647103597102</v>
      </c>
      <c r="W165" s="383"/>
      <c r="X165" s="414"/>
      <c r="Y165" s="413">
        <v>5.1514910410171586E-3</v>
      </c>
      <c r="Z165" s="413">
        <v>2.2022439628660148E-3</v>
      </c>
      <c r="AA165" s="411">
        <v>36.337025387289245</v>
      </c>
      <c r="AB165" s="383"/>
      <c r="AC165" s="383"/>
    </row>
    <row r="166" spans="2:29" customFormat="1" hidden="1" outlineLevel="1" x14ac:dyDescent="0.25">
      <c r="B166" s="17" t="s">
        <v>5284</v>
      </c>
      <c r="C166" s="17" t="s">
        <v>5368</v>
      </c>
      <c r="D166" s="17" t="s">
        <v>1935</v>
      </c>
      <c r="E166" s="413">
        <v>0</v>
      </c>
      <c r="F166" s="413">
        <v>0</v>
      </c>
      <c r="G166" s="411">
        <v>0</v>
      </c>
      <c r="H166" s="383"/>
      <c r="I166" s="383">
        <v>0</v>
      </c>
      <c r="J166" s="413">
        <v>0</v>
      </c>
      <c r="K166" s="413">
        <v>0</v>
      </c>
      <c r="L166" s="411">
        <v>0</v>
      </c>
      <c r="M166" s="383">
        <v>0</v>
      </c>
      <c r="N166" s="383">
        <v>0</v>
      </c>
      <c r="O166" s="413">
        <v>0</v>
      </c>
      <c r="P166" s="413">
        <v>0</v>
      </c>
      <c r="Q166" s="411">
        <v>0</v>
      </c>
      <c r="R166" s="383">
        <v>0</v>
      </c>
      <c r="S166" s="383">
        <v>0</v>
      </c>
      <c r="T166" s="413">
        <v>0</v>
      </c>
      <c r="U166" s="413">
        <v>0</v>
      </c>
      <c r="V166" s="411">
        <v>0</v>
      </c>
      <c r="W166" s="383">
        <v>0</v>
      </c>
      <c r="X166" s="414">
        <v>0</v>
      </c>
      <c r="Y166" s="413">
        <v>0</v>
      </c>
      <c r="Z166" s="413">
        <v>0</v>
      </c>
      <c r="AA166" s="411">
        <v>0</v>
      </c>
      <c r="AB166" s="383">
        <v>0</v>
      </c>
      <c r="AC166" s="383">
        <v>0</v>
      </c>
    </row>
    <row r="167" spans="2:29" hidden="1" outlineLevel="1" x14ac:dyDescent="0.25">
      <c r="B167" s="185" t="s">
        <v>5288</v>
      </c>
      <c r="C167" s="185" t="s">
        <v>5369</v>
      </c>
      <c r="D167" s="187" t="s">
        <v>1709</v>
      </c>
      <c r="E167" s="382">
        <v>6.1134684533805932E-2</v>
      </c>
      <c r="F167" s="382">
        <v>3.7545070918076533E-3</v>
      </c>
      <c r="G167" s="411">
        <v>61.949367014826279</v>
      </c>
      <c r="H167" s="383"/>
      <c r="I167" s="383"/>
      <c r="J167" s="382">
        <v>7.5579542942380631E-2</v>
      </c>
      <c r="K167" s="382">
        <v>4.6325067148856652E-3</v>
      </c>
      <c r="L167" s="411">
        <v>76.436360795613481</v>
      </c>
      <c r="M167" s="383"/>
      <c r="N167" s="383"/>
      <c r="O167" s="382">
        <v>5.317523854395878E-2</v>
      </c>
      <c r="P167" s="382">
        <v>3.2666180222170275E-3</v>
      </c>
      <c r="Q167" s="411">
        <v>53.899197366580957</v>
      </c>
      <c r="R167" s="383"/>
      <c r="S167" s="383"/>
      <c r="T167" s="382">
        <v>6.1071041253132743E-2</v>
      </c>
      <c r="U167" s="382">
        <v>3.7597210260715266E-3</v>
      </c>
      <c r="V167" s="411">
        <v>62.035396930180191</v>
      </c>
      <c r="W167" s="383"/>
      <c r="X167" s="383"/>
      <c r="Y167" s="382">
        <v>3.6166103219963601E-2</v>
      </c>
      <c r="Z167" s="382">
        <v>2.2429495831336049E-3</v>
      </c>
      <c r="AA167" s="411">
        <v>37.008668121704481</v>
      </c>
      <c r="AB167" s="383"/>
      <c r="AC167" s="383"/>
    </row>
    <row r="168" spans="2:29" customFormat="1" hidden="1" outlineLevel="1" x14ac:dyDescent="0.25">
      <c r="B168" s="17" t="s">
        <v>5284</v>
      </c>
      <c r="C168" s="17" t="s">
        <v>5370</v>
      </c>
      <c r="D168" s="17" t="s">
        <v>1935</v>
      </c>
      <c r="E168" s="413">
        <v>0</v>
      </c>
      <c r="F168" s="413">
        <v>0</v>
      </c>
      <c r="G168" s="411">
        <v>0</v>
      </c>
      <c r="H168" s="383"/>
      <c r="I168" s="383">
        <v>0</v>
      </c>
      <c r="J168" s="413">
        <v>0</v>
      </c>
      <c r="K168" s="413">
        <v>0</v>
      </c>
      <c r="L168" s="411">
        <v>0</v>
      </c>
      <c r="M168" s="383">
        <v>0</v>
      </c>
      <c r="N168" s="383">
        <v>0</v>
      </c>
      <c r="O168" s="413">
        <v>0</v>
      </c>
      <c r="P168" s="413">
        <v>0</v>
      </c>
      <c r="Q168" s="411">
        <v>0</v>
      </c>
      <c r="R168" s="383">
        <v>0</v>
      </c>
      <c r="S168" s="383">
        <v>0</v>
      </c>
      <c r="T168" s="413">
        <v>0</v>
      </c>
      <c r="U168" s="413">
        <v>0</v>
      </c>
      <c r="V168" s="411">
        <v>0</v>
      </c>
      <c r="W168" s="383">
        <v>0</v>
      </c>
      <c r="X168" s="414">
        <v>0</v>
      </c>
      <c r="Y168" s="413">
        <v>0</v>
      </c>
      <c r="Z168" s="413">
        <v>0</v>
      </c>
      <c r="AA168" s="411">
        <v>0</v>
      </c>
      <c r="AB168" s="383">
        <v>0</v>
      </c>
      <c r="AC168" s="383">
        <v>0</v>
      </c>
    </row>
    <row r="169" spans="2:29" customFormat="1" hidden="1" outlineLevel="1" x14ac:dyDescent="0.25">
      <c r="B169" s="17" t="s">
        <v>5284</v>
      </c>
      <c r="C169" s="17" t="s">
        <v>5371</v>
      </c>
      <c r="D169" s="412" t="s">
        <v>1709</v>
      </c>
      <c r="E169" s="413">
        <v>2.0099074367278661E-4</v>
      </c>
      <c r="F169" s="413">
        <v>3.3615701879273561E-4</v>
      </c>
      <c r="G169" s="411">
        <v>5.5465908100801373</v>
      </c>
      <c r="H169" s="383"/>
      <c r="I169" s="383"/>
      <c r="J169" s="413">
        <v>2.4771122491435923E-4</v>
      </c>
      <c r="K169" s="413">
        <v>4.1250782783111036E-4</v>
      </c>
      <c r="L169" s="411">
        <v>6.8063791592133205</v>
      </c>
      <c r="M169" s="383"/>
      <c r="N169" s="383"/>
      <c r="O169" s="413">
        <v>2.0102326423057879E-4</v>
      </c>
      <c r="P169" s="413">
        <v>3.3824439986000619E-4</v>
      </c>
      <c r="Q169" s="411">
        <v>5.5810325976901023</v>
      </c>
      <c r="R169" s="383"/>
      <c r="S169" s="383"/>
      <c r="T169" s="413">
        <v>1.484023185745205E-4</v>
      </c>
      <c r="U169" s="413">
        <v>2.4597684303726773E-4</v>
      </c>
      <c r="V169" s="411">
        <v>4.0586179101149176</v>
      </c>
      <c r="W169" s="383"/>
      <c r="X169" s="414"/>
      <c r="Y169" s="413">
        <v>0</v>
      </c>
      <c r="Z169" s="413">
        <v>0</v>
      </c>
      <c r="AA169" s="411">
        <v>0</v>
      </c>
      <c r="AB169" s="383"/>
      <c r="AC169" s="383"/>
    </row>
    <row r="170" spans="2:29" customFormat="1" hidden="1" outlineLevel="1" x14ac:dyDescent="0.25">
      <c r="B170" s="17" t="s">
        <v>5284</v>
      </c>
      <c r="C170" s="17" t="s">
        <v>5372</v>
      </c>
      <c r="D170" s="17" t="s">
        <v>2365</v>
      </c>
      <c r="E170" s="413">
        <v>0</v>
      </c>
      <c r="F170" s="413">
        <v>0</v>
      </c>
      <c r="G170" s="411">
        <v>0</v>
      </c>
      <c r="H170" s="383"/>
      <c r="I170" s="383">
        <v>0</v>
      </c>
      <c r="J170" s="413">
        <v>0</v>
      </c>
      <c r="K170" s="413">
        <v>0</v>
      </c>
      <c r="L170" s="411">
        <v>0</v>
      </c>
      <c r="M170" s="383">
        <v>0</v>
      </c>
      <c r="N170" s="383">
        <v>0</v>
      </c>
      <c r="O170" s="413">
        <v>0</v>
      </c>
      <c r="P170" s="413">
        <v>0</v>
      </c>
      <c r="Q170" s="411">
        <v>0</v>
      </c>
      <c r="R170" s="383">
        <v>0</v>
      </c>
      <c r="S170" s="383">
        <v>0</v>
      </c>
      <c r="T170" s="413">
        <v>0</v>
      </c>
      <c r="U170" s="413">
        <v>0</v>
      </c>
      <c r="V170" s="411">
        <v>0</v>
      </c>
      <c r="W170" s="383">
        <v>0</v>
      </c>
      <c r="X170" s="414">
        <v>0</v>
      </c>
      <c r="Y170" s="413">
        <v>0</v>
      </c>
      <c r="Z170" s="413">
        <v>0</v>
      </c>
      <c r="AA170" s="411">
        <v>0</v>
      </c>
      <c r="AB170" s="383">
        <v>0</v>
      </c>
      <c r="AC170" s="383">
        <v>0</v>
      </c>
    </row>
    <row r="171" spans="2:29" customFormat="1" hidden="1" outlineLevel="1" x14ac:dyDescent="0.25">
      <c r="B171" s="17" t="s">
        <v>5284</v>
      </c>
      <c r="C171" s="17" t="s">
        <v>3989</v>
      </c>
      <c r="D171" s="412" t="s">
        <v>1709</v>
      </c>
      <c r="E171" s="413">
        <v>8.2071220333054535E-4</v>
      </c>
      <c r="F171" s="413">
        <v>1.2513348716494909E-3</v>
      </c>
      <c r="G171" s="411">
        <v>20.647025382216601</v>
      </c>
      <c r="H171" s="383"/>
      <c r="I171" s="383"/>
      <c r="J171" s="413">
        <v>4.494100356161832E-4</v>
      </c>
      <c r="K171" s="413">
        <v>6.8477743796259774E-4</v>
      </c>
      <c r="L171" s="411">
        <v>11.298827726382862</v>
      </c>
      <c r="M171" s="383"/>
      <c r="N171" s="383"/>
      <c r="O171" s="413">
        <v>1.0675131495476232E-3</v>
      </c>
      <c r="P171" s="413">
        <v>1.6270411071170271E-3</v>
      </c>
      <c r="Q171" s="411">
        <v>26.846178267430947</v>
      </c>
      <c r="R171" s="383"/>
      <c r="S171" s="383"/>
      <c r="T171" s="413">
        <v>6.5865297721978569E-4</v>
      </c>
      <c r="U171" s="413">
        <v>1.0065977935365459E-3</v>
      </c>
      <c r="V171" s="411">
        <v>16.608863593353007</v>
      </c>
      <c r="W171" s="383"/>
      <c r="X171" s="414"/>
      <c r="Y171" s="413">
        <v>2.5824026080364828E-3</v>
      </c>
      <c r="Z171" s="413">
        <v>3.9307416349166121E-3</v>
      </c>
      <c r="AA171" s="411">
        <v>64.857236976124099</v>
      </c>
      <c r="AB171" s="383"/>
      <c r="AC171" s="383"/>
    </row>
    <row r="172" spans="2:29" customFormat="1" hidden="1" outlineLevel="1" x14ac:dyDescent="0.25">
      <c r="B172" s="17" t="s">
        <v>5284</v>
      </c>
      <c r="C172" s="17" t="s">
        <v>2840</v>
      </c>
      <c r="D172" s="412" t="s">
        <v>1709</v>
      </c>
      <c r="E172" s="413">
        <v>7.2021683149415205E-4</v>
      </c>
      <c r="F172" s="413">
        <v>1.6106058259645966E-3</v>
      </c>
      <c r="G172" s="411">
        <v>26.574996128415844</v>
      </c>
      <c r="H172" s="383"/>
      <c r="I172" s="383"/>
      <c r="J172" s="413">
        <v>6.4158236528730715E-4</v>
      </c>
      <c r="K172" s="413">
        <v>1.4681149101050575E-3</v>
      </c>
      <c r="L172" s="411">
        <v>24.223896016733448</v>
      </c>
      <c r="M172" s="383"/>
      <c r="N172" s="383"/>
      <c r="O172" s="413">
        <v>6.7110488873559863E-4</v>
      </c>
      <c r="P172" s="413">
        <v>1.4982793576890033E-3</v>
      </c>
      <c r="Q172" s="411">
        <v>24.721609401868555</v>
      </c>
      <c r="R172" s="383"/>
      <c r="S172" s="383"/>
      <c r="T172" s="413">
        <v>9.0756961230855455E-4</v>
      </c>
      <c r="U172" s="413">
        <v>1.9993266502622534E-3</v>
      </c>
      <c r="V172" s="411">
        <v>32.988889729327184</v>
      </c>
      <c r="W172" s="383"/>
      <c r="X172" s="414"/>
      <c r="Y172" s="413">
        <v>1.3017013312557758E-3</v>
      </c>
      <c r="Z172" s="413">
        <v>2.7425495662239574E-3</v>
      </c>
      <c r="AA172" s="411">
        <v>45.252067842695297</v>
      </c>
      <c r="AB172" s="383"/>
      <c r="AC172" s="383"/>
    </row>
    <row r="173" spans="2:29" customFormat="1" hidden="1" outlineLevel="1" x14ac:dyDescent="0.25">
      <c r="B173" s="17" t="s">
        <v>5284</v>
      </c>
      <c r="C173" s="17" t="s">
        <v>2478</v>
      </c>
      <c r="D173" s="412" t="s">
        <v>1709</v>
      </c>
      <c r="E173" s="413">
        <v>9.8820448972453427E-4</v>
      </c>
      <c r="F173" s="413">
        <v>5.830406489374751E-4</v>
      </c>
      <c r="G173" s="411">
        <v>9.6201707074683398</v>
      </c>
      <c r="H173" s="383"/>
      <c r="I173" s="383"/>
      <c r="J173" s="413">
        <v>6.6776270281542892E-4</v>
      </c>
      <c r="K173" s="413">
        <v>3.9496014372119166E-4</v>
      </c>
      <c r="L173" s="411">
        <v>6.5168423713996626</v>
      </c>
      <c r="M173" s="383"/>
      <c r="N173" s="383"/>
      <c r="O173" s="413">
        <v>1.0024353000861149E-3</v>
      </c>
      <c r="P173" s="413">
        <v>5.9397710084517768E-4</v>
      </c>
      <c r="Q173" s="411">
        <v>9.8006221639454321</v>
      </c>
      <c r="R173" s="383"/>
      <c r="S173" s="383"/>
      <c r="T173" s="413">
        <v>1.3103919161809184E-3</v>
      </c>
      <c r="U173" s="413">
        <v>7.6576977760941134E-4</v>
      </c>
      <c r="V173" s="411">
        <v>12.635201330555287</v>
      </c>
      <c r="W173" s="383"/>
      <c r="X173" s="414"/>
      <c r="Y173" s="413">
        <v>2.4535578321786583E-3</v>
      </c>
      <c r="Z173" s="413">
        <v>1.4500779758467627E-3</v>
      </c>
      <c r="AA173" s="411">
        <v>23.926286601471585</v>
      </c>
      <c r="AB173" s="383"/>
      <c r="AC173" s="383"/>
    </row>
    <row r="174" spans="2:29" customFormat="1" hidden="1" outlineLevel="1" x14ac:dyDescent="0.25">
      <c r="B174" s="17" t="s">
        <v>5284</v>
      </c>
      <c r="C174" s="17" t="s">
        <v>3317</v>
      </c>
      <c r="D174" s="412" t="s">
        <v>1709</v>
      </c>
      <c r="E174" s="413">
        <v>4.0030656448163332E-3</v>
      </c>
      <c r="F174" s="413">
        <v>1.1344252557464864E-3</v>
      </c>
      <c r="G174" s="411">
        <v>18.718016719817026</v>
      </c>
      <c r="H174" s="383"/>
      <c r="I174" s="383"/>
      <c r="J174" s="413">
        <v>3.2213461580701238E-3</v>
      </c>
      <c r="K174" s="413">
        <v>9.3517443495175646E-4</v>
      </c>
      <c r="L174" s="411">
        <v>15.430378176703982</v>
      </c>
      <c r="M174" s="383"/>
      <c r="N174" s="383"/>
      <c r="O174" s="413">
        <v>4.2935400869133335E-3</v>
      </c>
      <c r="P174" s="413">
        <v>1.2179637917578633E-3</v>
      </c>
      <c r="Q174" s="411">
        <v>20.096402564004745</v>
      </c>
      <c r="R174" s="383"/>
      <c r="S174" s="383"/>
      <c r="T174" s="413">
        <v>4.1814601395715198E-3</v>
      </c>
      <c r="U174" s="413">
        <v>1.1554871665947211E-3</v>
      </c>
      <c r="V174" s="411">
        <v>19.065538248812896</v>
      </c>
      <c r="W174" s="383"/>
      <c r="X174" s="414"/>
      <c r="Y174" s="413">
        <v>7.8690323810161576E-3</v>
      </c>
      <c r="Z174" s="413">
        <v>2.1617223130913047E-3</v>
      </c>
      <c r="AA174" s="411">
        <v>35.668418166006525</v>
      </c>
      <c r="AB174" s="383"/>
      <c r="AC174" s="383"/>
    </row>
    <row r="175" spans="2:29" customFormat="1" hidden="1" outlineLevel="1" x14ac:dyDescent="0.25">
      <c r="B175" s="17" t="s">
        <v>5284</v>
      </c>
      <c r="C175" s="17" t="s">
        <v>5373</v>
      </c>
      <c r="D175" s="17" t="s">
        <v>5270</v>
      </c>
      <c r="E175" s="413">
        <v>0</v>
      </c>
      <c r="F175" s="413">
        <v>0</v>
      </c>
      <c r="G175" s="411">
        <v>0</v>
      </c>
      <c r="H175" s="383"/>
      <c r="I175" s="383">
        <v>0</v>
      </c>
      <c r="J175" s="413">
        <v>0</v>
      </c>
      <c r="K175" s="413">
        <v>0</v>
      </c>
      <c r="L175" s="411">
        <v>0</v>
      </c>
      <c r="M175" s="383">
        <v>0</v>
      </c>
      <c r="N175" s="383">
        <v>0</v>
      </c>
      <c r="O175" s="413">
        <v>0</v>
      </c>
      <c r="P175" s="413">
        <v>0</v>
      </c>
      <c r="Q175" s="411">
        <v>0</v>
      </c>
      <c r="R175" s="383">
        <v>0</v>
      </c>
      <c r="S175" s="383">
        <v>0</v>
      </c>
      <c r="T175" s="413">
        <v>0</v>
      </c>
      <c r="U175" s="413">
        <v>0</v>
      </c>
      <c r="V175" s="411">
        <v>0</v>
      </c>
      <c r="W175" s="383">
        <v>0</v>
      </c>
      <c r="X175" s="414">
        <v>0</v>
      </c>
      <c r="Y175" s="413">
        <v>0</v>
      </c>
      <c r="Z175" s="413">
        <v>0</v>
      </c>
      <c r="AA175" s="411">
        <v>0</v>
      </c>
      <c r="AB175" s="383">
        <v>0</v>
      </c>
      <c r="AC175" s="383">
        <v>0</v>
      </c>
    </row>
    <row r="176" spans="2:29" customFormat="1" hidden="1" outlineLevel="1" x14ac:dyDescent="0.25">
      <c r="B176" s="17" t="s">
        <v>5284</v>
      </c>
      <c r="C176" s="17" t="s">
        <v>5374</v>
      </c>
      <c r="D176" s="17" t="s">
        <v>5270</v>
      </c>
      <c r="E176" s="413">
        <v>0</v>
      </c>
      <c r="F176" s="413">
        <v>0</v>
      </c>
      <c r="G176" s="411">
        <v>0</v>
      </c>
      <c r="H176" s="383"/>
      <c r="I176" s="383">
        <v>0</v>
      </c>
      <c r="J176" s="413">
        <v>0</v>
      </c>
      <c r="K176" s="413">
        <v>0</v>
      </c>
      <c r="L176" s="411">
        <v>0</v>
      </c>
      <c r="M176" s="383">
        <v>0</v>
      </c>
      <c r="N176" s="383">
        <v>0</v>
      </c>
      <c r="O176" s="413">
        <v>0</v>
      </c>
      <c r="P176" s="413">
        <v>0</v>
      </c>
      <c r="Q176" s="411">
        <v>0</v>
      </c>
      <c r="R176" s="383">
        <v>0</v>
      </c>
      <c r="S176" s="383">
        <v>0</v>
      </c>
      <c r="T176" s="413">
        <v>0</v>
      </c>
      <c r="U176" s="413">
        <v>0</v>
      </c>
      <c r="V176" s="411">
        <v>0</v>
      </c>
      <c r="W176" s="383">
        <v>0</v>
      </c>
      <c r="X176" s="414">
        <v>0</v>
      </c>
      <c r="Y176" s="413">
        <v>0</v>
      </c>
      <c r="Z176" s="413">
        <v>0</v>
      </c>
      <c r="AA176" s="411">
        <v>0</v>
      </c>
      <c r="AB176" s="383">
        <v>0</v>
      </c>
      <c r="AC176" s="383">
        <v>0</v>
      </c>
    </row>
    <row r="177" spans="2:29" customFormat="1" hidden="1" outlineLevel="1" x14ac:dyDescent="0.25">
      <c r="B177" s="17" t="s">
        <v>5284</v>
      </c>
      <c r="C177" s="17" t="s">
        <v>2093</v>
      </c>
      <c r="D177" s="412" t="s">
        <v>1709</v>
      </c>
      <c r="E177" s="413">
        <v>5.1922608782136543E-4</v>
      </c>
      <c r="F177" s="413">
        <v>9.0563079253229764E-4</v>
      </c>
      <c r="G177" s="411">
        <v>14.942908076782912</v>
      </c>
      <c r="H177" s="383"/>
      <c r="I177" s="383"/>
      <c r="J177" s="413">
        <v>4.4131310861242979E-4</v>
      </c>
      <c r="K177" s="413">
        <v>7.9608569803646704E-4</v>
      </c>
      <c r="L177" s="411">
        <v>13.135414017601706</v>
      </c>
      <c r="M177" s="383"/>
      <c r="N177" s="383"/>
      <c r="O177" s="413">
        <v>4.2222709964405891E-4</v>
      </c>
      <c r="P177" s="413">
        <v>7.4530575856415402E-4</v>
      </c>
      <c r="Q177" s="411">
        <v>12.297545016308542</v>
      </c>
      <c r="R177" s="383"/>
      <c r="S177" s="383"/>
      <c r="T177" s="413">
        <v>8.1984639327912037E-4</v>
      </c>
      <c r="U177" s="413">
        <v>1.3789313914403065E-3</v>
      </c>
      <c r="V177" s="411">
        <v>22.752367958765056</v>
      </c>
      <c r="W177" s="383"/>
      <c r="X177" s="414"/>
      <c r="Y177" s="413">
        <v>1.0377178234354341E-3</v>
      </c>
      <c r="Z177" s="413">
        <v>1.7130326531480319E-3</v>
      </c>
      <c r="AA177" s="411">
        <v>28.265038776942529</v>
      </c>
      <c r="AB177" s="383"/>
      <c r="AC177" s="383"/>
    </row>
    <row r="178" spans="2:29" customFormat="1" hidden="1" outlineLevel="1" x14ac:dyDescent="0.25">
      <c r="B178" s="17" t="s">
        <v>5284</v>
      </c>
      <c r="C178" s="17" t="s">
        <v>5375</v>
      </c>
      <c r="D178" s="412" t="s">
        <v>1709</v>
      </c>
      <c r="E178" s="413">
        <v>1.3399382911519108E-4</v>
      </c>
      <c r="F178" s="413">
        <v>2.0718795826936423E-4</v>
      </c>
      <c r="G178" s="411">
        <v>3.41860131144451</v>
      </c>
      <c r="H178" s="383"/>
      <c r="I178" s="383"/>
      <c r="J178" s="413">
        <v>7.9640562089146552E-5</v>
      </c>
      <c r="K178" s="413">
        <v>1.231639567834407E-4</v>
      </c>
      <c r="L178" s="411">
        <v>2.0322052869267715</v>
      </c>
      <c r="M178" s="383"/>
      <c r="N178" s="383"/>
      <c r="O178" s="413">
        <v>2.1203868652387619E-4</v>
      </c>
      <c r="P178" s="413">
        <v>3.2808974356400491E-4</v>
      </c>
      <c r="Q178" s="411">
        <v>5.4134807688060809</v>
      </c>
      <c r="R178" s="383"/>
      <c r="S178" s="383"/>
      <c r="T178" s="413">
        <v>1.6652417969429994E-5</v>
      </c>
      <c r="U178" s="413">
        <v>2.5478199493227888E-5</v>
      </c>
      <c r="V178" s="411">
        <v>0.42039029163826014</v>
      </c>
      <c r="W178" s="383"/>
      <c r="X178" s="414"/>
      <c r="Y178" s="413">
        <v>3.3890592298678842E-4</v>
      </c>
      <c r="Z178" s="413">
        <v>5.1937332697725316E-4</v>
      </c>
      <c r="AA178" s="411">
        <v>8.5696598951246781</v>
      </c>
      <c r="AB178" s="383"/>
      <c r="AC178" s="383"/>
    </row>
    <row r="179" spans="2:29" customFormat="1" hidden="1" outlineLevel="1" x14ac:dyDescent="0.25">
      <c r="B179" s="17" t="s">
        <v>5284</v>
      </c>
      <c r="C179" s="17" t="s">
        <v>3764</v>
      </c>
      <c r="D179" s="412" t="s">
        <v>1709</v>
      </c>
      <c r="E179" s="413">
        <v>8.7095988924874195E-4</v>
      </c>
      <c r="F179" s="413">
        <v>2.5174090645016517E-4</v>
      </c>
      <c r="G179" s="411">
        <v>4.153724956427725</v>
      </c>
      <c r="H179" s="383"/>
      <c r="I179" s="383"/>
      <c r="J179" s="413">
        <v>8.0638525410288778E-4</v>
      </c>
      <c r="K179" s="413">
        <v>2.3206818068552114E-4</v>
      </c>
      <c r="L179" s="411">
        <v>3.8291249813110988</v>
      </c>
      <c r="M179" s="383"/>
      <c r="N179" s="383"/>
      <c r="O179" s="413">
        <v>9.5479630542546806E-4</v>
      </c>
      <c r="P179" s="413">
        <v>2.7645091793099209E-4</v>
      </c>
      <c r="Q179" s="411">
        <v>4.5614401458613694</v>
      </c>
      <c r="R179" s="383"/>
      <c r="S179" s="383"/>
      <c r="T179" s="413">
        <v>7.6372678808608657E-4</v>
      </c>
      <c r="U179" s="413">
        <v>2.2108378309179349E-4</v>
      </c>
      <c r="V179" s="411">
        <v>3.6478824210145926</v>
      </c>
      <c r="W179" s="383"/>
      <c r="X179" s="414"/>
      <c r="Y179" s="413">
        <v>9.1728518984329245E-4</v>
      </c>
      <c r="Z179" s="413">
        <v>2.6426915511171961E-4</v>
      </c>
      <c r="AA179" s="411">
        <v>4.3604410593433736</v>
      </c>
      <c r="AB179" s="383"/>
      <c r="AC179" s="383"/>
    </row>
    <row r="180" spans="2:29" customFormat="1" hidden="1" outlineLevel="1" x14ac:dyDescent="0.25">
      <c r="B180" s="17" t="s">
        <v>5284</v>
      </c>
      <c r="C180" s="17" t="s">
        <v>5376</v>
      </c>
      <c r="D180" s="17" t="s">
        <v>5377</v>
      </c>
      <c r="E180" s="413">
        <v>0</v>
      </c>
      <c r="F180" s="413">
        <v>0</v>
      </c>
      <c r="G180" s="411">
        <v>0</v>
      </c>
      <c r="H180" s="383"/>
      <c r="I180" s="383">
        <v>0</v>
      </c>
      <c r="J180" s="413">
        <v>0</v>
      </c>
      <c r="K180" s="413">
        <v>0</v>
      </c>
      <c r="L180" s="411">
        <v>0</v>
      </c>
      <c r="M180" s="383">
        <v>0</v>
      </c>
      <c r="N180" s="383">
        <v>0</v>
      </c>
      <c r="O180" s="413">
        <v>0</v>
      </c>
      <c r="P180" s="413">
        <v>0</v>
      </c>
      <c r="Q180" s="411">
        <v>0</v>
      </c>
      <c r="R180" s="383">
        <v>0</v>
      </c>
      <c r="S180" s="383">
        <v>0</v>
      </c>
      <c r="T180" s="413">
        <v>0</v>
      </c>
      <c r="U180" s="413">
        <v>0</v>
      </c>
      <c r="V180" s="411">
        <v>0</v>
      </c>
      <c r="W180" s="383">
        <v>0</v>
      </c>
      <c r="X180" s="414">
        <v>0</v>
      </c>
      <c r="Y180" s="413">
        <v>0</v>
      </c>
      <c r="Z180" s="413">
        <v>0</v>
      </c>
      <c r="AA180" s="411">
        <v>0</v>
      </c>
      <c r="AB180" s="383">
        <v>0</v>
      </c>
      <c r="AC180" s="383">
        <v>0</v>
      </c>
    </row>
    <row r="181" spans="2:29" customFormat="1" hidden="1" outlineLevel="1" x14ac:dyDescent="0.25">
      <c r="B181" s="17" t="s">
        <v>5284</v>
      </c>
      <c r="C181" s="17" t="s">
        <v>4516</v>
      </c>
      <c r="D181" s="412" t="s">
        <v>1709</v>
      </c>
      <c r="E181" s="413">
        <v>5.0247685918196653E-4</v>
      </c>
      <c r="F181" s="413">
        <v>3.1036320668806133E-4</v>
      </c>
      <c r="G181" s="411">
        <v>5.1209929103530119</v>
      </c>
      <c r="H181" s="383"/>
      <c r="I181" s="383"/>
      <c r="J181" s="413">
        <v>3.5879133974663394E-4</v>
      </c>
      <c r="K181" s="413">
        <v>2.2061157392674698E-4</v>
      </c>
      <c r="L181" s="411">
        <v>3.6400909697913253</v>
      </c>
      <c r="M181" s="383"/>
      <c r="N181" s="383"/>
      <c r="O181" s="413">
        <v>5.8170195669231956E-4</v>
      </c>
      <c r="P181" s="413">
        <v>3.5990166915147434E-4</v>
      </c>
      <c r="Q181" s="411">
        <v>5.9383775409993262</v>
      </c>
      <c r="R181" s="383"/>
      <c r="S181" s="383"/>
      <c r="T181" s="413">
        <v>4.94592207009133E-4</v>
      </c>
      <c r="U181" s="413">
        <v>3.0550782502207795E-4</v>
      </c>
      <c r="V181" s="411">
        <v>5.0408791128642862</v>
      </c>
      <c r="W181" s="383"/>
      <c r="X181" s="414"/>
      <c r="Y181" s="413">
        <v>8.9277502589266611E-4</v>
      </c>
      <c r="Z181" s="413">
        <v>5.5097872163105215E-4</v>
      </c>
      <c r="AA181" s="411">
        <v>9.0911489069123608</v>
      </c>
      <c r="AB181" s="383"/>
      <c r="AC181" s="383"/>
    </row>
    <row r="182" spans="2:29" customFormat="1" hidden="1" outlineLevel="1" x14ac:dyDescent="0.25">
      <c r="B182" s="17" t="s">
        <v>5284</v>
      </c>
      <c r="C182" s="17" t="s">
        <v>2480</v>
      </c>
      <c r="D182" s="412" t="s">
        <v>1709</v>
      </c>
      <c r="E182" s="413">
        <v>1.4404336629883041E-3</v>
      </c>
      <c r="F182" s="413">
        <v>8.9943357793572005E-4</v>
      </c>
      <c r="G182" s="411">
        <v>14.84065403593938</v>
      </c>
      <c r="H182" s="383"/>
      <c r="I182" s="383"/>
      <c r="J182" s="413">
        <v>1.1962487641166842E-3</v>
      </c>
      <c r="K182" s="413">
        <v>7.4556763300972725E-4</v>
      </c>
      <c r="L182" s="411">
        <v>12.3018659446605</v>
      </c>
      <c r="M182" s="383"/>
      <c r="N182" s="383"/>
      <c r="O182" s="413">
        <v>1.5869024459633329E-3</v>
      </c>
      <c r="P182" s="413">
        <v>9.9075087093010417E-4</v>
      </c>
      <c r="Q182" s="411">
        <v>16.347389370346718</v>
      </c>
      <c r="R182" s="383"/>
      <c r="S182" s="383"/>
      <c r="T182" s="413">
        <v>1.4368731467110812E-3</v>
      </c>
      <c r="U182" s="413">
        <v>8.9966283316084735E-4</v>
      </c>
      <c r="V182" s="411">
        <v>14.844436747153981</v>
      </c>
      <c r="W182" s="383"/>
      <c r="X182" s="414"/>
      <c r="Y182" s="413">
        <v>1.4760563255392951E-3</v>
      </c>
      <c r="Z182" s="413">
        <v>9.1815181844102098E-4</v>
      </c>
      <c r="AA182" s="411">
        <v>15.149505004276847</v>
      </c>
      <c r="AB182" s="383"/>
      <c r="AC182" s="383"/>
    </row>
    <row r="183" spans="2:29" customFormat="1" hidden="1" outlineLevel="1" x14ac:dyDescent="0.25">
      <c r="B183" s="17" t="s">
        <v>5284</v>
      </c>
      <c r="C183" s="17" t="s">
        <v>3312</v>
      </c>
      <c r="D183" s="17" t="s">
        <v>3310</v>
      </c>
      <c r="E183" s="413">
        <v>0</v>
      </c>
      <c r="F183" s="413">
        <v>0</v>
      </c>
      <c r="G183" s="411">
        <v>0</v>
      </c>
      <c r="H183" s="383"/>
      <c r="I183" s="383">
        <v>0</v>
      </c>
      <c r="J183" s="413">
        <v>0</v>
      </c>
      <c r="K183" s="413">
        <v>0</v>
      </c>
      <c r="L183" s="411">
        <v>0</v>
      </c>
      <c r="M183" s="383">
        <v>0</v>
      </c>
      <c r="N183" s="383">
        <v>0</v>
      </c>
      <c r="O183" s="413">
        <v>0</v>
      </c>
      <c r="P183" s="413">
        <v>0</v>
      </c>
      <c r="Q183" s="411">
        <v>0</v>
      </c>
      <c r="R183" s="383">
        <v>0</v>
      </c>
      <c r="S183" s="383">
        <v>0</v>
      </c>
      <c r="T183" s="413">
        <v>0</v>
      </c>
      <c r="U183" s="413">
        <v>0</v>
      </c>
      <c r="V183" s="411">
        <v>0</v>
      </c>
      <c r="W183" s="383">
        <v>0</v>
      </c>
      <c r="X183" s="414">
        <v>0</v>
      </c>
      <c r="Y183" s="413">
        <v>0</v>
      </c>
      <c r="Z183" s="413">
        <v>0</v>
      </c>
      <c r="AA183" s="411">
        <v>0</v>
      </c>
      <c r="AB183" s="383">
        <v>0</v>
      </c>
      <c r="AC183" s="383">
        <v>0</v>
      </c>
    </row>
    <row r="184" spans="2:29" hidden="1" outlineLevel="1" x14ac:dyDescent="0.25">
      <c r="B184" s="185" t="s">
        <v>5284</v>
      </c>
      <c r="C184" s="185" t="s">
        <v>2441</v>
      </c>
      <c r="D184" s="187" t="s">
        <v>1709</v>
      </c>
      <c r="E184" s="382">
        <v>7.2524160008597171E-3</v>
      </c>
      <c r="F184" s="382">
        <v>7.8369640803747378E-4</v>
      </c>
      <c r="G184" s="411">
        <v>12.930990732618318</v>
      </c>
      <c r="H184" s="383"/>
      <c r="I184" s="383"/>
      <c r="J184" s="382">
        <v>7.9294537109038978E-3</v>
      </c>
      <c r="K184" s="382">
        <v>8.5396006046739939E-4</v>
      </c>
      <c r="L184" s="411">
        <v>14.09034099771209</v>
      </c>
      <c r="M184" s="383"/>
      <c r="N184" s="383"/>
      <c r="O184" s="382">
        <v>7.7066235039174964E-3</v>
      </c>
      <c r="P184" s="382">
        <v>8.3461180902673403E-4</v>
      </c>
      <c r="Q184" s="411">
        <v>13.771094848941111</v>
      </c>
      <c r="R184" s="383"/>
      <c r="S184" s="383"/>
      <c r="T184" s="382">
        <v>5.5296616909508442E-3</v>
      </c>
      <c r="U184" s="382">
        <v>5.9771870978257843E-4</v>
      </c>
      <c r="V184" s="411">
        <v>9.8623587114125435</v>
      </c>
      <c r="W184" s="383"/>
      <c r="X184" s="383"/>
      <c r="Y184" s="382">
        <v>2.8757983125975765E-3</v>
      </c>
      <c r="Z184" s="382">
        <v>3.036288422737288E-4</v>
      </c>
      <c r="AA184" s="411">
        <v>5.0098758975165252</v>
      </c>
      <c r="AB184" s="383"/>
      <c r="AC184" s="383"/>
    </row>
    <row r="185" spans="2:29" customFormat="1" hidden="1" outlineLevel="1" x14ac:dyDescent="0.25">
      <c r="B185" s="17" t="s">
        <v>5284</v>
      </c>
      <c r="C185" s="17" t="s">
        <v>5378</v>
      </c>
      <c r="D185" s="17" t="s">
        <v>1916</v>
      </c>
      <c r="E185" s="413">
        <v>0</v>
      </c>
      <c r="F185" s="413">
        <v>0</v>
      </c>
      <c r="G185" s="411">
        <v>0</v>
      </c>
      <c r="H185" s="383"/>
      <c r="I185" s="383">
        <v>0</v>
      </c>
      <c r="J185" s="413">
        <v>0</v>
      </c>
      <c r="K185" s="413">
        <v>0</v>
      </c>
      <c r="L185" s="411">
        <v>0</v>
      </c>
      <c r="M185" s="383">
        <v>0</v>
      </c>
      <c r="N185" s="383">
        <v>0</v>
      </c>
      <c r="O185" s="413">
        <v>0</v>
      </c>
      <c r="P185" s="413">
        <v>0</v>
      </c>
      <c r="Q185" s="411">
        <v>0</v>
      </c>
      <c r="R185" s="383">
        <v>0</v>
      </c>
      <c r="S185" s="383">
        <v>0</v>
      </c>
      <c r="T185" s="413">
        <v>0</v>
      </c>
      <c r="U185" s="413">
        <v>0</v>
      </c>
      <c r="V185" s="411">
        <v>0</v>
      </c>
      <c r="W185" s="383">
        <v>0</v>
      </c>
      <c r="X185" s="414">
        <v>0</v>
      </c>
      <c r="Y185" s="413">
        <v>0</v>
      </c>
      <c r="Z185" s="413">
        <v>0</v>
      </c>
      <c r="AA185" s="411">
        <v>0</v>
      </c>
      <c r="AB185" s="383">
        <v>0</v>
      </c>
      <c r="AC185" s="383">
        <v>0</v>
      </c>
    </row>
    <row r="186" spans="2:29" customFormat="1" hidden="1" outlineLevel="1" x14ac:dyDescent="0.25">
      <c r="B186" s="17" t="s">
        <v>5284</v>
      </c>
      <c r="C186" s="17" t="s">
        <v>3315</v>
      </c>
      <c r="D186" s="412" t="s">
        <v>2049</v>
      </c>
      <c r="E186" s="413">
        <v>4.8572763054256763E-4</v>
      </c>
      <c r="F186" s="413">
        <v>5.1252639636560579E-5</v>
      </c>
      <c r="G186" s="411">
        <v>0.84566855400324958</v>
      </c>
      <c r="H186" s="383"/>
      <c r="I186" s="383"/>
      <c r="J186" s="413">
        <v>1.9905918459300692E-4</v>
      </c>
      <c r="K186" s="413">
        <v>2.1058859098183066E-5</v>
      </c>
      <c r="L186" s="411">
        <v>0.34747117512002057</v>
      </c>
      <c r="M186" s="383"/>
      <c r="N186" s="383"/>
      <c r="O186" s="413">
        <v>7.8750831659788866E-4</v>
      </c>
      <c r="P186" s="413">
        <v>8.304889054187914E-5</v>
      </c>
      <c r="Q186" s="411">
        <v>1.3703066939410058</v>
      </c>
      <c r="R186" s="383"/>
      <c r="S186" s="383"/>
      <c r="T186" s="413">
        <v>9.2751449109075321E-5</v>
      </c>
      <c r="U186" s="413">
        <v>9.831653605561983E-6</v>
      </c>
      <c r="V186" s="411">
        <v>0.16222228449177273</v>
      </c>
      <c r="W186" s="383"/>
      <c r="X186" s="414"/>
      <c r="Y186" s="413">
        <v>2.0334355379207306E-3</v>
      </c>
      <c r="Z186" s="413">
        <v>2.1435799628914369E-4</v>
      </c>
      <c r="AA186" s="411">
        <v>3.5369069387708709</v>
      </c>
      <c r="AB186" s="383"/>
      <c r="AC186" s="383"/>
    </row>
    <row r="187" spans="2:29" customFormat="1" hidden="1" outlineLevel="1" x14ac:dyDescent="0.25">
      <c r="B187" s="17" t="s">
        <v>5284</v>
      </c>
      <c r="C187" s="17" t="s">
        <v>5379</v>
      </c>
      <c r="D187" s="17" t="s">
        <v>5270</v>
      </c>
      <c r="E187" s="413">
        <v>0</v>
      </c>
      <c r="F187" s="413">
        <v>0</v>
      </c>
      <c r="G187" s="411">
        <v>0</v>
      </c>
      <c r="H187" s="383"/>
      <c r="I187" s="383">
        <v>0</v>
      </c>
      <c r="J187" s="413">
        <v>0</v>
      </c>
      <c r="K187" s="413">
        <v>0</v>
      </c>
      <c r="L187" s="411">
        <v>0</v>
      </c>
      <c r="M187" s="383">
        <v>0</v>
      </c>
      <c r="N187" s="383">
        <v>0</v>
      </c>
      <c r="O187" s="413">
        <v>0</v>
      </c>
      <c r="P187" s="413">
        <v>0</v>
      </c>
      <c r="Q187" s="411">
        <v>0</v>
      </c>
      <c r="R187" s="383">
        <v>0</v>
      </c>
      <c r="S187" s="383">
        <v>0</v>
      </c>
      <c r="T187" s="413">
        <v>0</v>
      </c>
      <c r="U187" s="413">
        <v>0</v>
      </c>
      <c r="V187" s="411">
        <v>0</v>
      </c>
      <c r="W187" s="383">
        <v>0</v>
      </c>
      <c r="X187" s="414">
        <v>0</v>
      </c>
      <c r="Y187" s="413">
        <v>0</v>
      </c>
      <c r="Z187" s="413">
        <v>0</v>
      </c>
      <c r="AA187" s="411">
        <v>0</v>
      </c>
      <c r="AB187" s="383">
        <v>0</v>
      </c>
      <c r="AC187" s="383">
        <v>0</v>
      </c>
    </row>
    <row r="188" spans="2:29" customFormat="1" hidden="1" outlineLevel="1" x14ac:dyDescent="0.25">
      <c r="B188" s="17" t="s">
        <v>5284</v>
      </c>
      <c r="C188" s="17" t="s">
        <v>5380</v>
      </c>
      <c r="D188" s="412" t="s">
        <v>1709</v>
      </c>
      <c r="E188" s="413">
        <v>8.3746143196994417E-5</v>
      </c>
      <c r="F188" s="413">
        <v>1.7921674644156807E-5</v>
      </c>
      <c r="G188" s="411">
        <v>0.29570763162858732</v>
      </c>
      <c r="H188" s="383"/>
      <c r="I188" s="383"/>
      <c r="J188" s="413">
        <v>5.3513125987778526E-5</v>
      </c>
      <c r="K188" s="413">
        <v>1.1451808961384605E-5</v>
      </c>
      <c r="L188" s="411">
        <v>0.188954847862846</v>
      </c>
      <c r="M188" s="383"/>
      <c r="N188" s="383"/>
      <c r="O188" s="413">
        <v>1.4023164993949634E-4</v>
      </c>
      <c r="P188" s="413">
        <v>3.000957308705222E-5</v>
      </c>
      <c r="Q188" s="411">
        <v>0.49515795593636164</v>
      </c>
      <c r="R188" s="383"/>
      <c r="S188" s="383"/>
      <c r="T188" s="413">
        <v>0</v>
      </c>
      <c r="U188" s="413">
        <v>0</v>
      </c>
      <c r="V188" s="411">
        <v>0</v>
      </c>
      <c r="W188" s="383"/>
      <c r="X188" s="414"/>
      <c r="Y188" s="413">
        <v>0</v>
      </c>
      <c r="Z188" s="413">
        <v>0</v>
      </c>
      <c r="AA188" s="411">
        <v>0</v>
      </c>
      <c r="AB188" s="383"/>
      <c r="AC188" s="383"/>
    </row>
    <row r="189" spans="2:29" customFormat="1" hidden="1" outlineLevel="1" x14ac:dyDescent="0.25">
      <c r="B189" s="17" t="s">
        <v>5284</v>
      </c>
      <c r="C189" s="17" t="s">
        <v>2123</v>
      </c>
      <c r="D189" s="412" t="s">
        <v>1709</v>
      </c>
      <c r="E189" s="413">
        <v>1.0886998615609275E-3</v>
      </c>
      <c r="F189" s="413">
        <v>6.054846153142698E-4</v>
      </c>
      <c r="G189" s="411">
        <v>9.9904961526854521</v>
      </c>
      <c r="H189" s="383"/>
      <c r="I189" s="383"/>
      <c r="J189" s="413">
        <v>7.3996968915855915E-4</v>
      </c>
      <c r="K189" s="413">
        <v>4.1150892712942655E-4</v>
      </c>
      <c r="L189" s="411">
        <v>6.7898972976355383</v>
      </c>
      <c r="M189" s="383"/>
      <c r="N189" s="383"/>
      <c r="O189" s="413">
        <v>1.2462732581245883E-3</v>
      </c>
      <c r="P189" s="413">
        <v>6.9313318025888461E-4</v>
      </c>
      <c r="Q189" s="411">
        <v>11.436697474271597</v>
      </c>
      <c r="R189" s="383"/>
      <c r="S189" s="383"/>
      <c r="T189" s="413">
        <v>1.143572300708376E-3</v>
      </c>
      <c r="U189" s="413">
        <v>6.3600962445528196E-4</v>
      </c>
      <c r="V189" s="411">
        <v>10.494158803512152</v>
      </c>
      <c r="W189" s="383"/>
      <c r="X189" s="414"/>
      <c r="Y189" s="413">
        <v>2.1391620731424964E-3</v>
      </c>
      <c r="Z189" s="413">
        <v>1.1897032145246345E-3</v>
      </c>
      <c r="AA189" s="411">
        <v>19.630103039656468</v>
      </c>
      <c r="AB189" s="383"/>
      <c r="AC189" s="383"/>
    </row>
    <row r="190" spans="2:29" customFormat="1" hidden="1" outlineLevel="1" x14ac:dyDescent="0.25">
      <c r="B190" s="17" t="s">
        <v>5284</v>
      </c>
      <c r="C190" s="17" t="s">
        <v>2125</v>
      </c>
      <c r="D190" s="412" t="s">
        <v>1709</v>
      </c>
      <c r="E190" s="413">
        <v>8.5421066060934316E-4</v>
      </c>
      <c r="F190" s="413">
        <v>1.6062510265183529E-4</v>
      </c>
      <c r="G190" s="411">
        <v>2.6503141937552823</v>
      </c>
      <c r="H190" s="383"/>
      <c r="I190" s="383"/>
      <c r="J190" s="413">
        <v>5.5328301150961651E-4</v>
      </c>
      <c r="K190" s="413">
        <v>1.0405909483073181E-4</v>
      </c>
      <c r="L190" s="411">
        <v>1.7169750647070749</v>
      </c>
      <c r="M190" s="383"/>
      <c r="N190" s="383"/>
      <c r="O190" s="413">
        <v>8.5524340722883756E-4</v>
      </c>
      <c r="P190" s="413">
        <v>1.6087888519310262E-4</v>
      </c>
      <c r="Q190" s="411">
        <v>2.654501605686193</v>
      </c>
      <c r="R190" s="383"/>
      <c r="S190" s="383"/>
      <c r="T190" s="413">
        <v>1.1929576325835588E-3</v>
      </c>
      <c r="U190" s="413">
        <v>2.2420011181960281E-4</v>
      </c>
      <c r="V190" s="411">
        <v>3.6993018450234465</v>
      </c>
      <c r="W190" s="383"/>
      <c r="X190" s="414"/>
      <c r="Y190" s="413">
        <v>2.0999458108214943E-3</v>
      </c>
      <c r="Z190" s="413">
        <v>3.9415121685078833E-4</v>
      </c>
      <c r="AA190" s="411">
        <v>6.5034950780380072</v>
      </c>
      <c r="AB190" s="383"/>
      <c r="AC190" s="383"/>
    </row>
    <row r="191" spans="2:29" customFormat="1" hidden="1" outlineLevel="1" x14ac:dyDescent="0.25">
      <c r="B191" s="17" t="s">
        <v>5381</v>
      </c>
      <c r="C191" s="17" t="s">
        <v>5382</v>
      </c>
      <c r="D191" s="17" t="s">
        <v>5263</v>
      </c>
      <c r="E191" s="413">
        <v>0</v>
      </c>
      <c r="F191" s="413">
        <v>0</v>
      </c>
      <c r="G191" s="411">
        <v>0</v>
      </c>
      <c r="H191" s="383"/>
      <c r="I191" s="383">
        <v>0</v>
      </c>
      <c r="J191" s="413">
        <v>0</v>
      </c>
      <c r="K191" s="413">
        <v>0</v>
      </c>
      <c r="L191" s="411">
        <v>0</v>
      </c>
      <c r="M191" s="383">
        <v>0</v>
      </c>
      <c r="N191" s="383">
        <v>0</v>
      </c>
      <c r="O191" s="413">
        <v>0</v>
      </c>
      <c r="P191" s="413">
        <v>0</v>
      </c>
      <c r="Q191" s="411">
        <v>0</v>
      </c>
      <c r="R191" s="383">
        <v>0</v>
      </c>
      <c r="S191" s="383">
        <v>0</v>
      </c>
      <c r="T191" s="413">
        <v>0</v>
      </c>
      <c r="U191" s="413">
        <v>0</v>
      </c>
      <c r="V191" s="411">
        <v>0</v>
      </c>
      <c r="W191" s="383">
        <v>0</v>
      </c>
      <c r="X191" s="414">
        <v>0</v>
      </c>
      <c r="Y191" s="413">
        <v>0</v>
      </c>
      <c r="Z191" s="413">
        <v>0</v>
      </c>
      <c r="AA191" s="411">
        <v>0</v>
      </c>
      <c r="AB191" s="383">
        <v>0</v>
      </c>
      <c r="AC191" s="383">
        <v>0</v>
      </c>
    </row>
    <row r="192" spans="2:29" customFormat="1" hidden="1" outlineLevel="1" x14ac:dyDescent="0.25">
      <c r="B192" s="17" t="s">
        <v>5381</v>
      </c>
      <c r="C192" s="17" t="s">
        <v>5383</v>
      </c>
      <c r="D192" s="412" t="s">
        <v>2432</v>
      </c>
      <c r="E192" s="413">
        <v>2.5123842959098327E-4</v>
      </c>
      <c r="F192" s="413">
        <v>1.8513592384273161E-2</v>
      </c>
      <c r="G192" s="411">
        <v>305.47427434050718</v>
      </c>
      <c r="H192" s="383"/>
      <c r="I192" s="383"/>
      <c r="J192" s="413">
        <v>2.6375213978246188E-4</v>
      </c>
      <c r="K192" s="413">
        <v>1.9324082348036752E-2</v>
      </c>
      <c r="L192" s="411">
        <v>318.84735874260639</v>
      </c>
      <c r="M192" s="383"/>
      <c r="N192" s="383"/>
      <c r="O192" s="413">
        <v>2.9020153177647482E-4</v>
      </c>
      <c r="P192" s="413">
        <v>2.1517839966768443E-2</v>
      </c>
      <c r="Q192" s="411">
        <v>355.04435945167933</v>
      </c>
      <c r="R192" s="383"/>
      <c r="S192" s="383"/>
      <c r="T192" s="413">
        <v>1.5892027192376815E-4</v>
      </c>
      <c r="U192" s="413">
        <v>1.1557445863515085E-2</v>
      </c>
      <c r="V192" s="411">
        <v>190.69785674799891</v>
      </c>
      <c r="W192" s="383"/>
      <c r="X192" s="414"/>
      <c r="Y192" s="413">
        <v>0</v>
      </c>
      <c r="Z192" s="413">
        <v>0</v>
      </c>
      <c r="AA192" s="411">
        <v>0</v>
      </c>
      <c r="AB192" s="383"/>
      <c r="AC192" s="383"/>
    </row>
    <row r="193" spans="2:29" customFormat="1" hidden="1" outlineLevel="1" x14ac:dyDescent="0.25">
      <c r="B193" s="17" t="s">
        <v>5381</v>
      </c>
      <c r="C193" s="17" t="s">
        <v>3751</v>
      </c>
      <c r="D193" s="412" t="s">
        <v>1709</v>
      </c>
      <c r="E193" s="413">
        <v>3.3498457278797771E-5</v>
      </c>
      <c r="F193" s="413">
        <v>2.7368239596777774E-4</v>
      </c>
      <c r="G193" s="411">
        <v>4.5157595334683327</v>
      </c>
      <c r="H193" s="383"/>
      <c r="I193" s="383"/>
      <c r="J193" s="413">
        <v>5.9163526679518051E-6</v>
      </c>
      <c r="K193" s="413">
        <v>4.8336601297166307E-5</v>
      </c>
      <c r="L193" s="411">
        <v>0.7975539214032441</v>
      </c>
      <c r="M193" s="383"/>
      <c r="N193" s="383"/>
      <c r="O193" s="413">
        <v>6.0998716785293759E-5</v>
      </c>
      <c r="P193" s="413">
        <v>4.9835951613584996E-4</v>
      </c>
      <c r="Q193" s="411">
        <v>8.2229320162415238</v>
      </c>
      <c r="R193" s="383"/>
      <c r="S193" s="383"/>
      <c r="T193" s="413">
        <v>0</v>
      </c>
      <c r="U193" s="413">
        <v>0</v>
      </c>
      <c r="V193" s="411">
        <v>0</v>
      </c>
      <c r="W193" s="383"/>
      <c r="X193" s="414"/>
      <c r="Y193" s="413">
        <v>1.6945296149339421E-4</v>
      </c>
      <c r="Z193" s="413">
        <v>1.3844306954010307E-3</v>
      </c>
      <c r="AA193" s="411">
        <v>22.843106474117008</v>
      </c>
      <c r="AB193" s="383"/>
      <c r="AC193" s="383"/>
    </row>
    <row r="194" spans="2:29" customFormat="1" hidden="1" outlineLevel="1" x14ac:dyDescent="0.25">
      <c r="B194" s="17" t="s">
        <v>5381</v>
      </c>
      <c r="C194" s="17" t="s">
        <v>5384</v>
      </c>
      <c r="D194" s="412" t="s">
        <v>1709</v>
      </c>
      <c r="E194" s="413">
        <v>3.3498457278797767E-4</v>
      </c>
      <c r="F194" s="413">
        <v>6.1469669106593914E-4</v>
      </c>
      <c r="G194" s="411">
        <v>10.142495402587995</v>
      </c>
      <c r="H194" s="383"/>
      <c r="I194" s="383"/>
      <c r="J194" s="413">
        <v>4.6402606358131543E-4</v>
      </c>
      <c r="K194" s="413">
        <v>8.5148782667171389E-4</v>
      </c>
      <c r="L194" s="411">
        <v>14.049549140083279</v>
      </c>
      <c r="M194" s="383"/>
      <c r="N194" s="383"/>
      <c r="O194" s="413">
        <v>3.3948592977490127E-4</v>
      </c>
      <c r="P194" s="413">
        <v>6.2295668113694397E-4</v>
      </c>
      <c r="Q194" s="411">
        <v>10.278785238759575</v>
      </c>
      <c r="R194" s="383"/>
      <c r="S194" s="383"/>
      <c r="T194" s="413">
        <v>1.6652417969429995E-4</v>
      </c>
      <c r="U194" s="413">
        <v>3.0557186973904037E-4</v>
      </c>
      <c r="V194" s="411">
        <v>5.0419358506941663</v>
      </c>
      <c r="W194" s="383"/>
      <c r="X194" s="414"/>
      <c r="Y194" s="413">
        <v>0</v>
      </c>
      <c r="Z194" s="413">
        <v>0</v>
      </c>
      <c r="AA194" s="411">
        <v>0</v>
      </c>
      <c r="AB194" s="383"/>
      <c r="AC194" s="383"/>
    </row>
    <row r="195" spans="2:29" customFormat="1" hidden="1" outlineLevel="1" x14ac:dyDescent="0.25">
      <c r="B195" s="17" t="s">
        <v>5381</v>
      </c>
      <c r="C195" s="17" t="s">
        <v>5385</v>
      </c>
      <c r="D195" s="412" t="s">
        <v>2039</v>
      </c>
      <c r="E195" s="413">
        <v>1.6749228639398885E-5</v>
      </c>
      <c r="F195" s="413">
        <v>4.9912701345408676E-5</v>
      </c>
      <c r="G195" s="411">
        <v>0.82355957219924314</v>
      </c>
      <c r="H195" s="383"/>
      <c r="I195" s="383"/>
      <c r="J195" s="413">
        <v>2.3201303179065773E-5</v>
      </c>
      <c r="K195" s="413">
        <v>6.9139883473616005E-5</v>
      </c>
      <c r="L195" s="411">
        <v>1.140808077314664</v>
      </c>
      <c r="M195" s="383"/>
      <c r="N195" s="383"/>
      <c r="O195" s="413">
        <v>1.6974296488745065E-5</v>
      </c>
      <c r="P195" s="413">
        <v>5.058340353646029E-5</v>
      </c>
      <c r="Q195" s="411">
        <v>0.83462615835159482</v>
      </c>
      <c r="R195" s="383"/>
      <c r="S195" s="383"/>
      <c r="T195" s="413">
        <v>8.326208984714997E-6</v>
      </c>
      <c r="U195" s="413">
        <v>2.4812102774450689E-5</v>
      </c>
      <c r="V195" s="411">
        <v>0.40939969577843638</v>
      </c>
      <c r="W195" s="383"/>
      <c r="X195" s="414"/>
      <c r="Y195" s="413">
        <v>0</v>
      </c>
      <c r="Z195" s="413">
        <v>0</v>
      </c>
      <c r="AA195" s="411">
        <v>0</v>
      </c>
      <c r="AB195" s="383"/>
      <c r="AC195" s="383"/>
    </row>
    <row r="196" spans="2:29" customFormat="1" hidden="1" outlineLevel="1" x14ac:dyDescent="0.25">
      <c r="B196" s="17" t="s">
        <v>5381</v>
      </c>
      <c r="C196" s="17" t="s">
        <v>5386</v>
      </c>
      <c r="D196" s="412" t="s">
        <v>1709</v>
      </c>
      <c r="E196" s="413">
        <v>2.0099074367278661E-4</v>
      </c>
      <c r="F196" s="413">
        <v>1.1582091604144327E-3</v>
      </c>
      <c r="G196" s="411">
        <v>19.110451146838141</v>
      </c>
      <c r="H196" s="383"/>
      <c r="I196" s="383"/>
      <c r="J196" s="413">
        <v>1.5709356818819462E-4</v>
      </c>
      <c r="K196" s="413">
        <v>9.0525168668447137E-4</v>
      </c>
      <c r="L196" s="411">
        <v>14.936652830293777</v>
      </c>
      <c r="M196" s="383"/>
      <c r="N196" s="383"/>
      <c r="O196" s="413">
        <v>2.7860172566167545E-4</v>
      </c>
      <c r="P196" s="413">
        <v>1.6054424441254043E-3</v>
      </c>
      <c r="Q196" s="411">
        <v>26.489800328069173</v>
      </c>
      <c r="R196" s="383"/>
      <c r="S196" s="383"/>
      <c r="T196" s="413">
        <v>7.4201159287260251E-5</v>
      </c>
      <c r="U196" s="413">
        <v>4.2758418039283712E-4</v>
      </c>
      <c r="V196" s="411">
        <v>7.0551389764818122</v>
      </c>
      <c r="W196" s="383"/>
      <c r="X196" s="414"/>
      <c r="Y196" s="413">
        <v>3.3890592298678842E-4</v>
      </c>
      <c r="Z196" s="413">
        <v>1.9529453812113678E-3</v>
      </c>
      <c r="AA196" s="411">
        <v>32.22359878998757</v>
      </c>
      <c r="AB196" s="383"/>
      <c r="AC196" s="383"/>
    </row>
    <row r="197" spans="2:29" customFormat="1" hidden="1" outlineLevel="1" x14ac:dyDescent="0.25">
      <c r="B197" s="17" t="s">
        <v>5381</v>
      </c>
      <c r="C197" s="17" t="s">
        <v>2121</v>
      </c>
      <c r="D197" s="412" t="s">
        <v>1709</v>
      </c>
      <c r="E197" s="413">
        <v>3.3498457278797767E-4</v>
      </c>
      <c r="F197" s="413">
        <v>4.5306663469573983E-4</v>
      </c>
      <c r="G197" s="411">
        <v>7.4755994724797068</v>
      </c>
      <c r="H197" s="383"/>
      <c r="I197" s="383"/>
      <c r="J197" s="413">
        <v>4.0899539016858846E-4</v>
      </c>
      <c r="K197" s="413">
        <v>5.5302868851948394E-4</v>
      </c>
      <c r="L197" s="411">
        <v>9.1249733605714844</v>
      </c>
      <c r="M197" s="383"/>
      <c r="N197" s="383"/>
      <c r="O197" s="413">
        <v>2.9536440914820365E-4</v>
      </c>
      <c r="P197" s="413">
        <v>3.9937005957137867E-4</v>
      </c>
      <c r="Q197" s="411">
        <v>6.5896059829277478</v>
      </c>
      <c r="R197" s="383"/>
      <c r="S197" s="383"/>
      <c r="T197" s="413">
        <v>3.4423134152774317E-4</v>
      </c>
      <c r="U197" s="413">
        <v>4.6601715732085626E-4</v>
      </c>
      <c r="V197" s="411">
        <v>7.6892830957941287</v>
      </c>
      <c r="W197" s="383"/>
      <c r="X197" s="414"/>
      <c r="Y197" s="413">
        <v>0</v>
      </c>
      <c r="Z197" s="413">
        <v>0</v>
      </c>
      <c r="AA197" s="411">
        <v>0</v>
      </c>
      <c r="AB197" s="383"/>
      <c r="AC197" s="383"/>
    </row>
    <row r="198" spans="2:29" customFormat="1" hidden="1" outlineLevel="1" x14ac:dyDescent="0.25">
      <c r="B198" s="17" t="s">
        <v>5381</v>
      </c>
      <c r="C198" s="17" t="s">
        <v>2611</v>
      </c>
      <c r="D198" s="412" t="s">
        <v>1709</v>
      </c>
      <c r="E198" s="413">
        <v>5.0247685918196653E-5</v>
      </c>
      <c r="F198" s="413">
        <v>2.2946443235976473E-5</v>
      </c>
      <c r="G198" s="411">
        <v>0.37861631339361179</v>
      </c>
      <c r="H198" s="383"/>
      <c r="I198" s="383"/>
      <c r="J198" s="413">
        <v>1.2475042322610992E-5</v>
      </c>
      <c r="K198" s="413">
        <v>5.6969359939923542E-6</v>
      </c>
      <c r="L198" s="411">
        <v>9.399944390087385E-2</v>
      </c>
      <c r="M198" s="383"/>
      <c r="N198" s="383"/>
      <c r="O198" s="413">
        <v>3.4882316186845805E-5</v>
      </c>
      <c r="P198" s="413">
        <v>1.5929591058659586E-5</v>
      </c>
      <c r="Q198" s="411">
        <v>0.26283825246788317</v>
      </c>
      <c r="R198" s="383"/>
      <c r="S198" s="383"/>
      <c r="T198" s="413">
        <v>1.2658867760165622E-4</v>
      </c>
      <c r="U198" s="413">
        <v>5.7808829438089676E-5</v>
      </c>
      <c r="V198" s="411">
        <v>0.95384568572847961</v>
      </c>
      <c r="W198" s="383"/>
      <c r="X198" s="414"/>
      <c r="Y198" s="413">
        <v>2.3947334386971558E-4</v>
      </c>
      <c r="Z198" s="413">
        <v>1.0935949370050345E-4</v>
      </c>
      <c r="AA198" s="411">
        <v>1.804431646058307</v>
      </c>
      <c r="AB198" s="383"/>
      <c r="AC198" s="383"/>
    </row>
    <row r="199" spans="2:29" customFormat="1" hidden="1" outlineLevel="1" x14ac:dyDescent="0.25">
      <c r="B199" s="17" t="s">
        <v>5381</v>
      </c>
      <c r="C199" s="17" t="s">
        <v>3468</v>
      </c>
      <c r="D199" s="412" t="s">
        <v>1709</v>
      </c>
      <c r="E199" s="413">
        <v>5.0247685918196653E-4</v>
      </c>
      <c r="F199" s="413">
        <v>1.6854748779827097E-3</v>
      </c>
      <c r="G199" s="411">
        <v>27.81033548671471</v>
      </c>
      <c r="H199" s="383"/>
      <c r="I199" s="383"/>
      <c r="J199" s="413">
        <v>3.5808715142573452E-4</v>
      </c>
      <c r="K199" s="413">
        <v>1.2012108069648227E-3</v>
      </c>
      <c r="L199" s="411">
        <v>19.819978314919574</v>
      </c>
      <c r="M199" s="383"/>
      <c r="N199" s="383"/>
      <c r="O199" s="413">
        <v>7.0833669394557424E-4</v>
      </c>
      <c r="P199" s="413">
        <v>2.3759615722314057E-3</v>
      </c>
      <c r="Q199" s="411">
        <v>39.203365941818191</v>
      </c>
      <c r="R199" s="383"/>
      <c r="S199" s="383"/>
      <c r="T199" s="413">
        <v>2.1598331211527522E-4</v>
      </c>
      <c r="U199" s="413">
        <v>7.2449352752090824E-4</v>
      </c>
      <c r="V199" s="411">
        <v>11.954143204094986</v>
      </c>
      <c r="W199" s="383"/>
      <c r="X199" s="414"/>
      <c r="Y199" s="413">
        <v>6.7781184597357684E-4</v>
      </c>
      <c r="Z199" s="413">
        <v>2.2732114784338835E-3</v>
      </c>
      <c r="AA199" s="411">
        <v>37.507989394159075</v>
      </c>
      <c r="AB199" s="383"/>
      <c r="AC199" s="383"/>
    </row>
    <row r="200" spans="2:29" customFormat="1" hidden="1" outlineLevel="1" x14ac:dyDescent="0.25">
      <c r="B200" s="17" t="s">
        <v>5381</v>
      </c>
      <c r="C200" s="17" t="s">
        <v>5387</v>
      </c>
      <c r="D200" s="17" t="s">
        <v>5270</v>
      </c>
      <c r="E200" s="413">
        <v>0</v>
      </c>
      <c r="F200" s="413">
        <v>0</v>
      </c>
      <c r="G200" s="411">
        <v>0</v>
      </c>
      <c r="H200" s="383"/>
      <c r="I200" s="383">
        <v>0</v>
      </c>
      <c r="J200" s="413">
        <v>0</v>
      </c>
      <c r="K200" s="413">
        <v>0</v>
      </c>
      <c r="L200" s="411">
        <v>0</v>
      </c>
      <c r="M200" s="383">
        <v>0</v>
      </c>
      <c r="N200" s="383">
        <v>0</v>
      </c>
      <c r="O200" s="413">
        <v>0</v>
      </c>
      <c r="P200" s="413">
        <v>0</v>
      </c>
      <c r="Q200" s="411">
        <v>0</v>
      </c>
      <c r="R200" s="383">
        <v>0</v>
      </c>
      <c r="S200" s="383">
        <v>0</v>
      </c>
      <c r="T200" s="413">
        <v>0</v>
      </c>
      <c r="U200" s="413">
        <v>0</v>
      </c>
      <c r="V200" s="411">
        <v>0</v>
      </c>
      <c r="W200" s="383">
        <v>0</v>
      </c>
      <c r="X200" s="414">
        <v>0</v>
      </c>
      <c r="Y200" s="413">
        <v>0</v>
      </c>
      <c r="Z200" s="413">
        <v>0</v>
      </c>
      <c r="AA200" s="411">
        <v>0</v>
      </c>
      <c r="AB200" s="383">
        <v>0</v>
      </c>
      <c r="AC200" s="383">
        <v>0</v>
      </c>
    </row>
    <row r="201" spans="2:29" customFormat="1" hidden="1" outlineLevel="1" x14ac:dyDescent="0.25">
      <c r="B201" s="17" t="s">
        <v>5381</v>
      </c>
      <c r="C201" s="17" t="s">
        <v>5388</v>
      </c>
      <c r="D201" s="412" t="s">
        <v>1709</v>
      </c>
      <c r="E201" s="413">
        <v>1.0049537183639331E-4</v>
      </c>
      <c r="F201" s="413">
        <v>2.1506009572988161E-4</v>
      </c>
      <c r="G201" s="411">
        <v>3.5484915795430467</v>
      </c>
      <c r="H201" s="383"/>
      <c r="I201" s="383"/>
      <c r="J201" s="413">
        <v>5.588142478989376E-5</v>
      </c>
      <c r="K201" s="413">
        <v>1.1960414953676019E-4</v>
      </c>
      <c r="L201" s="411">
        <v>1.973468467356543</v>
      </c>
      <c r="M201" s="383"/>
      <c r="N201" s="383"/>
      <c r="O201" s="413">
        <v>1.2682119231508768E-4</v>
      </c>
      <c r="P201" s="413">
        <v>2.7164773051782117E-4</v>
      </c>
      <c r="Q201" s="411">
        <v>4.4821875535440494</v>
      </c>
      <c r="R201" s="383"/>
      <c r="S201" s="383"/>
      <c r="T201" s="413">
        <v>9.2718660719152461E-5</v>
      </c>
      <c r="U201" s="413">
        <v>1.9791270959046688E-4</v>
      </c>
      <c r="V201" s="411">
        <v>3.2655597082427037</v>
      </c>
      <c r="W201" s="383"/>
      <c r="X201" s="414"/>
      <c r="Y201" s="413">
        <v>2.4437537665984081E-4</v>
      </c>
      <c r="Z201" s="413">
        <v>5.2131779676502655E-4</v>
      </c>
      <c r="AA201" s="411">
        <v>8.6017436466229373</v>
      </c>
      <c r="AB201" s="383"/>
      <c r="AC201" s="383"/>
    </row>
    <row r="202" spans="2:29" customFormat="1" hidden="1" outlineLevel="1" x14ac:dyDescent="0.25">
      <c r="B202" s="17" t="s">
        <v>5381</v>
      </c>
      <c r="C202" s="17" t="s">
        <v>5389</v>
      </c>
      <c r="D202" s="17" t="s">
        <v>5270</v>
      </c>
      <c r="E202" s="413">
        <v>0</v>
      </c>
      <c r="F202" s="413">
        <v>0</v>
      </c>
      <c r="G202" s="411">
        <v>0</v>
      </c>
      <c r="H202" s="383"/>
      <c r="I202" s="383">
        <v>0</v>
      </c>
      <c r="J202" s="413">
        <v>0</v>
      </c>
      <c r="K202" s="413">
        <v>0</v>
      </c>
      <c r="L202" s="411">
        <v>0</v>
      </c>
      <c r="M202" s="383">
        <v>0</v>
      </c>
      <c r="N202" s="383">
        <v>0</v>
      </c>
      <c r="O202" s="413">
        <v>0</v>
      </c>
      <c r="P202" s="413">
        <v>0</v>
      </c>
      <c r="Q202" s="411">
        <v>0</v>
      </c>
      <c r="R202" s="383">
        <v>0</v>
      </c>
      <c r="S202" s="383">
        <v>0</v>
      </c>
      <c r="T202" s="413">
        <v>0</v>
      </c>
      <c r="U202" s="413">
        <v>0</v>
      </c>
      <c r="V202" s="411">
        <v>0</v>
      </c>
      <c r="W202" s="383">
        <v>0</v>
      </c>
      <c r="X202" s="414">
        <v>0</v>
      </c>
      <c r="Y202" s="413">
        <v>0</v>
      </c>
      <c r="Z202" s="413">
        <v>0</v>
      </c>
      <c r="AA202" s="411">
        <v>0</v>
      </c>
      <c r="AB202" s="383">
        <v>0</v>
      </c>
      <c r="AC202" s="383">
        <v>0</v>
      </c>
    </row>
    <row r="203" spans="2:29" customFormat="1" hidden="1" outlineLevel="1" x14ac:dyDescent="0.25">
      <c r="B203" s="17" t="s">
        <v>5381</v>
      </c>
      <c r="C203" s="17" t="s">
        <v>3353</v>
      </c>
      <c r="D203" s="17" t="s">
        <v>1709</v>
      </c>
      <c r="E203" s="413">
        <v>0</v>
      </c>
      <c r="F203" s="413">
        <v>0</v>
      </c>
      <c r="G203" s="411">
        <v>0</v>
      </c>
      <c r="H203" s="383"/>
      <c r="I203" s="383">
        <v>0</v>
      </c>
      <c r="J203" s="413">
        <v>0</v>
      </c>
      <c r="K203" s="413">
        <v>0</v>
      </c>
      <c r="L203" s="411">
        <v>0</v>
      </c>
      <c r="M203" s="383">
        <v>0</v>
      </c>
      <c r="N203" s="383">
        <v>0</v>
      </c>
      <c r="O203" s="413">
        <v>0</v>
      </c>
      <c r="P203" s="413">
        <v>0</v>
      </c>
      <c r="Q203" s="411">
        <v>0</v>
      </c>
      <c r="R203" s="383">
        <v>0</v>
      </c>
      <c r="S203" s="383">
        <v>0</v>
      </c>
      <c r="T203" s="413">
        <v>0</v>
      </c>
      <c r="U203" s="413">
        <v>0</v>
      </c>
      <c r="V203" s="411">
        <v>0</v>
      </c>
      <c r="W203" s="383">
        <v>0</v>
      </c>
      <c r="X203" s="414">
        <v>0</v>
      </c>
      <c r="Y203" s="413">
        <v>0</v>
      </c>
      <c r="Z203" s="413">
        <v>0</v>
      </c>
      <c r="AA203" s="411">
        <v>0</v>
      </c>
      <c r="AB203" s="383">
        <v>0</v>
      </c>
      <c r="AC203" s="383">
        <v>0</v>
      </c>
    </row>
    <row r="204" spans="2:29" customFormat="1" hidden="1" outlineLevel="1" x14ac:dyDescent="0.25">
      <c r="B204" s="17" t="s">
        <v>5381</v>
      </c>
      <c r="C204" s="17" t="s">
        <v>5390</v>
      </c>
      <c r="D204" s="17" t="s">
        <v>5270</v>
      </c>
      <c r="E204" s="413">
        <v>0</v>
      </c>
      <c r="F204" s="413">
        <v>0</v>
      </c>
      <c r="G204" s="411">
        <v>0</v>
      </c>
      <c r="H204" s="383"/>
      <c r="I204" s="383">
        <v>0</v>
      </c>
      <c r="J204" s="413">
        <v>0</v>
      </c>
      <c r="K204" s="413">
        <v>0</v>
      </c>
      <c r="L204" s="411">
        <v>0</v>
      </c>
      <c r="M204" s="383">
        <v>0</v>
      </c>
      <c r="N204" s="383">
        <v>0</v>
      </c>
      <c r="O204" s="413">
        <v>0</v>
      </c>
      <c r="P204" s="413">
        <v>0</v>
      </c>
      <c r="Q204" s="411">
        <v>0</v>
      </c>
      <c r="R204" s="383">
        <v>0</v>
      </c>
      <c r="S204" s="383">
        <v>0</v>
      </c>
      <c r="T204" s="413">
        <v>0</v>
      </c>
      <c r="U204" s="413">
        <v>0</v>
      </c>
      <c r="V204" s="411">
        <v>0</v>
      </c>
      <c r="W204" s="383">
        <v>0</v>
      </c>
      <c r="X204" s="414">
        <v>0</v>
      </c>
      <c r="Y204" s="413">
        <v>0</v>
      </c>
      <c r="Z204" s="413">
        <v>0</v>
      </c>
      <c r="AA204" s="411">
        <v>0</v>
      </c>
      <c r="AB204" s="383">
        <v>0</v>
      </c>
      <c r="AC204" s="383">
        <v>0</v>
      </c>
    </row>
    <row r="205" spans="2:29" customFormat="1" hidden="1" outlineLevel="1" x14ac:dyDescent="0.25">
      <c r="B205" s="17" t="s">
        <v>5381</v>
      </c>
      <c r="C205" s="17" t="s">
        <v>2166</v>
      </c>
      <c r="D205" s="412" t="s">
        <v>1709</v>
      </c>
      <c r="E205" s="413">
        <v>8.3746143196994417E-5</v>
      </c>
      <c r="F205" s="413">
        <v>1.9094120648914728E-5</v>
      </c>
      <c r="G205" s="411">
        <v>0.31505299070709303</v>
      </c>
      <c r="H205" s="383"/>
      <c r="I205" s="383"/>
      <c r="J205" s="413">
        <v>8.8491179188965359E-5</v>
      </c>
      <c r="K205" s="413">
        <v>2.0175988855084099E-5</v>
      </c>
      <c r="L205" s="411">
        <v>0.33290381610888764</v>
      </c>
      <c r="M205" s="383"/>
      <c r="N205" s="383"/>
      <c r="O205" s="413">
        <v>6.2810722130376482E-5</v>
      </c>
      <c r="P205" s="413">
        <v>1.4320844645725835E-5</v>
      </c>
      <c r="Q205" s="411">
        <v>0.23629393665447629</v>
      </c>
      <c r="R205" s="383"/>
      <c r="S205" s="383"/>
      <c r="T205" s="413">
        <v>1.304846258402966E-4</v>
      </c>
      <c r="U205" s="413">
        <v>2.9750494691587625E-5</v>
      </c>
      <c r="V205" s="411">
        <v>0.49088316241119584</v>
      </c>
      <c r="W205" s="383"/>
      <c r="X205" s="414"/>
      <c r="Y205" s="413">
        <v>0</v>
      </c>
      <c r="Z205" s="413">
        <v>0</v>
      </c>
      <c r="AA205" s="411">
        <v>0</v>
      </c>
      <c r="AB205" s="383"/>
      <c r="AC205" s="383"/>
    </row>
    <row r="206" spans="2:29" customFormat="1" hidden="1" outlineLevel="1" x14ac:dyDescent="0.25">
      <c r="B206" s="17" t="s">
        <v>5381</v>
      </c>
      <c r="C206" s="17" t="s">
        <v>2496</v>
      </c>
      <c r="D206" s="412" t="s">
        <v>1709</v>
      </c>
      <c r="E206" s="413">
        <v>1.0049537183639331E-4</v>
      </c>
      <c r="F206" s="413">
        <v>9.815047982687745E-5</v>
      </c>
      <c r="G206" s="411">
        <v>1.6194829171434779</v>
      </c>
      <c r="H206" s="383"/>
      <c r="I206" s="383"/>
      <c r="J206" s="413">
        <v>9.3445804289396243E-5</v>
      </c>
      <c r="K206" s="413">
        <v>9.1279178824044458E-5</v>
      </c>
      <c r="L206" s="411">
        <v>1.5061064505967336</v>
      </c>
      <c r="M206" s="383"/>
      <c r="N206" s="383"/>
      <c r="O206" s="413">
        <v>9.048499000428696E-5</v>
      </c>
      <c r="P206" s="413">
        <v>8.8447968386563011E-5</v>
      </c>
      <c r="Q206" s="411">
        <v>1.4593914783782898</v>
      </c>
      <c r="R206" s="383"/>
      <c r="S206" s="383"/>
      <c r="T206" s="413">
        <v>1.2981924036278259E-4</v>
      </c>
      <c r="U206" s="413">
        <v>1.266153903986366E-4</v>
      </c>
      <c r="V206" s="411">
        <v>2.089153941577504</v>
      </c>
      <c r="W206" s="383"/>
      <c r="X206" s="414"/>
      <c r="Y206" s="413">
        <v>1.5964889591314369E-4</v>
      </c>
      <c r="Z206" s="413">
        <v>1.5565767351531512E-4</v>
      </c>
      <c r="AA206" s="411">
        <v>2.5683516130026995</v>
      </c>
      <c r="AB206" s="383"/>
      <c r="AC206" s="383"/>
    </row>
    <row r="207" spans="2:29" customFormat="1" hidden="1" outlineLevel="1" x14ac:dyDescent="0.25">
      <c r="B207" s="17" t="s">
        <v>5381</v>
      </c>
      <c r="C207" s="17" t="s">
        <v>2162</v>
      </c>
      <c r="D207" s="412" t="s">
        <v>1709</v>
      </c>
      <c r="E207" s="413">
        <v>4.3547994462437098E-4</v>
      </c>
      <c r="F207" s="413">
        <v>9.1785772943905891E-5</v>
      </c>
      <c r="G207" s="411">
        <v>1.5144652535744472</v>
      </c>
      <c r="H207" s="383"/>
      <c r="I207" s="383"/>
      <c r="J207" s="413">
        <v>2.1007604155864762E-4</v>
      </c>
      <c r="K207" s="413">
        <v>4.4322532849033695E-5</v>
      </c>
      <c r="L207" s="411">
        <v>0.731321792009056</v>
      </c>
      <c r="M207" s="383"/>
      <c r="N207" s="383"/>
      <c r="O207" s="413">
        <v>5.7873529406715987E-4</v>
      </c>
      <c r="P207" s="413">
        <v>1.2196502678229081E-4</v>
      </c>
      <c r="Q207" s="411">
        <v>2.0124229419077984</v>
      </c>
      <c r="R207" s="383"/>
      <c r="S207" s="383"/>
      <c r="T207" s="413">
        <v>3.675626803444496E-4</v>
      </c>
      <c r="U207" s="413">
        <v>7.7449132124015E-5</v>
      </c>
      <c r="V207" s="411">
        <v>1.2779106800462474</v>
      </c>
      <c r="W207" s="383"/>
      <c r="X207" s="414"/>
      <c r="Y207" s="413">
        <v>1.2463870472498302E-3</v>
      </c>
      <c r="Z207" s="413">
        <v>2.6258854472993132E-4</v>
      </c>
      <c r="AA207" s="411">
        <v>4.3327109880438668</v>
      </c>
      <c r="AB207" s="383"/>
      <c r="AC207" s="383"/>
    </row>
    <row r="208" spans="2:29" customFormat="1" hidden="1" outlineLevel="1" x14ac:dyDescent="0.25">
      <c r="B208" s="17" t="s">
        <v>5381</v>
      </c>
      <c r="C208" s="17" t="s">
        <v>2164</v>
      </c>
      <c r="D208" s="412" t="s">
        <v>1709</v>
      </c>
      <c r="E208" s="413">
        <v>1.8424151503338774E-4</v>
      </c>
      <c r="F208" s="413">
        <v>3.768576443864749E-5</v>
      </c>
      <c r="G208" s="411">
        <v>0.62181511323768357</v>
      </c>
      <c r="H208" s="383"/>
      <c r="I208" s="383"/>
      <c r="J208" s="413">
        <v>1.2698115223111007E-4</v>
      </c>
      <c r="K208" s="413">
        <v>2.5874945586203996E-5</v>
      </c>
      <c r="L208" s="411">
        <v>0.42693660217236595</v>
      </c>
      <c r="M208" s="383"/>
      <c r="N208" s="383"/>
      <c r="O208" s="413">
        <v>1.3351006020119479E-4</v>
      </c>
      <c r="P208" s="413">
        <v>2.7302078090628918E-5</v>
      </c>
      <c r="Q208" s="411">
        <v>0.45048428849537714</v>
      </c>
      <c r="R208" s="383"/>
      <c r="S208" s="383"/>
      <c r="T208" s="413">
        <v>3.675626803444496E-4</v>
      </c>
      <c r="U208" s="413">
        <v>7.5300361348267661E-5</v>
      </c>
      <c r="V208" s="411">
        <v>1.2424559622464164</v>
      </c>
      <c r="W208" s="383"/>
      <c r="X208" s="414"/>
      <c r="Y208" s="413">
        <v>3.9912223978285928E-4</v>
      </c>
      <c r="Z208" s="413">
        <v>8.2219181395268997E-5</v>
      </c>
      <c r="AA208" s="411">
        <v>1.3566164930219384</v>
      </c>
      <c r="AB208" s="383"/>
      <c r="AC208" s="383"/>
    </row>
    <row r="209" spans="2:29" customFormat="1" hidden="1" outlineLevel="1" x14ac:dyDescent="0.25">
      <c r="B209" s="17" t="s">
        <v>5381</v>
      </c>
      <c r="C209" s="17" t="s">
        <v>3767</v>
      </c>
      <c r="D209" s="17" t="s">
        <v>1709</v>
      </c>
      <c r="E209" s="413">
        <v>0</v>
      </c>
      <c r="F209" s="413">
        <v>0</v>
      </c>
      <c r="G209" s="411">
        <v>0</v>
      </c>
      <c r="H209" s="383"/>
      <c r="I209" s="383">
        <v>0</v>
      </c>
      <c r="J209" s="413">
        <v>0</v>
      </c>
      <c r="K209" s="413">
        <v>0</v>
      </c>
      <c r="L209" s="411">
        <v>0</v>
      </c>
      <c r="M209" s="383">
        <v>0</v>
      </c>
      <c r="N209" s="383">
        <v>0</v>
      </c>
      <c r="O209" s="413">
        <v>0</v>
      </c>
      <c r="P209" s="413">
        <v>0</v>
      </c>
      <c r="Q209" s="411">
        <v>0</v>
      </c>
      <c r="R209" s="383">
        <v>0</v>
      </c>
      <c r="S209" s="383">
        <v>0</v>
      </c>
      <c r="T209" s="413">
        <v>0</v>
      </c>
      <c r="U209" s="413">
        <v>0</v>
      </c>
      <c r="V209" s="411">
        <v>0</v>
      </c>
      <c r="W209" s="383">
        <v>0</v>
      </c>
      <c r="X209" s="414">
        <v>0</v>
      </c>
      <c r="Y209" s="413">
        <v>0</v>
      </c>
      <c r="Z209" s="413">
        <v>0</v>
      </c>
      <c r="AA209" s="411">
        <v>0</v>
      </c>
      <c r="AB209" s="383">
        <v>0</v>
      </c>
      <c r="AC209" s="383">
        <v>0</v>
      </c>
    </row>
    <row r="210" spans="2:29" customFormat="1" hidden="1" outlineLevel="1" x14ac:dyDescent="0.25">
      <c r="B210" s="17" t="s">
        <v>5381</v>
      </c>
      <c r="C210" s="17" t="s">
        <v>2181</v>
      </c>
      <c r="D210" s="412" t="s">
        <v>1709</v>
      </c>
      <c r="E210" s="413">
        <v>7.3696606013355095E-4</v>
      </c>
      <c r="F210" s="413">
        <v>7.4701559731719025E-5</v>
      </c>
      <c r="G210" s="411">
        <v>1.232575735573364</v>
      </c>
      <c r="H210" s="383"/>
      <c r="I210" s="383"/>
      <c r="J210" s="413">
        <v>6.3215157948783235E-4</v>
      </c>
      <c r="K210" s="413">
        <v>6.4022356149397562E-5</v>
      </c>
      <c r="L210" s="411">
        <v>1.0563688764650598</v>
      </c>
      <c r="M210" s="383"/>
      <c r="N210" s="383"/>
      <c r="O210" s="413">
        <v>8.8531651775025286E-4</v>
      </c>
      <c r="P210" s="413">
        <v>8.9887209616792879E-5</v>
      </c>
      <c r="Q210" s="411">
        <v>1.4831389586770825</v>
      </c>
      <c r="R210" s="383"/>
      <c r="S210" s="383"/>
      <c r="T210" s="413">
        <v>5.17465310505529E-4</v>
      </c>
      <c r="U210" s="413">
        <v>5.2174024481927809E-5</v>
      </c>
      <c r="V210" s="411">
        <v>0.86087140395180883</v>
      </c>
      <c r="W210" s="383"/>
      <c r="X210" s="414"/>
      <c r="Y210" s="413">
        <v>1.1014442497070624E-3</v>
      </c>
      <c r="Z210" s="413">
        <v>1.1183895458564017E-4</v>
      </c>
      <c r="AA210" s="411">
        <v>1.8453427506630629</v>
      </c>
      <c r="AB210" s="383"/>
      <c r="AC210" s="383"/>
    </row>
    <row r="211" spans="2:29" customFormat="1" hidden="1" outlineLevel="1" x14ac:dyDescent="0.25">
      <c r="B211" s="17" t="s">
        <v>5381</v>
      </c>
      <c r="C211" s="17" t="s">
        <v>5391</v>
      </c>
      <c r="D211" s="412" t="s">
        <v>1709</v>
      </c>
      <c r="E211" s="413">
        <v>8.3746143196994417E-5</v>
      </c>
      <c r="F211" s="413">
        <v>8.4918589201752345E-5</v>
      </c>
      <c r="G211" s="411">
        <v>1.4011567218289136</v>
      </c>
      <c r="H211" s="383"/>
      <c r="I211" s="383"/>
      <c r="J211" s="413">
        <v>8.0331891755389272E-5</v>
      </c>
      <c r="K211" s="413">
        <v>8.1408807179142513E-5</v>
      </c>
      <c r="L211" s="411">
        <v>1.3432453184558515</v>
      </c>
      <c r="M211" s="383"/>
      <c r="N211" s="383"/>
      <c r="O211" s="413">
        <v>6.8308213470260048E-5</v>
      </c>
      <c r="P211" s="413">
        <v>6.9277312957139568E-5</v>
      </c>
      <c r="Q211" s="411">
        <v>1.1430756637928028</v>
      </c>
      <c r="R211" s="383"/>
      <c r="S211" s="383"/>
      <c r="T211" s="413">
        <v>1.1959515952568252E-4</v>
      </c>
      <c r="U211" s="413">
        <v>1.2129633546945868E-4</v>
      </c>
      <c r="V211" s="411">
        <v>2.001389535246068</v>
      </c>
      <c r="W211" s="383"/>
      <c r="X211" s="414"/>
      <c r="Y211" s="413">
        <v>1.5964889591314369E-4</v>
      </c>
      <c r="Z211" s="413">
        <v>1.6204362935184083E-4</v>
      </c>
      <c r="AA211" s="411">
        <v>2.6737198843053736</v>
      </c>
      <c r="AB211" s="383"/>
      <c r="AC211" s="383"/>
    </row>
    <row r="212" spans="2:29" customFormat="1" hidden="1" outlineLevel="1" x14ac:dyDescent="0.25">
      <c r="B212" s="17" t="s">
        <v>5381</v>
      </c>
      <c r="C212" s="17" t="s">
        <v>2102</v>
      </c>
      <c r="D212" s="412" t="s">
        <v>1709</v>
      </c>
      <c r="E212" s="413">
        <v>1.172446004757922E-4</v>
      </c>
      <c r="F212" s="413">
        <v>5.1922608782136539E-6</v>
      </c>
      <c r="G212" s="411">
        <v>8.5672304490525292E-2</v>
      </c>
      <c r="H212" s="383"/>
      <c r="I212" s="383"/>
      <c r="J212" s="413">
        <v>8.0872776607714627E-5</v>
      </c>
      <c r="K212" s="413">
        <v>3.5559898202352569E-6</v>
      </c>
      <c r="L212" s="411">
        <v>5.867383203388174E-2</v>
      </c>
      <c r="M212" s="383"/>
      <c r="N212" s="383"/>
      <c r="O212" s="413">
        <v>1.6883338515719001E-4</v>
      </c>
      <c r="P212" s="413">
        <v>7.5947253059245789E-6</v>
      </c>
      <c r="Q212" s="411">
        <v>0.12531296754775556</v>
      </c>
      <c r="R212" s="383"/>
      <c r="S212" s="383"/>
      <c r="T212" s="413">
        <v>5.0522434851933726E-5</v>
      </c>
      <c r="U212" s="413">
        <v>2.0208973940773494E-6</v>
      </c>
      <c r="V212" s="411">
        <v>3.3344807002276267E-2</v>
      </c>
      <c r="W212" s="383"/>
      <c r="X212" s="414"/>
      <c r="Y212" s="413">
        <v>7.9824447956571847E-5</v>
      </c>
      <c r="Z212" s="413">
        <v>3.192977918262874E-6</v>
      </c>
      <c r="AA212" s="411">
        <v>5.2684135651337421E-2</v>
      </c>
      <c r="AB212" s="383"/>
      <c r="AC212" s="383"/>
    </row>
    <row r="213" spans="2:29" hidden="1" outlineLevel="1" x14ac:dyDescent="0.25">
      <c r="B213" s="185" t="s">
        <v>5392</v>
      </c>
      <c r="C213" s="185" t="s">
        <v>5393</v>
      </c>
      <c r="D213" s="187" t="s">
        <v>1980</v>
      </c>
      <c r="E213" s="382">
        <v>19.477008015611386</v>
      </c>
      <c r="F213" s="382">
        <v>1.5813539681150321</v>
      </c>
      <c r="G213" s="411">
        <v>26092.340473898032</v>
      </c>
      <c r="H213" s="383"/>
      <c r="I213" s="383"/>
      <c r="J213" s="382">
        <v>10.997368939350629</v>
      </c>
      <c r="K213" s="382">
        <v>0.90931942462375848</v>
      </c>
      <c r="L213" s="411">
        <v>15003.770506292014</v>
      </c>
      <c r="M213" s="383"/>
      <c r="N213" s="383"/>
      <c r="O213" s="382">
        <v>23.203391476725898</v>
      </c>
      <c r="P213" s="382">
        <v>1.889413996254967</v>
      </c>
      <c r="Q213" s="411">
        <v>31175.330938206956</v>
      </c>
      <c r="R213" s="383"/>
      <c r="S213" s="383"/>
      <c r="T213" s="382">
        <v>21.079312357336605</v>
      </c>
      <c r="U213" s="382">
        <v>1.681300081460086</v>
      </c>
      <c r="V213" s="411">
        <v>27741.45134409142</v>
      </c>
      <c r="W213" s="383"/>
      <c r="X213" s="383"/>
      <c r="Y213" s="382">
        <v>44.591155653958609</v>
      </c>
      <c r="Z213" s="382">
        <v>3.5319769032302348</v>
      </c>
      <c r="AA213" s="411">
        <v>58277.618903298877</v>
      </c>
      <c r="AB213" s="383"/>
      <c r="AC213" s="383"/>
    </row>
    <row r="214" spans="2:29" hidden="1" outlineLevel="1" x14ac:dyDescent="0.25">
      <c r="B214" s="185" t="s">
        <v>5266</v>
      </c>
      <c r="C214" s="185" t="s">
        <v>5394</v>
      </c>
      <c r="D214" s="187" t="s">
        <v>1980</v>
      </c>
      <c r="E214" s="382">
        <v>1.1431013561816952</v>
      </c>
      <c r="F214" s="382">
        <v>0.57950203940282941</v>
      </c>
      <c r="G214" s="411">
        <v>9561.7836501466845</v>
      </c>
      <c r="H214" s="383"/>
      <c r="I214" s="383"/>
      <c r="J214" s="382">
        <v>1.092827097626176</v>
      </c>
      <c r="K214" s="382">
        <v>0.55401512579537748</v>
      </c>
      <c r="L214" s="411">
        <v>9141.2495756237277</v>
      </c>
      <c r="M214" s="383"/>
      <c r="N214" s="383"/>
      <c r="O214" s="382">
        <v>1.2506687841296353</v>
      </c>
      <c r="P214" s="382">
        <v>0.63403400407551491</v>
      </c>
      <c r="Q214" s="411">
        <v>10461.561067245995</v>
      </c>
      <c r="R214" s="383"/>
      <c r="S214" s="383"/>
      <c r="T214" s="382">
        <v>1.0080356868296756</v>
      </c>
      <c r="U214" s="382">
        <v>0.51102974907829057</v>
      </c>
      <c r="V214" s="411">
        <v>8431.9908597917947</v>
      </c>
      <c r="W214" s="383"/>
      <c r="X214" s="383"/>
      <c r="Y214" s="382">
        <v>0.40103802653381698</v>
      </c>
      <c r="Z214" s="382">
        <v>0.20330887772299067</v>
      </c>
      <c r="AA214" s="411">
        <v>3354.596482429346</v>
      </c>
      <c r="AB214" s="383"/>
      <c r="AC214" s="383"/>
    </row>
    <row r="215" spans="2:29" hidden="1" outlineLevel="1" x14ac:dyDescent="0.25">
      <c r="B215" s="185" t="s">
        <v>5266</v>
      </c>
      <c r="C215" s="185" t="s">
        <v>5395</v>
      </c>
      <c r="D215" s="187" t="s">
        <v>1709</v>
      </c>
      <c r="E215" s="382">
        <v>2.7133750395826193E-2</v>
      </c>
      <c r="F215" s="382">
        <v>0.5284791991832013</v>
      </c>
      <c r="G215" s="411">
        <v>8719.9067865228208</v>
      </c>
      <c r="H215" s="383"/>
      <c r="I215" s="383"/>
      <c r="J215" s="382">
        <v>2.5555048777697684E-2</v>
      </c>
      <c r="K215" s="382">
        <v>0.49567345958407499</v>
      </c>
      <c r="L215" s="411">
        <v>8178.6120831372373</v>
      </c>
      <c r="M215" s="383"/>
      <c r="N215" s="383"/>
      <c r="O215" s="382">
        <v>2.5608619097879887E-2</v>
      </c>
      <c r="P215" s="382">
        <v>0.49845122252363439</v>
      </c>
      <c r="Q215" s="411">
        <v>8224.4451716399672</v>
      </c>
      <c r="R215" s="383"/>
      <c r="S215" s="383"/>
      <c r="T215" s="382">
        <v>3.2565538594999839E-2</v>
      </c>
      <c r="U215" s="382">
        <v>0.6375360336629613</v>
      </c>
      <c r="V215" s="411">
        <v>10519.344555438862</v>
      </c>
      <c r="W215" s="383"/>
      <c r="X215" s="383"/>
      <c r="Y215" s="382">
        <v>3.1610481390802456E-2</v>
      </c>
      <c r="Z215" s="382">
        <v>0.62107810854850509</v>
      </c>
      <c r="AA215" s="411">
        <v>10247.788791050334</v>
      </c>
      <c r="AB215" s="383"/>
      <c r="AC215" s="383"/>
    </row>
    <row r="216" spans="2:29" hidden="1" outlineLevel="1" x14ac:dyDescent="0.25">
      <c r="B216" s="185" t="s">
        <v>5266</v>
      </c>
      <c r="C216" s="185" t="s">
        <v>5396</v>
      </c>
      <c r="D216" s="187" t="s">
        <v>1709</v>
      </c>
      <c r="E216" s="382">
        <v>1.9563099050817895E-2</v>
      </c>
      <c r="F216" s="382">
        <v>0.3304884098520175</v>
      </c>
      <c r="G216" s="411">
        <v>5453.0587625582884</v>
      </c>
      <c r="H216" s="383"/>
      <c r="I216" s="383"/>
      <c r="J216" s="382">
        <v>1.8859516654591027E-2</v>
      </c>
      <c r="K216" s="382">
        <v>0.31769587823248918</v>
      </c>
      <c r="L216" s="411">
        <v>5241.9819908360714</v>
      </c>
      <c r="M216" s="383"/>
      <c r="N216" s="383"/>
      <c r="O216" s="382">
        <v>2.151336796133848E-2</v>
      </c>
      <c r="P216" s="382">
        <v>0.36362094359991326</v>
      </c>
      <c r="Q216" s="411">
        <v>5999.7455693985685</v>
      </c>
      <c r="R216" s="383"/>
      <c r="S216" s="383"/>
      <c r="T216" s="382">
        <v>1.6508890655317177E-2</v>
      </c>
      <c r="U216" s="382">
        <v>0.27963849956613718</v>
      </c>
      <c r="V216" s="411">
        <v>4614.0352428412634</v>
      </c>
      <c r="W216" s="383"/>
      <c r="X216" s="383"/>
      <c r="Y216" s="382">
        <v>1.1494720505746344E-2</v>
      </c>
      <c r="Z216" s="382">
        <v>0.19545016082166616</v>
      </c>
      <c r="AA216" s="411">
        <v>3224.9276535574918</v>
      </c>
      <c r="AB216" s="383"/>
      <c r="AC216" s="383"/>
    </row>
    <row r="217" spans="2:29" customFormat="1" hidden="1" outlineLevel="1" x14ac:dyDescent="0.25">
      <c r="B217" s="17" t="s">
        <v>5266</v>
      </c>
      <c r="C217" s="17" t="s">
        <v>5397</v>
      </c>
      <c r="D217" s="17" t="s">
        <v>5270</v>
      </c>
      <c r="E217" s="413">
        <v>0</v>
      </c>
      <c r="F217" s="413">
        <v>0</v>
      </c>
      <c r="G217" s="411">
        <v>0</v>
      </c>
      <c r="H217" s="383"/>
      <c r="I217" s="383">
        <v>0</v>
      </c>
      <c r="J217" s="413">
        <v>0</v>
      </c>
      <c r="K217" s="413">
        <v>0</v>
      </c>
      <c r="L217" s="411">
        <v>0</v>
      </c>
      <c r="M217" s="383">
        <v>0</v>
      </c>
      <c r="N217" s="383">
        <v>0</v>
      </c>
      <c r="O217" s="413">
        <v>0</v>
      </c>
      <c r="P217" s="413">
        <v>0</v>
      </c>
      <c r="Q217" s="411">
        <v>0</v>
      </c>
      <c r="R217" s="383">
        <v>0</v>
      </c>
      <c r="S217" s="383">
        <v>0</v>
      </c>
      <c r="T217" s="413">
        <v>0</v>
      </c>
      <c r="U217" s="413">
        <v>0</v>
      </c>
      <c r="V217" s="411">
        <v>0</v>
      </c>
      <c r="W217" s="383">
        <v>0</v>
      </c>
      <c r="X217" s="414">
        <v>0</v>
      </c>
      <c r="Y217" s="413">
        <v>0</v>
      </c>
      <c r="Z217" s="413">
        <v>0</v>
      </c>
      <c r="AA217" s="411">
        <v>0</v>
      </c>
      <c r="AB217" s="383">
        <v>0</v>
      </c>
      <c r="AC217" s="383">
        <v>0</v>
      </c>
    </row>
    <row r="218" spans="2:29" hidden="1" outlineLevel="1" x14ac:dyDescent="0.25">
      <c r="B218" s="185" t="s">
        <v>5266</v>
      </c>
      <c r="C218" s="185" t="s">
        <v>5398</v>
      </c>
      <c r="D218" s="187" t="s">
        <v>1980</v>
      </c>
      <c r="E218" s="382">
        <v>2.5123842959098326</v>
      </c>
      <c r="F218" s="382">
        <v>0.9296826848584745</v>
      </c>
      <c r="G218" s="411">
        <v>15339.764300164828</v>
      </c>
      <c r="H218" s="383"/>
      <c r="I218" s="383"/>
      <c r="J218" s="382">
        <v>2.4748683809023122</v>
      </c>
      <c r="K218" s="382">
        <v>0.91580029566909171</v>
      </c>
      <c r="L218" s="411">
        <v>15110.704878540013</v>
      </c>
      <c r="M218" s="383"/>
      <c r="N218" s="383"/>
      <c r="O218" s="382">
        <v>2.6525743421983687</v>
      </c>
      <c r="P218" s="382">
        <v>0.98155860958708419</v>
      </c>
      <c r="Q218" s="411">
        <v>16195.717058186889</v>
      </c>
      <c r="R218" s="383"/>
      <c r="S218" s="383"/>
      <c r="T218" s="382">
        <v>2.224227503356965</v>
      </c>
      <c r="U218" s="382">
        <v>0.8230531453422113</v>
      </c>
      <c r="V218" s="411">
        <v>13580.376898146487</v>
      </c>
      <c r="W218" s="383"/>
      <c r="X218" s="383"/>
      <c r="Y218" s="382">
        <v>2.787561722375322</v>
      </c>
      <c r="Z218" s="382">
        <v>1.0315093397477642</v>
      </c>
      <c r="AA218" s="411">
        <v>17019.904105838108</v>
      </c>
      <c r="AB218" s="383"/>
      <c r="AC218" s="383"/>
    </row>
    <row r="219" spans="2:29" customFormat="1" hidden="1" outlineLevel="1" x14ac:dyDescent="0.25">
      <c r="B219" s="17" t="s">
        <v>5266</v>
      </c>
      <c r="C219" s="17" t="s">
        <v>5399</v>
      </c>
      <c r="D219" s="17" t="s">
        <v>5270</v>
      </c>
      <c r="E219" s="413">
        <v>0</v>
      </c>
      <c r="F219" s="413">
        <v>0</v>
      </c>
      <c r="G219" s="411">
        <v>0</v>
      </c>
      <c r="H219" s="383"/>
      <c r="I219" s="383">
        <v>0</v>
      </c>
      <c r="J219" s="413">
        <v>0</v>
      </c>
      <c r="K219" s="413">
        <v>0</v>
      </c>
      <c r="L219" s="411">
        <v>0</v>
      </c>
      <c r="M219" s="383">
        <v>0</v>
      </c>
      <c r="N219" s="383">
        <v>0</v>
      </c>
      <c r="O219" s="413">
        <v>0</v>
      </c>
      <c r="P219" s="413">
        <v>0</v>
      </c>
      <c r="Q219" s="411">
        <v>0</v>
      </c>
      <c r="R219" s="383">
        <v>0</v>
      </c>
      <c r="S219" s="383">
        <v>0</v>
      </c>
      <c r="T219" s="413">
        <v>0</v>
      </c>
      <c r="U219" s="413">
        <v>0</v>
      </c>
      <c r="V219" s="411">
        <v>0</v>
      </c>
      <c r="W219" s="383">
        <v>0</v>
      </c>
      <c r="X219" s="414">
        <v>0</v>
      </c>
      <c r="Y219" s="413">
        <v>0</v>
      </c>
      <c r="Z219" s="413">
        <v>0</v>
      </c>
      <c r="AA219" s="411">
        <v>0</v>
      </c>
      <c r="AB219" s="383">
        <v>0</v>
      </c>
      <c r="AC219" s="383">
        <v>0</v>
      </c>
    </row>
    <row r="220" spans="2:29" hidden="1" outlineLevel="1" x14ac:dyDescent="0.25">
      <c r="B220" s="185" t="s">
        <v>5266</v>
      </c>
      <c r="C220" s="185" t="s">
        <v>5400</v>
      </c>
      <c r="D220" s="187" t="s">
        <v>1709</v>
      </c>
      <c r="E220" s="382">
        <v>1.306439833873113E-2</v>
      </c>
      <c r="F220" s="382">
        <v>0.25053864681842919</v>
      </c>
      <c r="G220" s="411">
        <v>4133.8876725040818</v>
      </c>
      <c r="H220" s="383"/>
      <c r="I220" s="383"/>
      <c r="J220" s="382">
        <v>1.1469862449539608E-2</v>
      </c>
      <c r="K220" s="382">
        <v>0.21845944327421693</v>
      </c>
      <c r="L220" s="411">
        <v>3604.5808140245795</v>
      </c>
      <c r="M220" s="383"/>
      <c r="N220" s="383"/>
      <c r="O220" s="382">
        <v>1.1015163772038561E-2</v>
      </c>
      <c r="P220" s="382">
        <v>0.21073640512890277</v>
      </c>
      <c r="Q220" s="411">
        <v>3477.1506846268958</v>
      </c>
      <c r="R220" s="383"/>
      <c r="S220" s="383"/>
      <c r="T220" s="382">
        <v>1.9443116295162117E-2</v>
      </c>
      <c r="U220" s="382">
        <v>0.37579621198803703</v>
      </c>
      <c r="V220" s="411">
        <v>6200.6374978026106</v>
      </c>
      <c r="W220" s="383"/>
      <c r="X220" s="383"/>
      <c r="Y220" s="382">
        <v>2.2350845427840119E-2</v>
      </c>
      <c r="Z220" s="382">
        <v>0.43368702399253439</v>
      </c>
      <c r="AA220" s="411">
        <v>7155.8358958768176</v>
      </c>
      <c r="AB220" s="383"/>
      <c r="AC220" s="383"/>
    </row>
    <row r="221" spans="2:29" customFormat="1" hidden="1" outlineLevel="1" x14ac:dyDescent="0.25">
      <c r="B221" s="17" t="s">
        <v>5266</v>
      </c>
      <c r="C221" s="17" t="s">
        <v>5401</v>
      </c>
      <c r="D221" s="17" t="s">
        <v>5270</v>
      </c>
      <c r="E221" s="413">
        <v>0</v>
      </c>
      <c r="F221" s="413">
        <v>0</v>
      </c>
      <c r="G221" s="411">
        <v>0</v>
      </c>
      <c r="H221" s="383"/>
      <c r="I221" s="383">
        <v>0</v>
      </c>
      <c r="J221" s="413">
        <v>0</v>
      </c>
      <c r="K221" s="413">
        <v>0</v>
      </c>
      <c r="L221" s="411">
        <v>0</v>
      </c>
      <c r="M221" s="383">
        <v>0</v>
      </c>
      <c r="N221" s="383">
        <v>0</v>
      </c>
      <c r="O221" s="413">
        <v>0</v>
      </c>
      <c r="P221" s="413">
        <v>0</v>
      </c>
      <c r="Q221" s="411">
        <v>0</v>
      </c>
      <c r="R221" s="383">
        <v>0</v>
      </c>
      <c r="S221" s="383">
        <v>0</v>
      </c>
      <c r="T221" s="413">
        <v>0</v>
      </c>
      <c r="U221" s="413">
        <v>0</v>
      </c>
      <c r="V221" s="411">
        <v>0</v>
      </c>
      <c r="W221" s="383">
        <v>0</v>
      </c>
      <c r="X221" s="414">
        <v>0</v>
      </c>
      <c r="Y221" s="413">
        <v>0</v>
      </c>
      <c r="Z221" s="413">
        <v>0</v>
      </c>
      <c r="AA221" s="411">
        <v>0</v>
      </c>
      <c r="AB221" s="383">
        <v>0</v>
      </c>
      <c r="AC221" s="383">
        <v>0</v>
      </c>
    </row>
    <row r="222" spans="2:29" customFormat="1" hidden="1" outlineLevel="1" x14ac:dyDescent="0.25">
      <c r="B222" s="17" t="s">
        <v>5266</v>
      </c>
      <c r="C222" s="17" t="s">
        <v>5402</v>
      </c>
      <c r="D222" s="17" t="s">
        <v>5270</v>
      </c>
      <c r="E222" s="413">
        <v>0</v>
      </c>
      <c r="F222" s="413">
        <v>0</v>
      </c>
      <c r="G222" s="411">
        <v>0</v>
      </c>
      <c r="H222" s="383"/>
      <c r="I222" s="383">
        <v>0</v>
      </c>
      <c r="J222" s="413">
        <v>0</v>
      </c>
      <c r="K222" s="413">
        <v>0</v>
      </c>
      <c r="L222" s="411">
        <v>0</v>
      </c>
      <c r="M222" s="383">
        <v>0</v>
      </c>
      <c r="N222" s="383">
        <v>0</v>
      </c>
      <c r="O222" s="413">
        <v>0</v>
      </c>
      <c r="P222" s="413">
        <v>0</v>
      </c>
      <c r="Q222" s="411">
        <v>0</v>
      </c>
      <c r="R222" s="383">
        <v>0</v>
      </c>
      <c r="S222" s="383">
        <v>0</v>
      </c>
      <c r="T222" s="413">
        <v>0</v>
      </c>
      <c r="U222" s="413">
        <v>0</v>
      </c>
      <c r="V222" s="411">
        <v>0</v>
      </c>
      <c r="W222" s="383">
        <v>0</v>
      </c>
      <c r="X222" s="414">
        <v>0</v>
      </c>
      <c r="Y222" s="413">
        <v>0</v>
      </c>
      <c r="Z222" s="413">
        <v>0</v>
      </c>
      <c r="AA222" s="411">
        <v>0</v>
      </c>
      <c r="AB222" s="383">
        <v>0</v>
      </c>
      <c r="AC222" s="383">
        <v>0</v>
      </c>
    </row>
    <row r="223" spans="2:29" hidden="1" outlineLevel="1" x14ac:dyDescent="0.25">
      <c r="B223" s="185" t="s">
        <v>5266</v>
      </c>
      <c r="C223" s="185" t="s">
        <v>5403</v>
      </c>
      <c r="D223" s="187" t="s">
        <v>1709</v>
      </c>
      <c r="E223" s="382">
        <v>9.6475556962937574E-3</v>
      </c>
      <c r="F223" s="382">
        <v>0.1566188546535775</v>
      </c>
      <c r="G223" s="411">
        <v>2584.2111017840289</v>
      </c>
      <c r="H223" s="383"/>
      <c r="I223" s="383"/>
      <c r="J223" s="382">
        <v>7.525829712263934E-3</v>
      </c>
      <c r="K223" s="382">
        <v>0.1208689764909413</v>
      </c>
      <c r="L223" s="411">
        <v>1994.3381121005316</v>
      </c>
      <c r="M223" s="383"/>
      <c r="N223" s="383"/>
      <c r="O223" s="382">
        <v>1.1081131547411551E-2</v>
      </c>
      <c r="P223" s="382">
        <v>0.18018319909454578</v>
      </c>
      <c r="Q223" s="411">
        <v>2973.0227850600054</v>
      </c>
      <c r="R223" s="383"/>
      <c r="S223" s="383"/>
      <c r="T223" s="382">
        <v>9.1542092307787277E-3</v>
      </c>
      <c r="U223" s="382">
        <v>0.14958459281642719</v>
      </c>
      <c r="V223" s="411">
        <v>2468.1457814710488</v>
      </c>
      <c r="W223" s="383"/>
      <c r="X223" s="383"/>
      <c r="Y223" s="382">
        <v>1.1494720505746344E-2</v>
      </c>
      <c r="Z223" s="382">
        <v>0.18917675745675919</v>
      </c>
      <c r="AA223" s="411">
        <v>3121.4164980365267</v>
      </c>
      <c r="AB223" s="383"/>
      <c r="AC223" s="383"/>
    </row>
    <row r="224" spans="2:29" customFormat="1" hidden="1" outlineLevel="1" x14ac:dyDescent="0.25">
      <c r="B224" s="17" t="s">
        <v>5266</v>
      </c>
      <c r="C224" s="17" t="s">
        <v>5404</v>
      </c>
      <c r="D224" s="17" t="s">
        <v>5270</v>
      </c>
      <c r="E224" s="413">
        <v>0</v>
      </c>
      <c r="F224" s="413">
        <v>0</v>
      </c>
      <c r="G224" s="411">
        <v>0</v>
      </c>
      <c r="H224" s="383"/>
      <c r="I224" s="383">
        <v>0</v>
      </c>
      <c r="J224" s="413">
        <v>0</v>
      </c>
      <c r="K224" s="413">
        <v>0</v>
      </c>
      <c r="L224" s="411">
        <v>0</v>
      </c>
      <c r="M224" s="383">
        <v>0</v>
      </c>
      <c r="N224" s="383">
        <v>0</v>
      </c>
      <c r="O224" s="413">
        <v>0</v>
      </c>
      <c r="P224" s="413">
        <v>0</v>
      </c>
      <c r="Q224" s="411">
        <v>0</v>
      </c>
      <c r="R224" s="383">
        <v>0</v>
      </c>
      <c r="S224" s="383">
        <v>0</v>
      </c>
      <c r="T224" s="413">
        <v>0</v>
      </c>
      <c r="U224" s="413">
        <v>0</v>
      </c>
      <c r="V224" s="411">
        <v>0</v>
      </c>
      <c r="W224" s="383">
        <v>0</v>
      </c>
      <c r="X224" s="414">
        <v>0</v>
      </c>
      <c r="Y224" s="413">
        <v>0</v>
      </c>
      <c r="Z224" s="413">
        <v>0</v>
      </c>
      <c r="AA224" s="411">
        <v>0</v>
      </c>
      <c r="AB224" s="383">
        <v>0</v>
      </c>
      <c r="AC224" s="383">
        <v>0</v>
      </c>
    </row>
    <row r="225" spans="2:29" hidden="1" outlineLevel="1" x14ac:dyDescent="0.25">
      <c r="B225" s="185" t="s">
        <v>5266</v>
      </c>
      <c r="C225" s="185" t="s">
        <v>5405</v>
      </c>
      <c r="D225" s="187" t="s">
        <v>1980</v>
      </c>
      <c r="E225" s="382">
        <v>1.3734367484307086</v>
      </c>
      <c r="F225" s="382">
        <v>0.5518833988378925</v>
      </c>
      <c r="G225" s="411">
        <v>9106.0760808252271</v>
      </c>
      <c r="H225" s="383"/>
      <c r="I225" s="383"/>
      <c r="J225" s="382">
        <v>1.3854079652824194</v>
      </c>
      <c r="K225" s="382">
        <v>0.55673043564092384</v>
      </c>
      <c r="L225" s="411">
        <v>9186.052188075244</v>
      </c>
      <c r="M225" s="383"/>
      <c r="N225" s="383"/>
      <c r="O225" s="382">
        <v>1.4255692171884771</v>
      </c>
      <c r="P225" s="382">
        <v>0.57281712252982608</v>
      </c>
      <c r="Q225" s="411">
        <v>9451.4825217421312</v>
      </c>
      <c r="R225" s="383"/>
      <c r="S225" s="383"/>
      <c r="T225" s="382">
        <v>1.2157739009328974</v>
      </c>
      <c r="U225" s="382">
        <v>0.48851941038679608</v>
      </c>
      <c r="V225" s="411">
        <v>8060.5702713821356</v>
      </c>
      <c r="W225" s="383"/>
      <c r="X225" s="383"/>
      <c r="Y225" s="382">
        <v>1.7253337349892615</v>
      </c>
      <c r="Z225" s="382">
        <v>0.69317910716020037</v>
      </c>
      <c r="AA225" s="411">
        <v>11437.455268143307</v>
      </c>
      <c r="AB225" s="383"/>
      <c r="AC225" s="383"/>
    </row>
    <row r="226" spans="2:29" customFormat="1" hidden="1" outlineLevel="1" x14ac:dyDescent="0.25">
      <c r="B226" s="17" t="s">
        <v>5266</v>
      </c>
      <c r="C226" s="17" t="s">
        <v>5406</v>
      </c>
      <c r="D226" s="17" t="s">
        <v>5270</v>
      </c>
      <c r="E226" s="413">
        <v>0</v>
      </c>
      <c r="F226" s="413">
        <v>0</v>
      </c>
      <c r="G226" s="411">
        <v>0</v>
      </c>
      <c r="H226" s="383"/>
      <c r="I226" s="383">
        <v>0</v>
      </c>
      <c r="J226" s="413">
        <v>0</v>
      </c>
      <c r="K226" s="413">
        <v>0</v>
      </c>
      <c r="L226" s="411">
        <v>0</v>
      </c>
      <c r="M226" s="383">
        <v>0</v>
      </c>
      <c r="N226" s="383">
        <v>0</v>
      </c>
      <c r="O226" s="413">
        <v>0</v>
      </c>
      <c r="P226" s="413">
        <v>0</v>
      </c>
      <c r="Q226" s="411">
        <v>0</v>
      </c>
      <c r="R226" s="383">
        <v>0</v>
      </c>
      <c r="S226" s="383">
        <v>0</v>
      </c>
      <c r="T226" s="413">
        <v>0</v>
      </c>
      <c r="U226" s="413">
        <v>0</v>
      </c>
      <c r="V226" s="411">
        <v>0</v>
      </c>
      <c r="W226" s="383">
        <v>0</v>
      </c>
      <c r="X226" s="414">
        <v>0</v>
      </c>
      <c r="Y226" s="413">
        <v>0</v>
      </c>
      <c r="Z226" s="413">
        <v>0</v>
      </c>
      <c r="AA226" s="411">
        <v>0</v>
      </c>
      <c r="AB226" s="383">
        <v>0</v>
      </c>
      <c r="AC226" s="383">
        <v>0</v>
      </c>
    </row>
    <row r="227" spans="2:29" hidden="1" outlineLevel="1" x14ac:dyDescent="0.25">
      <c r="B227" s="185" t="s">
        <v>5266</v>
      </c>
      <c r="C227" s="185" t="s">
        <v>5407</v>
      </c>
      <c r="D227" s="187" t="s">
        <v>1709</v>
      </c>
      <c r="E227" s="382">
        <v>1.4923562717704406E-2</v>
      </c>
      <c r="F227" s="382">
        <v>0.29690871881431857</v>
      </c>
      <c r="G227" s="411">
        <v>4898.993860436256</v>
      </c>
      <c r="H227" s="383"/>
      <c r="I227" s="383"/>
      <c r="J227" s="382">
        <v>1.2010228322152502E-2</v>
      </c>
      <c r="K227" s="382">
        <v>0.23728471468921061</v>
      </c>
      <c r="L227" s="411">
        <v>3915.1977923719751</v>
      </c>
      <c r="M227" s="383"/>
      <c r="N227" s="383"/>
      <c r="O227" s="382">
        <v>1.4885320685330708E-2</v>
      </c>
      <c r="P227" s="382">
        <v>0.29610208726907661</v>
      </c>
      <c r="Q227" s="411">
        <v>4885.6844399397642</v>
      </c>
      <c r="R227" s="383"/>
      <c r="S227" s="383"/>
      <c r="T227" s="382">
        <v>1.8579117665429565E-2</v>
      </c>
      <c r="U227" s="382">
        <v>0.3717788217507994</v>
      </c>
      <c r="V227" s="411">
        <v>6134.3505588881899</v>
      </c>
      <c r="W227" s="383"/>
      <c r="X227" s="383"/>
      <c r="Y227" s="382">
        <v>2.2510494323753263E-2</v>
      </c>
      <c r="Z227" s="382">
        <v>0.45217276965031733</v>
      </c>
      <c r="AA227" s="411">
        <v>7460.8506992302364</v>
      </c>
      <c r="AB227" s="383"/>
      <c r="AC227" s="383"/>
    </row>
    <row r="228" spans="2:29" customFormat="1" hidden="1" outlineLevel="1" x14ac:dyDescent="0.25">
      <c r="B228" s="17" t="s">
        <v>5266</v>
      </c>
      <c r="C228" s="17" t="s">
        <v>5408</v>
      </c>
      <c r="D228" s="17" t="s">
        <v>5270</v>
      </c>
      <c r="E228" s="413">
        <v>0</v>
      </c>
      <c r="F228" s="413">
        <v>0</v>
      </c>
      <c r="G228" s="411">
        <v>0</v>
      </c>
      <c r="H228" s="383"/>
      <c r="I228" s="383">
        <v>0</v>
      </c>
      <c r="J228" s="413">
        <v>0</v>
      </c>
      <c r="K228" s="413">
        <v>0</v>
      </c>
      <c r="L228" s="411">
        <v>0</v>
      </c>
      <c r="M228" s="383">
        <v>0</v>
      </c>
      <c r="N228" s="383">
        <v>0</v>
      </c>
      <c r="O228" s="413">
        <v>0</v>
      </c>
      <c r="P228" s="413">
        <v>0</v>
      </c>
      <c r="Q228" s="411">
        <v>0</v>
      </c>
      <c r="R228" s="383">
        <v>0</v>
      </c>
      <c r="S228" s="383">
        <v>0</v>
      </c>
      <c r="T228" s="413">
        <v>0</v>
      </c>
      <c r="U228" s="413">
        <v>0</v>
      </c>
      <c r="V228" s="411">
        <v>0</v>
      </c>
      <c r="W228" s="383">
        <v>0</v>
      </c>
      <c r="X228" s="414">
        <v>0</v>
      </c>
      <c r="Y228" s="413">
        <v>0</v>
      </c>
      <c r="Z228" s="413">
        <v>0</v>
      </c>
      <c r="AA228" s="411">
        <v>0</v>
      </c>
      <c r="AB228" s="383">
        <v>0</v>
      </c>
      <c r="AC228" s="383">
        <v>0</v>
      </c>
    </row>
    <row r="229" spans="2:29" customFormat="1" hidden="1" outlineLevel="1" x14ac:dyDescent="0.25">
      <c r="B229" s="17" t="s">
        <v>5266</v>
      </c>
      <c r="C229" s="17" t="s">
        <v>5409</v>
      </c>
      <c r="D229" s="412" t="s">
        <v>1709</v>
      </c>
      <c r="E229" s="413">
        <v>1.1556967761185231E-3</v>
      </c>
      <c r="F229" s="413">
        <v>2.3419441452753098E-2</v>
      </c>
      <c r="G229" s="411">
        <v>386.4207839704261</v>
      </c>
      <c r="H229" s="383"/>
      <c r="I229" s="383"/>
      <c r="J229" s="413">
        <v>1.2211782728077222E-3</v>
      </c>
      <c r="K229" s="413">
        <v>2.4746381277835787E-2</v>
      </c>
      <c r="L229" s="411">
        <v>408.31529108429049</v>
      </c>
      <c r="M229" s="383"/>
      <c r="N229" s="383"/>
      <c r="O229" s="413">
        <v>8.6678796539919531E-4</v>
      </c>
      <c r="P229" s="413">
        <v>1.756489282231552E-2</v>
      </c>
      <c r="Q229" s="411">
        <v>289.8207315682061</v>
      </c>
      <c r="R229" s="383"/>
      <c r="S229" s="383"/>
      <c r="T229" s="413">
        <v>1.8006878365960932E-3</v>
      </c>
      <c r="U229" s="413">
        <v>3.6489764646987263E-2</v>
      </c>
      <c r="V229" s="411">
        <v>602.08111667528988</v>
      </c>
      <c r="W229" s="383"/>
      <c r="X229" s="414"/>
      <c r="Y229" s="413">
        <v>0</v>
      </c>
      <c r="Z229" s="413">
        <v>0</v>
      </c>
      <c r="AA229" s="411">
        <v>0</v>
      </c>
      <c r="AB229" s="383"/>
      <c r="AC229" s="383"/>
    </row>
    <row r="230" spans="2:29" hidden="1" outlineLevel="1" x14ac:dyDescent="0.25">
      <c r="B230" s="185" t="s">
        <v>5266</v>
      </c>
      <c r="C230" s="185" t="s">
        <v>5410</v>
      </c>
      <c r="D230" s="187" t="s">
        <v>1709</v>
      </c>
      <c r="E230" s="382">
        <v>8.374614319699443E-3</v>
      </c>
      <c r="F230" s="382">
        <v>5.6297507302747525E-2</v>
      </c>
      <c r="G230" s="411">
        <v>928.90887049533421</v>
      </c>
      <c r="H230" s="383"/>
      <c r="I230" s="383"/>
      <c r="J230" s="382">
        <v>2.0791737204351674E-3</v>
      </c>
      <c r="K230" s="382">
        <v>1.3977037418253353E-2</v>
      </c>
      <c r="L230" s="411">
        <v>230.62111740118033</v>
      </c>
      <c r="M230" s="383"/>
      <c r="N230" s="383"/>
      <c r="O230" s="382">
        <v>5.8137193644743007E-3</v>
      </c>
      <c r="P230" s="382">
        <v>3.9082147055742034E-2</v>
      </c>
      <c r="Q230" s="411">
        <v>644.85542641974359</v>
      </c>
      <c r="R230" s="383"/>
      <c r="S230" s="383"/>
      <c r="T230" s="382">
        <v>2.1098112933609366E-2</v>
      </c>
      <c r="U230" s="382">
        <v>0.14182995438489562</v>
      </c>
      <c r="V230" s="411">
        <v>2340.1942473507779</v>
      </c>
      <c r="W230" s="383"/>
      <c r="X230" s="383"/>
      <c r="Y230" s="382">
        <v>3.9912223978285921E-2</v>
      </c>
      <c r="Z230" s="382">
        <v>0.26830593447162931</v>
      </c>
      <c r="AA230" s="411">
        <v>4427.0479187818837</v>
      </c>
      <c r="AB230" s="383"/>
      <c r="AC230" s="383"/>
    </row>
    <row r="231" spans="2:29" customFormat="1" hidden="1" outlineLevel="1" x14ac:dyDescent="0.25">
      <c r="B231" s="17" t="s">
        <v>5266</v>
      </c>
      <c r="C231" s="17" t="s">
        <v>5411</v>
      </c>
      <c r="D231" s="17" t="s">
        <v>5270</v>
      </c>
      <c r="E231" s="413">
        <v>0</v>
      </c>
      <c r="F231" s="413">
        <v>0</v>
      </c>
      <c r="G231" s="411">
        <v>0</v>
      </c>
      <c r="H231" s="383"/>
      <c r="I231" s="383">
        <v>0</v>
      </c>
      <c r="J231" s="413">
        <v>0</v>
      </c>
      <c r="K231" s="413">
        <v>0</v>
      </c>
      <c r="L231" s="411">
        <v>0</v>
      </c>
      <c r="M231" s="383">
        <v>0</v>
      </c>
      <c r="N231" s="383">
        <v>0</v>
      </c>
      <c r="O231" s="413">
        <v>0</v>
      </c>
      <c r="P231" s="413">
        <v>0</v>
      </c>
      <c r="Q231" s="411">
        <v>0</v>
      </c>
      <c r="R231" s="383">
        <v>0</v>
      </c>
      <c r="S231" s="383">
        <v>0</v>
      </c>
      <c r="T231" s="413">
        <v>0</v>
      </c>
      <c r="U231" s="413">
        <v>0</v>
      </c>
      <c r="V231" s="411">
        <v>0</v>
      </c>
      <c r="W231" s="383">
        <v>0</v>
      </c>
      <c r="X231" s="414">
        <v>0</v>
      </c>
      <c r="Y231" s="413">
        <v>0</v>
      </c>
      <c r="Z231" s="413">
        <v>0</v>
      </c>
      <c r="AA231" s="411">
        <v>0</v>
      </c>
      <c r="AB231" s="383">
        <v>0</v>
      </c>
      <c r="AC231" s="383">
        <v>0</v>
      </c>
    </row>
    <row r="232" spans="2:29" hidden="1" outlineLevel="1" x14ac:dyDescent="0.25">
      <c r="B232" s="185" t="s">
        <v>5266</v>
      </c>
      <c r="C232" s="185" t="s">
        <v>5412</v>
      </c>
      <c r="D232" s="187" t="s">
        <v>1709</v>
      </c>
      <c r="E232" s="382">
        <v>0.13097896796009928</v>
      </c>
      <c r="F232" s="382">
        <v>0.76672391218031166</v>
      </c>
      <c r="G232" s="411">
        <v>12650.944550975142</v>
      </c>
      <c r="H232" s="383"/>
      <c r="I232" s="383"/>
      <c r="J232" s="382">
        <v>0.12707230043154988</v>
      </c>
      <c r="K232" s="382">
        <v>0.74423634213678025</v>
      </c>
      <c r="L232" s="411">
        <v>12279.899645256874</v>
      </c>
      <c r="M232" s="383"/>
      <c r="N232" s="383"/>
      <c r="O232" s="382">
        <v>0.1346888620383597</v>
      </c>
      <c r="P232" s="382">
        <v>0.78833237262636158</v>
      </c>
      <c r="Q232" s="411">
        <v>13007.484148334966</v>
      </c>
      <c r="R232" s="383"/>
      <c r="S232" s="383"/>
      <c r="T232" s="382">
        <v>0.12428704233377841</v>
      </c>
      <c r="U232" s="382">
        <v>0.72734640412396612</v>
      </c>
      <c r="V232" s="411">
        <v>12001.215668045441</v>
      </c>
      <c r="W232" s="383"/>
      <c r="X232" s="383"/>
      <c r="Y232" s="382">
        <v>0.19036103555048808</v>
      </c>
      <c r="Z232" s="382">
        <v>1.1131378008907662</v>
      </c>
      <c r="AA232" s="411">
        <v>18366.773714697643</v>
      </c>
      <c r="AB232" s="383"/>
      <c r="AC232" s="383"/>
    </row>
    <row r="233" spans="2:29" hidden="1" outlineLevel="1" x14ac:dyDescent="0.25">
      <c r="B233" s="185" t="s">
        <v>5266</v>
      </c>
      <c r="C233" s="185" t="s">
        <v>5413</v>
      </c>
      <c r="D233" s="187" t="s">
        <v>1709</v>
      </c>
      <c r="E233" s="382">
        <v>6.632694541201958E-3</v>
      </c>
      <c r="F233" s="382">
        <v>8.6398718536616029E-2</v>
      </c>
      <c r="G233" s="411">
        <v>1425.5788558541644</v>
      </c>
      <c r="H233" s="383"/>
      <c r="I233" s="383"/>
      <c r="J233" s="382">
        <v>5.6530887354666326E-3</v>
      </c>
      <c r="K233" s="382">
        <v>7.130603988456985E-2</v>
      </c>
      <c r="L233" s="411">
        <v>1176.5496580954025</v>
      </c>
      <c r="M233" s="383"/>
      <c r="N233" s="383"/>
      <c r="O233" s="382">
        <v>5.3165239951079085E-3</v>
      </c>
      <c r="P233" s="382">
        <v>6.832679627920725E-2</v>
      </c>
      <c r="Q233" s="411">
        <v>1127.3921386069196</v>
      </c>
      <c r="R233" s="383"/>
      <c r="S233" s="383"/>
      <c r="T233" s="382">
        <v>1.0733444319429259E-2</v>
      </c>
      <c r="U233" s="382">
        <v>0.14472236825915816</v>
      </c>
      <c r="V233" s="411">
        <v>2387.9190762761095</v>
      </c>
      <c r="W233" s="383"/>
      <c r="X233" s="383"/>
      <c r="Y233" s="382">
        <v>1.1494720505746344E-2</v>
      </c>
      <c r="Z233" s="382">
        <v>0.15731642554385267</v>
      </c>
      <c r="AA233" s="411">
        <v>2595.7210214735692</v>
      </c>
      <c r="AB233" s="383"/>
      <c r="AC233" s="383"/>
    </row>
    <row r="234" spans="2:29" customFormat="1" hidden="1" outlineLevel="1" x14ac:dyDescent="0.25">
      <c r="B234" s="17" t="s">
        <v>5266</v>
      </c>
      <c r="C234" s="17" t="s">
        <v>5414</v>
      </c>
      <c r="D234" s="17" t="s">
        <v>5270</v>
      </c>
      <c r="E234" s="413">
        <v>0</v>
      </c>
      <c r="F234" s="413">
        <v>0</v>
      </c>
      <c r="G234" s="411">
        <v>0</v>
      </c>
      <c r="H234" s="383"/>
      <c r="I234" s="383">
        <v>0</v>
      </c>
      <c r="J234" s="413">
        <v>0</v>
      </c>
      <c r="K234" s="413">
        <v>0</v>
      </c>
      <c r="L234" s="411">
        <v>0</v>
      </c>
      <c r="M234" s="383">
        <v>0</v>
      </c>
      <c r="N234" s="383">
        <v>0</v>
      </c>
      <c r="O234" s="413">
        <v>0</v>
      </c>
      <c r="P234" s="413">
        <v>0</v>
      </c>
      <c r="Q234" s="411">
        <v>0</v>
      </c>
      <c r="R234" s="383">
        <v>0</v>
      </c>
      <c r="S234" s="383">
        <v>0</v>
      </c>
      <c r="T234" s="413">
        <v>0</v>
      </c>
      <c r="U234" s="413">
        <v>0</v>
      </c>
      <c r="V234" s="411">
        <v>0</v>
      </c>
      <c r="W234" s="383">
        <v>0</v>
      </c>
      <c r="X234" s="414">
        <v>0</v>
      </c>
      <c r="Y234" s="413">
        <v>0</v>
      </c>
      <c r="Z234" s="413">
        <v>0</v>
      </c>
      <c r="AA234" s="411">
        <v>0</v>
      </c>
      <c r="AB234" s="383">
        <v>0</v>
      </c>
      <c r="AC234" s="383">
        <v>0</v>
      </c>
    </row>
    <row r="235" spans="2:29" hidden="1" outlineLevel="1" x14ac:dyDescent="0.25">
      <c r="B235" s="185" t="s">
        <v>5266</v>
      </c>
      <c r="C235" s="185" t="s">
        <v>5415</v>
      </c>
      <c r="D235" s="187" t="s">
        <v>1709</v>
      </c>
      <c r="E235" s="382">
        <v>7.5036544304507E-2</v>
      </c>
      <c r="F235" s="382">
        <v>0.32792762028533973</v>
      </c>
      <c r="G235" s="411">
        <v>5410.8057347081058</v>
      </c>
      <c r="H235" s="383"/>
      <c r="I235" s="383"/>
      <c r="J235" s="382">
        <v>7.4561296431641957E-2</v>
      </c>
      <c r="K235" s="382">
        <v>0.32610327720753135</v>
      </c>
      <c r="L235" s="411">
        <v>5380.7040739242675</v>
      </c>
      <c r="M235" s="383"/>
      <c r="N235" s="383"/>
      <c r="O235" s="382">
        <v>7.7780276326371148E-2</v>
      </c>
      <c r="P235" s="382">
        <v>0.33981040558671821</v>
      </c>
      <c r="Q235" s="411">
        <v>5606.8716921808509</v>
      </c>
      <c r="R235" s="383"/>
      <c r="S235" s="383"/>
      <c r="T235" s="382">
        <v>6.8345843243069374E-2</v>
      </c>
      <c r="U235" s="382">
        <v>0.29862828351636078</v>
      </c>
      <c r="V235" s="411">
        <v>4927.3666780199528</v>
      </c>
      <c r="W235" s="383"/>
      <c r="X235" s="383"/>
      <c r="Y235" s="382">
        <v>9.214852007383062E-2</v>
      </c>
      <c r="Z235" s="382">
        <v>0.4020415493283564</v>
      </c>
      <c r="AA235" s="411">
        <v>6633.6855639178802</v>
      </c>
      <c r="AB235" s="383"/>
      <c r="AC235" s="383"/>
    </row>
    <row r="236" spans="2:29" customFormat="1" hidden="1" outlineLevel="1" x14ac:dyDescent="0.25">
      <c r="B236" s="17" t="s">
        <v>5266</v>
      </c>
      <c r="C236" s="17" t="s">
        <v>5416</v>
      </c>
      <c r="D236" s="412" t="s">
        <v>1709</v>
      </c>
      <c r="E236" s="413">
        <v>3.617833386110159E-3</v>
      </c>
      <c r="F236" s="413">
        <v>1.4755902939024023E-2</v>
      </c>
      <c r="G236" s="411">
        <v>243.47239849389638</v>
      </c>
      <c r="H236" s="383"/>
      <c r="I236" s="383"/>
      <c r="J236" s="413">
        <v>5.5323195513516813E-3</v>
      </c>
      <c r="K236" s="413">
        <v>2.2564436118265363E-2</v>
      </c>
      <c r="L236" s="411">
        <v>372.31319595137848</v>
      </c>
      <c r="M236" s="383"/>
      <c r="N236" s="383"/>
      <c r="O236" s="413">
        <v>2.3986244955325063E-3</v>
      </c>
      <c r="P236" s="413">
        <v>9.78316756629251E-3</v>
      </c>
      <c r="Q236" s="411">
        <v>161.42226484382641</v>
      </c>
      <c r="R236" s="383"/>
      <c r="S236" s="383"/>
      <c r="T236" s="413">
        <v>4.0068626015120536E-3</v>
      </c>
      <c r="U236" s="413">
        <v>1.634261983012085E-2</v>
      </c>
      <c r="V236" s="411">
        <v>269.65322719699401</v>
      </c>
      <c r="W236" s="383"/>
      <c r="X236" s="414"/>
      <c r="Y236" s="413">
        <v>0</v>
      </c>
      <c r="Z236" s="413">
        <v>0</v>
      </c>
      <c r="AA236" s="411">
        <v>0</v>
      </c>
      <c r="AB236" s="383"/>
      <c r="AC236" s="383"/>
    </row>
    <row r="237" spans="2:29" customFormat="1" hidden="1" outlineLevel="1" x14ac:dyDescent="0.25">
      <c r="B237" s="17" t="s">
        <v>5266</v>
      </c>
      <c r="C237" s="17" t="s">
        <v>5417</v>
      </c>
      <c r="D237" s="17" t="s">
        <v>5270</v>
      </c>
      <c r="E237" s="413">
        <v>0</v>
      </c>
      <c r="F237" s="413">
        <v>0</v>
      </c>
      <c r="G237" s="411">
        <v>0</v>
      </c>
      <c r="H237" s="383"/>
      <c r="I237" s="383">
        <v>0</v>
      </c>
      <c r="J237" s="413">
        <v>0</v>
      </c>
      <c r="K237" s="413">
        <v>0</v>
      </c>
      <c r="L237" s="411">
        <v>0</v>
      </c>
      <c r="M237" s="383">
        <v>0</v>
      </c>
      <c r="N237" s="383">
        <v>0</v>
      </c>
      <c r="O237" s="413">
        <v>0</v>
      </c>
      <c r="P237" s="413">
        <v>0</v>
      </c>
      <c r="Q237" s="411">
        <v>0</v>
      </c>
      <c r="R237" s="383">
        <v>0</v>
      </c>
      <c r="S237" s="383">
        <v>0</v>
      </c>
      <c r="T237" s="413">
        <v>0</v>
      </c>
      <c r="U237" s="413">
        <v>0</v>
      </c>
      <c r="V237" s="411">
        <v>0</v>
      </c>
      <c r="W237" s="383">
        <v>0</v>
      </c>
      <c r="X237" s="414">
        <v>0</v>
      </c>
      <c r="Y237" s="413">
        <v>0</v>
      </c>
      <c r="Z237" s="413">
        <v>0</v>
      </c>
      <c r="AA237" s="411">
        <v>0</v>
      </c>
      <c r="AB237" s="383">
        <v>0</v>
      </c>
      <c r="AC237" s="383">
        <v>0</v>
      </c>
    </row>
    <row r="238" spans="2:29" hidden="1" outlineLevel="1" x14ac:dyDescent="0.25">
      <c r="B238" s="185" t="s">
        <v>5266</v>
      </c>
      <c r="C238" s="185" t="s">
        <v>5418</v>
      </c>
      <c r="D238" s="187" t="s">
        <v>1709</v>
      </c>
      <c r="E238" s="382">
        <v>2.1707000316660955E-2</v>
      </c>
      <c r="F238" s="382">
        <v>8.9524962062159832E-2</v>
      </c>
      <c r="G238" s="411">
        <v>1477.1618740256372</v>
      </c>
      <c r="H238" s="383"/>
      <c r="I238" s="383"/>
      <c r="J238" s="382">
        <v>2.2936913645779829E-2</v>
      </c>
      <c r="K238" s="382">
        <v>9.4597424517720699E-2</v>
      </c>
      <c r="L238" s="411">
        <v>1560.8575045423916</v>
      </c>
      <c r="M238" s="383"/>
      <c r="N238" s="383"/>
      <c r="O238" s="382">
        <v>1.6280539176193581E-2</v>
      </c>
      <c r="P238" s="382">
        <v>6.7144913200260989E-2</v>
      </c>
      <c r="Q238" s="411">
        <v>1107.8910678043062</v>
      </c>
      <c r="R238" s="383"/>
      <c r="S238" s="383"/>
      <c r="T238" s="382">
        <v>3.3821615017804875E-2</v>
      </c>
      <c r="U238" s="382">
        <v>0.13948858696178046</v>
      </c>
      <c r="V238" s="411">
        <v>2301.5616848693776</v>
      </c>
      <c r="W238" s="383"/>
      <c r="X238" s="383"/>
      <c r="Y238" s="382">
        <v>0</v>
      </c>
      <c r="Z238" s="382">
        <v>0</v>
      </c>
      <c r="AA238" s="411">
        <v>0</v>
      </c>
      <c r="AB238" s="383"/>
      <c r="AC238" s="383"/>
    </row>
    <row r="239" spans="2:29" hidden="1" outlineLevel="1" x14ac:dyDescent="0.25">
      <c r="B239" s="185" t="s">
        <v>5266</v>
      </c>
      <c r="C239" s="185" t="s">
        <v>5419</v>
      </c>
      <c r="D239" s="187" t="s">
        <v>1709</v>
      </c>
      <c r="E239" s="382">
        <v>4.448595126624344E-2</v>
      </c>
      <c r="F239" s="382">
        <v>0.28639824285852306</v>
      </c>
      <c r="G239" s="411">
        <v>4725.5710071656304</v>
      </c>
      <c r="H239" s="383"/>
      <c r="I239" s="383"/>
      <c r="J239" s="382">
        <v>4.420419717018774E-2</v>
      </c>
      <c r="K239" s="382">
        <v>0.28481466452657628</v>
      </c>
      <c r="L239" s="411">
        <v>4699.441964688509</v>
      </c>
      <c r="M239" s="383"/>
      <c r="N239" s="383"/>
      <c r="O239" s="382">
        <v>4.6112592393491456E-2</v>
      </c>
      <c r="P239" s="382">
        <v>0.29677193510412664</v>
      </c>
      <c r="Q239" s="411">
        <v>4896.7369292180892</v>
      </c>
      <c r="R239" s="383"/>
      <c r="S239" s="383"/>
      <c r="T239" s="382">
        <v>4.0519321351248271E-2</v>
      </c>
      <c r="U239" s="382">
        <v>0.26080730864886337</v>
      </c>
      <c r="V239" s="411">
        <v>4303.3205927062454</v>
      </c>
      <c r="W239" s="383"/>
      <c r="X239" s="383"/>
      <c r="Y239" s="382">
        <v>5.4630908329485292E-2</v>
      </c>
      <c r="Z239" s="382">
        <v>0.35110067106487797</v>
      </c>
      <c r="AA239" s="411">
        <v>5793.1610725704868</v>
      </c>
      <c r="AB239" s="383"/>
      <c r="AC239" s="383"/>
    </row>
    <row r="240" spans="2:29" customFormat="1" hidden="1" outlineLevel="1" x14ac:dyDescent="0.25">
      <c r="B240" s="17" t="s">
        <v>5266</v>
      </c>
      <c r="C240" s="17" t="s">
        <v>5420</v>
      </c>
      <c r="D240" s="17" t="s">
        <v>5270</v>
      </c>
      <c r="E240" s="413">
        <v>0</v>
      </c>
      <c r="F240" s="413">
        <v>0</v>
      </c>
      <c r="G240" s="411">
        <v>0</v>
      </c>
      <c r="H240" s="383"/>
      <c r="I240" s="383">
        <v>0</v>
      </c>
      <c r="J240" s="413">
        <v>0</v>
      </c>
      <c r="K240" s="413">
        <v>0</v>
      </c>
      <c r="L240" s="411">
        <v>0</v>
      </c>
      <c r="M240" s="383">
        <v>0</v>
      </c>
      <c r="N240" s="383">
        <v>0</v>
      </c>
      <c r="O240" s="413">
        <v>0</v>
      </c>
      <c r="P240" s="413">
        <v>0</v>
      </c>
      <c r="Q240" s="411">
        <v>0</v>
      </c>
      <c r="R240" s="383">
        <v>0</v>
      </c>
      <c r="S240" s="383">
        <v>0</v>
      </c>
      <c r="T240" s="413">
        <v>0</v>
      </c>
      <c r="U240" s="413">
        <v>0</v>
      </c>
      <c r="V240" s="411">
        <v>0</v>
      </c>
      <c r="W240" s="383">
        <v>0</v>
      </c>
      <c r="X240" s="414">
        <v>0</v>
      </c>
      <c r="Y240" s="413">
        <v>0</v>
      </c>
      <c r="Z240" s="413">
        <v>0</v>
      </c>
      <c r="AA240" s="411">
        <v>0</v>
      </c>
      <c r="AB240" s="383">
        <v>0</v>
      </c>
      <c r="AC240" s="383">
        <v>0</v>
      </c>
    </row>
    <row r="241" spans="2:29" customFormat="1" hidden="1" outlineLevel="1" x14ac:dyDescent="0.25">
      <c r="B241" s="17" t="s">
        <v>5266</v>
      </c>
      <c r="C241" s="17" t="s">
        <v>5421</v>
      </c>
      <c r="D241" s="412" t="s">
        <v>1709</v>
      </c>
      <c r="E241" s="413">
        <v>1.2561921479549163E-3</v>
      </c>
      <c r="F241" s="413">
        <v>6.7514465722552956E-3</v>
      </c>
      <c r="G241" s="411">
        <v>111.39886844221238</v>
      </c>
      <c r="H241" s="383"/>
      <c r="I241" s="383"/>
      <c r="J241" s="413">
        <v>2.218632250481928E-4</v>
      </c>
      <c r="K241" s="413">
        <v>1.1924112984623475E-3</v>
      </c>
      <c r="L241" s="411">
        <v>19.674786424628735</v>
      </c>
      <c r="M241" s="383"/>
      <c r="N241" s="383"/>
      <c r="O241" s="413">
        <v>2.287451879448516E-3</v>
      </c>
      <c r="P241" s="413">
        <v>1.2293986374492029E-2</v>
      </c>
      <c r="Q241" s="411">
        <v>202.85077517911847</v>
      </c>
      <c r="R241" s="383"/>
      <c r="S241" s="383"/>
      <c r="T241" s="413">
        <v>0</v>
      </c>
      <c r="U241" s="413">
        <v>0</v>
      </c>
      <c r="V241" s="411">
        <v>0</v>
      </c>
      <c r="W241" s="383"/>
      <c r="X241" s="414"/>
      <c r="Y241" s="413">
        <v>6.354486056002283E-3</v>
      </c>
      <c r="Z241" s="413">
        <v>3.4152397124186135E-2</v>
      </c>
      <c r="AA241" s="411">
        <v>563.51455254907125</v>
      </c>
      <c r="AB241" s="383"/>
      <c r="AC241" s="383"/>
    </row>
    <row r="242" spans="2:29" customFormat="1" hidden="1" outlineLevel="1" x14ac:dyDescent="0.25">
      <c r="B242" s="17" t="s">
        <v>5266</v>
      </c>
      <c r="C242" s="17" t="s">
        <v>5422</v>
      </c>
      <c r="D242" s="17" t="s">
        <v>5270</v>
      </c>
      <c r="E242" s="413">
        <v>0</v>
      </c>
      <c r="F242" s="413">
        <v>0</v>
      </c>
      <c r="G242" s="411">
        <v>0</v>
      </c>
      <c r="H242" s="383"/>
      <c r="I242" s="383">
        <v>0</v>
      </c>
      <c r="J242" s="413">
        <v>0</v>
      </c>
      <c r="K242" s="413">
        <v>0</v>
      </c>
      <c r="L242" s="411">
        <v>0</v>
      </c>
      <c r="M242" s="383">
        <v>0</v>
      </c>
      <c r="N242" s="383">
        <v>0</v>
      </c>
      <c r="O242" s="413">
        <v>0</v>
      </c>
      <c r="P242" s="413">
        <v>0</v>
      </c>
      <c r="Q242" s="411">
        <v>0</v>
      </c>
      <c r="R242" s="383">
        <v>0</v>
      </c>
      <c r="S242" s="383">
        <v>0</v>
      </c>
      <c r="T242" s="413">
        <v>0</v>
      </c>
      <c r="U242" s="413">
        <v>0</v>
      </c>
      <c r="V242" s="411">
        <v>0</v>
      </c>
      <c r="W242" s="383">
        <v>0</v>
      </c>
      <c r="X242" s="414">
        <v>0</v>
      </c>
      <c r="Y242" s="413">
        <v>0</v>
      </c>
      <c r="Z242" s="413">
        <v>0</v>
      </c>
      <c r="AA242" s="411">
        <v>0</v>
      </c>
      <c r="AB242" s="383">
        <v>0</v>
      </c>
      <c r="AC242" s="383">
        <v>0</v>
      </c>
    </row>
    <row r="243" spans="2:29" customFormat="1" hidden="1" outlineLevel="1" x14ac:dyDescent="0.25">
      <c r="B243" s="17" t="s">
        <v>5266</v>
      </c>
      <c r="C243" s="17" t="s">
        <v>5423</v>
      </c>
      <c r="D243" s="412" t="s">
        <v>1709</v>
      </c>
      <c r="E243" s="413">
        <v>8.0396297469114645E-4</v>
      </c>
      <c r="F243" s="413">
        <v>6.2455193719736138E-2</v>
      </c>
      <c r="G243" s="411">
        <v>1030.5106963756464</v>
      </c>
      <c r="H243" s="383"/>
      <c r="I243" s="383"/>
      <c r="J243" s="413">
        <v>1.0105243844420275E-3</v>
      </c>
      <c r="K243" s="413">
        <v>7.8501208004844447E-2</v>
      </c>
      <c r="L243" s="411">
        <v>1295.2699320799334</v>
      </c>
      <c r="M243" s="383"/>
      <c r="N243" s="383"/>
      <c r="O243" s="413">
        <v>6.3843994050922039E-4</v>
      </c>
      <c r="P243" s="413">
        <v>4.9596556555148177E-2</v>
      </c>
      <c r="Q243" s="411">
        <v>818.34318315994494</v>
      </c>
      <c r="R243" s="383"/>
      <c r="S243" s="383"/>
      <c r="T243" s="413">
        <v>9.4884418971178449E-4</v>
      </c>
      <c r="U243" s="413">
        <v>7.3711182868329728E-2</v>
      </c>
      <c r="V243" s="411">
        <v>1216.2345173274405</v>
      </c>
      <c r="W243" s="383"/>
      <c r="X243" s="414"/>
      <c r="Y243" s="413">
        <v>0</v>
      </c>
      <c r="Z243" s="413">
        <v>0</v>
      </c>
      <c r="AA243" s="411">
        <v>0</v>
      </c>
      <c r="AB243" s="383"/>
      <c r="AC243" s="383"/>
    </row>
    <row r="244" spans="2:29" hidden="1" outlineLevel="1" x14ac:dyDescent="0.25">
      <c r="B244" s="185" t="s">
        <v>5266</v>
      </c>
      <c r="C244" s="185" t="s">
        <v>5424</v>
      </c>
      <c r="D244" s="187" t="s">
        <v>1709</v>
      </c>
      <c r="E244" s="382">
        <v>8.5421066060934317E-2</v>
      </c>
      <c r="F244" s="382">
        <v>0.49994337085797103</v>
      </c>
      <c r="G244" s="411">
        <v>8249.0656191565213</v>
      </c>
      <c r="H244" s="383"/>
      <c r="I244" s="383"/>
      <c r="J244" s="382">
        <v>8.2873239411880378E-2</v>
      </c>
      <c r="K244" s="382">
        <v>0.48528246796600499</v>
      </c>
      <c r="L244" s="411">
        <v>8007.1607214390824</v>
      </c>
      <c r="M244" s="383"/>
      <c r="N244" s="383"/>
      <c r="O244" s="382">
        <v>8.784056219893023E-2</v>
      </c>
      <c r="P244" s="382">
        <v>0.51403264261755854</v>
      </c>
      <c r="Q244" s="411">
        <v>8481.538603189716</v>
      </c>
      <c r="R244" s="383"/>
      <c r="S244" s="383"/>
      <c r="T244" s="382">
        <v>8.1056766739420694E-2</v>
      </c>
      <c r="U244" s="382">
        <v>0.47426594614243611</v>
      </c>
      <c r="V244" s="411">
        <v>7825.3881113501957</v>
      </c>
      <c r="W244" s="383"/>
      <c r="X244" s="383"/>
      <c r="Y244" s="382">
        <v>0.12414850144597049</v>
      </c>
      <c r="Z244" s="382">
        <v>0.72581601506105342</v>
      </c>
      <c r="AA244" s="411">
        <v>11975.964248507382</v>
      </c>
      <c r="AB244" s="383"/>
      <c r="AC244" s="383"/>
    </row>
    <row r="245" spans="2:29" hidden="1" outlineLevel="1" x14ac:dyDescent="0.25">
      <c r="B245" s="185" t="s">
        <v>5266</v>
      </c>
      <c r="C245" s="185" t="s">
        <v>5425</v>
      </c>
      <c r="D245" s="187" t="s">
        <v>1709</v>
      </c>
      <c r="E245" s="382">
        <v>5.5205457595458723E-2</v>
      </c>
      <c r="F245" s="382">
        <v>0.24126124907506613</v>
      </c>
      <c r="G245" s="411">
        <v>3980.8106097385912</v>
      </c>
      <c r="H245" s="383"/>
      <c r="I245" s="383"/>
      <c r="J245" s="382">
        <v>5.4855810946136584E-2</v>
      </c>
      <c r="K245" s="382">
        <v>0.239918918455548</v>
      </c>
      <c r="L245" s="411">
        <v>3958.6621545165422</v>
      </c>
      <c r="M245" s="383"/>
      <c r="N245" s="383"/>
      <c r="O245" s="382">
        <v>5.7224060440115909E-2</v>
      </c>
      <c r="P245" s="382">
        <v>0.25000356765282467</v>
      </c>
      <c r="Q245" s="411">
        <v>4125.0588662716073</v>
      </c>
      <c r="R245" s="383"/>
      <c r="S245" s="383"/>
      <c r="T245" s="382">
        <v>5.0283013243115335E-2</v>
      </c>
      <c r="U245" s="382">
        <v>0.21970549742854639</v>
      </c>
      <c r="V245" s="411">
        <v>3625.1407075710154</v>
      </c>
      <c r="W245" s="383"/>
      <c r="X245" s="383"/>
      <c r="Y245" s="382">
        <v>6.7794982625746805E-2</v>
      </c>
      <c r="Z245" s="382">
        <v>0.2957885218905611</v>
      </c>
      <c r="AA245" s="411">
        <v>4880.5106111942578</v>
      </c>
      <c r="AB245" s="383"/>
      <c r="AC245" s="383"/>
    </row>
    <row r="246" spans="2:29" customFormat="1" hidden="1" outlineLevel="1" x14ac:dyDescent="0.25">
      <c r="B246" s="17" t="s">
        <v>5266</v>
      </c>
      <c r="C246" s="17" t="s">
        <v>5426</v>
      </c>
      <c r="D246" s="17" t="s">
        <v>5270</v>
      </c>
      <c r="E246" s="413">
        <v>0</v>
      </c>
      <c r="F246" s="413">
        <v>0</v>
      </c>
      <c r="G246" s="411">
        <v>0</v>
      </c>
      <c r="H246" s="383"/>
      <c r="I246" s="383">
        <v>0</v>
      </c>
      <c r="J246" s="413">
        <v>0</v>
      </c>
      <c r="K246" s="413">
        <v>0</v>
      </c>
      <c r="L246" s="411">
        <v>0</v>
      </c>
      <c r="M246" s="383">
        <v>0</v>
      </c>
      <c r="N246" s="383">
        <v>0</v>
      </c>
      <c r="O246" s="413">
        <v>0</v>
      </c>
      <c r="P246" s="413">
        <v>0</v>
      </c>
      <c r="Q246" s="411">
        <v>0</v>
      </c>
      <c r="R246" s="383">
        <v>0</v>
      </c>
      <c r="S246" s="383">
        <v>0</v>
      </c>
      <c r="T246" s="413">
        <v>0</v>
      </c>
      <c r="U246" s="413">
        <v>0</v>
      </c>
      <c r="V246" s="411">
        <v>0</v>
      </c>
      <c r="W246" s="383">
        <v>0</v>
      </c>
      <c r="X246" s="414">
        <v>0</v>
      </c>
      <c r="Y246" s="413">
        <v>0</v>
      </c>
      <c r="Z246" s="413">
        <v>0</v>
      </c>
      <c r="AA246" s="411">
        <v>0</v>
      </c>
      <c r="AB246" s="383">
        <v>0</v>
      </c>
      <c r="AC246" s="383">
        <v>0</v>
      </c>
    </row>
    <row r="247" spans="2:29" hidden="1" outlineLevel="1" x14ac:dyDescent="0.25">
      <c r="B247" s="185" t="s">
        <v>5266</v>
      </c>
      <c r="C247" s="185" t="s">
        <v>5427</v>
      </c>
      <c r="D247" s="187" t="s">
        <v>1709</v>
      </c>
      <c r="E247" s="382">
        <v>1.2327432278597578E-2</v>
      </c>
      <c r="F247" s="382">
        <v>4.9290634993741402E-2</v>
      </c>
      <c r="G247" s="411">
        <v>813.29547739673308</v>
      </c>
      <c r="H247" s="383"/>
      <c r="I247" s="383"/>
      <c r="J247" s="382">
        <v>1.2472627628197706E-2</v>
      </c>
      <c r="K247" s="382">
        <v>4.9871266101590248E-2</v>
      </c>
      <c r="L247" s="411">
        <v>822.87589067623912</v>
      </c>
      <c r="M247" s="383"/>
      <c r="N247" s="383"/>
      <c r="O247" s="382">
        <v>1.4546805234185866E-2</v>
      </c>
      <c r="P247" s="382">
        <v>5.8164631948762681E-2</v>
      </c>
      <c r="Q247" s="411">
        <v>959.71642715458427</v>
      </c>
      <c r="R247" s="383"/>
      <c r="S247" s="383"/>
      <c r="T247" s="382">
        <v>6.450359713567215E-3</v>
      </c>
      <c r="U247" s="382">
        <v>2.5791494549710439E-2</v>
      </c>
      <c r="V247" s="411">
        <v>425.55966007022221</v>
      </c>
      <c r="W247" s="383"/>
      <c r="X247" s="383"/>
      <c r="Y247" s="382">
        <v>2.1689979071154459E-2</v>
      </c>
      <c r="Z247" s="382">
        <v>8.6726025692319159E-2</v>
      </c>
      <c r="AA247" s="411">
        <v>1430.979423923266</v>
      </c>
      <c r="AB247" s="383"/>
      <c r="AC247" s="383"/>
    </row>
    <row r="248" spans="2:29" hidden="1" outlineLevel="1" x14ac:dyDescent="0.25">
      <c r="B248" s="185" t="s">
        <v>5266</v>
      </c>
      <c r="C248" s="185" t="s">
        <v>5428</v>
      </c>
      <c r="D248" s="187" t="s">
        <v>1709</v>
      </c>
      <c r="E248" s="382">
        <v>9.446564952620971E-3</v>
      </c>
      <c r="F248" s="382">
        <v>3.878384386824648E-2</v>
      </c>
      <c r="G248" s="411">
        <v>639.93342382606693</v>
      </c>
      <c r="H248" s="383"/>
      <c r="I248" s="383"/>
      <c r="J248" s="382">
        <v>9.5521475875387282E-3</v>
      </c>
      <c r="K248" s="382">
        <v>3.9217329053778151E-2</v>
      </c>
      <c r="L248" s="411">
        <v>647.08592938733943</v>
      </c>
      <c r="M248" s="383"/>
      <c r="N248" s="383"/>
      <c r="O248" s="382">
        <v>1.0452311988947431E-2</v>
      </c>
      <c r="P248" s="382">
        <v>4.2913037627257566E-2</v>
      </c>
      <c r="Q248" s="411">
        <v>708.06512084974986</v>
      </c>
      <c r="R248" s="383"/>
      <c r="S248" s="383"/>
      <c r="T248" s="382">
        <v>6.4555008579916407E-3</v>
      </c>
      <c r="U248" s="382">
        <v>2.6503726582918271E-2</v>
      </c>
      <c r="V248" s="411">
        <v>437.31148861815149</v>
      </c>
      <c r="W248" s="383"/>
      <c r="X248" s="383"/>
      <c r="Y248" s="382">
        <v>1.8300919841286574E-2</v>
      </c>
      <c r="Z248" s="382">
        <v>7.5136290390978452E-2</v>
      </c>
      <c r="AA248" s="411">
        <v>1239.7487914511444</v>
      </c>
      <c r="AB248" s="383"/>
      <c r="AC248" s="383"/>
    </row>
    <row r="249" spans="2:29" customFormat="1" hidden="1" outlineLevel="1" x14ac:dyDescent="0.25">
      <c r="B249" s="17" t="s">
        <v>5266</v>
      </c>
      <c r="C249" s="17" t="s">
        <v>5429</v>
      </c>
      <c r="D249" s="412" t="s">
        <v>1709</v>
      </c>
      <c r="E249" s="413">
        <v>3.617833386110159E-3</v>
      </c>
      <c r="F249" s="413">
        <v>8.1089213057926574E-2</v>
      </c>
      <c r="G249" s="411">
        <v>1337.9720154557886</v>
      </c>
      <c r="H249" s="383"/>
      <c r="I249" s="383"/>
      <c r="J249" s="413">
        <v>3.8889685116623384E-3</v>
      </c>
      <c r="K249" s="413">
        <v>8.716636797827175E-2</v>
      </c>
      <c r="L249" s="411">
        <v>1438.2450716414839</v>
      </c>
      <c r="M249" s="383"/>
      <c r="N249" s="383"/>
      <c r="O249" s="413">
        <v>3.723351656317004E-3</v>
      </c>
      <c r="P249" s="413">
        <v>8.3454273186775244E-2</v>
      </c>
      <c r="Q249" s="411">
        <v>1376.9955075817916</v>
      </c>
      <c r="R249" s="383"/>
      <c r="S249" s="383"/>
      <c r="T249" s="413">
        <v>3.2145994792709561E-3</v>
      </c>
      <c r="U249" s="413">
        <v>7.2051229078509388E-2</v>
      </c>
      <c r="V249" s="411">
        <v>1188.8452797954048</v>
      </c>
      <c r="W249" s="383"/>
      <c r="X249" s="414"/>
      <c r="Y249" s="413">
        <v>0</v>
      </c>
      <c r="Z249" s="413">
        <v>0</v>
      </c>
      <c r="AA249" s="411">
        <v>0</v>
      </c>
      <c r="AB249" s="383"/>
      <c r="AC249" s="383"/>
    </row>
    <row r="250" spans="2:29" customFormat="1" hidden="1" outlineLevel="1" x14ac:dyDescent="0.25">
      <c r="B250" s="17" t="s">
        <v>5266</v>
      </c>
      <c r="C250" s="17" t="s">
        <v>5430</v>
      </c>
      <c r="D250" s="17" t="s">
        <v>5270</v>
      </c>
      <c r="E250" s="413">
        <v>0</v>
      </c>
      <c r="F250" s="413">
        <v>0</v>
      </c>
      <c r="G250" s="411">
        <v>0</v>
      </c>
      <c r="H250" s="383"/>
      <c r="I250" s="383">
        <v>0</v>
      </c>
      <c r="J250" s="413">
        <v>0</v>
      </c>
      <c r="K250" s="413">
        <v>0</v>
      </c>
      <c r="L250" s="411">
        <v>0</v>
      </c>
      <c r="M250" s="383">
        <v>0</v>
      </c>
      <c r="N250" s="383">
        <v>0</v>
      </c>
      <c r="O250" s="413">
        <v>0</v>
      </c>
      <c r="P250" s="413">
        <v>0</v>
      </c>
      <c r="Q250" s="411">
        <v>0</v>
      </c>
      <c r="R250" s="383">
        <v>0</v>
      </c>
      <c r="S250" s="383">
        <v>0</v>
      </c>
      <c r="T250" s="413">
        <v>0</v>
      </c>
      <c r="U250" s="413">
        <v>0</v>
      </c>
      <c r="V250" s="411">
        <v>0</v>
      </c>
      <c r="W250" s="383">
        <v>0</v>
      </c>
      <c r="X250" s="414">
        <v>0</v>
      </c>
      <c r="Y250" s="413">
        <v>0</v>
      </c>
      <c r="Z250" s="413">
        <v>0</v>
      </c>
      <c r="AA250" s="411">
        <v>0</v>
      </c>
      <c r="AB250" s="383">
        <v>0</v>
      </c>
      <c r="AC250" s="383">
        <v>0</v>
      </c>
    </row>
    <row r="251" spans="2:29" customFormat="1" hidden="1" outlineLevel="1" x14ac:dyDescent="0.25">
      <c r="B251" s="17" t="s">
        <v>5266</v>
      </c>
      <c r="C251" s="17" t="s">
        <v>5431</v>
      </c>
      <c r="D251" s="412" t="s">
        <v>1709</v>
      </c>
      <c r="E251" s="413">
        <v>4.1873071598497213E-4</v>
      </c>
      <c r="F251" s="413">
        <v>2.9106809529547386E-2</v>
      </c>
      <c r="G251" s="411">
        <v>480.26235723753189</v>
      </c>
      <c r="H251" s="383"/>
      <c r="I251" s="383"/>
      <c r="J251" s="413">
        <v>1.5965641693742772E-4</v>
      </c>
      <c r="K251" s="413">
        <v>1.1098036854154471E-2</v>
      </c>
      <c r="L251" s="411">
        <v>183.11760809354877</v>
      </c>
      <c r="M251" s="383"/>
      <c r="N251" s="383"/>
      <c r="O251" s="413">
        <v>4.8407869334633129E-4</v>
      </c>
      <c r="P251" s="413">
        <v>3.3649278131890184E-2</v>
      </c>
      <c r="Q251" s="411">
        <v>555.21308917618808</v>
      </c>
      <c r="R251" s="383"/>
      <c r="S251" s="383"/>
      <c r="T251" s="413">
        <v>5.5244688451248393E-4</v>
      </c>
      <c r="U251" s="413">
        <v>3.8401687836231789E-2</v>
      </c>
      <c r="V251" s="411">
        <v>633.62784929782447</v>
      </c>
      <c r="W251" s="383"/>
      <c r="X251" s="414"/>
      <c r="Y251" s="413">
        <v>1.6455092870326898E-3</v>
      </c>
      <c r="Z251" s="413">
        <v>0.11438264156021632</v>
      </c>
      <c r="AA251" s="411">
        <v>1887.3135857435693</v>
      </c>
      <c r="AB251" s="383"/>
      <c r="AC251" s="383"/>
    </row>
    <row r="252" spans="2:29" hidden="1" outlineLevel="1" x14ac:dyDescent="0.25">
      <c r="B252" s="185" t="s">
        <v>5266</v>
      </c>
      <c r="C252" s="185" t="s">
        <v>5432</v>
      </c>
      <c r="D252" s="187" t="s">
        <v>1709</v>
      </c>
      <c r="E252" s="382">
        <v>1.3667370569749491E-2</v>
      </c>
      <c r="F252" s="382">
        <v>5.632430606857057E-2</v>
      </c>
      <c r="G252" s="411">
        <v>929.35105013141447</v>
      </c>
      <c r="H252" s="383"/>
      <c r="I252" s="383"/>
      <c r="J252" s="382">
        <v>1.4441760443639142E-2</v>
      </c>
      <c r="K252" s="382">
        <v>5.9515627475330547E-2</v>
      </c>
      <c r="L252" s="411">
        <v>982.00785334295404</v>
      </c>
      <c r="M252" s="383"/>
      <c r="N252" s="383"/>
      <c r="O252" s="382">
        <v>1.0250709851677442E-2</v>
      </c>
      <c r="P252" s="382">
        <v>4.2243979276006004E-2</v>
      </c>
      <c r="Q252" s="411">
        <v>697.02565805409904</v>
      </c>
      <c r="R252" s="383"/>
      <c r="S252" s="383"/>
      <c r="T252" s="382">
        <v>2.1295090937136406E-2</v>
      </c>
      <c r="U252" s="382">
        <v>8.7758739955149892E-2</v>
      </c>
      <c r="V252" s="411">
        <v>1448.0192092599732</v>
      </c>
      <c r="W252" s="383"/>
      <c r="X252" s="383"/>
      <c r="Y252" s="382">
        <v>0</v>
      </c>
      <c r="Z252" s="382">
        <v>0</v>
      </c>
      <c r="AA252" s="411">
        <v>0</v>
      </c>
      <c r="AB252" s="383"/>
      <c r="AC252" s="383"/>
    </row>
    <row r="253" spans="2:29" customFormat="1" hidden="1" outlineLevel="1" x14ac:dyDescent="0.25">
      <c r="B253" s="17" t="s">
        <v>5266</v>
      </c>
      <c r="C253" s="17" t="s">
        <v>5433</v>
      </c>
      <c r="D253" s="17" t="s">
        <v>5270</v>
      </c>
      <c r="E253" s="413">
        <v>0</v>
      </c>
      <c r="F253" s="413">
        <v>0</v>
      </c>
      <c r="G253" s="411">
        <v>0</v>
      </c>
      <c r="H253" s="383"/>
      <c r="I253" s="383">
        <v>0</v>
      </c>
      <c r="J253" s="413">
        <v>0</v>
      </c>
      <c r="K253" s="413">
        <v>0</v>
      </c>
      <c r="L253" s="411">
        <v>0</v>
      </c>
      <c r="M253" s="383">
        <v>0</v>
      </c>
      <c r="N253" s="383">
        <v>0</v>
      </c>
      <c r="O253" s="413">
        <v>0</v>
      </c>
      <c r="P253" s="413">
        <v>0</v>
      </c>
      <c r="Q253" s="411">
        <v>0</v>
      </c>
      <c r="R253" s="383">
        <v>0</v>
      </c>
      <c r="S253" s="383">
        <v>0</v>
      </c>
      <c r="T253" s="413">
        <v>0</v>
      </c>
      <c r="U253" s="413">
        <v>0</v>
      </c>
      <c r="V253" s="411">
        <v>0</v>
      </c>
      <c r="W253" s="383">
        <v>0</v>
      </c>
      <c r="X253" s="414">
        <v>0</v>
      </c>
      <c r="Y253" s="413">
        <v>0</v>
      </c>
      <c r="Z253" s="413">
        <v>0</v>
      </c>
      <c r="AA253" s="411">
        <v>0</v>
      </c>
      <c r="AB253" s="383">
        <v>0</v>
      </c>
      <c r="AC253" s="383">
        <v>0</v>
      </c>
    </row>
    <row r="254" spans="2:29" hidden="1" outlineLevel="1" x14ac:dyDescent="0.25">
      <c r="B254" s="185" t="s">
        <v>5288</v>
      </c>
      <c r="C254" s="185" t="s">
        <v>5434</v>
      </c>
      <c r="D254" s="187" t="s">
        <v>1980</v>
      </c>
      <c r="E254" s="382">
        <v>3.3498457278797772E-2</v>
      </c>
      <c r="F254" s="382">
        <v>4.0114905068219506E-2</v>
      </c>
      <c r="G254" s="411">
        <v>661.89593362562186</v>
      </c>
      <c r="H254" s="383"/>
      <c r="I254" s="383"/>
      <c r="J254" s="382">
        <v>3.3903928376621477E-2</v>
      </c>
      <c r="K254" s="382">
        <v>4.0600400296539954E-2</v>
      </c>
      <c r="L254" s="411">
        <v>669.90660489290929</v>
      </c>
      <c r="M254" s="383"/>
      <c r="N254" s="383"/>
      <c r="O254" s="382">
        <v>4.5020626476644329E-2</v>
      </c>
      <c r="P254" s="382">
        <v>5.3912930875346238E-2</v>
      </c>
      <c r="Q254" s="411">
        <v>889.5633594432129</v>
      </c>
      <c r="R254" s="383"/>
      <c r="S254" s="383"/>
      <c r="T254" s="382">
        <v>8.3262089847149969E-3</v>
      </c>
      <c r="U254" s="382">
        <v>9.9707185212860559E-3</v>
      </c>
      <c r="V254" s="411">
        <v>164.51685560121993</v>
      </c>
      <c r="W254" s="383"/>
      <c r="X254" s="383"/>
      <c r="Y254" s="382">
        <v>0</v>
      </c>
      <c r="Z254" s="382">
        <v>0</v>
      </c>
      <c r="AA254" s="411">
        <v>0</v>
      </c>
      <c r="AB254" s="383"/>
      <c r="AC254" s="383"/>
    </row>
    <row r="255" spans="2:29" customFormat="1" hidden="1" outlineLevel="1" x14ac:dyDescent="0.25">
      <c r="B255" s="17" t="s">
        <v>5266</v>
      </c>
      <c r="C255" s="17" t="s">
        <v>5435</v>
      </c>
      <c r="D255" s="17" t="s">
        <v>5270</v>
      </c>
      <c r="E255" s="413">
        <v>0</v>
      </c>
      <c r="F255" s="413">
        <v>0</v>
      </c>
      <c r="G255" s="411">
        <v>0</v>
      </c>
      <c r="H255" s="383"/>
      <c r="I255" s="383">
        <v>0</v>
      </c>
      <c r="J255" s="413">
        <v>0</v>
      </c>
      <c r="K255" s="413">
        <v>0</v>
      </c>
      <c r="L255" s="411">
        <v>0</v>
      </c>
      <c r="M255" s="383">
        <v>0</v>
      </c>
      <c r="N255" s="383">
        <v>0</v>
      </c>
      <c r="O255" s="413">
        <v>0</v>
      </c>
      <c r="P255" s="413">
        <v>0</v>
      </c>
      <c r="Q255" s="411">
        <v>0</v>
      </c>
      <c r="R255" s="383">
        <v>0</v>
      </c>
      <c r="S255" s="383">
        <v>0</v>
      </c>
      <c r="T255" s="413">
        <v>0</v>
      </c>
      <c r="U255" s="413">
        <v>0</v>
      </c>
      <c r="V255" s="411">
        <v>0</v>
      </c>
      <c r="W255" s="383">
        <v>0</v>
      </c>
      <c r="X255" s="414">
        <v>0</v>
      </c>
      <c r="Y255" s="413">
        <v>0</v>
      </c>
      <c r="Z255" s="413">
        <v>0</v>
      </c>
      <c r="AA255" s="411">
        <v>0</v>
      </c>
      <c r="AB255" s="383">
        <v>0</v>
      </c>
      <c r="AC255" s="383">
        <v>0</v>
      </c>
    </row>
    <row r="256" spans="2:29" hidden="1" outlineLevel="1" x14ac:dyDescent="0.25">
      <c r="B256" s="185" t="s">
        <v>5266</v>
      </c>
      <c r="C256" s="185" t="s">
        <v>5436</v>
      </c>
      <c r="D256" s="187" t="s">
        <v>1709</v>
      </c>
      <c r="E256" s="382">
        <v>1.4739321202671019E-2</v>
      </c>
      <c r="F256" s="382">
        <v>0.12747117700614996</v>
      </c>
      <c r="G256" s="411">
        <v>2103.2744206014745</v>
      </c>
      <c r="H256" s="383"/>
      <c r="I256" s="383"/>
      <c r="J256" s="382">
        <v>1.464596894192967E-2</v>
      </c>
      <c r="K256" s="382">
        <v>0.1267359694095925</v>
      </c>
      <c r="L256" s="411">
        <v>2091.1434952582763</v>
      </c>
      <c r="M256" s="383"/>
      <c r="N256" s="383"/>
      <c r="O256" s="382">
        <v>1.5278268564108617E-2</v>
      </c>
      <c r="P256" s="382">
        <v>0.13210130378057849</v>
      </c>
      <c r="Q256" s="411">
        <v>2179.6715123795452</v>
      </c>
      <c r="R256" s="383"/>
      <c r="S256" s="383"/>
      <c r="T256" s="382">
        <v>1.34250763513172E-2</v>
      </c>
      <c r="U256" s="382">
        <v>0.11608826105706553</v>
      </c>
      <c r="V256" s="411">
        <v>1915.4563074415812</v>
      </c>
      <c r="W256" s="383"/>
      <c r="X256" s="383"/>
      <c r="Y256" s="382">
        <v>1.8100602157359584E-2</v>
      </c>
      <c r="Z256" s="382">
        <v>0.15634971041669801</v>
      </c>
      <c r="AA256" s="411">
        <v>2579.7702218755171</v>
      </c>
      <c r="AB256" s="383"/>
      <c r="AC256" s="383"/>
    </row>
    <row r="257" spans="2:29" customFormat="1" hidden="1" outlineLevel="1" x14ac:dyDescent="0.25">
      <c r="B257" s="17" t="s">
        <v>5266</v>
      </c>
      <c r="C257" s="17" t="s">
        <v>5437</v>
      </c>
      <c r="D257" s="17" t="s">
        <v>5270</v>
      </c>
      <c r="E257" s="413">
        <v>0</v>
      </c>
      <c r="F257" s="413">
        <v>0</v>
      </c>
      <c r="G257" s="411">
        <v>0</v>
      </c>
      <c r="H257" s="383"/>
      <c r="I257" s="383">
        <v>0</v>
      </c>
      <c r="J257" s="413">
        <v>0</v>
      </c>
      <c r="K257" s="413">
        <v>0</v>
      </c>
      <c r="L257" s="411">
        <v>0</v>
      </c>
      <c r="M257" s="383">
        <v>0</v>
      </c>
      <c r="N257" s="383">
        <v>0</v>
      </c>
      <c r="O257" s="413">
        <v>0</v>
      </c>
      <c r="P257" s="413">
        <v>0</v>
      </c>
      <c r="Q257" s="411">
        <v>0</v>
      </c>
      <c r="R257" s="383">
        <v>0</v>
      </c>
      <c r="S257" s="383">
        <v>0</v>
      </c>
      <c r="T257" s="413">
        <v>0</v>
      </c>
      <c r="U257" s="413">
        <v>0</v>
      </c>
      <c r="V257" s="411">
        <v>0</v>
      </c>
      <c r="W257" s="383">
        <v>0</v>
      </c>
      <c r="X257" s="414">
        <v>0</v>
      </c>
      <c r="Y257" s="413">
        <v>0</v>
      </c>
      <c r="Z257" s="413">
        <v>0</v>
      </c>
      <c r="AA257" s="411">
        <v>0</v>
      </c>
      <c r="AB257" s="383">
        <v>0</v>
      </c>
      <c r="AC257" s="383">
        <v>0</v>
      </c>
    </row>
    <row r="258" spans="2:29" hidden="1" outlineLevel="1" x14ac:dyDescent="0.25">
      <c r="B258" s="185" t="s">
        <v>5266</v>
      </c>
      <c r="C258" s="185" t="s">
        <v>5438</v>
      </c>
      <c r="D258" s="187" t="s">
        <v>1709</v>
      </c>
      <c r="E258" s="382">
        <v>1.4739321202671019E-2</v>
      </c>
      <c r="F258" s="382">
        <v>8.4505218238931978E-2</v>
      </c>
      <c r="G258" s="411">
        <v>1394.3361009423777</v>
      </c>
      <c r="H258" s="383"/>
      <c r="I258" s="383"/>
      <c r="J258" s="382">
        <v>1.464596894192967E-2</v>
      </c>
      <c r="K258" s="382">
        <v>8.4024967731392161E-2</v>
      </c>
      <c r="L258" s="411">
        <v>1386.4119675679706</v>
      </c>
      <c r="M258" s="383"/>
      <c r="N258" s="383"/>
      <c r="O258" s="382">
        <v>1.5278268564108617E-2</v>
      </c>
      <c r="P258" s="382">
        <v>8.7571654129952922E-2</v>
      </c>
      <c r="Q258" s="411">
        <v>1444.9322931442232</v>
      </c>
      <c r="R258" s="383"/>
      <c r="S258" s="383"/>
      <c r="T258" s="382">
        <v>1.34250763513172E-2</v>
      </c>
      <c r="U258" s="382">
        <v>7.6957366301525526E-2</v>
      </c>
      <c r="V258" s="411">
        <v>1269.7965439751713</v>
      </c>
      <c r="W258" s="383"/>
      <c r="X258" s="383"/>
      <c r="Y258" s="382">
        <v>1.8100602157359584E-2</v>
      </c>
      <c r="Z258" s="382">
        <v>0.10363088387874472</v>
      </c>
      <c r="AA258" s="411">
        <v>1709.9095839992879</v>
      </c>
      <c r="AB258" s="383"/>
      <c r="AC258" s="383"/>
    </row>
    <row r="259" spans="2:29" customFormat="1" hidden="1" outlineLevel="1" x14ac:dyDescent="0.25">
      <c r="B259" s="17" t="s">
        <v>5266</v>
      </c>
      <c r="C259" s="17" t="s">
        <v>5439</v>
      </c>
      <c r="D259" s="17" t="s">
        <v>5270</v>
      </c>
      <c r="E259" s="413">
        <v>0</v>
      </c>
      <c r="F259" s="413">
        <v>0</v>
      </c>
      <c r="G259" s="411">
        <v>0</v>
      </c>
      <c r="H259" s="383"/>
      <c r="I259" s="383">
        <v>0</v>
      </c>
      <c r="J259" s="413">
        <v>0</v>
      </c>
      <c r="K259" s="413">
        <v>0</v>
      </c>
      <c r="L259" s="411">
        <v>0</v>
      </c>
      <c r="M259" s="383">
        <v>0</v>
      </c>
      <c r="N259" s="383">
        <v>0</v>
      </c>
      <c r="O259" s="413">
        <v>0</v>
      </c>
      <c r="P259" s="413">
        <v>0</v>
      </c>
      <c r="Q259" s="411">
        <v>0</v>
      </c>
      <c r="R259" s="383">
        <v>0</v>
      </c>
      <c r="S259" s="383">
        <v>0</v>
      </c>
      <c r="T259" s="413">
        <v>0</v>
      </c>
      <c r="U259" s="413">
        <v>0</v>
      </c>
      <c r="V259" s="411">
        <v>0</v>
      </c>
      <c r="W259" s="383">
        <v>0</v>
      </c>
      <c r="X259" s="414">
        <v>0</v>
      </c>
      <c r="Y259" s="413">
        <v>0</v>
      </c>
      <c r="Z259" s="413">
        <v>0</v>
      </c>
      <c r="AA259" s="411">
        <v>0</v>
      </c>
      <c r="AB259" s="383">
        <v>0</v>
      </c>
      <c r="AC259" s="383">
        <v>0</v>
      </c>
    </row>
    <row r="260" spans="2:29" hidden="1" outlineLevel="1" x14ac:dyDescent="0.25">
      <c r="B260" s="185" t="s">
        <v>5266</v>
      </c>
      <c r="C260" s="185" t="s">
        <v>5440</v>
      </c>
      <c r="D260" s="187" t="s">
        <v>1709</v>
      </c>
      <c r="E260" s="382">
        <v>1.0183531012754522E-2</v>
      </c>
      <c r="F260" s="382">
        <v>5.8385298652648597E-2</v>
      </c>
      <c r="G260" s="411">
        <v>963.35742776870188</v>
      </c>
      <c r="H260" s="383"/>
      <c r="I260" s="383"/>
      <c r="J260" s="382">
        <v>1.0119033087151412E-2</v>
      </c>
      <c r="K260" s="382">
        <v>5.8053489353905738E-2</v>
      </c>
      <c r="L260" s="411">
        <v>957.88257433944466</v>
      </c>
      <c r="M260" s="383"/>
      <c r="N260" s="383"/>
      <c r="O260" s="382">
        <v>1.0555894644293226E-2</v>
      </c>
      <c r="P260" s="382">
        <v>6.0503898609458359E-2</v>
      </c>
      <c r="Q260" s="411">
        <v>998.31432705606289</v>
      </c>
      <c r="R260" s="383"/>
      <c r="S260" s="383"/>
      <c r="T260" s="382">
        <v>9.275507297273701E-3</v>
      </c>
      <c r="U260" s="382">
        <v>5.3170484359851063E-2</v>
      </c>
      <c r="V260" s="411">
        <v>877.31299193754251</v>
      </c>
      <c r="W260" s="383"/>
      <c r="X260" s="383"/>
      <c r="Y260" s="382">
        <v>1.2505870581448442E-2</v>
      </c>
      <c r="Z260" s="382">
        <v>7.15994000973664E-2</v>
      </c>
      <c r="AA260" s="411">
        <v>1181.3901016065456</v>
      </c>
      <c r="AB260" s="383"/>
      <c r="AC260" s="383"/>
    </row>
    <row r="261" spans="2:29" customFormat="1" hidden="1" outlineLevel="1" x14ac:dyDescent="0.25">
      <c r="B261" s="17" t="s">
        <v>5266</v>
      </c>
      <c r="C261" s="17" t="s">
        <v>5441</v>
      </c>
      <c r="D261" s="17" t="s">
        <v>5270</v>
      </c>
      <c r="E261" s="413">
        <v>0</v>
      </c>
      <c r="F261" s="413">
        <v>0</v>
      </c>
      <c r="G261" s="411">
        <v>0</v>
      </c>
      <c r="H261" s="383"/>
      <c r="I261" s="383">
        <v>0</v>
      </c>
      <c r="J261" s="413">
        <v>0</v>
      </c>
      <c r="K261" s="413">
        <v>0</v>
      </c>
      <c r="L261" s="411">
        <v>0</v>
      </c>
      <c r="M261" s="383">
        <v>0</v>
      </c>
      <c r="N261" s="383">
        <v>0</v>
      </c>
      <c r="O261" s="413">
        <v>0</v>
      </c>
      <c r="P261" s="413">
        <v>0</v>
      </c>
      <c r="Q261" s="411">
        <v>0</v>
      </c>
      <c r="R261" s="383">
        <v>0</v>
      </c>
      <c r="S261" s="383">
        <v>0</v>
      </c>
      <c r="T261" s="413">
        <v>0</v>
      </c>
      <c r="U261" s="413">
        <v>0</v>
      </c>
      <c r="V261" s="411">
        <v>0</v>
      </c>
      <c r="W261" s="383">
        <v>0</v>
      </c>
      <c r="X261" s="414">
        <v>0</v>
      </c>
      <c r="Y261" s="413">
        <v>0</v>
      </c>
      <c r="Z261" s="413">
        <v>0</v>
      </c>
      <c r="AA261" s="411">
        <v>0</v>
      </c>
      <c r="AB261" s="383">
        <v>0</v>
      </c>
      <c r="AC261" s="383">
        <v>0</v>
      </c>
    </row>
    <row r="262" spans="2:29" customFormat="1" hidden="1" outlineLevel="1" x14ac:dyDescent="0.25">
      <c r="B262" s="17" t="s">
        <v>5266</v>
      </c>
      <c r="C262" s="17" t="s">
        <v>5442</v>
      </c>
      <c r="D262" s="17" t="s">
        <v>5270</v>
      </c>
      <c r="E262" s="413">
        <v>0</v>
      </c>
      <c r="F262" s="413">
        <v>0</v>
      </c>
      <c r="G262" s="411">
        <v>0</v>
      </c>
      <c r="H262" s="383"/>
      <c r="I262" s="383">
        <v>0</v>
      </c>
      <c r="J262" s="413">
        <v>0</v>
      </c>
      <c r="K262" s="413">
        <v>0</v>
      </c>
      <c r="L262" s="411">
        <v>0</v>
      </c>
      <c r="M262" s="383">
        <v>0</v>
      </c>
      <c r="N262" s="383">
        <v>0</v>
      </c>
      <c r="O262" s="413">
        <v>0</v>
      </c>
      <c r="P262" s="413">
        <v>0</v>
      </c>
      <c r="Q262" s="411">
        <v>0</v>
      </c>
      <c r="R262" s="383">
        <v>0</v>
      </c>
      <c r="S262" s="383">
        <v>0</v>
      </c>
      <c r="T262" s="413">
        <v>0</v>
      </c>
      <c r="U262" s="413">
        <v>0</v>
      </c>
      <c r="V262" s="411">
        <v>0</v>
      </c>
      <c r="W262" s="383">
        <v>0</v>
      </c>
      <c r="X262" s="414">
        <v>0</v>
      </c>
      <c r="Y262" s="413">
        <v>0</v>
      </c>
      <c r="Z262" s="413">
        <v>0</v>
      </c>
      <c r="AA262" s="411">
        <v>0</v>
      </c>
      <c r="AB262" s="383">
        <v>0</v>
      </c>
      <c r="AC262" s="383">
        <v>0</v>
      </c>
    </row>
    <row r="263" spans="2:29" customFormat="1" hidden="1" outlineLevel="1" x14ac:dyDescent="0.25">
      <c r="B263" s="17" t="s">
        <v>5266</v>
      </c>
      <c r="C263" s="17" t="s">
        <v>5443</v>
      </c>
      <c r="D263" s="17" t="s">
        <v>5270</v>
      </c>
      <c r="E263" s="413">
        <v>0</v>
      </c>
      <c r="F263" s="413">
        <v>0</v>
      </c>
      <c r="G263" s="411">
        <v>0</v>
      </c>
      <c r="H263" s="383"/>
      <c r="I263" s="383">
        <v>0</v>
      </c>
      <c r="J263" s="413">
        <v>0</v>
      </c>
      <c r="K263" s="413">
        <v>0</v>
      </c>
      <c r="L263" s="411">
        <v>0</v>
      </c>
      <c r="M263" s="383">
        <v>0</v>
      </c>
      <c r="N263" s="383">
        <v>0</v>
      </c>
      <c r="O263" s="413">
        <v>0</v>
      </c>
      <c r="P263" s="413">
        <v>0</v>
      </c>
      <c r="Q263" s="411">
        <v>0</v>
      </c>
      <c r="R263" s="383">
        <v>0</v>
      </c>
      <c r="S263" s="383">
        <v>0</v>
      </c>
      <c r="T263" s="413">
        <v>0</v>
      </c>
      <c r="U263" s="413">
        <v>0</v>
      </c>
      <c r="V263" s="411">
        <v>0</v>
      </c>
      <c r="W263" s="383">
        <v>0</v>
      </c>
      <c r="X263" s="414">
        <v>0</v>
      </c>
      <c r="Y263" s="413">
        <v>0</v>
      </c>
      <c r="Z263" s="413">
        <v>0</v>
      </c>
      <c r="AA263" s="411">
        <v>0</v>
      </c>
      <c r="AB263" s="383">
        <v>0</v>
      </c>
      <c r="AC263" s="383">
        <v>0</v>
      </c>
    </row>
    <row r="264" spans="2:29" hidden="1" outlineLevel="1" x14ac:dyDescent="0.25">
      <c r="B264" s="185" t="s">
        <v>5266</v>
      </c>
      <c r="C264" s="185" t="s">
        <v>5444</v>
      </c>
      <c r="D264" s="187" t="s">
        <v>1709</v>
      </c>
      <c r="E264" s="382">
        <v>6.699691455759554E-3</v>
      </c>
      <c r="F264" s="382">
        <v>2.7960157336894137E-2</v>
      </c>
      <c r="G264" s="411">
        <v>461.34259605875326</v>
      </c>
      <c r="H264" s="383"/>
      <c r="I264" s="383"/>
      <c r="J264" s="382">
        <v>6.6572586099680328E-3</v>
      </c>
      <c r="K264" s="382">
        <v>2.7784157151955223E-2</v>
      </c>
      <c r="L264" s="411">
        <v>458.4385930072612</v>
      </c>
      <c r="M264" s="383"/>
      <c r="N264" s="383"/>
      <c r="O264" s="382">
        <v>6.9446675291402801E-3</v>
      </c>
      <c r="P264" s="382">
        <v>2.8982063131869042E-2</v>
      </c>
      <c r="Q264" s="411">
        <v>478.20404167583922</v>
      </c>
      <c r="R264" s="383"/>
      <c r="S264" s="383"/>
      <c r="T264" s="382">
        <v>6.1023074324169082E-3</v>
      </c>
      <c r="U264" s="382">
        <v>2.5466810270392215E-2</v>
      </c>
      <c r="V264" s="411">
        <v>420.20236946147156</v>
      </c>
      <c r="W264" s="383"/>
      <c r="X264" s="383"/>
      <c r="Y264" s="382">
        <v>8.2275464351634492E-3</v>
      </c>
      <c r="Z264" s="382">
        <v>3.4333551273937064E-2</v>
      </c>
      <c r="AA264" s="411">
        <v>566.50359601996161</v>
      </c>
      <c r="AB264" s="383"/>
      <c r="AC264" s="383"/>
    </row>
    <row r="265" spans="2:29" hidden="1" outlineLevel="1" x14ac:dyDescent="0.25">
      <c r="B265" s="185" t="s">
        <v>5288</v>
      </c>
      <c r="C265" s="185" t="s">
        <v>5445</v>
      </c>
      <c r="D265" s="187" t="s">
        <v>1709</v>
      </c>
      <c r="E265" s="382">
        <v>2.5961304391068273E-2</v>
      </c>
      <c r="F265" s="382">
        <v>2.5911559182009252E-2</v>
      </c>
      <c r="G265" s="411">
        <v>427.54072650315265</v>
      </c>
      <c r="H265" s="383"/>
      <c r="I265" s="383"/>
      <c r="J265" s="382">
        <v>2.4292148337534767E-2</v>
      </c>
      <c r="K265" s="382">
        <v>2.4208719270906821E-2</v>
      </c>
      <c r="L265" s="411">
        <v>399.44386796996253</v>
      </c>
      <c r="M265" s="383"/>
      <c r="N265" s="383"/>
      <c r="O265" s="382">
        <v>2.8269310604614215E-2</v>
      </c>
      <c r="P265" s="382">
        <v>2.8234590742043979E-2</v>
      </c>
      <c r="Q265" s="411">
        <v>465.87074724372565</v>
      </c>
      <c r="R265" s="383"/>
      <c r="S265" s="383"/>
      <c r="T265" s="382">
        <v>2.2649094340105379E-2</v>
      </c>
      <c r="U265" s="382">
        <v>2.2614326990944528E-2</v>
      </c>
      <c r="V265" s="411">
        <v>373.13639535058473</v>
      </c>
      <c r="W265" s="383"/>
      <c r="X265" s="383"/>
      <c r="Y265" s="382">
        <v>3.0792023721986365E-2</v>
      </c>
      <c r="Z265" s="382">
        <v>3.0687810150667929E-2</v>
      </c>
      <c r="AA265" s="411">
        <v>506.34886748602082</v>
      </c>
      <c r="AB265" s="383"/>
      <c r="AC265" s="383"/>
    </row>
    <row r="266" spans="2:29" hidden="1" outlineLevel="1" x14ac:dyDescent="0.25">
      <c r="B266" s="185" t="s">
        <v>5255</v>
      </c>
      <c r="C266" s="185" t="s">
        <v>5446</v>
      </c>
      <c r="D266" s="187" t="s">
        <v>1980</v>
      </c>
      <c r="E266" s="382">
        <v>0.18688789315841275</v>
      </c>
      <c r="F266" s="382">
        <v>0.12400073683206653</v>
      </c>
      <c r="G266" s="411">
        <v>2046.0121577290977</v>
      </c>
      <c r="H266" s="383"/>
      <c r="I266" s="383"/>
      <c r="J266" s="382">
        <v>0.25888014087201588</v>
      </c>
      <c r="K266" s="382">
        <v>0.1717678319168002</v>
      </c>
      <c r="L266" s="411">
        <v>2834.1692266272034</v>
      </c>
      <c r="M266" s="383"/>
      <c r="N266" s="383"/>
      <c r="O266" s="382">
        <v>0.18939920022141743</v>
      </c>
      <c r="P266" s="382">
        <v>0.12566699739588055</v>
      </c>
      <c r="Q266" s="411">
        <v>2073.505457032029</v>
      </c>
      <c r="R266" s="383"/>
      <c r="S266" s="383"/>
      <c r="T266" s="382">
        <v>9.2903839851449913E-2</v>
      </c>
      <c r="U266" s="382">
        <v>6.1642005811169472E-2</v>
      </c>
      <c r="V266" s="411">
        <v>1017.0930958842963</v>
      </c>
      <c r="W266" s="383"/>
      <c r="X266" s="383"/>
      <c r="Y266" s="382">
        <v>0</v>
      </c>
      <c r="Z266" s="382">
        <v>0</v>
      </c>
      <c r="AA266" s="411">
        <v>0</v>
      </c>
      <c r="AB266" s="383"/>
      <c r="AC266" s="383"/>
    </row>
    <row r="267" spans="2:29" hidden="1" outlineLevel="1" x14ac:dyDescent="0.25">
      <c r="B267" s="185" t="s">
        <v>5257</v>
      </c>
      <c r="C267" s="185" t="s">
        <v>5447</v>
      </c>
      <c r="D267" s="187" t="s">
        <v>1980</v>
      </c>
      <c r="E267" s="382">
        <v>14.166983310834119</v>
      </c>
      <c r="F267" s="382">
        <v>13.527369462290489</v>
      </c>
      <c r="G267" s="411">
        <v>223201.59612779308</v>
      </c>
      <c r="H267" s="383"/>
      <c r="I267" s="383"/>
      <c r="J267" s="382">
        <v>11.302439625478149</v>
      </c>
      <c r="K267" s="382">
        <v>10.769078852871543</v>
      </c>
      <c r="L267" s="411">
        <v>177689.80107238045</v>
      </c>
      <c r="M267" s="383"/>
      <c r="N267" s="383"/>
      <c r="O267" s="382">
        <v>12.583889554967362</v>
      </c>
      <c r="P267" s="382">
        <v>12.046717451486341</v>
      </c>
      <c r="Q267" s="411">
        <v>198770.83794952463</v>
      </c>
      <c r="R267" s="383"/>
      <c r="S267" s="383"/>
      <c r="T267" s="382">
        <v>21.247522041883578</v>
      </c>
      <c r="U267" s="382">
        <v>20.249784696461344</v>
      </c>
      <c r="V267" s="411">
        <v>334121.44749161217</v>
      </c>
      <c r="W267" s="383"/>
      <c r="X267" s="383"/>
      <c r="Y267" s="382">
        <v>22.997892553824499</v>
      </c>
      <c r="Z267" s="382">
        <v>21.938984799255344</v>
      </c>
      <c r="AA267" s="411">
        <v>361993.2491877132</v>
      </c>
      <c r="AB267" s="383"/>
      <c r="AC267" s="383"/>
    </row>
    <row r="268" spans="2:29" customFormat="1" hidden="1" outlineLevel="1" x14ac:dyDescent="0.25">
      <c r="B268" s="17" t="s">
        <v>5448</v>
      </c>
      <c r="C268" s="17" t="s">
        <v>5449</v>
      </c>
      <c r="D268" s="412" t="s">
        <v>1709</v>
      </c>
      <c r="E268" s="413">
        <v>3.3498457278797767E-4</v>
      </c>
      <c r="F268" s="413">
        <v>0.28039397937587129</v>
      </c>
      <c r="G268" s="411">
        <v>4626.5006597018764</v>
      </c>
      <c r="H268" s="383"/>
      <c r="I268" s="383"/>
      <c r="J268" s="413">
        <v>2.8400861035348778E-4</v>
      </c>
      <c r="K268" s="413">
        <v>0.23772525419348364</v>
      </c>
      <c r="L268" s="411">
        <v>3922.4666941924802</v>
      </c>
      <c r="M268" s="383"/>
      <c r="N268" s="383"/>
      <c r="O268" s="413">
        <v>4.0608474413974567E-4</v>
      </c>
      <c r="P268" s="413">
        <v>0.33990742427431186</v>
      </c>
      <c r="Q268" s="411">
        <v>5608.4725005261462</v>
      </c>
      <c r="R268" s="383"/>
      <c r="S268" s="383"/>
      <c r="T268" s="413">
        <v>2.609692516805932E-4</v>
      </c>
      <c r="U268" s="413">
        <v>0.21844039758046535</v>
      </c>
      <c r="V268" s="411">
        <v>3604.2665600776782</v>
      </c>
      <c r="W268" s="383"/>
      <c r="X268" s="414"/>
      <c r="Y268" s="413">
        <v>0</v>
      </c>
      <c r="Z268" s="413">
        <v>0</v>
      </c>
      <c r="AA268" s="411">
        <v>0</v>
      </c>
      <c r="AB268" s="383"/>
      <c r="AC268" s="383"/>
    </row>
    <row r="269" spans="2:29" customFormat="1" hidden="1" outlineLevel="1" x14ac:dyDescent="0.25">
      <c r="B269" s="17" t="s">
        <v>5288</v>
      </c>
      <c r="C269" s="17" t="s">
        <v>5450</v>
      </c>
      <c r="D269" s="17" t="s">
        <v>5270</v>
      </c>
      <c r="E269" s="413">
        <v>0</v>
      </c>
      <c r="F269" s="413">
        <v>0</v>
      </c>
      <c r="G269" s="411">
        <v>0</v>
      </c>
      <c r="H269" s="383"/>
      <c r="I269" s="383">
        <v>0</v>
      </c>
      <c r="J269" s="413">
        <v>0</v>
      </c>
      <c r="K269" s="413">
        <v>0</v>
      </c>
      <c r="L269" s="411">
        <v>0</v>
      </c>
      <c r="M269" s="383">
        <v>0</v>
      </c>
      <c r="N269" s="383">
        <v>0</v>
      </c>
      <c r="O269" s="413">
        <v>0</v>
      </c>
      <c r="P269" s="413">
        <v>0</v>
      </c>
      <c r="Q269" s="411">
        <v>0</v>
      </c>
      <c r="R269" s="383">
        <v>0</v>
      </c>
      <c r="S269" s="383">
        <v>0</v>
      </c>
      <c r="T269" s="413">
        <v>0</v>
      </c>
      <c r="U269" s="413">
        <v>0</v>
      </c>
      <c r="V269" s="411">
        <v>0</v>
      </c>
      <c r="W269" s="383">
        <v>0</v>
      </c>
      <c r="X269" s="414">
        <v>0</v>
      </c>
      <c r="Y269" s="413">
        <v>0</v>
      </c>
      <c r="Z269" s="413">
        <v>0</v>
      </c>
      <c r="AA269" s="411">
        <v>0</v>
      </c>
      <c r="AB269" s="383">
        <v>0</v>
      </c>
      <c r="AC269" s="383">
        <v>0</v>
      </c>
    </row>
    <row r="270" spans="2:29" customFormat="1" hidden="1" outlineLevel="1" x14ac:dyDescent="0.25">
      <c r="B270" s="17" t="s">
        <v>5288</v>
      </c>
      <c r="C270" s="17" t="s">
        <v>5451</v>
      </c>
      <c r="D270" s="17" t="s">
        <v>5270</v>
      </c>
      <c r="E270" s="413">
        <v>0</v>
      </c>
      <c r="F270" s="413">
        <v>0</v>
      </c>
      <c r="G270" s="411">
        <v>0</v>
      </c>
      <c r="H270" s="383"/>
      <c r="I270" s="383">
        <v>0</v>
      </c>
      <c r="J270" s="413">
        <v>0</v>
      </c>
      <c r="K270" s="413">
        <v>0</v>
      </c>
      <c r="L270" s="411">
        <v>0</v>
      </c>
      <c r="M270" s="383">
        <v>0</v>
      </c>
      <c r="N270" s="383">
        <v>0</v>
      </c>
      <c r="O270" s="413">
        <v>0</v>
      </c>
      <c r="P270" s="413">
        <v>0</v>
      </c>
      <c r="Q270" s="411">
        <v>0</v>
      </c>
      <c r="R270" s="383">
        <v>0</v>
      </c>
      <c r="S270" s="383">
        <v>0</v>
      </c>
      <c r="T270" s="413">
        <v>0</v>
      </c>
      <c r="U270" s="413">
        <v>0</v>
      </c>
      <c r="V270" s="411">
        <v>0</v>
      </c>
      <c r="W270" s="383">
        <v>0</v>
      </c>
      <c r="X270" s="414">
        <v>0</v>
      </c>
      <c r="Y270" s="413">
        <v>0</v>
      </c>
      <c r="Z270" s="413">
        <v>0</v>
      </c>
      <c r="AA270" s="411">
        <v>0</v>
      </c>
      <c r="AB270" s="383">
        <v>0</v>
      </c>
      <c r="AC270" s="383">
        <v>0</v>
      </c>
    </row>
    <row r="271" spans="2:29" hidden="1" outlineLevel="1" x14ac:dyDescent="0.25">
      <c r="B271" s="185" t="s">
        <v>5288</v>
      </c>
      <c r="C271" s="185" t="s">
        <v>5452</v>
      </c>
      <c r="D271" s="187" t="s">
        <v>1980</v>
      </c>
      <c r="E271" s="382">
        <v>0.2341877148360752</v>
      </c>
      <c r="F271" s="382">
        <v>0.13225509169013508</v>
      </c>
      <c r="G271" s="411">
        <v>2182.2090128872287</v>
      </c>
      <c r="H271" s="383"/>
      <c r="I271" s="383"/>
      <c r="J271" s="382">
        <v>0.21487681183492785</v>
      </c>
      <c r="K271" s="382">
        <v>0.12134940719443203</v>
      </c>
      <c r="L271" s="411">
        <v>2002.2652187081285</v>
      </c>
      <c r="M271" s="383"/>
      <c r="N271" s="383"/>
      <c r="O271" s="382">
        <v>0.25512825227530717</v>
      </c>
      <c r="P271" s="382">
        <v>0.14408109716755838</v>
      </c>
      <c r="Q271" s="411">
        <v>2377.338103264713</v>
      </c>
      <c r="R271" s="383"/>
      <c r="S271" s="383"/>
      <c r="T271" s="382">
        <v>0.20689636639889952</v>
      </c>
      <c r="U271" s="382">
        <v>0.11684253641733933</v>
      </c>
      <c r="V271" s="411">
        <v>1927.9018508860988</v>
      </c>
      <c r="W271" s="383"/>
      <c r="X271" s="383"/>
      <c r="Y271" s="382">
        <v>0.32843384962614458</v>
      </c>
      <c r="Z271" s="382">
        <v>0.18547955855584597</v>
      </c>
      <c r="AA271" s="411">
        <v>3060.4127161714587</v>
      </c>
      <c r="AB271" s="383"/>
      <c r="AC271" s="383"/>
    </row>
    <row r="272" spans="2:29" customFormat="1" hidden="1" outlineLevel="1" x14ac:dyDescent="0.25">
      <c r="B272" s="17" t="s">
        <v>5448</v>
      </c>
      <c r="C272" s="17" t="s">
        <v>5453</v>
      </c>
      <c r="D272" s="17" t="s">
        <v>5270</v>
      </c>
      <c r="E272" s="413">
        <v>0</v>
      </c>
      <c r="F272" s="413">
        <v>0</v>
      </c>
      <c r="G272" s="411">
        <v>0</v>
      </c>
      <c r="H272" s="383"/>
      <c r="I272" s="383">
        <v>0</v>
      </c>
      <c r="J272" s="413">
        <v>0</v>
      </c>
      <c r="K272" s="413">
        <v>0</v>
      </c>
      <c r="L272" s="411">
        <v>0</v>
      </c>
      <c r="M272" s="383">
        <v>0</v>
      </c>
      <c r="N272" s="383">
        <v>0</v>
      </c>
      <c r="O272" s="413">
        <v>0</v>
      </c>
      <c r="P272" s="413">
        <v>0</v>
      </c>
      <c r="Q272" s="411">
        <v>0</v>
      </c>
      <c r="R272" s="383">
        <v>0</v>
      </c>
      <c r="S272" s="383">
        <v>0</v>
      </c>
      <c r="T272" s="413">
        <v>0</v>
      </c>
      <c r="U272" s="413">
        <v>0</v>
      </c>
      <c r="V272" s="411">
        <v>0</v>
      </c>
      <c r="W272" s="383">
        <v>0</v>
      </c>
      <c r="X272" s="414">
        <v>0</v>
      </c>
      <c r="Y272" s="413">
        <v>0</v>
      </c>
      <c r="Z272" s="413">
        <v>0</v>
      </c>
      <c r="AA272" s="411">
        <v>0</v>
      </c>
      <c r="AB272" s="383">
        <v>0</v>
      </c>
      <c r="AC272" s="383">
        <v>0</v>
      </c>
    </row>
    <row r="273" spans="2:29" hidden="1" outlineLevel="1" x14ac:dyDescent="0.25">
      <c r="B273" s="185" t="s">
        <v>5288</v>
      </c>
      <c r="C273" s="185" t="s">
        <v>5454</v>
      </c>
      <c r="D273" s="187" t="s">
        <v>1709</v>
      </c>
      <c r="E273" s="382">
        <v>5.4267500791652388E-3</v>
      </c>
      <c r="F273" s="382">
        <v>8.9541376306226439E-2</v>
      </c>
      <c r="G273" s="411">
        <v>1477.4327090527363</v>
      </c>
      <c r="H273" s="383"/>
      <c r="I273" s="383"/>
      <c r="J273" s="382">
        <v>1.3473045708419884E-3</v>
      </c>
      <c r="K273" s="382">
        <v>2.2230525418892842E-2</v>
      </c>
      <c r="L273" s="411">
        <v>366.8036694117319</v>
      </c>
      <c r="M273" s="383"/>
      <c r="N273" s="383"/>
      <c r="O273" s="382">
        <v>3.7672901481793468E-3</v>
      </c>
      <c r="P273" s="382">
        <v>6.2160287444959217E-2</v>
      </c>
      <c r="Q273" s="411">
        <v>1025.6447428418271</v>
      </c>
      <c r="R273" s="383"/>
      <c r="S273" s="383"/>
      <c r="T273" s="382">
        <v>1.3671577180978872E-2</v>
      </c>
      <c r="U273" s="382">
        <v>0.22558102348615133</v>
      </c>
      <c r="V273" s="411">
        <v>3722.0868875214969</v>
      </c>
      <c r="W273" s="383"/>
      <c r="X273" s="383"/>
      <c r="Y273" s="382">
        <v>2.5863121137929278E-2</v>
      </c>
      <c r="Z273" s="382">
        <v>0.42674149877583312</v>
      </c>
      <c r="AA273" s="411">
        <v>7041.2347298012464</v>
      </c>
      <c r="AB273" s="383"/>
      <c r="AC273" s="383"/>
    </row>
    <row r="274" spans="2:29" customFormat="1" hidden="1" outlineLevel="1" x14ac:dyDescent="0.25">
      <c r="B274" s="17" t="s">
        <v>5448</v>
      </c>
      <c r="C274" s="17" t="s">
        <v>5455</v>
      </c>
      <c r="D274" s="412" t="s">
        <v>1980</v>
      </c>
      <c r="E274" s="413">
        <v>2.4286381527128384E-3</v>
      </c>
      <c r="F274" s="413">
        <v>2.3056485668137325E-2</v>
      </c>
      <c r="G274" s="411">
        <v>380.43201352426587</v>
      </c>
      <c r="H274" s="383"/>
      <c r="I274" s="383"/>
      <c r="J274" s="413">
        <v>2.4613100368764346E-3</v>
      </c>
      <c r="K274" s="413">
        <v>2.3343600036948221E-2</v>
      </c>
      <c r="L274" s="411">
        <v>385.16940060964566</v>
      </c>
      <c r="M274" s="383"/>
      <c r="N274" s="383"/>
      <c r="O274" s="413">
        <v>2.0537737252082776E-3</v>
      </c>
      <c r="P274" s="413">
        <v>1.9548716988960223E-2</v>
      </c>
      <c r="Q274" s="411">
        <v>322.55383031784368</v>
      </c>
      <c r="R274" s="383"/>
      <c r="S274" s="383"/>
      <c r="T274" s="413">
        <v>3.3926002718477118E-3</v>
      </c>
      <c r="U274" s="413">
        <v>3.2121922281609185E-2</v>
      </c>
      <c r="V274" s="411">
        <v>530.01171764655157</v>
      </c>
      <c r="W274" s="383"/>
      <c r="X274" s="414"/>
      <c r="Y274" s="413">
        <v>0</v>
      </c>
      <c r="Z274" s="413">
        <v>0</v>
      </c>
      <c r="AA274" s="411">
        <v>0</v>
      </c>
      <c r="AB274" s="383"/>
      <c r="AC274" s="383"/>
    </row>
    <row r="275" spans="2:29" hidden="1" outlineLevel="1" x14ac:dyDescent="0.25">
      <c r="B275" s="185" t="s">
        <v>5448</v>
      </c>
      <c r="C275" s="185" t="s">
        <v>5456</v>
      </c>
      <c r="D275" s="187" t="s">
        <v>1980</v>
      </c>
      <c r="E275" s="382">
        <v>9.0445834652753982E-3</v>
      </c>
      <c r="F275" s="382">
        <v>9.0491057570080344E-3</v>
      </c>
      <c r="G275" s="411">
        <v>149.31024499063255</v>
      </c>
      <c r="H275" s="383"/>
      <c r="I275" s="383"/>
      <c r="J275" s="382">
        <v>6.7876365027739072E-3</v>
      </c>
      <c r="K275" s="382">
        <v>6.7902902071201952E-3</v>
      </c>
      <c r="L275" s="411">
        <v>112.03978841748322</v>
      </c>
      <c r="M275" s="383"/>
      <c r="N275" s="383"/>
      <c r="O275" s="382">
        <v>1.1667811206504305E-2</v>
      </c>
      <c r="P275" s="382">
        <v>1.1689598178934446E-2</v>
      </c>
      <c r="Q275" s="411">
        <v>192.87836995241835</v>
      </c>
      <c r="R275" s="383"/>
      <c r="S275" s="383"/>
      <c r="T275" s="382">
        <v>5.9767397332586517E-3</v>
      </c>
      <c r="U275" s="382">
        <v>5.9515346837842155E-3</v>
      </c>
      <c r="V275" s="411">
        <v>98.200322282439558</v>
      </c>
      <c r="W275" s="383"/>
      <c r="X275" s="383"/>
      <c r="Y275" s="382">
        <v>1.1143952933396593E-2</v>
      </c>
      <c r="Z275" s="382">
        <v>1.1020945818725496E-2</v>
      </c>
      <c r="AA275" s="411">
        <v>181.84560600897069</v>
      </c>
      <c r="AB275" s="383"/>
      <c r="AC275" s="383"/>
    </row>
    <row r="276" spans="2:29" customFormat="1" hidden="1" outlineLevel="1" x14ac:dyDescent="0.25">
      <c r="B276" s="17" t="s">
        <v>5448</v>
      </c>
      <c r="C276" s="17" t="s">
        <v>5457</v>
      </c>
      <c r="D276" s="17" t="s">
        <v>5270</v>
      </c>
      <c r="E276" s="413">
        <v>0</v>
      </c>
      <c r="F276" s="413">
        <v>0</v>
      </c>
      <c r="G276" s="411">
        <v>0</v>
      </c>
      <c r="H276" s="383"/>
      <c r="I276" s="383">
        <v>0</v>
      </c>
      <c r="J276" s="413">
        <v>0</v>
      </c>
      <c r="K276" s="413">
        <v>0</v>
      </c>
      <c r="L276" s="411">
        <v>0</v>
      </c>
      <c r="M276" s="383">
        <v>0</v>
      </c>
      <c r="N276" s="383">
        <v>0</v>
      </c>
      <c r="O276" s="413">
        <v>0</v>
      </c>
      <c r="P276" s="413">
        <v>0</v>
      </c>
      <c r="Q276" s="411">
        <v>0</v>
      </c>
      <c r="R276" s="383">
        <v>0</v>
      </c>
      <c r="S276" s="383">
        <v>0</v>
      </c>
      <c r="T276" s="413">
        <v>0</v>
      </c>
      <c r="U276" s="413">
        <v>0</v>
      </c>
      <c r="V276" s="411">
        <v>0</v>
      </c>
      <c r="W276" s="383">
        <v>0</v>
      </c>
      <c r="X276" s="414">
        <v>0</v>
      </c>
      <c r="Y276" s="413">
        <v>0</v>
      </c>
      <c r="Z276" s="413">
        <v>0</v>
      </c>
      <c r="AA276" s="411">
        <v>0</v>
      </c>
      <c r="AB276" s="383">
        <v>0</v>
      </c>
      <c r="AC276" s="383">
        <v>0</v>
      </c>
    </row>
    <row r="277" spans="2:29" customFormat="1" hidden="1" outlineLevel="1" x14ac:dyDescent="0.25">
      <c r="B277" s="17" t="s">
        <v>5448</v>
      </c>
      <c r="C277" s="17" t="s">
        <v>5458</v>
      </c>
      <c r="D277" s="17" t="s">
        <v>1980</v>
      </c>
      <c r="E277" s="413">
        <v>0</v>
      </c>
      <c r="F277" s="413">
        <v>0</v>
      </c>
      <c r="G277" s="411">
        <v>0</v>
      </c>
      <c r="H277" s="383"/>
      <c r="I277" s="383">
        <v>0</v>
      </c>
      <c r="J277" s="413">
        <v>0</v>
      </c>
      <c r="K277" s="413">
        <v>0</v>
      </c>
      <c r="L277" s="411">
        <v>0</v>
      </c>
      <c r="M277" s="383">
        <v>0</v>
      </c>
      <c r="N277" s="383">
        <v>0</v>
      </c>
      <c r="O277" s="413">
        <v>0</v>
      </c>
      <c r="P277" s="413">
        <v>0</v>
      </c>
      <c r="Q277" s="411">
        <v>0</v>
      </c>
      <c r="R277" s="383">
        <v>0</v>
      </c>
      <c r="S277" s="383">
        <v>0</v>
      </c>
      <c r="T277" s="413">
        <v>0</v>
      </c>
      <c r="U277" s="413">
        <v>0</v>
      </c>
      <c r="V277" s="411">
        <v>0</v>
      </c>
      <c r="W277" s="383">
        <v>0</v>
      </c>
      <c r="X277" s="414">
        <v>0</v>
      </c>
      <c r="Y277" s="413">
        <v>0</v>
      </c>
      <c r="Z277" s="413">
        <v>0</v>
      </c>
      <c r="AA277" s="411">
        <v>0</v>
      </c>
      <c r="AB277" s="383">
        <v>0</v>
      </c>
      <c r="AC277" s="383">
        <v>0</v>
      </c>
    </row>
    <row r="278" spans="2:29" customFormat="1" hidden="1" outlineLevel="1" x14ac:dyDescent="0.25">
      <c r="B278" s="17" t="s">
        <v>5266</v>
      </c>
      <c r="C278" s="17" t="s">
        <v>5459</v>
      </c>
      <c r="D278" s="412" t="s">
        <v>1709</v>
      </c>
      <c r="E278" s="413">
        <v>5.8622300237896093E-4</v>
      </c>
      <c r="F278" s="413">
        <v>3.439638342615594E-2</v>
      </c>
      <c r="G278" s="411">
        <v>567.54032653157299</v>
      </c>
      <c r="H278" s="383"/>
      <c r="I278" s="383"/>
      <c r="J278" s="413">
        <v>5.3766290841921805E-4</v>
      </c>
      <c r="K278" s="413">
        <v>3.1553169425940789E-2</v>
      </c>
      <c r="L278" s="411">
        <v>520.62729552802296</v>
      </c>
      <c r="M278" s="383"/>
      <c r="N278" s="383"/>
      <c r="O278" s="413">
        <v>6.3894303773966447E-4</v>
      </c>
      <c r="P278" s="413">
        <v>3.748891327874964E-2</v>
      </c>
      <c r="Q278" s="411">
        <v>618.56706909936906</v>
      </c>
      <c r="R278" s="383"/>
      <c r="S278" s="383"/>
      <c r="T278" s="413">
        <v>5.1747929413261556E-4</v>
      </c>
      <c r="U278" s="413">
        <v>3.0357397055478852E-2</v>
      </c>
      <c r="V278" s="411">
        <v>500.89705141540105</v>
      </c>
      <c r="W278" s="383"/>
      <c r="X278" s="414"/>
      <c r="Y278" s="413">
        <v>8.227546435163449E-4</v>
      </c>
      <c r="Z278" s="413">
        <v>4.8257948901463489E-2</v>
      </c>
      <c r="AA278" s="411">
        <v>796.25615687414756</v>
      </c>
      <c r="AB278" s="383"/>
      <c r="AC278" s="383"/>
    </row>
    <row r="279" spans="2:29" customFormat="1" hidden="1" outlineLevel="1" x14ac:dyDescent="0.25">
      <c r="B279" s="17" t="s">
        <v>5448</v>
      </c>
      <c r="C279" s="17" t="s">
        <v>5460</v>
      </c>
      <c r="D279" s="17" t="s">
        <v>5270</v>
      </c>
      <c r="E279" s="413">
        <v>0</v>
      </c>
      <c r="F279" s="413">
        <v>0</v>
      </c>
      <c r="G279" s="411">
        <v>0</v>
      </c>
      <c r="H279" s="383"/>
      <c r="I279" s="383">
        <v>0</v>
      </c>
      <c r="J279" s="413">
        <v>0</v>
      </c>
      <c r="K279" s="413">
        <v>0</v>
      </c>
      <c r="L279" s="411">
        <v>0</v>
      </c>
      <c r="M279" s="383">
        <v>0</v>
      </c>
      <c r="N279" s="383">
        <v>0</v>
      </c>
      <c r="O279" s="413">
        <v>0</v>
      </c>
      <c r="P279" s="413">
        <v>0</v>
      </c>
      <c r="Q279" s="411">
        <v>0</v>
      </c>
      <c r="R279" s="383">
        <v>0</v>
      </c>
      <c r="S279" s="383">
        <v>0</v>
      </c>
      <c r="T279" s="413">
        <v>0</v>
      </c>
      <c r="U279" s="413">
        <v>0</v>
      </c>
      <c r="V279" s="411">
        <v>0</v>
      </c>
      <c r="W279" s="383">
        <v>0</v>
      </c>
      <c r="X279" s="414">
        <v>0</v>
      </c>
      <c r="Y279" s="413">
        <v>0</v>
      </c>
      <c r="Z279" s="413">
        <v>0</v>
      </c>
      <c r="AA279" s="411">
        <v>0</v>
      </c>
      <c r="AB279" s="383">
        <v>0</v>
      </c>
      <c r="AC279" s="383">
        <v>0</v>
      </c>
    </row>
    <row r="280" spans="2:29" customFormat="1" hidden="1" outlineLevel="1" x14ac:dyDescent="0.25">
      <c r="B280" s="17" t="s">
        <v>5448</v>
      </c>
      <c r="C280" s="17" t="s">
        <v>5461</v>
      </c>
      <c r="D280" s="17" t="s">
        <v>5270</v>
      </c>
      <c r="E280" s="413">
        <v>0</v>
      </c>
      <c r="F280" s="413">
        <v>0</v>
      </c>
      <c r="G280" s="411">
        <v>0</v>
      </c>
      <c r="H280" s="383"/>
      <c r="I280" s="383">
        <v>0</v>
      </c>
      <c r="J280" s="413">
        <v>0</v>
      </c>
      <c r="K280" s="413">
        <v>0</v>
      </c>
      <c r="L280" s="411">
        <v>0</v>
      </c>
      <c r="M280" s="383">
        <v>0</v>
      </c>
      <c r="N280" s="383">
        <v>0</v>
      </c>
      <c r="O280" s="413">
        <v>0</v>
      </c>
      <c r="P280" s="413">
        <v>0</v>
      </c>
      <c r="Q280" s="411">
        <v>0</v>
      </c>
      <c r="R280" s="383">
        <v>0</v>
      </c>
      <c r="S280" s="383">
        <v>0</v>
      </c>
      <c r="T280" s="413">
        <v>0</v>
      </c>
      <c r="U280" s="413">
        <v>0</v>
      </c>
      <c r="V280" s="411">
        <v>0</v>
      </c>
      <c r="W280" s="383">
        <v>0</v>
      </c>
      <c r="X280" s="414">
        <v>0</v>
      </c>
      <c r="Y280" s="413">
        <v>0</v>
      </c>
      <c r="Z280" s="413">
        <v>0</v>
      </c>
      <c r="AA280" s="411">
        <v>0</v>
      </c>
      <c r="AB280" s="383">
        <v>0</v>
      </c>
      <c r="AC280" s="383">
        <v>0</v>
      </c>
    </row>
    <row r="281" spans="2:29" customFormat="1" hidden="1" outlineLevel="1" x14ac:dyDescent="0.25">
      <c r="B281" s="17" t="s">
        <v>5448</v>
      </c>
      <c r="C281" s="17" t="s">
        <v>5462</v>
      </c>
      <c r="D281" s="17" t="s">
        <v>1980</v>
      </c>
      <c r="E281" s="413">
        <v>0</v>
      </c>
      <c r="F281" s="413">
        <v>0</v>
      </c>
      <c r="G281" s="411">
        <v>0</v>
      </c>
      <c r="H281" s="383"/>
      <c r="I281" s="383">
        <v>0</v>
      </c>
      <c r="J281" s="413">
        <v>0</v>
      </c>
      <c r="K281" s="413">
        <v>0</v>
      </c>
      <c r="L281" s="411">
        <v>0</v>
      </c>
      <c r="M281" s="383">
        <v>0</v>
      </c>
      <c r="N281" s="383">
        <v>0</v>
      </c>
      <c r="O281" s="413">
        <v>0</v>
      </c>
      <c r="P281" s="413">
        <v>0</v>
      </c>
      <c r="Q281" s="411">
        <v>0</v>
      </c>
      <c r="R281" s="383">
        <v>0</v>
      </c>
      <c r="S281" s="383">
        <v>0</v>
      </c>
      <c r="T281" s="413">
        <v>0</v>
      </c>
      <c r="U281" s="413">
        <v>0</v>
      </c>
      <c r="V281" s="411">
        <v>0</v>
      </c>
      <c r="W281" s="383">
        <v>0</v>
      </c>
      <c r="X281" s="414">
        <v>0</v>
      </c>
      <c r="Y281" s="413">
        <v>0</v>
      </c>
      <c r="Z281" s="413">
        <v>0</v>
      </c>
      <c r="AA281" s="411">
        <v>0</v>
      </c>
      <c r="AB281" s="383">
        <v>0</v>
      </c>
      <c r="AC281" s="383">
        <v>0</v>
      </c>
    </row>
    <row r="282" spans="2:29" customFormat="1" hidden="1" outlineLevel="1" x14ac:dyDescent="0.25">
      <c r="B282" s="17" t="s">
        <v>5448</v>
      </c>
      <c r="C282" s="17" t="s">
        <v>5463</v>
      </c>
      <c r="D282" s="17" t="s">
        <v>5270</v>
      </c>
      <c r="E282" s="413">
        <v>0</v>
      </c>
      <c r="F282" s="413">
        <v>0</v>
      </c>
      <c r="G282" s="411">
        <v>0</v>
      </c>
      <c r="H282" s="383"/>
      <c r="I282" s="383">
        <v>0</v>
      </c>
      <c r="J282" s="413">
        <v>0</v>
      </c>
      <c r="K282" s="413">
        <v>0</v>
      </c>
      <c r="L282" s="411">
        <v>0</v>
      </c>
      <c r="M282" s="383">
        <v>0</v>
      </c>
      <c r="N282" s="383">
        <v>0</v>
      </c>
      <c r="O282" s="413">
        <v>0</v>
      </c>
      <c r="P282" s="413">
        <v>0</v>
      </c>
      <c r="Q282" s="411">
        <v>0</v>
      </c>
      <c r="R282" s="383">
        <v>0</v>
      </c>
      <c r="S282" s="383">
        <v>0</v>
      </c>
      <c r="T282" s="413">
        <v>0</v>
      </c>
      <c r="U282" s="413">
        <v>0</v>
      </c>
      <c r="V282" s="411">
        <v>0</v>
      </c>
      <c r="W282" s="383">
        <v>0</v>
      </c>
      <c r="X282" s="414">
        <v>0</v>
      </c>
      <c r="Y282" s="413">
        <v>0</v>
      </c>
      <c r="Z282" s="413">
        <v>0</v>
      </c>
      <c r="AA282" s="411">
        <v>0</v>
      </c>
      <c r="AB282" s="383">
        <v>0</v>
      </c>
      <c r="AC282" s="383">
        <v>0</v>
      </c>
    </row>
    <row r="283" spans="2:29" customFormat="1" hidden="1" outlineLevel="1" x14ac:dyDescent="0.25">
      <c r="B283" s="17" t="s">
        <v>5448</v>
      </c>
      <c r="C283" s="17" t="s">
        <v>5464</v>
      </c>
      <c r="D283" s="17" t="s">
        <v>1709</v>
      </c>
      <c r="E283" s="413">
        <v>0</v>
      </c>
      <c r="F283" s="413">
        <v>0</v>
      </c>
      <c r="G283" s="411">
        <v>0</v>
      </c>
      <c r="H283" s="383"/>
      <c r="I283" s="383">
        <v>0</v>
      </c>
      <c r="J283" s="413">
        <v>0</v>
      </c>
      <c r="K283" s="413">
        <v>0</v>
      </c>
      <c r="L283" s="411">
        <v>0</v>
      </c>
      <c r="M283" s="383">
        <v>0</v>
      </c>
      <c r="N283" s="383">
        <v>0</v>
      </c>
      <c r="O283" s="413">
        <v>0</v>
      </c>
      <c r="P283" s="413">
        <v>0</v>
      </c>
      <c r="Q283" s="411">
        <v>0</v>
      </c>
      <c r="R283" s="383">
        <v>0</v>
      </c>
      <c r="S283" s="383">
        <v>0</v>
      </c>
      <c r="T283" s="413">
        <v>0</v>
      </c>
      <c r="U283" s="413">
        <v>0</v>
      </c>
      <c r="V283" s="411">
        <v>0</v>
      </c>
      <c r="W283" s="383">
        <v>0</v>
      </c>
      <c r="X283" s="414">
        <v>0</v>
      </c>
      <c r="Y283" s="413">
        <v>0</v>
      </c>
      <c r="Z283" s="413">
        <v>0</v>
      </c>
      <c r="AA283" s="411">
        <v>0</v>
      </c>
      <c r="AB283" s="383">
        <v>0</v>
      </c>
      <c r="AC283" s="383">
        <v>0</v>
      </c>
    </row>
    <row r="284" spans="2:29" customFormat="1" hidden="1" outlineLevel="1" x14ac:dyDescent="0.25">
      <c r="B284" s="17" t="s">
        <v>5448</v>
      </c>
      <c r="C284" s="17" t="s">
        <v>5465</v>
      </c>
      <c r="D284" s="17" t="s">
        <v>1709</v>
      </c>
      <c r="E284" s="413">
        <v>0</v>
      </c>
      <c r="F284" s="413">
        <v>0</v>
      </c>
      <c r="G284" s="411">
        <v>0</v>
      </c>
      <c r="H284" s="383"/>
      <c r="I284" s="383">
        <v>0</v>
      </c>
      <c r="J284" s="413">
        <v>0</v>
      </c>
      <c r="K284" s="413">
        <v>0</v>
      </c>
      <c r="L284" s="411">
        <v>0</v>
      </c>
      <c r="M284" s="383">
        <v>0</v>
      </c>
      <c r="N284" s="383">
        <v>0</v>
      </c>
      <c r="O284" s="413">
        <v>0</v>
      </c>
      <c r="P284" s="413">
        <v>0</v>
      </c>
      <c r="Q284" s="411">
        <v>0</v>
      </c>
      <c r="R284" s="383">
        <v>0</v>
      </c>
      <c r="S284" s="383">
        <v>0</v>
      </c>
      <c r="T284" s="413">
        <v>0</v>
      </c>
      <c r="U284" s="413">
        <v>0</v>
      </c>
      <c r="V284" s="411">
        <v>0</v>
      </c>
      <c r="W284" s="383">
        <v>0</v>
      </c>
      <c r="X284" s="414">
        <v>0</v>
      </c>
      <c r="Y284" s="413">
        <v>0</v>
      </c>
      <c r="Z284" s="413">
        <v>0</v>
      </c>
      <c r="AA284" s="411">
        <v>0</v>
      </c>
      <c r="AB284" s="383">
        <v>0</v>
      </c>
      <c r="AC284" s="383">
        <v>0</v>
      </c>
    </row>
    <row r="285" spans="2:29" customFormat="1" hidden="1" outlineLevel="1" x14ac:dyDescent="0.25">
      <c r="B285" s="17" t="s">
        <v>5448</v>
      </c>
      <c r="C285" s="17" t="s">
        <v>5466</v>
      </c>
      <c r="D285" s="17" t="s">
        <v>1980</v>
      </c>
      <c r="E285" s="413">
        <v>0</v>
      </c>
      <c r="F285" s="413">
        <v>0</v>
      </c>
      <c r="G285" s="411">
        <v>0</v>
      </c>
      <c r="H285" s="383"/>
      <c r="I285" s="383">
        <v>0</v>
      </c>
      <c r="J285" s="413">
        <v>0</v>
      </c>
      <c r="K285" s="413">
        <v>0</v>
      </c>
      <c r="L285" s="411">
        <v>0</v>
      </c>
      <c r="M285" s="383">
        <v>0</v>
      </c>
      <c r="N285" s="383">
        <v>0</v>
      </c>
      <c r="O285" s="413">
        <v>0</v>
      </c>
      <c r="P285" s="413">
        <v>0</v>
      </c>
      <c r="Q285" s="411">
        <v>0</v>
      </c>
      <c r="R285" s="383">
        <v>0</v>
      </c>
      <c r="S285" s="383">
        <v>0</v>
      </c>
      <c r="T285" s="413">
        <v>0</v>
      </c>
      <c r="U285" s="413">
        <v>0</v>
      </c>
      <c r="V285" s="411">
        <v>0</v>
      </c>
      <c r="W285" s="383">
        <v>0</v>
      </c>
      <c r="X285" s="414">
        <v>0</v>
      </c>
      <c r="Y285" s="413">
        <v>0</v>
      </c>
      <c r="Z285" s="413">
        <v>0</v>
      </c>
      <c r="AA285" s="411">
        <v>0</v>
      </c>
      <c r="AB285" s="383">
        <v>0</v>
      </c>
      <c r="AC285" s="383">
        <v>0</v>
      </c>
    </row>
    <row r="286" spans="2:29" customFormat="1" hidden="1" outlineLevel="1" x14ac:dyDescent="0.25">
      <c r="B286" s="17" t="s">
        <v>5448</v>
      </c>
      <c r="C286" s="17" t="s">
        <v>5467</v>
      </c>
      <c r="D286" s="412" t="s">
        <v>1709</v>
      </c>
      <c r="E286" s="413">
        <v>1.9764089794490685E-3</v>
      </c>
      <c r="F286" s="413">
        <v>1.7786675861323247E-2</v>
      </c>
      <c r="G286" s="411">
        <v>293.48015171183357</v>
      </c>
      <c r="H286" s="383"/>
      <c r="I286" s="383"/>
      <c r="J286" s="413">
        <v>2.0416669331212848E-3</v>
      </c>
      <c r="K286" s="413">
        <v>1.8318728695968293E-2</v>
      </c>
      <c r="L286" s="411">
        <v>302.25902348347682</v>
      </c>
      <c r="M286" s="383"/>
      <c r="N286" s="383"/>
      <c r="O286" s="413">
        <v>2.260149212431603E-3</v>
      </c>
      <c r="P286" s="413">
        <v>2.0381735906481187E-2</v>
      </c>
      <c r="Q286" s="411">
        <v>336.2986424569396</v>
      </c>
      <c r="R286" s="383"/>
      <c r="S286" s="383"/>
      <c r="T286" s="413">
        <v>1.2782762136487984E-3</v>
      </c>
      <c r="U286" s="413">
        <v>1.1494488279370645E-2</v>
      </c>
      <c r="V286" s="411">
        <v>189.65905660961565</v>
      </c>
      <c r="W286" s="383"/>
      <c r="X286" s="414"/>
      <c r="Y286" s="413">
        <v>1.1861707304537594E-3</v>
      </c>
      <c r="Z286" s="413">
        <v>1.0499305494130706E-2</v>
      </c>
      <c r="AA286" s="411">
        <v>173.23854065315663</v>
      </c>
      <c r="AB286" s="383"/>
      <c r="AC286" s="383"/>
    </row>
    <row r="287" spans="2:29" customFormat="1" hidden="1" outlineLevel="1" x14ac:dyDescent="0.25">
      <c r="B287" s="17" t="s">
        <v>5448</v>
      </c>
      <c r="C287" s="17" t="s">
        <v>5468</v>
      </c>
      <c r="D287" s="17" t="s">
        <v>5270</v>
      </c>
      <c r="E287" s="413">
        <v>0</v>
      </c>
      <c r="F287" s="413">
        <v>0</v>
      </c>
      <c r="G287" s="411">
        <v>0</v>
      </c>
      <c r="H287" s="383"/>
      <c r="I287" s="383">
        <v>0</v>
      </c>
      <c r="J287" s="413">
        <v>0</v>
      </c>
      <c r="K287" s="413">
        <v>0</v>
      </c>
      <c r="L287" s="411">
        <v>0</v>
      </c>
      <c r="M287" s="383">
        <v>0</v>
      </c>
      <c r="N287" s="383">
        <v>0</v>
      </c>
      <c r="O287" s="413">
        <v>0</v>
      </c>
      <c r="P287" s="413">
        <v>0</v>
      </c>
      <c r="Q287" s="411">
        <v>0</v>
      </c>
      <c r="R287" s="383">
        <v>0</v>
      </c>
      <c r="S287" s="383">
        <v>0</v>
      </c>
      <c r="T287" s="413">
        <v>0</v>
      </c>
      <c r="U287" s="413">
        <v>0</v>
      </c>
      <c r="V287" s="411">
        <v>0</v>
      </c>
      <c r="W287" s="383">
        <v>0</v>
      </c>
      <c r="X287" s="414">
        <v>0</v>
      </c>
      <c r="Y287" s="413">
        <v>0</v>
      </c>
      <c r="Z287" s="413">
        <v>0</v>
      </c>
      <c r="AA287" s="411">
        <v>0</v>
      </c>
      <c r="AB287" s="383">
        <v>0</v>
      </c>
      <c r="AC287" s="383">
        <v>0</v>
      </c>
    </row>
    <row r="288" spans="2:29" customFormat="1" hidden="1" outlineLevel="1" x14ac:dyDescent="0.25">
      <c r="B288" s="17" t="s">
        <v>5448</v>
      </c>
      <c r="C288" s="17" t="s">
        <v>5469</v>
      </c>
      <c r="D288" s="17" t="s">
        <v>5270</v>
      </c>
      <c r="E288" s="413">
        <v>0</v>
      </c>
      <c r="F288" s="413">
        <v>0</v>
      </c>
      <c r="G288" s="411">
        <v>0</v>
      </c>
      <c r="H288" s="383"/>
      <c r="I288" s="383">
        <v>0</v>
      </c>
      <c r="J288" s="413">
        <v>0</v>
      </c>
      <c r="K288" s="413">
        <v>0</v>
      </c>
      <c r="L288" s="411">
        <v>0</v>
      </c>
      <c r="M288" s="383">
        <v>0</v>
      </c>
      <c r="N288" s="383">
        <v>0</v>
      </c>
      <c r="O288" s="413">
        <v>0</v>
      </c>
      <c r="P288" s="413">
        <v>0</v>
      </c>
      <c r="Q288" s="411">
        <v>0</v>
      </c>
      <c r="R288" s="383">
        <v>0</v>
      </c>
      <c r="S288" s="383">
        <v>0</v>
      </c>
      <c r="T288" s="413">
        <v>0</v>
      </c>
      <c r="U288" s="413">
        <v>0</v>
      </c>
      <c r="V288" s="411">
        <v>0</v>
      </c>
      <c r="W288" s="383">
        <v>0</v>
      </c>
      <c r="X288" s="414">
        <v>0</v>
      </c>
      <c r="Y288" s="413">
        <v>0</v>
      </c>
      <c r="Z288" s="413">
        <v>0</v>
      </c>
      <c r="AA288" s="411">
        <v>0</v>
      </c>
      <c r="AB288" s="383">
        <v>0</v>
      </c>
      <c r="AC288" s="383">
        <v>0</v>
      </c>
    </row>
    <row r="289" spans="2:29" customFormat="1" hidden="1" outlineLevel="1" x14ac:dyDescent="0.25">
      <c r="B289" s="17" t="s">
        <v>5448</v>
      </c>
      <c r="C289" s="17" t="s">
        <v>5470</v>
      </c>
      <c r="D289" s="412" t="s">
        <v>1980</v>
      </c>
      <c r="E289" s="413">
        <v>2.5123842959098327E-4</v>
      </c>
      <c r="F289" s="413">
        <v>1.9636795656831252E-3</v>
      </c>
      <c r="G289" s="411">
        <v>32.400712833771564</v>
      </c>
      <c r="H289" s="383"/>
      <c r="I289" s="383"/>
      <c r="J289" s="413">
        <v>2.7691764235952213E-4</v>
      </c>
      <c r="K289" s="413">
        <v>2.164388292682025E-3</v>
      </c>
      <c r="L289" s="411">
        <v>35.71240682925341</v>
      </c>
      <c r="M289" s="383"/>
      <c r="N289" s="383"/>
      <c r="O289" s="413">
        <v>1.6918462399347013E-4</v>
      </c>
      <c r="P289" s="413">
        <v>1.3223470211329625E-3</v>
      </c>
      <c r="Q289" s="411">
        <v>21.81872584869388</v>
      </c>
      <c r="R289" s="383"/>
      <c r="S289" s="383"/>
      <c r="T289" s="413">
        <v>3.9648402755424427E-4</v>
      </c>
      <c r="U289" s="413">
        <v>3.0989191593639733E-3</v>
      </c>
      <c r="V289" s="411">
        <v>51.132166129505556</v>
      </c>
      <c r="W289" s="383"/>
      <c r="X289" s="414"/>
      <c r="Y289" s="413">
        <v>3.9912223978285928E-4</v>
      </c>
      <c r="Z289" s="413">
        <v>3.1195394261428278E-3</v>
      </c>
      <c r="AA289" s="411">
        <v>51.472400531356655</v>
      </c>
      <c r="AB289" s="383"/>
      <c r="AC289" s="383"/>
    </row>
    <row r="290" spans="2:29" customFormat="1" hidden="1" outlineLevel="1" x14ac:dyDescent="0.25">
      <c r="B290" s="17" t="s">
        <v>5448</v>
      </c>
      <c r="C290" s="17" t="s">
        <v>5471</v>
      </c>
      <c r="D290" s="412" t="s">
        <v>1709</v>
      </c>
      <c r="E290" s="413">
        <v>1.0049537183639331E-4</v>
      </c>
      <c r="F290" s="413">
        <v>2.3698483601885482E-3</v>
      </c>
      <c r="G290" s="411">
        <v>39.102497943111047</v>
      </c>
      <c r="H290" s="383"/>
      <c r="I290" s="383"/>
      <c r="J290" s="413">
        <v>1.7749058003855427E-5</v>
      </c>
      <c r="K290" s="413">
        <v>4.1855236949425083E-4</v>
      </c>
      <c r="L290" s="411">
        <v>6.9061140966551386</v>
      </c>
      <c r="M290" s="383"/>
      <c r="N290" s="383"/>
      <c r="O290" s="413">
        <v>1.8299615035588128E-4</v>
      </c>
      <c r="P290" s="413">
        <v>4.3153542189756072E-3</v>
      </c>
      <c r="Q290" s="411">
        <v>71.203344613097514</v>
      </c>
      <c r="R290" s="383"/>
      <c r="S290" s="383"/>
      <c r="T290" s="413">
        <v>0</v>
      </c>
      <c r="U290" s="413">
        <v>0</v>
      </c>
      <c r="V290" s="411">
        <v>0</v>
      </c>
      <c r="W290" s="383"/>
      <c r="X290" s="414"/>
      <c r="Y290" s="413">
        <v>5.0835888448018266E-4</v>
      </c>
      <c r="Z290" s="413">
        <v>1.1987949760850174E-2</v>
      </c>
      <c r="AA290" s="411">
        <v>197.80117105402786</v>
      </c>
      <c r="AB290" s="383"/>
      <c r="AC290" s="383"/>
    </row>
    <row r="291" spans="2:29" hidden="1" outlineLevel="1" x14ac:dyDescent="0.25">
      <c r="B291" s="185" t="s">
        <v>5448</v>
      </c>
      <c r="C291" s="185" t="s">
        <v>2216</v>
      </c>
      <c r="D291" s="187" t="s">
        <v>1980</v>
      </c>
      <c r="E291" s="382">
        <v>4.7651555479089829E-2</v>
      </c>
      <c r="F291" s="382">
        <v>5.5783975952663559E-2</v>
      </c>
      <c r="G291" s="411">
        <v>920.4356032189487</v>
      </c>
      <c r="H291" s="383"/>
      <c r="I291" s="383"/>
      <c r="J291" s="382">
        <v>3.7295317393791501E-2</v>
      </c>
      <c r="K291" s="382">
        <v>4.3513755794015861E-2</v>
      </c>
      <c r="L291" s="411">
        <v>717.97697060126166</v>
      </c>
      <c r="M291" s="383"/>
      <c r="N291" s="383"/>
      <c r="O291" s="382">
        <v>5.5283513680336342E-2</v>
      </c>
      <c r="P291" s="382">
        <v>6.5147323777323921E-2</v>
      </c>
      <c r="Q291" s="411">
        <v>1074.9308423258447</v>
      </c>
      <c r="R291" s="383"/>
      <c r="S291" s="383"/>
      <c r="T291" s="382">
        <v>4.2257362344559915E-2</v>
      </c>
      <c r="U291" s="382">
        <v>4.8783155602487846E-2</v>
      </c>
      <c r="V291" s="411">
        <v>804.92206744104942</v>
      </c>
      <c r="W291" s="383"/>
      <c r="X291" s="383"/>
      <c r="Y291" s="382">
        <v>8.2373505007436981E-2</v>
      </c>
      <c r="Z291" s="382">
        <v>9.4709649687286235E-2</v>
      </c>
      <c r="AA291" s="411">
        <v>1562.7092198402229</v>
      </c>
      <c r="AB291" s="383"/>
      <c r="AC291" s="383"/>
    </row>
    <row r="292" spans="2:29" customFormat="1" hidden="1" outlineLevel="1" x14ac:dyDescent="0.25">
      <c r="B292" s="17" t="s">
        <v>5448</v>
      </c>
      <c r="C292" s="17" t="s">
        <v>5472</v>
      </c>
      <c r="D292" s="17" t="s">
        <v>5270</v>
      </c>
      <c r="E292" s="413">
        <v>0</v>
      </c>
      <c r="F292" s="413">
        <v>0</v>
      </c>
      <c r="G292" s="411">
        <v>0</v>
      </c>
      <c r="H292" s="383"/>
      <c r="I292" s="383">
        <v>0</v>
      </c>
      <c r="J292" s="413">
        <v>0</v>
      </c>
      <c r="K292" s="413">
        <v>0</v>
      </c>
      <c r="L292" s="411">
        <v>0</v>
      </c>
      <c r="M292" s="383">
        <v>0</v>
      </c>
      <c r="N292" s="383">
        <v>0</v>
      </c>
      <c r="O292" s="413">
        <v>0</v>
      </c>
      <c r="P292" s="413">
        <v>0</v>
      </c>
      <c r="Q292" s="411">
        <v>0</v>
      </c>
      <c r="R292" s="383">
        <v>0</v>
      </c>
      <c r="S292" s="383">
        <v>0</v>
      </c>
      <c r="T292" s="413">
        <v>0</v>
      </c>
      <c r="U292" s="413">
        <v>0</v>
      </c>
      <c r="V292" s="411">
        <v>0</v>
      </c>
      <c r="W292" s="383">
        <v>0</v>
      </c>
      <c r="X292" s="414">
        <v>0</v>
      </c>
      <c r="Y292" s="413">
        <v>0</v>
      </c>
      <c r="Z292" s="413">
        <v>0</v>
      </c>
      <c r="AA292" s="411">
        <v>0</v>
      </c>
      <c r="AB292" s="383">
        <v>0</v>
      </c>
      <c r="AC292" s="383">
        <v>0</v>
      </c>
    </row>
    <row r="293" spans="2:29" customFormat="1" hidden="1" outlineLevel="1" x14ac:dyDescent="0.25">
      <c r="B293" s="17" t="s">
        <v>5448</v>
      </c>
      <c r="C293" s="17" t="s">
        <v>5473</v>
      </c>
      <c r="D293" s="412" t="s">
        <v>1709</v>
      </c>
      <c r="E293" s="413">
        <v>8.0396297469114645E-4</v>
      </c>
      <c r="F293" s="413">
        <v>6.1876675362531304E-3</v>
      </c>
      <c r="G293" s="411">
        <v>102.09651434817665</v>
      </c>
      <c r="H293" s="383"/>
      <c r="I293" s="383"/>
      <c r="J293" s="413">
        <v>7.6369956911287516E-4</v>
      </c>
      <c r="K293" s="413">
        <v>5.8777923284268488E-3</v>
      </c>
      <c r="L293" s="411">
        <v>96.983573419043012</v>
      </c>
      <c r="M293" s="383"/>
      <c r="N293" s="383"/>
      <c r="O293" s="413">
        <v>1.1247831694360807E-3</v>
      </c>
      <c r="P293" s="413">
        <v>8.6568375709048222E-3</v>
      </c>
      <c r="Q293" s="411">
        <v>142.83781991992956</v>
      </c>
      <c r="R293" s="383"/>
      <c r="S293" s="383"/>
      <c r="T293" s="413">
        <v>1.6652417969429995E-4</v>
      </c>
      <c r="U293" s="413">
        <v>1.2816533490171795E-3</v>
      </c>
      <c r="V293" s="411">
        <v>21.147280258783461</v>
      </c>
      <c r="W293" s="383"/>
      <c r="X293" s="414"/>
      <c r="Y293" s="413">
        <v>0</v>
      </c>
      <c r="Z293" s="413">
        <v>0</v>
      </c>
      <c r="AA293" s="411">
        <v>0</v>
      </c>
      <c r="AB293" s="383"/>
      <c r="AC293" s="383"/>
    </row>
    <row r="294" spans="2:29" customFormat="1" hidden="1" outlineLevel="1" x14ac:dyDescent="0.25">
      <c r="B294" s="17" t="s">
        <v>5448</v>
      </c>
      <c r="C294" s="17" t="s">
        <v>5474</v>
      </c>
      <c r="D294" s="17" t="s">
        <v>1980</v>
      </c>
      <c r="E294" s="413">
        <v>0</v>
      </c>
      <c r="F294" s="413">
        <v>0</v>
      </c>
      <c r="G294" s="411">
        <v>0</v>
      </c>
      <c r="H294" s="383"/>
      <c r="I294" s="383">
        <v>0</v>
      </c>
      <c r="J294" s="413">
        <v>0</v>
      </c>
      <c r="K294" s="413">
        <v>0</v>
      </c>
      <c r="L294" s="411">
        <v>0</v>
      </c>
      <c r="M294" s="383">
        <v>0</v>
      </c>
      <c r="N294" s="383">
        <v>0</v>
      </c>
      <c r="O294" s="413">
        <v>0</v>
      </c>
      <c r="P294" s="413">
        <v>0</v>
      </c>
      <c r="Q294" s="411">
        <v>0</v>
      </c>
      <c r="R294" s="383">
        <v>0</v>
      </c>
      <c r="S294" s="383">
        <v>0</v>
      </c>
      <c r="T294" s="413">
        <v>0</v>
      </c>
      <c r="U294" s="413">
        <v>0</v>
      </c>
      <c r="V294" s="411">
        <v>0</v>
      </c>
      <c r="W294" s="383">
        <v>0</v>
      </c>
      <c r="X294" s="414">
        <v>0</v>
      </c>
      <c r="Y294" s="413">
        <v>0</v>
      </c>
      <c r="Z294" s="413">
        <v>0</v>
      </c>
      <c r="AA294" s="411">
        <v>0</v>
      </c>
      <c r="AB294" s="383">
        <v>0</v>
      </c>
      <c r="AC294" s="383">
        <v>0</v>
      </c>
    </row>
    <row r="295" spans="2:29" customFormat="1" hidden="1" outlineLevel="1" x14ac:dyDescent="0.25">
      <c r="B295" s="17" t="s">
        <v>5448</v>
      </c>
      <c r="C295" s="17" t="s">
        <v>5475</v>
      </c>
      <c r="D295" s="412" t="s">
        <v>1980</v>
      </c>
      <c r="E295" s="413">
        <v>5.0247685918196653E-4</v>
      </c>
      <c r="F295" s="413">
        <v>3.2044624232897951E-3</v>
      </c>
      <c r="G295" s="411">
        <v>52.873629984281621</v>
      </c>
      <c r="H295" s="383"/>
      <c r="I295" s="383"/>
      <c r="J295" s="413">
        <v>5.6244380013795831E-4</v>
      </c>
      <c r="K295" s="413">
        <v>3.5867784183429533E-3</v>
      </c>
      <c r="L295" s="411">
        <v>59.181843902658727</v>
      </c>
      <c r="M295" s="383"/>
      <c r="N295" s="383"/>
      <c r="O295" s="413">
        <v>4.7915923882041722E-4</v>
      </c>
      <c r="P295" s="413">
        <v>3.0557968348013846E-3</v>
      </c>
      <c r="Q295" s="411">
        <v>50.42064777422285</v>
      </c>
      <c r="R295" s="383"/>
      <c r="S295" s="383"/>
      <c r="T295" s="413">
        <v>4.7974611740139424E-4</v>
      </c>
      <c r="U295" s="413">
        <v>3.0595519717980277E-3</v>
      </c>
      <c r="V295" s="411">
        <v>50.482607534667459</v>
      </c>
      <c r="W295" s="383"/>
      <c r="X295" s="414"/>
      <c r="Y295" s="413">
        <v>3.9912223978285928E-4</v>
      </c>
      <c r="Z295" s="413">
        <v>2.5456016453350764E-3</v>
      </c>
      <c r="AA295" s="411">
        <v>42.002427148028758</v>
      </c>
      <c r="AB295" s="383"/>
      <c r="AC295" s="383"/>
    </row>
    <row r="296" spans="2:29" customFormat="1" hidden="1" outlineLevel="1" x14ac:dyDescent="0.25">
      <c r="B296" s="17" t="s">
        <v>5448</v>
      </c>
      <c r="C296" s="17" t="s">
        <v>5476</v>
      </c>
      <c r="D296" s="17" t="s">
        <v>1709</v>
      </c>
      <c r="E296" s="413">
        <v>0</v>
      </c>
      <c r="F296" s="413">
        <v>0</v>
      </c>
      <c r="G296" s="411">
        <v>0</v>
      </c>
      <c r="H296" s="383"/>
      <c r="I296" s="383">
        <v>0</v>
      </c>
      <c r="J296" s="413">
        <v>0</v>
      </c>
      <c r="K296" s="413">
        <v>0</v>
      </c>
      <c r="L296" s="411">
        <v>0</v>
      </c>
      <c r="M296" s="383">
        <v>0</v>
      </c>
      <c r="N296" s="383">
        <v>0</v>
      </c>
      <c r="O296" s="413">
        <v>0</v>
      </c>
      <c r="P296" s="413">
        <v>0</v>
      </c>
      <c r="Q296" s="411">
        <v>0</v>
      </c>
      <c r="R296" s="383">
        <v>0</v>
      </c>
      <c r="S296" s="383">
        <v>0</v>
      </c>
      <c r="T296" s="413">
        <v>0</v>
      </c>
      <c r="U296" s="413">
        <v>0</v>
      </c>
      <c r="V296" s="411">
        <v>0</v>
      </c>
      <c r="W296" s="383">
        <v>0</v>
      </c>
      <c r="X296" s="414">
        <v>0</v>
      </c>
      <c r="Y296" s="413">
        <v>0</v>
      </c>
      <c r="Z296" s="413">
        <v>0</v>
      </c>
      <c r="AA296" s="411">
        <v>0</v>
      </c>
      <c r="AB296" s="383">
        <v>0</v>
      </c>
      <c r="AC296" s="383">
        <v>0</v>
      </c>
    </row>
    <row r="297" spans="2:29" hidden="1" outlineLevel="1" x14ac:dyDescent="0.25">
      <c r="B297" s="185" t="s">
        <v>5448</v>
      </c>
      <c r="C297" s="185" t="s">
        <v>2112</v>
      </c>
      <c r="D297" s="187" t="s">
        <v>1980</v>
      </c>
      <c r="E297" s="382">
        <v>5.3597531646076427E-3</v>
      </c>
      <c r="F297" s="382">
        <v>5.0455376353325202E-3</v>
      </c>
      <c r="G297" s="411">
        <v>83.251370982986586</v>
      </c>
      <c r="H297" s="383"/>
      <c r="I297" s="383"/>
      <c r="J297" s="382">
        <v>4.2135121666649067E-3</v>
      </c>
      <c r="K297" s="382">
        <v>3.9780038890574422E-3</v>
      </c>
      <c r="L297" s="411">
        <v>65.637064169447797</v>
      </c>
      <c r="M297" s="383"/>
      <c r="N297" s="383"/>
      <c r="O297" s="382">
        <v>4.5292535148892966E-3</v>
      </c>
      <c r="P297" s="382">
        <v>4.2601420991412193E-3</v>
      </c>
      <c r="Q297" s="411">
        <v>70.292344635830119</v>
      </c>
      <c r="R297" s="383"/>
      <c r="S297" s="383"/>
      <c r="T297" s="382">
        <v>8.5040444762946397E-3</v>
      </c>
      <c r="U297" s="382">
        <v>8.0029464430041945E-3</v>
      </c>
      <c r="V297" s="411">
        <v>132.04861630956921</v>
      </c>
      <c r="W297" s="383"/>
      <c r="X297" s="383"/>
      <c r="Y297" s="382">
        <v>1.1322483697623816E-2</v>
      </c>
      <c r="Z297" s="382">
        <v>1.057345622363781E-2</v>
      </c>
      <c r="AA297" s="411">
        <v>174.46202769002386</v>
      </c>
      <c r="AB297" s="383"/>
      <c r="AC297" s="383"/>
    </row>
    <row r="298" spans="2:29" hidden="1" outlineLevel="1" x14ac:dyDescent="0.25">
      <c r="B298" s="185" t="s">
        <v>5448</v>
      </c>
      <c r="C298" s="185" t="s">
        <v>5477</v>
      </c>
      <c r="D298" s="187" t="s">
        <v>1980</v>
      </c>
      <c r="E298" s="382">
        <v>1.2561921479549163E-2</v>
      </c>
      <c r="F298" s="382">
        <v>1.5529047333018678E-2</v>
      </c>
      <c r="G298" s="411">
        <v>256.22928099480816</v>
      </c>
      <c r="H298" s="383"/>
      <c r="I298" s="383"/>
      <c r="J298" s="382">
        <v>1.0487909914582837E-2</v>
      </c>
      <c r="K298" s="382">
        <v>1.2849402196995081E-2</v>
      </c>
      <c r="L298" s="411">
        <v>212.01513625041883</v>
      </c>
      <c r="M298" s="383"/>
      <c r="N298" s="383"/>
      <c r="O298" s="382">
        <v>1.4721603911399315E-2</v>
      </c>
      <c r="P298" s="382">
        <v>1.8216148834929544E-2</v>
      </c>
      <c r="Q298" s="411">
        <v>300.56645577633748</v>
      </c>
      <c r="R298" s="383"/>
      <c r="S298" s="383"/>
      <c r="T298" s="382">
        <v>9.8990331260225255E-3</v>
      </c>
      <c r="U298" s="382">
        <v>1.2366274368736243E-2</v>
      </c>
      <c r="V298" s="411">
        <v>204.043527084148</v>
      </c>
      <c r="W298" s="383"/>
      <c r="X298" s="383"/>
      <c r="Y298" s="382">
        <v>2.1636722370931231E-2</v>
      </c>
      <c r="Z298" s="382">
        <v>2.658760229899013E-2</v>
      </c>
      <c r="AA298" s="411">
        <v>438.69543793333713</v>
      </c>
      <c r="AB298" s="383"/>
      <c r="AC298" s="383"/>
    </row>
    <row r="299" spans="2:29" customFormat="1" hidden="1" outlineLevel="1" x14ac:dyDescent="0.25">
      <c r="B299" s="17" t="s">
        <v>5448</v>
      </c>
      <c r="C299" s="17" t="s">
        <v>5478</v>
      </c>
      <c r="D299" s="17" t="s">
        <v>5270</v>
      </c>
      <c r="E299" s="413">
        <v>0</v>
      </c>
      <c r="F299" s="413">
        <v>0</v>
      </c>
      <c r="G299" s="411">
        <v>0</v>
      </c>
      <c r="H299" s="383"/>
      <c r="I299" s="383">
        <v>0</v>
      </c>
      <c r="J299" s="413">
        <v>0</v>
      </c>
      <c r="K299" s="413">
        <v>0</v>
      </c>
      <c r="L299" s="411">
        <v>0</v>
      </c>
      <c r="M299" s="383">
        <v>0</v>
      </c>
      <c r="N299" s="383">
        <v>0</v>
      </c>
      <c r="O299" s="413">
        <v>0</v>
      </c>
      <c r="P299" s="413">
        <v>0</v>
      </c>
      <c r="Q299" s="411">
        <v>0</v>
      </c>
      <c r="R299" s="383">
        <v>0</v>
      </c>
      <c r="S299" s="383">
        <v>0</v>
      </c>
      <c r="T299" s="413">
        <v>0</v>
      </c>
      <c r="U299" s="413">
        <v>0</v>
      </c>
      <c r="V299" s="411">
        <v>0</v>
      </c>
      <c r="W299" s="383">
        <v>0</v>
      </c>
      <c r="X299" s="414">
        <v>0</v>
      </c>
      <c r="Y299" s="413">
        <v>0</v>
      </c>
      <c r="Z299" s="413">
        <v>0</v>
      </c>
      <c r="AA299" s="411">
        <v>0</v>
      </c>
      <c r="AB299" s="383">
        <v>0</v>
      </c>
      <c r="AC299" s="383">
        <v>0</v>
      </c>
    </row>
    <row r="300" spans="2:29" customFormat="1" hidden="1" outlineLevel="1" x14ac:dyDescent="0.25">
      <c r="B300" s="17" t="s">
        <v>5448</v>
      </c>
      <c r="C300" s="17" t="s">
        <v>5479</v>
      </c>
      <c r="D300" s="17" t="s">
        <v>5270</v>
      </c>
      <c r="E300" s="413">
        <v>0</v>
      </c>
      <c r="F300" s="413">
        <v>0</v>
      </c>
      <c r="G300" s="411">
        <v>0</v>
      </c>
      <c r="H300" s="383"/>
      <c r="I300" s="383">
        <v>0</v>
      </c>
      <c r="J300" s="413">
        <v>0</v>
      </c>
      <c r="K300" s="413">
        <v>0</v>
      </c>
      <c r="L300" s="411">
        <v>0</v>
      </c>
      <c r="M300" s="383">
        <v>0</v>
      </c>
      <c r="N300" s="383">
        <v>0</v>
      </c>
      <c r="O300" s="413">
        <v>0</v>
      </c>
      <c r="P300" s="413">
        <v>0</v>
      </c>
      <c r="Q300" s="411">
        <v>0</v>
      </c>
      <c r="R300" s="383">
        <v>0</v>
      </c>
      <c r="S300" s="383">
        <v>0</v>
      </c>
      <c r="T300" s="413">
        <v>0</v>
      </c>
      <c r="U300" s="413">
        <v>0</v>
      </c>
      <c r="V300" s="411">
        <v>0</v>
      </c>
      <c r="W300" s="383">
        <v>0</v>
      </c>
      <c r="X300" s="414">
        <v>0</v>
      </c>
      <c r="Y300" s="413">
        <v>0</v>
      </c>
      <c r="Z300" s="413">
        <v>0</v>
      </c>
      <c r="AA300" s="411">
        <v>0</v>
      </c>
      <c r="AB300" s="383">
        <v>0</v>
      </c>
      <c r="AC300" s="383">
        <v>0</v>
      </c>
    </row>
    <row r="301" spans="2:29" hidden="1" outlineLevel="1" x14ac:dyDescent="0.25">
      <c r="B301" s="185" t="s">
        <v>5448</v>
      </c>
      <c r="C301" s="185" t="s">
        <v>2214</v>
      </c>
      <c r="D301" s="187" t="s">
        <v>1980</v>
      </c>
      <c r="E301" s="382">
        <v>1.0635760186018292E-2</v>
      </c>
      <c r="F301" s="382">
        <v>1.0082533164058946E-2</v>
      </c>
      <c r="G301" s="411">
        <v>166.36179720697262</v>
      </c>
      <c r="H301" s="383"/>
      <c r="I301" s="383"/>
      <c r="J301" s="382">
        <v>1.0000387140845741E-2</v>
      </c>
      <c r="K301" s="382">
        <v>9.4555977268220917E-3</v>
      </c>
      <c r="L301" s="411">
        <v>156.0173624925645</v>
      </c>
      <c r="M301" s="383"/>
      <c r="N301" s="383"/>
      <c r="O301" s="382">
        <v>1.0581092180005844E-2</v>
      </c>
      <c r="P301" s="382">
        <v>1.0077000447707051E-2</v>
      </c>
      <c r="Q301" s="411">
        <v>166.27050738716633</v>
      </c>
      <c r="R301" s="383"/>
      <c r="S301" s="383"/>
      <c r="T301" s="382">
        <v>1.155288291022279E-2</v>
      </c>
      <c r="U301" s="382">
        <v>1.0887596605834769E-2</v>
      </c>
      <c r="V301" s="411">
        <v>179.64534399627368</v>
      </c>
      <c r="W301" s="383"/>
      <c r="X301" s="383"/>
      <c r="Y301" s="382">
        <v>1.2071707849288283E-2</v>
      </c>
      <c r="Z301" s="382">
        <v>1.129902050627803E-2</v>
      </c>
      <c r="AA301" s="411">
        <v>186.4338383535875</v>
      </c>
      <c r="AB301" s="383"/>
      <c r="AC301" s="383"/>
    </row>
    <row r="302" spans="2:29" customFormat="1" hidden="1" outlineLevel="1" x14ac:dyDescent="0.25">
      <c r="B302" s="17" t="s">
        <v>5448</v>
      </c>
      <c r="C302" s="17" t="s">
        <v>5480</v>
      </c>
      <c r="D302" s="17" t="s">
        <v>5270</v>
      </c>
      <c r="E302" s="413">
        <v>0</v>
      </c>
      <c r="F302" s="413">
        <v>0</v>
      </c>
      <c r="G302" s="411">
        <v>0</v>
      </c>
      <c r="H302" s="383"/>
      <c r="I302" s="383">
        <v>0</v>
      </c>
      <c r="J302" s="413">
        <v>0</v>
      </c>
      <c r="K302" s="413">
        <v>0</v>
      </c>
      <c r="L302" s="411">
        <v>0</v>
      </c>
      <c r="M302" s="383">
        <v>0</v>
      </c>
      <c r="N302" s="383">
        <v>0</v>
      </c>
      <c r="O302" s="413">
        <v>0</v>
      </c>
      <c r="P302" s="413">
        <v>0</v>
      </c>
      <c r="Q302" s="411">
        <v>0</v>
      </c>
      <c r="R302" s="383">
        <v>0</v>
      </c>
      <c r="S302" s="383">
        <v>0</v>
      </c>
      <c r="T302" s="413">
        <v>0</v>
      </c>
      <c r="U302" s="413">
        <v>0</v>
      </c>
      <c r="V302" s="411">
        <v>0</v>
      </c>
      <c r="W302" s="383">
        <v>0</v>
      </c>
      <c r="X302" s="414">
        <v>0</v>
      </c>
      <c r="Y302" s="413">
        <v>0</v>
      </c>
      <c r="Z302" s="413">
        <v>0</v>
      </c>
      <c r="AA302" s="411">
        <v>0</v>
      </c>
      <c r="AB302" s="383">
        <v>0</v>
      </c>
      <c r="AC302" s="383">
        <v>0</v>
      </c>
    </row>
    <row r="303" spans="2:29" customFormat="1" hidden="1" outlineLevel="1" x14ac:dyDescent="0.25">
      <c r="B303" s="17" t="s">
        <v>5448</v>
      </c>
      <c r="C303" s="17" t="s">
        <v>5481</v>
      </c>
      <c r="D303" s="412" t="s">
        <v>1980</v>
      </c>
      <c r="E303" s="413">
        <v>1.6749228639398883E-4</v>
      </c>
      <c r="F303" s="413">
        <v>1.4183246811842977E-3</v>
      </c>
      <c r="G303" s="411">
        <v>23.402357239540912</v>
      </c>
      <c r="H303" s="383"/>
      <c r="I303" s="383"/>
      <c r="J303" s="413">
        <v>2.3201303179065771E-4</v>
      </c>
      <c r="K303" s="413">
        <v>1.9646863532032897E-3</v>
      </c>
      <c r="L303" s="411">
        <v>32.41732482785428</v>
      </c>
      <c r="M303" s="383"/>
      <c r="N303" s="383"/>
      <c r="O303" s="413">
        <v>1.6974296488745063E-4</v>
      </c>
      <c r="P303" s="413">
        <v>1.4373834266669322E-3</v>
      </c>
      <c r="Q303" s="411">
        <v>23.71682654000438</v>
      </c>
      <c r="R303" s="383"/>
      <c r="S303" s="383"/>
      <c r="T303" s="413">
        <v>8.3262089847149973E-5</v>
      </c>
      <c r="U303" s="413">
        <v>7.0506337682566596E-4</v>
      </c>
      <c r="V303" s="411">
        <v>11.633545717623488</v>
      </c>
      <c r="W303" s="383"/>
      <c r="X303" s="414"/>
      <c r="Y303" s="413">
        <v>0</v>
      </c>
      <c r="Z303" s="413">
        <v>0</v>
      </c>
      <c r="AA303" s="411">
        <v>0</v>
      </c>
      <c r="AB303" s="383"/>
      <c r="AC303" s="383"/>
    </row>
    <row r="304" spans="2:29" hidden="1" outlineLevel="1" x14ac:dyDescent="0.25">
      <c r="B304" s="185" t="s">
        <v>5288</v>
      </c>
      <c r="C304" s="185" t="s">
        <v>5482</v>
      </c>
      <c r="D304" s="187" t="s">
        <v>1709</v>
      </c>
      <c r="E304" s="382">
        <v>5.6444900514774243E-2</v>
      </c>
      <c r="F304" s="382">
        <v>1.9101825294088853E-2</v>
      </c>
      <c r="G304" s="411">
        <v>315.18011735246608</v>
      </c>
      <c r="H304" s="383"/>
      <c r="I304" s="383"/>
      <c r="J304" s="382">
        <v>5.2201556460173638E-2</v>
      </c>
      <c r="K304" s="382">
        <v>1.7630867784372443E-2</v>
      </c>
      <c r="L304" s="411">
        <v>290.90931844214532</v>
      </c>
      <c r="M304" s="383"/>
      <c r="N304" s="383"/>
      <c r="O304" s="382">
        <v>5.9487071300262429E-2</v>
      </c>
      <c r="P304" s="382">
        <v>2.0145745146165361E-2</v>
      </c>
      <c r="Q304" s="411">
        <v>332.40479491172846</v>
      </c>
      <c r="R304" s="383"/>
      <c r="S304" s="383"/>
      <c r="T304" s="382">
        <v>5.4457613807417427E-2</v>
      </c>
      <c r="U304" s="382">
        <v>1.8447572870287417E-2</v>
      </c>
      <c r="V304" s="411">
        <v>304.38495235974239</v>
      </c>
      <c r="W304" s="383"/>
      <c r="X304" s="383"/>
      <c r="Y304" s="382">
        <v>7.0217675735491869E-2</v>
      </c>
      <c r="Z304" s="382">
        <v>2.3706209560489338E-2</v>
      </c>
      <c r="AA304" s="411">
        <v>391.15245774807408</v>
      </c>
      <c r="AB304" s="383"/>
      <c r="AC304" s="383"/>
    </row>
    <row r="305" spans="2:29" customFormat="1" hidden="1" outlineLevel="1" x14ac:dyDescent="0.25">
      <c r="B305" s="17" t="s">
        <v>5448</v>
      </c>
      <c r="C305" s="17" t="s">
        <v>5483</v>
      </c>
      <c r="D305" s="17" t="s">
        <v>5270</v>
      </c>
      <c r="E305" s="413">
        <v>0</v>
      </c>
      <c r="F305" s="413">
        <v>0</v>
      </c>
      <c r="G305" s="411">
        <v>0</v>
      </c>
      <c r="H305" s="383"/>
      <c r="I305" s="383">
        <v>0</v>
      </c>
      <c r="J305" s="413">
        <v>0</v>
      </c>
      <c r="K305" s="413">
        <v>0</v>
      </c>
      <c r="L305" s="411">
        <v>0</v>
      </c>
      <c r="M305" s="383">
        <v>0</v>
      </c>
      <c r="N305" s="383">
        <v>0</v>
      </c>
      <c r="O305" s="413">
        <v>0</v>
      </c>
      <c r="P305" s="413">
        <v>0</v>
      </c>
      <c r="Q305" s="411">
        <v>0</v>
      </c>
      <c r="R305" s="383">
        <v>0</v>
      </c>
      <c r="S305" s="383">
        <v>0</v>
      </c>
      <c r="T305" s="413">
        <v>0</v>
      </c>
      <c r="U305" s="413">
        <v>0</v>
      </c>
      <c r="V305" s="411">
        <v>0</v>
      </c>
      <c r="W305" s="383">
        <v>0</v>
      </c>
      <c r="X305" s="414">
        <v>0</v>
      </c>
      <c r="Y305" s="413">
        <v>0</v>
      </c>
      <c r="Z305" s="413">
        <v>0</v>
      </c>
      <c r="AA305" s="411">
        <v>0</v>
      </c>
      <c r="AB305" s="383">
        <v>0</v>
      </c>
      <c r="AC305" s="383">
        <v>0</v>
      </c>
    </row>
    <row r="306" spans="2:29" customFormat="1" hidden="1" outlineLevel="1" x14ac:dyDescent="0.25">
      <c r="B306" s="17" t="s">
        <v>5448</v>
      </c>
      <c r="C306" s="17" t="s">
        <v>5484</v>
      </c>
      <c r="D306" s="17" t="s">
        <v>5270</v>
      </c>
      <c r="E306" s="413">
        <v>0</v>
      </c>
      <c r="F306" s="413">
        <v>0</v>
      </c>
      <c r="G306" s="411">
        <v>0</v>
      </c>
      <c r="H306" s="383"/>
      <c r="I306" s="383">
        <v>0</v>
      </c>
      <c r="J306" s="413">
        <v>0</v>
      </c>
      <c r="K306" s="413">
        <v>0</v>
      </c>
      <c r="L306" s="411">
        <v>0</v>
      </c>
      <c r="M306" s="383">
        <v>0</v>
      </c>
      <c r="N306" s="383">
        <v>0</v>
      </c>
      <c r="O306" s="413">
        <v>0</v>
      </c>
      <c r="P306" s="413">
        <v>0</v>
      </c>
      <c r="Q306" s="411">
        <v>0</v>
      </c>
      <c r="R306" s="383">
        <v>0</v>
      </c>
      <c r="S306" s="383">
        <v>0</v>
      </c>
      <c r="T306" s="413">
        <v>0</v>
      </c>
      <c r="U306" s="413">
        <v>0</v>
      </c>
      <c r="V306" s="411">
        <v>0</v>
      </c>
      <c r="W306" s="383">
        <v>0</v>
      </c>
      <c r="X306" s="414">
        <v>0</v>
      </c>
      <c r="Y306" s="413">
        <v>0</v>
      </c>
      <c r="Z306" s="413">
        <v>0</v>
      </c>
      <c r="AA306" s="411">
        <v>0</v>
      </c>
      <c r="AB306" s="383">
        <v>0</v>
      </c>
      <c r="AC306" s="383">
        <v>0</v>
      </c>
    </row>
    <row r="307" spans="2:29" customFormat="1" hidden="1" outlineLevel="1" x14ac:dyDescent="0.25">
      <c r="B307" s="17" t="s">
        <v>5448</v>
      </c>
      <c r="C307" s="17" t="s">
        <v>5485</v>
      </c>
      <c r="D307" s="17" t="s">
        <v>5270</v>
      </c>
      <c r="E307" s="413">
        <v>0</v>
      </c>
      <c r="F307" s="413">
        <v>0</v>
      </c>
      <c r="G307" s="411">
        <v>0</v>
      </c>
      <c r="H307" s="383"/>
      <c r="I307" s="383">
        <v>0</v>
      </c>
      <c r="J307" s="413">
        <v>0</v>
      </c>
      <c r="K307" s="413">
        <v>0</v>
      </c>
      <c r="L307" s="411">
        <v>0</v>
      </c>
      <c r="M307" s="383">
        <v>0</v>
      </c>
      <c r="N307" s="383">
        <v>0</v>
      </c>
      <c r="O307" s="413">
        <v>0</v>
      </c>
      <c r="P307" s="413">
        <v>0</v>
      </c>
      <c r="Q307" s="411">
        <v>0</v>
      </c>
      <c r="R307" s="383">
        <v>0</v>
      </c>
      <c r="S307" s="383">
        <v>0</v>
      </c>
      <c r="T307" s="413">
        <v>0</v>
      </c>
      <c r="U307" s="413">
        <v>0</v>
      </c>
      <c r="V307" s="411">
        <v>0</v>
      </c>
      <c r="W307" s="383">
        <v>0</v>
      </c>
      <c r="X307" s="414">
        <v>0</v>
      </c>
      <c r="Y307" s="413">
        <v>0</v>
      </c>
      <c r="Z307" s="413">
        <v>0</v>
      </c>
      <c r="AA307" s="411">
        <v>0</v>
      </c>
      <c r="AB307" s="383">
        <v>0</v>
      </c>
      <c r="AC307" s="383">
        <v>0</v>
      </c>
    </row>
    <row r="308" spans="2:29" customFormat="1" hidden="1" outlineLevel="1" x14ac:dyDescent="0.25">
      <c r="B308" s="17" t="s">
        <v>5448</v>
      </c>
      <c r="C308" s="17" t="s">
        <v>5486</v>
      </c>
      <c r="D308" s="17" t="s">
        <v>5270</v>
      </c>
      <c r="E308" s="413">
        <v>0</v>
      </c>
      <c r="F308" s="413">
        <v>0</v>
      </c>
      <c r="G308" s="411">
        <v>0</v>
      </c>
      <c r="H308" s="383"/>
      <c r="I308" s="383">
        <v>0</v>
      </c>
      <c r="J308" s="413">
        <v>0</v>
      </c>
      <c r="K308" s="413">
        <v>0</v>
      </c>
      <c r="L308" s="411">
        <v>0</v>
      </c>
      <c r="M308" s="383">
        <v>0</v>
      </c>
      <c r="N308" s="383">
        <v>0</v>
      </c>
      <c r="O308" s="413">
        <v>0</v>
      </c>
      <c r="P308" s="413">
        <v>0</v>
      </c>
      <c r="Q308" s="411">
        <v>0</v>
      </c>
      <c r="R308" s="383">
        <v>0</v>
      </c>
      <c r="S308" s="383">
        <v>0</v>
      </c>
      <c r="T308" s="413">
        <v>0</v>
      </c>
      <c r="U308" s="413">
        <v>0</v>
      </c>
      <c r="V308" s="411">
        <v>0</v>
      </c>
      <c r="W308" s="383">
        <v>0</v>
      </c>
      <c r="X308" s="414">
        <v>0</v>
      </c>
      <c r="Y308" s="413">
        <v>0</v>
      </c>
      <c r="Z308" s="413">
        <v>0</v>
      </c>
      <c r="AA308" s="411">
        <v>0</v>
      </c>
      <c r="AB308" s="383">
        <v>0</v>
      </c>
      <c r="AC308" s="383">
        <v>0</v>
      </c>
    </row>
    <row r="309" spans="2:29" customFormat="1" hidden="1" outlineLevel="1" x14ac:dyDescent="0.25">
      <c r="B309" s="17" t="s">
        <v>5448</v>
      </c>
      <c r="C309" s="17" t="s">
        <v>5487</v>
      </c>
      <c r="D309" s="17" t="s">
        <v>5270</v>
      </c>
      <c r="E309" s="413">
        <v>0</v>
      </c>
      <c r="F309" s="413">
        <v>0</v>
      </c>
      <c r="G309" s="411">
        <v>0</v>
      </c>
      <c r="H309" s="383"/>
      <c r="I309" s="383">
        <v>0</v>
      </c>
      <c r="J309" s="413">
        <v>0</v>
      </c>
      <c r="K309" s="413">
        <v>0</v>
      </c>
      <c r="L309" s="411">
        <v>0</v>
      </c>
      <c r="M309" s="383">
        <v>0</v>
      </c>
      <c r="N309" s="383">
        <v>0</v>
      </c>
      <c r="O309" s="413">
        <v>0</v>
      </c>
      <c r="P309" s="413">
        <v>0</v>
      </c>
      <c r="Q309" s="411">
        <v>0</v>
      </c>
      <c r="R309" s="383">
        <v>0</v>
      </c>
      <c r="S309" s="383">
        <v>0</v>
      </c>
      <c r="T309" s="413">
        <v>0</v>
      </c>
      <c r="U309" s="413">
        <v>0</v>
      </c>
      <c r="V309" s="411">
        <v>0</v>
      </c>
      <c r="W309" s="383">
        <v>0</v>
      </c>
      <c r="X309" s="414">
        <v>0</v>
      </c>
      <c r="Y309" s="413">
        <v>0</v>
      </c>
      <c r="Z309" s="413">
        <v>0</v>
      </c>
      <c r="AA309" s="411">
        <v>0</v>
      </c>
      <c r="AB309" s="383">
        <v>0</v>
      </c>
      <c r="AC309" s="383">
        <v>0</v>
      </c>
    </row>
    <row r="310" spans="2:29" customFormat="1" hidden="1" outlineLevel="1" x14ac:dyDescent="0.25">
      <c r="B310" s="17" t="s">
        <v>5448</v>
      </c>
      <c r="C310" s="17" t="s">
        <v>5488</v>
      </c>
      <c r="D310" s="412" t="s">
        <v>1709</v>
      </c>
      <c r="E310" s="413">
        <v>3.3498457278797771E-5</v>
      </c>
      <c r="F310" s="413">
        <v>4.6278118730659114E-4</v>
      </c>
      <c r="G310" s="411">
        <v>7.6358895905587536</v>
      </c>
      <c r="H310" s="383"/>
      <c r="I310" s="383"/>
      <c r="J310" s="413">
        <v>3.5396471675586153E-5</v>
      </c>
      <c r="K310" s="413">
        <v>4.8900225619822257E-4</v>
      </c>
      <c r="L310" s="411">
        <v>8.0685372272706726</v>
      </c>
      <c r="M310" s="383"/>
      <c r="N310" s="383"/>
      <c r="O310" s="413">
        <v>2.5124288852150591E-5</v>
      </c>
      <c r="P310" s="413">
        <v>3.4709205049246038E-4</v>
      </c>
      <c r="Q310" s="411">
        <v>5.7270188331255962</v>
      </c>
      <c r="R310" s="383"/>
      <c r="S310" s="383"/>
      <c r="T310" s="413">
        <v>5.2193850336118637E-5</v>
      </c>
      <c r="U310" s="413">
        <v>7.2105804239347903E-4</v>
      </c>
      <c r="V310" s="411">
        <v>11.897457699492405</v>
      </c>
      <c r="W310" s="383"/>
      <c r="X310" s="414"/>
      <c r="Y310" s="413">
        <v>0</v>
      </c>
      <c r="Z310" s="413">
        <v>0</v>
      </c>
      <c r="AA310" s="411">
        <v>0</v>
      </c>
      <c r="AB310" s="383"/>
      <c r="AC310" s="383"/>
    </row>
    <row r="311" spans="2:29" customFormat="1" hidden="1" outlineLevel="1" x14ac:dyDescent="0.25">
      <c r="B311" s="17" t="s">
        <v>5448</v>
      </c>
      <c r="C311" s="17" t="s">
        <v>5489</v>
      </c>
      <c r="D311" s="17" t="s">
        <v>5270</v>
      </c>
      <c r="E311" s="413">
        <v>0</v>
      </c>
      <c r="F311" s="413">
        <v>0</v>
      </c>
      <c r="G311" s="411">
        <v>0</v>
      </c>
      <c r="H311" s="383"/>
      <c r="I311" s="383">
        <v>0</v>
      </c>
      <c r="J311" s="413">
        <v>0</v>
      </c>
      <c r="K311" s="413">
        <v>0</v>
      </c>
      <c r="L311" s="411">
        <v>0</v>
      </c>
      <c r="M311" s="383">
        <v>0</v>
      </c>
      <c r="N311" s="383">
        <v>0</v>
      </c>
      <c r="O311" s="413">
        <v>0</v>
      </c>
      <c r="P311" s="413">
        <v>0</v>
      </c>
      <c r="Q311" s="411">
        <v>0</v>
      </c>
      <c r="R311" s="383">
        <v>0</v>
      </c>
      <c r="S311" s="383">
        <v>0</v>
      </c>
      <c r="T311" s="413">
        <v>0</v>
      </c>
      <c r="U311" s="413">
        <v>0</v>
      </c>
      <c r="V311" s="411">
        <v>0</v>
      </c>
      <c r="W311" s="383">
        <v>0</v>
      </c>
      <c r="X311" s="414">
        <v>0</v>
      </c>
      <c r="Y311" s="413">
        <v>0</v>
      </c>
      <c r="Z311" s="413">
        <v>0</v>
      </c>
      <c r="AA311" s="411">
        <v>0</v>
      </c>
      <c r="AB311" s="383">
        <v>0</v>
      </c>
      <c r="AC311" s="383">
        <v>0</v>
      </c>
    </row>
    <row r="312" spans="2:29" customFormat="1" hidden="1" outlineLevel="1" x14ac:dyDescent="0.25">
      <c r="B312" s="17" t="s">
        <v>5448</v>
      </c>
      <c r="C312" s="17" t="s">
        <v>5490</v>
      </c>
      <c r="D312" s="17" t="s">
        <v>5270</v>
      </c>
      <c r="E312" s="413">
        <v>0</v>
      </c>
      <c r="F312" s="413">
        <v>0</v>
      </c>
      <c r="G312" s="411">
        <v>0</v>
      </c>
      <c r="H312" s="383"/>
      <c r="I312" s="383">
        <v>0</v>
      </c>
      <c r="J312" s="413">
        <v>0</v>
      </c>
      <c r="K312" s="413">
        <v>0</v>
      </c>
      <c r="L312" s="411">
        <v>0</v>
      </c>
      <c r="M312" s="383">
        <v>0</v>
      </c>
      <c r="N312" s="383">
        <v>0</v>
      </c>
      <c r="O312" s="413">
        <v>0</v>
      </c>
      <c r="P312" s="413">
        <v>0</v>
      </c>
      <c r="Q312" s="411">
        <v>0</v>
      </c>
      <c r="R312" s="383">
        <v>0</v>
      </c>
      <c r="S312" s="383">
        <v>0</v>
      </c>
      <c r="T312" s="413">
        <v>0</v>
      </c>
      <c r="U312" s="413">
        <v>0</v>
      </c>
      <c r="V312" s="411">
        <v>0</v>
      </c>
      <c r="W312" s="383">
        <v>0</v>
      </c>
      <c r="X312" s="414">
        <v>0</v>
      </c>
      <c r="Y312" s="413">
        <v>0</v>
      </c>
      <c r="Z312" s="413">
        <v>0</v>
      </c>
      <c r="AA312" s="411">
        <v>0</v>
      </c>
      <c r="AB312" s="383">
        <v>0</v>
      </c>
      <c r="AC312" s="383">
        <v>0</v>
      </c>
    </row>
    <row r="313" spans="2:29" customFormat="1" hidden="1" outlineLevel="1" x14ac:dyDescent="0.25">
      <c r="B313" s="17" t="s">
        <v>5448</v>
      </c>
      <c r="C313" s="17" t="s">
        <v>5491</v>
      </c>
      <c r="D313" s="17" t="s">
        <v>5270</v>
      </c>
      <c r="E313" s="413">
        <v>0</v>
      </c>
      <c r="F313" s="413">
        <v>0</v>
      </c>
      <c r="G313" s="411">
        <v>0</v>
      </c>
      <c r="H313" s="383"/>
      <c r="I313" s="383">
        <v>0</v>
      </c>
      <c r="J313" s="413">
        <v>0</v>
      </c>
      <c r="K313" s="413">
        <v>0</v>
      </c>
      <c r="L313" s="411">
        <v>0</v>
      </c>
      <c r="M313" s="383">
        <v>0</v>
      </c>
      <c r="N313" s="383">
        <v>0</v>
      </c>
      <c r="O313" s="413">
        <v>0</v>
      </c>
      <c r="P313" s="413">
        <v>0</v>
      </c>
      <c r="Q313" s="411">
        <v>0</v>
      </c>
      <c r="R313" s="383">
        <v>0</v>
      </c>
      <c r="S313" s="383">
        <v>0</v>
      </c>
      <c r="T313" s="413">
        <v>0</v>
      </c>
      <c r="U313" s="413">
        <v>0</v>
      </c>
      <c r="V313" s="411">
        <v>0</v>
      </c>
      <c r="W313" s="383">
        <v>0</v>
      </c>
      <c r="X313" s="414">
        <v>0</v>
      </c>
      <c r="Y313" s="413">
        <v>0</v>
      </c>
      <c r="Z313" s="413">
        <v>0</v>
      </c>
      <c r="AA313" s="411">
        <v>0</v>
      </c>
      <c r="AB313" s="383">
        <v>0</v>
      </c>
      <c r="AC313" s="383">
        <v>0</v>
      </c>
    </row>
    <row r="314" spans="2:29" customFormat="1" hidden="1" outlineLevel="1" x14ac:dyDescent="0.25">
      <c r="B314" s="17" t="s">
        <v>5448</v>
      </c>
      <c r="C314" s="17" t="s">
        <v>5492</v>
      </c>
      <c r="D314" s="412" t="s">
        <v>1709</v>
      </c>
      <c r="E314" s="413">
        <v>2.1773997231218549E-4</v>
      </c>
      <c r="F314" s="413">
        <v>1.0094760100965708E-3</v>
      </c>
      <c r="G314" s="411">
        <v>16.656354166593417</v>
      </c>
      <c r="H314" s="383"/>
      <c r="I314" s="383"/>
      <c r="J314" s="413">
        <v>2.0352308481027964E-4</v>
      </c>
      <c r="K314" s="413">
        <v>9.4318114242515226E-4</v>
      </c>
      <c r="L314" s="411">
        <v>15.562488850015013</v>
      </c>
      <c r="M314" s="383"/>
      <c r="N314" s="383"/>
      <c r="O314" s="413">
        <v>2.4225828499753119E-4</v>
      </c>
      <c r="P314" s="413">
        <v>1.1220686086274873E-3</v>
      </c>
      <c r="Q314" s="411">
        <v>18.514132042353541</v>
      </c>
      <c r="R314" s="383"/>
      <c r="S314" s="383"/>
      <c r="T314" s="413">
        <v>1.7858885995949755E-4</v>
      </c>
      <c r="U314" s="413">
        <v>8.3237840575214558E-4</v>
      </c>
      <c r="V314" s="411">
        <v>13.734243694910402</v>
      </c>
      <c r="W314" s="383"/>
      <c r="X314" s="414"/>
      <c r="Y314" s="413">
        <v>2.5417944224009133E-4</v>
      </c>
      <c r="Z314" s="413">
        <v>1.1548219325774815E-3</v>
      </c>
      <c r="AA314" s="411">
        <v>19.054561887528443</v>
      </c>
      <c r="AB314" s="383"/>
      <c r="AC314" s="383"/>
    </row>
    <row r="315" spans="2:29" customFormat="1" hidden="1" outlineLevel="1" x14ac:dyDescent="0.25">
      <c r="B315" s="17" t="s">
        <v>5448</v>
      </c>
      <c r="C315" s="17" t="s">
        <v>5493</v>
      </c>
      <c r="D315" s="412" t="s">
        <v>1709</v>
      </c>
      <c r="E315" s="413">
        <v>1.172446004757922E-4</v>
      </c>
      <c r="F315" s="413">
        <v>5.3580782417437037E-4</v>
      </c>
      <c r="G315" s="411">
        <v>8.8408290988771103</v>
      </c>
      <c r="H315" s="383"/>
      <c r="I315" s="383"/>
      <c r="J315" s="413">
        <v>7.4918376382889933E-5</v>
      </c>
      <c r="K315" s="413">
        <v>3.4237698006980697E-4</v>
      </c>
      <c r="L315" s="411">
        <v>5.6492201711518151</v>
      </c>
      <c r="M315" s="383"/>
      <c r="N315" s="383"/>
      <c r="O315" s="413">
        <v>1.963243099152949E-4</v>
      </c>
      <c r="P315" s="413">
        <v>8.9720209631289759E-4</v>
      </c>
      <c r="Q315" s="411">
        <v>14.803834589162811</v>
      </c>
      <c r="R315" s="383"/>
      <c r="S315" s="383"/>
      <c r="T315" s="413">
        <v>0</v>
      </c>
      <c r="U315" s="413">
        <v>0</v>
      </c>
      <c r="V315" s="411">
        <v>0</v>
      </c>
      <c r="W315" s="383"/>
      <c r="X315" s="414"/>
      <c r="Y315" s="413">
        <v>0</v>
      </c>
      <c r="Z315" s="413">
        <v>0</v>
      </c>
      <c r="AA315" s="411">
        <v>0</v>
      </c>
      <c r="AB315" s="383"/>
      <c r="AC315" s="383"/>
    </row>
    <row r="316" spans="2:29" customFormat="1" hidden="1" outlineLevel="1" x14ac:dyDescent="0.25">
      <c r="B316" s="17" t="s">
        <v>5448</v>
      </c>
      <c r="C316" s="17" t="s">
        <v>5494</v>
      </c>
      <c r="D316" s="412" t="s">
        <v>1980</v>
      </c>
      <c r="E316" s="413">
        <v>1.6749228639398883E-4</v>
      </c>
      <c r="F316" s="413">
        <v>1.1067890284914782E-3</v>
      </c>
      <c r="G316" s="411">
        <v>18.262018970109391</v>
      </c>
      <c r="H316" s="383"/>
      <c r="I316" s="383"/>
      <c r="J316" s="413">
        <v>1.7698235837793072E-4</v>
      </c>
      <c r="K316" s="413">
        <v>1.169499424161366E-3</v>
      </c>
      <c r="L316" s="411">
        <v>19.29674049866254</v>
      </c>
      <c r="M316" s="383"/>
      <c r="N316" s="383"/>
      <c r="O316" s="413">
        <v>1.2562144426075296E-4</v>
      </c>
      <c r="P316" s="413">
        <v>8.301065036750556E-4</v>
      </c>
      <c r="Q316" s="411">
        <v>13.696757310638418</v>
      </c>
      <c r="R316" s="383"/>
      <c r="S316" s="383"/>
      <c r="T316" s="413">
        <v>2.609692516805932E-4</v>
      </c>
      <c r="U316" s="413">
        <v>1.72448481510536E-3</v>
      </c>
      <c r="V316" s="411">
        <v>28.453999449238442</v>
      </c>
      <c r="W316" s="383"/>
      <c r="X316" s="414"/>
      <c r="Y316" s="413">
        <v>0</v>
      </c>
      <c r="Z316" s="413">
        <v>0</v>
      </c>
      <c r="AA316" s="411">
        <v>0</v>
      </c>
      <c r="AB316" s="383"/>
      <c r="AC316" s="383"/>
    </row>
    <row r="317" spans="2:29" customFormat="1" hidden="1" outlineLevel="1" x14ac:dyDescent="0.25">
      <c r="B317" s="17" t="s">
        <v>5448</v>
      </c>
      <c r="C317" s="17" t="s">
        <v>5495</v>
      </c>
      <c r="D317" s="17" t="s">
        <v>1709</v>
      </c>
      <c r="E317" s="413">
        <v>0</v>
      </c>
      <c r="F317" s="413">
        <v>0</v>
      </c>
      <c r="G317" s="411">
        <v>0</v>
      </c>
      <c r="H317" s="383"/>
      <c r="I317" s="383">
        <v>0</v>
      </c>
      <c r="J317" s="413">
        <v>0</v>
      </c>
      <c r="K317" s="413">
        <v>0</v>
      </c>
      <c r="L317" s="411">
        <v>0</v>
      </c>
      <c r="M317" s="383">
        <v>0</v>
      </c>
      <c r="N317" s="383">
        <v>0</v>
      </c>
      <c r="O317" s="413">
        <v>0</v>
      </c>
      <c r="P317" s="413">
        <v>0</v>
      </c>
      <c r="Q317" s="411">
        <v>0</v>
      </c>
      <c r="R317" s="383">
        <v>0</v>
      </c>
      <c r="S317" s="383">
        <v>0</v>
      </c>
      <c r="T317" s="413">
        <v>0</v>
      </c>
      <c r="U317" s="413">
        <v>0</v>
      </c>
      <c r="V317" s="411">
        <v>0</v>
      </c>
      <c r="W317" s="383">
        <v>0</v>
      </c>
      <c r="X317" s="414">
        <v>0</v>
      </c>
      <c r="Y317" s="413">
        <v>0</v>
      </c>
      <c r="Z317" s="413">
        <v>0</v>
      </c>
      <c r="AA317" s="411">
        <v>0</v>
      </c>
      <c r="AB317" s="383">
        <v>0</v>
      </c>
      <c r="AC317" s="383">
        <v>0</v>
      </c>
    </row>
    <row r="318" spans="2:29" customFormat="1" hidden="1" outlineLevel="1" x14ac:dyDescent="0.25">
      <c r="B318" s="17" t="s">
        <v>5448</v>
      </c>
      <c r="C318" s="17" t="s">
        <v>5496</v>
      </c>
      <c r="D318" s="17" t="s">
        <v>5270</v>
      </c>
      <c r="E318" s="413">
        <v>0</v>
      </c>
      <c r="F318" s="413">
        <v>0</v>
      </c>
      <c r="G318" s="411">
        <v>0</v>
      </c>
      <c r="H318" s="383"/>
      <c r="I318" s="383">
        <v>0</v>
      </c>
      <c r="J318" s="413">
        <v>0</v>
      </c>
      <c r="K318" s="413">
        <v>0</v>
      </c>
      <c r="L318" s="411">
        <v>0</v>
      </c>
      <c r="M318" s="383">
        <v>0</v>
      </c>
      <c r="N318" s="383">
        <v>0</v>
      </c>
      <c r="O318" s="413">
        <v>0</v>
      </c>
      <c r="P318" s="413">
        <v>0</v>
      </c>
      <c r="Q318" s="411">
        <v>0</v>
      </c>
      <c r="R318" s="383">
        <v>0</v>
      </c>
      <c r="S318" s="383">
        <v>0</v>
      </c>
      <c r="T318" s="413">
        <v>0</v>
      </c>
      <c r="U318" s="413">
        <v>0</v>
      </c>
      <c r="V318" s="411">
        <v>0</v>
      </c>
      <c r="W318" s="383">
        <v>0</v>
      </c>
      <c r="X318" s="414">
        <v>0</v>
      </c>
      <c r="Y318" s="413">
        <v>0</v>
      </c>
      <c r="Z318" s="413">
        <v>0</v>
      </c>
      <c r="AA318" s="411">
        <v>0</v>
      </c>
      <c r="AB318" s="383">
        <v>0</v>
      </c>
      <c r="AC318" s="383">
        <v>0</v>
      </c>
    </row>
    <row r="319" spans="2:29" customFormat="1" hidden="1" outlineLevel="1" x14ac:dyDescent="0.25">
      <c r="B319" s="17" t="s">
        <v>5448</v>
      </c>
      <c r="C319" s="17" t="s">
        <v>5497</v>
      </c>
      <c r="D319" s="412" t="s">
        <v>1709</v>
      </c>
      <c r="E319" s="413">
        <v>3.6848303006677547E-4</v>
      </c>
      <c r="F319" s="413">
        <v>1.6918395848656814E-3</v>
      </c>
      <c r="G319" s="411">
        <v>27.915353150283742</v>
      </c>
      <c r="H319" s="383"/>
      <c r="I319" s="383"/>
      <c r="J319" s="413">
        <v>3.3442087134213385E-4</v>
      </c>
      <c r="K319" s="413">
        <v>1.531489117243388E-3</v>
      </c>
      <c r="L319" s="411">
        <v>25.269570434515902</v>
      </c>
      <c r="M319" s="383"/>
      <c r="N319" s="383"/>
      <c r="O319" s="413">
        <v>4.5217307588816494E-4</v>
      </c>
      <c r="P319" s="413">
        <v>2.08211051653911E-3</v>
      </c>
      <c r="Q319" s="411">
        <v>34.354823522895316</v>
      </c>
      <c r="R319" s="383"/>
      <c r="S319" s="383"/>
      <c r="T319" s="413">
        <v>2.2401564858784266E-4</v>
      </c>
      <c r="U319" s="413">
        <v>1.0209801535553079E-3</v>
      </c>
      <c r="V319" s="411">
        <v>16.846172533662582</v>
      </c>
      <c r="W319" s="383"/>
      <c r="X319" s="414"/>
      <c r="Y319" s="413">
        <v>3.3890592298678842E-4</v>
      </c>
      <c r="Z319" s="413">
        <v>1.5411746847824204E-3</v>
      </c>
      <c r="AA319" s="411">
        <v>25.429382298909935</v>
      </c>
      <c r="AB319" s="383"/>
      <c r="AC319" s="383"/>
    </row>
    <row r="320" spans="2:29" customFormat="1" hidden="1" outlineLevel="1" x14ac:dyDescent="0.25">
      <c r="B320" s="17" t="s">
        <v>5448</v>
      </c>
      <c r="C320" s="17" t="s">
        <v>5498</v>
      </c>
      <c r="D320" s="17" t="s">
        <v>5270</v>
      </c>
      <c r="E320" s="413">
        <v>0</v>
      </c>
      <c r="F320" s="413">
        <v>0</v>
      </c>
      <c r="G320" s="411">
        <v>0</v>
      </c>
      <c r="H320" s="383"/>
      <c r="I320" s="383">
        <v>0</v>
      </c>
      <c r="J320" s="413">
        <v>0</v>
      </c>
      <c r="K320" s="413">
        <v>0</v>
      </c>
      <c r="L320" s="411">
        <v>0</v>
      </c>
      <c r="M320" s="383">
        <v>0</v>
      </c>
      <c r="N320" s="383">
        <v>0</v>
      </c>
      <c r="O320" s="413">
        <v>0</v>
      </c>
      <c r="P320" s="413">
        <v>0</v>
      </c>
      <c r="Q320" s="411">
        <v>0</v>
      </c>
      <c r="R320" s="383">
        <v>0</v>
      </c>
      <c r="S320" s="383">
        <v>0</v>
      </c>
      <c r="T320" s="413">
        <v>0</v>
      </c>
      <c r="U320" s="413">
        <v>0</v>
      </c>
      <c r="V320" s="411">
        <v>0</v>
      </c>
      <c r="W320" s="383">
        <v>0</v>
      </c>
      <c r="X320" s="414">
        <v>0</v>
      </c>
      <c r="Y320" s="413">
        <v>0</v>
      </c>
      <c r="Z320" s="413">
        <v>0</v>
      </c>
      <c r="AA320" s="411">
        <v>0</v>
      </c>
      <c r="AB320" s="383">
        <v>0</v>
      </c>
      <c r="AC320" s="383">
        <v>0</v>
      </c>
    </row>
    <row r="321" spans="2:29" customFormat="1" hidden="1" outlineLevel="1" x14ac:dyDescent="0.25">
      <c r="B321" s="17" t="s">
        <v>5448</v>
      </c>
      <c r="C321" s="17" t="s">
        <v>5499</v>
      </c>
      <c r="D321" s="17" t="s">
        <v>5270</v>
      </c>
      <c r="E321" s="413">
        <v>0</v>
      </c>
      <c r="F321" s="413">
        <v>0</v>
      </c>
      <c r="G321" s="411">
        <v>0</v>
      </c>
      <c r="H321" s="383"/>
      <c r="I321" s="383">
        <v>0</v>
      </c>
      <c r="J321" s="413">
        <v>0</v>
      </c>
      <c r="K321" s="413">
        <v>0</v>
      </c>
      <c r="L321" s="411">
        <v>0</v>
      </c>
      <c r="M321" s="383">
        <v>0</v>
      </c>
      <c r="N321" s="383">
        <v>0</v>
      </c>
      <c r="O321" s="413">
        <v>0</v>
      </c>
      <c r="P321" s="413">
        <v>0</v>
      </c>
      <c r="Q321" s="411">
        <v>0</v>
      </c>
      <c r="R321" s="383">
        <v>0</v>
      </c>
      <c r="S321" s="383">
        <v>0</v>
      </c>
      <c r="T321" s="413">
        <v>0</v>
      </c>
      <c r="U321" s="413">
        <v>0</v>
      </c>
      <c r="V321" s="411">
        <v>0</v>
      </c>
      <c r="W321" s="383">
        <v>0</v>
      </c>
      <c r="X321" s="414">
        <v>0</v>
      </c>
      <c r="Y321" s="413">
        <v>0</v>
      </c>
      <c r="Z321" s="413">
        <v>0</v>
      </c>
      <c r="AA321" s="411">
        <v>0</v>
      </c>
      <c r="AB321" s="383">
        <v>0</v>
      </c>
      <c r="AC321" s="383">
        <v>0</v>
      </c>
    </row>
    <row r="322" spans="2:29" customFormat="1" hidden="1" outlineLevel="1" x14ac:dyDescent="0.25">
      <c r="B322" s="17" t="s">
        <v>5448</v>
      </c>
      <c r="C322" s="17" t="s">
        <v>5500</v>
      </c>
      <c r="D322" s="17" t="s">
        <v>5270</v>
      </c>
      <c r="E322" s="413">
        <v>0</v>
      </c>
      <c r="F322" s="413">
        <v>0</v>
      </c>
      <c r="G322" s="411">
        <v>0</v>
      </c>
      <c r="H322" s="383"/>
      <c r="I322" s="383">
        <v>0</v>
      </c>
      <c r="J322" s="413">
        <v>0</v>
      </c>
      <c r="K322" s="413">
        <v>0</v>
      </c>
      <c r="L322" s="411">
        <v>0</v>
      </c>
      <c r="M322" s="383">
        <v>0</v>
      </c>
      <c r="N322" s="383">
        <v>0</v>
      </c>
      <c r="O322" s="413">
        <v>0</v>
      </c>
      <c r="P322" s="413">
        <v>0</v>
      </c>
      <c r="Q322" s="411">
        <v>0</v>
      </c>
      <c r="R322" s="383">
        <v>0</v>
      </c>
      <c r="S322" s="383">
        <v>0</v>
      </c>
      <c r="T322" s="413">
        <v>0</v>
      </c>
      <c r="U322" s="413">
        <v>0</v>
      </c>
      <c r="V322" s="411">
        <v>0</v>
      </c>
      <c r="W322" s="383">
        <v>0</v>
      </c>
      <c r="X322" s="414">
        <v>0</v>
      </c>
      <c r="Y322" s="413">
        <v>0</v>
      </c>
      <c r="Z322" s="413">
        <v>0</v>
      </c>
      <c r="AA322" s="411">
        <v>0</v>
      </c>
      <c r="AB322" s="383">
        <v>0</v>
      </c>
      <c r="AC322" s="383">
        <v>0</v>
      </c>
    </row>
    <row r="323" spans="2:29" customFormat="1" hidden="1" outlineLevel="1" x14ac:dyDescent="0.25">
      <c r="B323" s="17" t="s">
        <v>5448</v>
      </c>
      <c r="C323" s="17" t="s">
        <v>5501</v>
      </c>
      <c r="D323" s="412" t="s">
        <v>1709</v>
      </c>
      <c r="E323" s="413">
        <v>8.3746143196994417E-5</v>
      </c>
      <c r="F323" s="413">
        <v>3.7618767524089894E-4</v>
      </c>
      <c r="G323" s="411">
        <v>6.2070966414748323</v>
      </c>
      <c r="H323" s="383"/>
      <c r="I323" s="383"/>
      <c r="J323" s="413">
        <v>1.0041605790899736E-4</v>
      </c>
      <c r="K323" s="413">
        <v>4.5126068868159812E-4</v>
      </c>
      <c r="L323" s="411">
        <v>7.4458013632463693</v>
      </c>
      <c r="M323" s="383"/>
      <c r="N323" s="383"/>
      <c r="O323" s="413">
        <v>8.5661810426337399E-5</v>
      </c>
      <c r="P323" s="413">
        <v>3.8394339347370987E-4</v>
      </c>
      <c r="Q323" s="411">
        <v>6.3350659923162125</v>
      </c>
      <c r="R323" s="383"/>
      <c r="S323" s="383"/>
      <c r="T323" s="413">
        <v>6.1299632959304379E-5</v>
      </c>
      <c r="U323" s="413">
        <v>2.770543410126561E-4</v>
      </c>
      <c r="V323" s="411">
        <v>4.5713966267088253</v>
      </c>
      <c r="W323" s="383"/>
      <c r="X323" s="414"/>
      <c r="Y323" s="413">
        <v>0</v>
      </c>
      <c r="Z323" s="413">
        <v>0</v>
      </c>
      <c r="AA323" s="411">
        <v>0</v>
      </c>
      <c r="AB323" s="383"/>
      <c r="AC323" s="383"/>
    </row>
    <row r="324" spans="2:29" customFormat="1" hidden="1" outlineLevel="1" x14ac:dyDescent="0.25">
      <c r="B324" s="17" t="s">
        <v>5448</v>
      </c>
      <c r="C324" s="17" t="s">
        <v>5502</v>
      </c>
      <c r="D324" s="412" t="s">
        <v>1709</v>
      </c>
      <c r="E324" s="413">
        <v>8.3746143196994417E-5</v>
      </c>
      <c r="F324" s="413">
        <v>3.9745919561293554E-4</v>
      </c>
      <c r="G324" s="411">
        <v>6.558076727613436</v>
      </c>
      <c r="H324" s="383"/>
      <c r="I324" s="383"/>
      <c r="J324" s="413">
        <v>7.8510481950798652E-5</v>
      </c>
      <c r="K324" s="413">
        <v>3.7258574998252745E-4</v>
      </c>
      <c r="L324" s="411">
        <v>6.1476648747117029</v>
      </c>
      <c r="M324" s="383"/>
      <c r="N324" s="383"/>
      <c r="O324" s="413">
        <v>1.1808758294118794E-4</v>
      </c>
      <c r="P324" s="413">
        <v>5.6046581270587624E-4</v>
      </c>
      <c r="Q324" s="411">
        <v>9.2476859096469575</v>
      </c>
      <c r="R324" s="383"/>
      <c r="S324" s="383"/>
      <c r="T324" s="413">
        <v>1.6652417969429994E-5</v>
      </c>
      <c r="U324" s="413">
        <v>7.9015723264945319E-5</v>
      </c>
      <c r="V324" s="411">
        <v>1.3037594338715977</v>
      </c>
      <c r="W324" s="383"/>
      <c r="X324" s="414"/>
      <c r="Y324" s="413">
        <v>0</v>
      </c>
      <c r="Z324" s="413">
        <v>0</v>
      </c>
      <c r="AA324" s="411">
        <v>0</v>
      </c>
      <c r="AB324" s="383"/>
      <c r="AC324" s="383"/>
    </row>
    <row r="325" spans="2:29" customFormat="1" hidden="1" outlineLevel="1" x14ac:dyDescent="0.25">
      <c r="B325" s="17" t="s">
        <v>5448</v>
      </c>
      <c r="C325" s="17" t="s">
        <v>5503</v>
      </c>
      <c r="D325" s="412" t="s">
        <v>1709</v>
      </c>
      <c r="E325" s="413">
        <v>1.172446004757922E-4</v>
      </c>
      <c r="F325" s="413">
        <v>5.2006354925333528E-4</v>
      </c>
      <c r="G325" s="411">
        <v>8.5810485626800315</v>
      </c>
      <c r="H325" s="383"/>
      <c r="I325" s="383"/>
      <c r="J325" s="413">
        <v>1.0701104970695521E-4</v>
      </c>
      <c r="K325" s="413">
        <v>4.7486891139168573E-4</v>
      </c>
      <c r="L325" s="411">
        <v>7.8353370379628142</v>
      </c>
      <c r="M325" s="383"/>
      <c r="N325" s="383"/>
      <c r="O325" s="413">
        <v>8.0758689717539241E-5</v>
      </c>
      <c r="P325" s="413">
        <v>3.5821041212703457E-4</v>
      </c>
      <c r="Q325" s="411">
        <v>5.9104718000960705</v>
      </c>
      <c r="R325" s="383"/>
      <c r="S325" s="383"/>
      <c r="T325" s="413">
        <v>2.0833647223516072E-4</v>
      </c>
      <c r="U325" s="413">
        <v>9.2390904295508859E-4</v>
      </c>
      <c r="V325" s="411">
        <v>15.244499208758961</v>
      </c>
      <c r="W325" s="383"/>
      <c r="X325" s="414"/>
      <c r="Y325" s="413">
        <v>2.3947334386971558E-4</v>
      </c>
      <c r="Z325" s="413">
        <v>1.0616651578224056E-3</v>
      </c>
      <c r="AA325" s="411">
        <v>17.517475104069693</v>
      </c>
      <c r="AB325" s="383"/>
      <c r="AC325" s="383"/>
    </row>
    <row r="326" spans="2:29" customFormat="1" hidden="1" outlineLevel="1" x14ac:dyDescent="0.25">
      <c r="B326" s="17" t="s">
        <v>5448</v>
      </c>
      <c r="C326" s="17" t="s">
        <v>5504</v>
      </c>
      <c r="D326" s="17" t="s">
        <v>5270</v>
      </c>
      <c r="E326" s="413">
        <v>0</v>
      </c>
      <c r="F326" s="413">
        <v>0</v>
      </c>
      <c r="G326" s="411">
        <v>0</v>
      </c>
      <c r="H326" s="383"/>
      <c r="I326" s="383">
        <v>0</v>
      </c>
      <c r="J326" s="413">
        <v>0</v>
      </c>
      <c r="K326" s="413">
        <v>0</v>
      </c>
      <c r="L326" s="411">
        <v>0</v>
      </c>
      <c r="M326" s="383">
        <v>0</v>
      </c>
      <c r="N326" s="383">
        <v>0</v>
      </c>
      <c r="O326" s="413">
        <v>0</v>
      </c>
      <c r="P326" s="413">
        <v>0</v>
      </c>
      <c r="Q326" s="411">
        <v>0</v>
      </c>
      <c r="R326" s="383">
        <v>0</v>
      </c>
      <c r="S326" s="383">
        <v>0</v>
      </c>
      <c r="T326" s="413">
        <v>0</v>
      </c>
      <c r="U326" s="413">
        <v>0</v>
      </c>
      <c r="V326" s="411">
        <v>0</v>
      </c>
      <c r="W326" s="383">
        <v>0</v>
      </c>
      <c r="X326" s="414">
        <v>0</v>
      </c>
      <c r="Y326" s="413">
        <v>0</v>
      </c>
      <c r="Z326" s="413">
        <v>0</v>
      </c>
      <c r="AA326" s="411">
        <v>0</v>
      </c>
      <c r="AB326" s="383">
        <v>0</v>
      </c>
      <c r="AC326" s="383">
        <v>0</v>
      </c>
    </row>
    <row r="327" spans="2:29" customFormat="1" hidden="1" outlineLevel="1" x14ac:dyDescent="0.25">
      <c r="B327" s="17" t="s">
        <v>5448</v>
      </c>
      <c r="C327" s="17" t="s">
        <v>5505</v>
      </c>
      <c r="D327" s="17" t="s">
        <v>5270</v>
      </c>
      <c r="E327" s="413">
        <v>0</v>
      </c>
      <c r="F327" s="413">
        <v>0</v>
      </c>
      <c r="G327" s="411">
        <v>0</v>
      </c>
      <c r="H327" s="383"/>
      <c r="I327" s="383">
        <v>0</v>
      </c>
      <c r="J327" s="413">
        <v>0</v>
      </c>
      <c r="K327" s="413">
        <v>0</v>
      </c>
      <c r="L327" s="411">
        <v>0</v>
      </c>
      <c r="M327" s="383">
        <v>0</v>
      </c>
      <c r="N327" s="383">
        <v>0</v>
      </c>
      <c r="O327" s="413">
        <v>0</v>
      </c>
      <c r="P327" s="413">
        <v>0</v>
      </c>
      <c r="Q327" s="411">
        <v>0</v>
      </c>
      <c r="R327" s="383">
        <v>0</v>
      </c>
      <c r="S327" s="383">
        <v>0</v>
      </c>
      <c r="T327" s="413">
        <v>0</v>
      </c>
      <c r="U327" s="413">
        <v>0</v>
      </c>
      <c r="V327" s="411">
        <v>0</v>
      </c>
      <c r="W327" s="383">
        <v>0</v>
      </c>
      <c r="X327" s="414">
        <v>0</v>
      </c>
      <c r="Y327" s="413">
        <v>0</v>
      </c>
      <c r="Z327" s="413">
        <v>0</v>
      </c>
      <c r="AA327" s="411">
        <v>0</v>
      </c>
      <c r="AB327" s="383">
        <v>0</v>
      </c>
      <c r="AC327" s="383">
        <v>0</v>
      </c>
    </row>
    <row r="328" spans="2:29" customFormat="1" hidden="1" outlineLevel="1" x14ac:dyDescent="0.25">
      <c r="B328" s="17" t="s">
        <v>5448</v>
      </c>
      <c r="C328" s="17" t="s">
        <v>5506</v>
      </c>
      <c r="D328" s="17" t="s">
        <v>5270</v>
      </c>
      <c r="E328" s="413">
        <v>0</v>
      </c>
      <c r="F328" s="413">
        <v>0</v>
      </c>
      <c r="G328" s="411">
        <v>0</v>
      </c>
      <c r="H328" s="383"/>
      <c r="I328" s="383">
        <v>0</v>
      </c>
      <c r="J328" s="413">
        <v>0</v>
      </c>
      <c r="K328" s="413">
        <v>0</v>
      </c>
      <c r="L328" s="411">
        <v>0</v>
      </c>
      <c r="M328" s="383">
        <v>0</v>
      </c>
      <c r="N328" s="383">
        <v>0</v>
      </c>
      <c r="O328" s="413">
        <v>0</v>
      </c>
      <c r="P328" s="413">
        <v>0</v>
      </c>
      <c r="Q328" s="411">
        <v>0</v>
      </c>
      <c r="R328" s="383">
        <v>0</v>
      </c>
      <c r="S328" s="383">
        <v>0</v>
      </c>
      <c r="T328" s="413">
        <v>0</v>
      </c>
      <c r="U328" s="413">
        <v>0</v>
      </c>
      <c r="V328" s="411">
        <v>0</v>
      </c>
      <c r="W328" s="383">
        <v>0</v>
      </c>
      <c r="X328" s="414">
        <v>0</v>
      </c>
      <c r="Y328" s="413">
        <v>0</v>
      </c>
      <c r="Z328" s="413">
        <v>0</v>
      </c>
      <c r="AA328" s="411">
        <v>0</v>
      </c>
      <c r="AB328" s="383">
        <v>0</v>
      </c>
      <c r="AC328" s="383">
        <v>0</v>
      </c>
    </row>
    <row r="329" spans="2:29" customFormat="1" hidden="1" outlineLevel="1" x14ac:dyDescent="0.25">
      <c r="B329" s="17" t="s">
        <v>5448</v>
      </c>
      <c r="C329" s="17" t="s">
        <v>2933</v>
      </c>
      <c r="D329" s="412" t="s">
        <v>1709</v>
      </c>
      <c r="E329" s="413">
        <v>5.0247685918196653E-4</v>
      </c>
      <c r="F329" s="413">
        <v>1.7268454727220251E-4</v>
      </c>
      <c r="G329" s="411">
        <v>2.8492950299913415</v>
      </c>
      <c r="H329" s="383"/>
      <c r="I329" s="383"/>
      <c r="J329" s="413">
        <v>4.7017840910628457E-4</v>
      </c>
      <c r="K329" s="413">
        <v>1.6163434648058632E-4</v>
      </c>
      <c r="L329" s="411">
        <v>2.6669667169296742</v>
      </c>
      <c r="M329" s="383"/>
      <c r="N329" s="383"/>
      <c r="O329" s="413">
        <v>6.7197403010671257E-4</v>
      </c>
      <c r="P329" s="413">
        <v>2.3087860305683012E-4</v>
      </c>
      <c r="Q329" s="411">
        <v>3.8094969504376972</v>
      </c>
      <c r="R329" s="383"/>
      <c r="S329" s="383"/>
      <c r="T329" s="413">
        <v>1.8550289821815064E-4</v>
      </c>
      <c r="U329" s="413">
        <v>6.3812996987043817E-5</v>
      </c>
      <c r="V329" s="411">
        <v>1.0529144502862229</v>
      </c>
      <c r="W329" s="383"/>
      <c r="X329" s="414"/>
      <c r="Y329" s="413">
        <v>0</v>
      </c>
      <c r="Z329" s="413">
        <v>0</v>
      </c>
      <c r="AA329" s="411">
        <v>0</v>
      </c>
      <c r="AB329" s="383"/>
      <c r="AC329" s="383"/>
    </row>
    <row r="330" spans="2:29" customFormat="1" hidden="1" outlineLevel="1" x14ac:dyDescent="0.25">
      <c r="B330" s="17" t="s">
        <v>5448</v>
      </c>
      <c r="C330" s="17" t="s">
        <v>5507</v>
      </c>
      <c r="D330" s="17" t="s">
        <v>5270</v>
      </c>
      <c r="E330" s="413">
        <v>0</v>
      </c>
      <c r="F330" s="413">
        <v>0</v>
      </c>
      <c r="G330" s="411">
        <v>0</v>
      </c>
      <c r="H330" s="383"/>
      <c r="I330" s="383">
        <v>0</v>
      </c>
      <c r="J330" s="413">
        <v>0</v>
      </c>
      <c r="K330" s="413">
        <v>0</v>
      </c>
      <c r="L330" s="411">
        <v>0</v>
      </c>
      <c r="M330" s="383">
        <v>0</v>
      </c>
      <c r="N330" s="383">
        <v>0</v>
      </c>
      <c r="O330" s="413">
        <v>0</v>
      </c>
      <c r="P330" s="413">
        <v>0</v>
      </c>
      <c r="Q330" s="411">
        <v>0</v>
      </c>
      <c r="R330" s="383">
        <v>0</v>
      </c>
      <c r="S330" s="383">
        <v>0</v>
      </c>
      <c r="T330" s="413">
        <v>0</v>
      </c>
      <c r="U330" s="413">
        <v>0</v>
      </c>
      <c r="V330" s="411">
        <v>0</v>
      </c>
      <c r="W330" s="383">
        <v>0</v>
      </c>
      <c r="X330" s="414">
        <v>0</v>
      </c>
      <c r="Y330" s="413">
        <v>0</v>
      </c>
      <c r="Z330" s="413">
        <v>0</v>
      </c>
      <c r="AA330" s="411">
        <v>0</v>
      </c>
      <c r="AB330" s="383">
        <v>0</v>
      </c>
      <c r="AC330" s="383">
        <v>0</v>
      </c>
    </row>
    <row r="331" spans="2:29" customFormat="1" hidden="1" outlineLevel="1" x14ac:dyDescent="0.25">
      <c r="B331" s="17" t="s">
        <v>5448</v>
      </c>
      <c r="C331" s="17" t="s">
        <v>5508</v>
      </c>
      <c r="D331" s="17" t="s">
        <v>5270</v>
      </c>
      <c r="E331" s="413">
        <v>0</v>
      </c>
      <c r="F331" s="413">
        <v>0</v>
      </c>
      <c r="G331" s="411">
        <v>0</v>
      </c>
      <c r="H331" s="383"/>
      <c r="I331" s="383">
        <v>0</v>
      </c>
      <c r="J331" s="413">
        <v>0</v>
      </c>
      <c r="K331" s="413">
        <v>0</v>
      </c>
      <c r="L331" s="411">
        <v>0</v>
      </c>
      <c r="M331" s="383">
        <v>0</v>
      </c>
      <c r="N331" s="383">
        <v>0</v>
      </c>
      <c r="O331" s="413">
        <v>0</v>
      </c>
      <c r="P331" s="413">
        <v>0</v>
      </c>
      <c r="Q331" s="411">
        <v>0</v>
      </c>
      <c r="R331" s="383">
        <v>0</v>
      </c>
      <c r="S331" s="383">
        <v>0</v>
      </c>
      <c r="T331" s="413">
        <v>0</v>
      </c>
      <c r="U331" s="413">
        <v>0</v>
      </c>
      <c r="V331" s="411">
        <v>0</v>
      </c>
      <c r="W331" s="383">
        <v>0</v>
      </c>
      <c r="X331" s="414">
        <v>0</v>
      </c>
      <c r="Y331" s="413">
        <v>0</v>
      </c>
      <c r="Z331" s="413">
        <v>0</v>
      </c>
      <c r="AA331" s="411">
        <v>0</v>
      </c>
      <c r="AB331" s="383">
        <v>0</v>
      </c>
      <c r="AC331" s="383">
        <v>0</v>
      </c>
    </row>
    <row r="332" spans="2:29" customFormat="1" hidden="1" outlineLevel="1" x14ac:dyDescent="0.25">
      <c r="B332" s="17" t="s">
        <v>5448</v>
      </c>
      <c r="C332" s="17" t="s">
        <v>5509</v>
      </c>
      <c r="D332" s="17" t="s">
        <v>5270</v>
      </c>
      <c r="E332" s="413">
        <v>0</v>
      </c>
      <c r="F332" s="413">
        <v>0</v>
      </c>
      <c r="G332" s="411">
        <v>0</v>
      </c>
      <c r="H332" s="383"/>
      <c r="I332" s="383">
        <v>0</v>
      </c>
      <c r="J332" s="413">
        <v>0</v>
      </c>
      <c r="K332" s="413">
        <v>0</v>
      </c>
      <c r="L332" s="411">
        <v>0</v>
      </c>
      <c r="M332" s="383">
        <v>0</v>
      </c>
      <c r="N332" s="383">
        <v>0</v>
      </c>
      <c r="O332" s="413">
        <v>0</v>
      </c>
      <c r="P332" s="413">
        <v>0</v>
      </c>
      <c r="Q332" s="411">
        <v>0</v>
      </c>
      <c r="R332" s="383">
        <v>0</v>
      </c>
      <c r="S332" s="383">
        <v>0</v>
      </c>
      <c r="T332" s="413">
        <v>0</v>
      </c>
      <c r="U332" s="413">
        <v>0</v>
      </c>
      <c r="V332" s="411">
        <v>0</v>
      </c>
      <c r="W332" s="383">
        <v>0</v>
      </c>
      <c r="X332" s="414">
        <v>0</v>
      </c>
      <c r="Y332" s="413">
        <v>0</v>
      </c>
      <c r="Z332" s="413">
        <v>0</v>
      </c>
      <c r="AA332" s="411">
        <v>0</v>
      </c>
      <c r="AB332" s="383">
        <v>0</v>
      </c>
      <c r="AC332" s="383">
        <v>0</v>
      </c>
    </row>
    <row r="333" spans="2:29" hidden="1" outlineLevel="1" x14ac:dyDescent="0.25">
      <c r="B333" s="185" t="s">
        <v>5288</v>
      </c>
      <c r="C333" s="185" t="s">
        <v>5510</v>
      </c>
      <c r="D333" s="187" t="s">
        <v>1980</v>
      </c>
      <c r="E333" s="382">
        <v>0.26798765823038218</v>
      </c>
      <c r="F333" s="382">
        <v>0.24096060042098896</v>
      </c>
      <c r="G333" s="411">
        <v>3975.8499069463178</v>
      </c>
      <c r="H333" s="383"/>
      <c r="I333" s="383"/>
      <c r="J333" s="382">
        <v>0.25603304793951831</v>
      </c>
      <c r="K333" s="382">
        <v>0.22787478627328023</v>
      </c>
      <c r="L333" s="411">
        <v>3759.9339735091239</v>
      </c>
      <c r="M333" s="383"/>
      <c r="N333" s="383"/>
      <c r="O333" s="382">
        <v>0.28199355419734801</v>
      </c>
      <c r="P333" s="382">
        <v>0.25543189669924155</v>
      </c>
      <c r="Q333" s="411">
        <v>4214.6262955374859</v>
      </c>
      <c r="R333" s="383"/>
      <c r="S333" s="383"/>
      <c r="T333" s="382">
        <v>0.25353680449530569</v>
      </c>
      <c r="U333" s="382">
        <v>0.22667056346581008</v>
      </c>
      <c r="V333" s="411">
        <v>3740.0642971858661</v>
      </c>
      <c r="W333" s="383"/>
      <c r="X333" s="383"/>
      <c r="Y333" s="382">
        <v>0.2443753766598408</v>
      </c>
      <c r="Z333" s="382">
        <v>0.22282972564141565</v>
      </c>
      <c r="AA333" s="411">
        <v>3676.690473083358</v>
      </c>
      <c r="AB333" s="383"/>
      <c r="AC333" s="383"/>
    </row>
    <row r="334" spans="2:29" hidden="1" outlineLevel="1" x14ac:dyDescent="0.25">
      <c r="B334" s="185" t="s">
        <v>5288</v>
      </c>
      <c r="C334" s="185" t="s">
        <v>5511</v>
      </c>
      <c r="D334" s="187" t="s">
        <v>1980</v>
      </c>
      <c r="E334" s="382">
        <v>0.16749228639398883</v>
      </c>
      <c r="F334" s="382">
        <v>0.15315645410924095</v>
      </c>
      <c r="G334" s="411">
        <v>2527.0814928024756</v>
      </c>
      <c r="H334" s="383"/>
      <c r="I334" s="383"/>
      <c r="J334" s="382">
        <v>0.16154603323470942</v>
      </c>
      <c r="K334" s="382">
        <v>0.14790381594332186</v>
      </c>
      <c r="L334" s="411">
        <v>2440.4129630648108</v>
      </c>
      <c r="M334" s="383"/>
      <c r="N334" s="383"/>
      <c r="O334" s="382">
        <v>0.17950182499678016</v>
      </c>
      <c r="P334" s="382">
        <v>0.16421262210034701</v>
      </c>
      <c r="Q334" s="411">
        <v>2709.5082646557257</v>
      </c>
      <c r="R334" s="383"/>
      <c r="S334" s="383"/>
      <c r="T334" s="382">
        <v>0.14814307381639749</v>
      </c>
      <c r="U334" s="382">
        <v>0.13507529197914725</v>
      </c>
      <c r="V334" s="411">
        <v>2228.7423176559296</v>
      </c>
      <c r="W334" s="383"/>
      <c r="X334" s="383"/>
      <c r="Y334" s="382">
        <v>0.16455092870326896</v>
      </c>
      <c r="Z334" s="382">
        <v>0.14981521148183657</v>
      </c>
      <c r="AA334" s="411">
        <v>2471.9509894503035</v>
      </c>
      <c r="AB334" s="383"/>
      <c r="AC334" s="383"/>
    </row>
    <row r="335" spans="2:29" hidden="1" outlineLevel="1" x14ac:dyDescent="0.25">
      <c r="B335" s="185" t="s">
        <v>5512</v>
      </c>
      <c r="C335" s="185" t="s">
        <v>5513</v>
      </c>
      <c r="D335" s="187" t="s">
        <v>1980</v>
      </c>
      <c r="E335" s="382">
        <v>1.7992021404442282</v>
      </c>
      <c r="F335" s="382">
        <v>0.68009857658020456</v>
      </c>
      <c r="G335" s="411">
        <v>11221.626513573376</v>
      </c>
      <c r="H335" s="383"/>
      <c r="I335" s="383"/>
      <c r="J335" s="382">
        <v>1.8264869216372688</v>
      </c>
      <c r="K335" s="382">
        <v>0.69084256260125776</v>
      </c>
      <c r="L335" s="411">
        <v>11398.902282920753</v>
      </c>
      <c r="M335" s="383"/>
      <c r="N335" s="383"/>
      <c r="O335" s="382">
        <v>1.8395918808906342</v>
      </c>
      <c r="P335" s="382">
        <v>0.6954813482715817</v>
      </c>
      <c r="Q335" s="411">
        <v>11475.442246481098</v>
      </c>
      <c r="R335" s="383"/>
      <c r="S335" s="383"/>
      <c r="T335" s="382">
        <v>1.6534800610642748</v>
      </c>
      <c r="U335" s="382">
        <v>0.62455340409178295</v>
      </c>
      <c r="V335" s="411">
        <v>10305.131167514419</v>
      </c>
      <c r="W335" s="383"/>
      <c r="X335" s="383"/>
      <c r="Y335" s="382">
        <v>2.0506120068195015</v>
      </c>
      <c r="Z335" s="382">
        <v>0.76841461474077288</v>
      </c>
      <c r="AA335" s="411">
        <v>12678.841143222753</v>
      </c>
      <c r="AB335" s="383"/>
      <c r="AC335" s="383"/>
    </row>
    <row r="336" spans="2:29" customFormat="1" hidden="1" outlineLevel="1" x14ac:dyDescent="0.25">
      <c r="B336" s="17" t="s">
        <v>5512</v>
      </c>
      <c r="C336" s="17" t="s">
        <v>5514</v>
      </c>
      <c r="D336" s="17" t="s">
        <v>5270</v>
      </c>
      <c r="E336" s="413">
        <v>0</v>
      </c>
      <c r="F336" s="413">
        <v>0</v>
      </c>
      <c r="G336" s="411">
        <v>0</v>
      </c>
      <c r="H336" s="383"/>
      <c r="I336" s="383">
        <v>0</v>
      </c>
      <c r="J336" s="413">
        <v>0</v>
      </c>
      <c r="K336" s="413">
        <v>0</v>
      </c>
      <c r="L336" s="411">
        <v>0</v>
      </c>
      <c r="M336" s="383">
        <v>0</v>
      </c>
      <c r="N336" s="383">
        <v>0</v>
      </c>
      <c r="O336" s="413">
        <v>0</v>
      </c>
      <c r="P336" s="413">
        <v>0</v>
      </c>
      <c r="Q336" s="411">
        <v>0</v>
      </c>
      <c r="R336" s="383">
        <v>0</v>
      </c>
      <c r="S336" s="383">
        <v>0</v>
      </c>
      <c r="T336" s="413">
        <v>0</v>
      </c>
      <c r="U336" s="413">
        <v>0</v>
      </c>
      <c r="V336" s="411">
        <v>0</v>
      </c>
      <c r="W336" s="383">
        <v>0</v>
      </c>
      <c r="X336" s="414">
        <v>0</v>
      </c>
      <c r="Y336" s="413">
        <v>0</v>
      </c>
      <c r="Z336" s="413">
        <v>0</v>
      </c>
      <c r="AA336" s="411">
        <v>0</v>
      </c>
      <c r="AB336" s="383">
        <v>0</v>
      </c>
      <c r="AC336" s="383">
        <v>0</v>
      </c>
    </row>
    <row r="337" spans="2:29" customFormat="1" hidden="1" outlineLevel="1" x14ac:dyDescent="0.25">
      <c r="B337" s="17" t="s">
        <v>5512</v>
      </c>
      <c r="C337" s="17" t="s">
        <v>5515</v>
      </c>
      <c r="D337" s="17" t="s">
        <v>3908</v>
      </c>
      <c r="E337" s="413">
        <v>0</v>
      </c>
      <c r="F337" s="413">
        <v>0</v>
      </c>
      <c r="G337" s="411">
        <v>0</v>
      </c>
      <c r="H337" s="383"/>
      <c r="I337" s="383">
        <v>0</v>
      </c>
      <c r="J337" s="413">
        <v>0</v>
      </c>
      <c r="K337" s="413">
        <v>0</v>
      </c>
      <c r="L337" s="411">
        <v>0</v>
      </c>
      <c r="M337" s="383">
        <v>0</v>
      </c>
      <c r="N337" s="383">
        <v>0</v>
      </c>
      <c r="O337" s="413">
        <v>0</v>
      </c>
      <c r="P337" s="413">
        <v>0</v>
      </c>
      <c r="Q337" s="411">
        <v>0</v>
      </c>
      <c r="R337" s="383">
        <v>0</v>
      </c>
      <c r="S337" s="383">
        <v>0</v>
      </c>
      <c r="T337" s="413">
        <v>0</v>
      </c>
      <c r="U337" s="413">
        <v>0</v>
      </c>
      <c r="V337" s="411">
        <v>0</v>
      </c>
      <c r="W337" s="383">
        <v>0</v>
      </c>
      <c r="X337" s="414">
        <v>0</v>
      </c>
      <c r="Y337" s="413">
        <v>0</v>
      </c>
      <c r="Z337" s="413">
        <v>0</v>
      </c>
      <c r="AA337" s="411">
        <v>0</v>
      </c>
      <c r="AB337" s="383">
        <v>0</v>
      </c>
      <c r="AC337" s="383">
        <v>0</v>
      </c>
    </row>
    <row r="338" spans="2:29" customFormat="1" hidden="1" outlineLevel="1" x14ac:dyDescent="0.25">
      <c r="B338" s="17" t="s">
        <v>5512</v>
      </c>
      <c r="C338" s="17" t="s">
        <v>5516</v>
      </c>
      <c r="D338" s="17" t="s">
        <v>5270</v>
      </c>
      <c r="E338" s="413">
        <v>0</v>
      </c>
      <c r="F338" s="413">
        <v>0</v>
      </c>
      <c r="G338" s="411">
        <v>0</v>
      </c>
      <c r="H338" s="383"/>
      <c r="I338" s="383">
        <v>0</v>
      </c>
      <c r="J338" s="413">
        <v>0</v>
      </c>
      <c r="K338" s="413">
        <v>0</v>
      </c>
      <c r="L338" s="411">
        <v>0</v>
      </c>
      <c r="M338" s="383">
        <v>0</v>
      </c>
      <c r="N338" s="383">
        <v>0</v>
      </c>
      <c r="O338" s="413">
        <v>0</v>
      </c>
      <c r="P338" s="413">
        <v>0</v>
      </c>
      <c r="Q338" s="411">
        <v>0</v>
      </c>
      <c r="R338" s="383">
        <v>0</v>
      </c>
      <c r="S338" s="383">
        <v>0</v>
      </c>
      <c r="T338" s="413">
        <v>0</v>
      </c>
      <c r="U338" s="413">
        <v>0</v>
      </c>
      <c r="V338" s="411">
        <v>0</v>
      </c>
      <c r="W338" s="383">
        <v>0</v>
      </c>
      <c r="X338" s="414">
        <v>0</v>
      </c>
      <c r="Y338" s="413">
        <v>0</v>
      </c>
      <c r="Z338" s="413">
        <v>0</v>
      </c>
      <c r="AA338" s="411">
        <v>0</v>
      </c>
      <c r="AB338" s="383">
        <v>0</v>
      </c>
      <c r="AC338" s="383">
        <v>0</v>
      </c>
    </row>
    <row r="339" spans="2:29" customFormat="1" hidden="1" outlineLevel="1" x14ac:dyDescent="0.25">
      <c r="B339" s="17" t="s">
        <v>5512</v>
      </c>
      <c r="C339" s="17" t="s">
        <v>5517</v>
      </c>
      <c r="D339" s="17" t="s">
        <v>2025</v>
      </c>
      <c r="E339" s="413">
        <v>0</v>
      </c>
      <c r="F339" s="413">
        <v>0</v>
      </c>
      <c r="G339" s="411">
        <v>0</v>
      </c>
      <c r="H339" s="383"/>
      <c r="I339" s="383">
        <v>0</v>
      </c>
      <c r="J339" s="413">
        <v>0</v>
      </c>
      <c r="K339" s="413">
        <v>0</v>
      </c>
      <c r="L339" s="411">
        <v>0</v>
      </c>
      <c r="M339" s="383">
        <v>0</v>
      </c>
      <c r="N339" s="383">
        <v>0</v>
      </c>
      <c r="O339" s="413">
        <v>0</v>
      </c>
      <c r="P339" s="413">
        <v>0</v>
      </c>
      <c r="Q339" s="411">
        <v>0</v>
      </c>
      <c r="R339" s="383">
        <v>0</v>
      </c>
      <c r="S339" s="383">
        <v>0</v>
      </c>
      <c r="T339" s="413">
        <v>0</v>
      </c>
      <c r="U339" s="413">
        <v>0</v>
      </c>
      <c r="V339" s="411">
        <v>0</v>
      </c>
      <c r="W339" s="383">
        <v>0</v>
      </c>
      <c r="X339" s="414">
        <v>0</v>
      </c>
      <c r="Y339" s="413">
        <v>0</v>
      </c>
      <c r="Z339" s="413">
        <v>0</v>
      </c>
      <c r="AA339" s="411">
        <v>0</v>
      </c>
      <c r="AB339" s="383">
        <v>0</v>
      </c>
      <c r="AC339" s="383">
        <v>0</v>
      </c>
    </row>
    <row r="340" spans="2:29" customFormat="1" hidden="1" outlineLevel="1" x14ac:dyDescent="0.25">
      <c r="B340" s="17" t="s">
        <v>5512</v>
      </c>
      <c r="C340" s="17" t="s">
        <v>5518</v>
      </c>
      <c r="D340" s="17" t="s">
        <v>2432</v>
      </c>
      <c r="E340" s="413">
        <v>0</v>
      </c>
      <c r="F340" s="413">
        <v>0</v>
      </c>
      <c r="G340" s="411">
        <v>0</v>
      </c>
      <c r="H340" s="383"/>
      <c r="I340" s="383">
        <v>0</v>
      </c>
      <c r="J340" s="413">
        <v>0</v>
      </c>
      <c r="K340" s="413">
        <v>0</v>
      </c>
      <c r="L340" s="411">
        <v>0</v>
      </c>
      <c r="M340" s="383">
        <v>0</v>
      </c>
      <c r="N340" s="383">
        <v>0</v>
      </c>
      <c r="O340" s="413">
        <v>0</v>
      </c>
      <c r="P340" s="413">
        <v>0</v>
      </c>
      <c r="Q340" s="411">
        <v>0</v>
      </c>
      <c r="R340" s="383">
        <v>0</v>
      </c>
      <c r="S340" s="383">
        <v>0</v>
      </c>
      <c r="T340" s="413">
        <v>0</v>
      </c>
      <c r="U340" s="413">
        <v>0</v>
      </c>
      <c r="V340" s="411">
        <v>0</v>
      </c>
      <c r="W340" s="383">
        <v>0</v>
      </c>
      <c r="X340" s="414">
        <v>0</v>
      </c>
      <c r="Y340" s="413">
        <v>0</v>
      </c>
      <c r="Z340" s="413">
        <v>0</v>
      </c>
      <c r="AA340" s="411">
        <v>0</v>
      </c>
      <c r="AB340" s="383">
        <v>0</v>
      </c>
      <c r="AC340" s="383">
        <v>0</v>
      </c>
    </row>
    <row r="341" spans="2:29" hidden="1" outlineLevel="1" x14ac:dyDescent="0.25">
      <c r="B341" s="185" t="s">
        <v>5512</v>
      </c>
      <c r="C341" s="185" t="s">
        <v>5519</v>
      </c>
      <c r="D341" s="187" t="s">
        <v>2025</v>
      </c>
      <c r="E341" s="382">
        <v>3.3498457278797772E-2</v>
      </c>
      <c r="F341" s="382">
        <v>4.8428217211098752E-2</v>
      </c>
      <c r="G341" s="411">
        <v>799.06558398312939</v>
      </c>
      <c r="H341" s="383"/>
      <c r="I341" s="383"/>
      <c r="J341" s="382">
        <v>3.3903928376621477E-2</v>
      </c>
      <c r="K341" s="382">
        <v>4.8812359565584905E-2</v>
      </c>
      <c r="L341" s="411">
        <v>805.40393283215099</v>
      </c>
      <c r="M341" s="383"/>
      <c r="N341" s="383"/>
      <c r="O341" s="382">
        <v>4.5020626476644329E-2</v>
      </c>
      <c r="P341" s="382">
        <v>6.5264623809401387E-2</v>
      </c>
      <c r="Q341" s="411">
        <v>1076.866292855123</v>
      </c>
      <c r="R341" s="383"/>
      <c r="S341" s="383"/>
      <c r="T341" s="382">
        <v>8.3262089847149969E-3</v>
      </c>
      <c r="U341" s="382">
        <v>1.1902482267829782E-2</v>
      </c>
      <c r="V341" s="411">
        <v>196.39095741919141</v>
      </c>
      <c r="W341" s="383"/>
      <c r="X341" s="383"/>
      <c r="Y341" s="382">
        <v>0</v>
      </c>
      <c r="Z341" s="382">
        <v>0</v>
      </c>
      <c r="AA341" s="411">
        <v>0</v>
      </c>
      <c r="AB341" s="383"/>
      <c r="AC341" s="383"/>
    </row>
    <row r="342" spans="2:29" customFormat="1" hidden="1" outlineLevel="1" x14ac:dyDescent="0.25">
      <c r="B342" s="17" t="s">
        <v>5512</v>
      </c>
      <c r="C342" s="17" t="s">
        <v>5520</v>
      </c>
      <c r="D342" s="412" t="s">
        <v>5263</v>
      </c>
      <c r="E342" s="413">
        <v>2.5123842959098327E-4</v>
      </c>
      <c r="F342" s="413">
        <v>0.13376369471368574</v>
      </c>
      <c r="G342" s="411">
        <v>2207.1009627758149</v>
      </c>
      <c r="H342" s="383"/>
      <c r="I342" s="383"/>
      <c r="J342" s="413">
        <v>1.0164087815316727E-4</v>
      </c>
      <c r="K342" s="413">
        <v>5.4115339126856551E-2</v>
      </c>
      <c r="L342" s="411">
        <v>892.90309559313312</v>
      </c>
      <c r="M342" s="383"/>
      <c r="N342" s="383"/>
      <c r="O342" s="413">
        <v>2.7292492848793304E-4</v>
      </c>
      <c r="P342" s="413">
        <v>0.14530989695017096</v>
      </c>
      <c r="Q342" s="411">
        <v>2397.613299677821</v>
      </c>
      <c r="R342" s="383"/>
      <c r="S342" s="383"/>
      <c r="T342" s="413">
        <v>3.7976603280496856E-4</v>
      </c>
      <c r="U342" s="413">
        <v>0.20219418726150404</v>
      </c>
      <c r="V342" s="411">
        <v>3336.2040898148166</v>
      </c>
      <c r="W342" s="383"/>
      <c r="X342" s="414"/>
      <c r="Y342" s="413">
        <v>7.184200316091465E-4</v>
      </c>
      <c r="Z342" s="413">
        <v>0.3824995967403827</v>
      </c>
      <c r="AA342" s="411">
        <v>6311.2433462163144</v>
      </c>
      <c r="AB342" s="383"/>
      <c r="AC342" s="383"/>
    </row>
    <row r="343" spans="2:29" customFormat="1" hidden="1" outlineLevel="1" x14ac:dyDescent="0.25">
      <c r="B343" s="17" t="s">
        <v>5512</v>
      </c>
      <c r="C343" s="17" t="s">
        <v>5521</v>
      </c>
      <c r="D343" s="17" t="s">
        <v>5270</v>
      </c>
      <c r="E343" s="413">
        <v>0</v>
      </c>
      <c r="F343" s="413">
        <v>0</v>
      </c>
      <c r="G343" s="411">
        <v>0</v>
      </c>
      <c r="H343" s="383"/>
      <c r="I343" s="383">
        <v>0</v>
      </c>
      <c r="J343" s="413">
        <v>0</v>
      </c>
      <c r="K343" s="413">
        <v>0</v>
      </c>
      <c r="L343" s="411">
        <v>0</v>
      </c>
      <c r="M343" s="383">
        <v>0</v>
      </c>
      <c r="N343" s="383">
        <v>0</v>
      </c>
      <c r="O343" s="413">
        <v>0</v>
      </c>
      <c r="P343" s="413">
        <v>0</v>
      </c>
      <c r="Q343" s="411">
        <v>0</v>
      </c>
      <c r="R343" s="383">
        <v>0</v>
      </c>
      <c r="S343" s="383">
        <v>0</v>
      </c>
      <c r="T343" s="413">
        <v>0</v>
      </c>
      <c r="U343" s="413">
        <v>0</v>
      </c>
      <c r="V343" s="411">
        <v>0</v>
      </c>
      <c r="W343" s="383">
        <v>0</v>
      </c>
      <c r="X343" s="414">
        <v>0</v>
      </c>
      <c r="Y343" s="413">
        <v>0</v>
      </c>
      <c r="Z343" s="413">
        <v>0</v>
      </c>
      <c r="AA343" s="411">
        <v>0</v>
      </c>
      <c r="AB343" s="383">
        <v>0</v>
      </c>
      <c r="AC343" s="383">
        <v>0</v>
      </c>
    </row>
    <row r="344" spans="2:29" hidden="1" outlineLevel="1" x14ac:dyDescent="0.25">
      <c r="B344" s="185" t="s">
        <v>5512</v>
      </c>
      <c r="C344" s="185" t="s">
        <v>5522</v>
      </c>
      <c r="D344" s="187" t="s">
        <v>2025</v>
      </c>
      <c r="E344" s="382">
        <v>3.3498457278797772E-2</v>
      </c>
      <c r="F344" s="382">
        <v>3.8860387843128535E-2</v>
      </c>
      <c r="G344" s="411">
        <v>641.19639941162086</v>
      </c>
      <c r="H344" s="383"/>
      <c r="I344" s="383"/>
      <c r="J344" s="382">
        <v>2.140525039511141E-2</v>
      </c>
      <c r="K344" s="382">
        <v>2.4831481799604919E-2</v>
      </c>
      <c r="L344" s="411">
        <v>409.71944969348118</v>
      </c>
      <c r="M344" s="383"/>
      <c r="N344" s="383"/>
      <c r="O344" s="382">
        <v>5.6092659975798542E-2</v>
      </c>
      <c r="P344" s="382">
        <v>6.5071131594824735E-2</v>
      </c>
      <c r="Q344" s="411">
        <v>1073.6736713146081</v>
      </c>
      <c r="R344" s="383"/>
      <c r="S344" s="383"/>
      <c r="T344" s="382">
        <v>0</v>
      </c>
      <c r="U344" s="382">
        <v>0</v>
      </c>
      <c r="V344" s="411">
        <v>0</v>
      </c>
      <c r="W344" s="383"/>
      <c r="X344" s="383"/>
      <c r="Y344" s="382">
        <v>0</v>
      </c>
      <c r="Z344" s="382">
        <v>0</v>
      </c>
      <c r="AA344" s="411">
        <v>0</v>
      </c>
      <c r="AB344" s="383"/>
      <c r="AC344" s="383"/>
    </row>
    <row r="345" spans="2:29" customFormat="1" hidden="1" outlineLevel="1" x14ac:dyDescent="0.25">
      <c r="B345" s="17" t="s">
        <v>5512</v>
      </c>
      <c r="C345" s="17" t="s">
        <v>5523</v>
      </c>
      <c r="D345" s="17" t="s">
        <v>5270</v>
      </c>
      <c r="E345" s="413">
        <v>0</v>
      </c>
      <c r="F345" s="413">
        <v>0</v>
      </c>
      <c r="G345" s="411">
        <v>0</v>
      </c>
      <c r="H345" s="383"/>
      <c r="I345" s="383">
        <v>0</v>
      </c>
      <c r="J345" s="413">
        <v>0</v>
      </c>
      <c r="K345" s="413">
        <v>0</v>
      </c>
      <c r="L345" s="411">
        <v>0</v>
      </c>
      <c r="M345" s="383">
        <v>0</v>
      </c>
      <c r="N345" s="383">
        <v>0</v>
      </c>
      <c r="O345" s="413">
        <v>0</v>
      </c>
      <c r="P345" s="413">
        <v>0</v>
      </c>
      <c r="Q345" s="411">
        <v>0</v>
      </c>
      <c r="R345" s="383">
        <v>0</v>
      </c>
      <c r="S345" s="383">
        <v>0</v>
      </c>
      <c r="T345" s="413">
        <v>0</v>
      </c>
      <c r="U345" s="413">
        <v>0</v>
      </c>
      <c r="V345" s="411">
        <v>0</v>
      </c>
      <c r="W345" s="383">
        <v>0</v>
      </c>
      <c r="X345" s="414">
        <v>0</v>
      </c>
      <c r="Y345" s="413">
        <v>0</v>
      </c>
      <c r="Z345" s="413">
        <v>0</v>
      </c>
      <c r="AA345" s="411">
        <v>0</v>
      </c>
      <c r="AB345" s="383">
        <v>0</v>
      </c>
      <c r="AC345" s="383">
        <v>0</v>
      </c>
    </row>
    <row r="346" spans="2:29" hidden="1" outlineLevel="1" x14ac:dyDescent="0.25">
      <c r="B346" s="185" t="s">
        <v>5266</v>
      </c>
      <c r="C346" s="185" t="s">
        <v>5524</v>
      </c>
      <c r="D346" s="187" t="s">
        <v>1980</v>
      </c>
      <c r="E346" s="382">
        <v>6.699691455759554E-3</v>
      </c>
      <c r="F346" s="382">
        <v>8.7095988924874197E-3</v>
      </c>
      <c r="G346" s="411">
        <v>143.70838172604243</v>
      </c>
      <c r="H346" s="383"/>
      <c r="I346" s="383"/>
      <c r="J346" s="382">
        <v>4.2810500790222816E-3</v>
      </c>
      <c r="K346" s="382">
        <v>5.5653651027289669E-3</v>
      </c>
      <c r="L346" s="411">
        <v>91.828524195027953</v>
      </c>
      <c r="M346" s="383"/>
      <c r="N346" s="383"/>
      <c r="O346" s="382">
        <v>1.1218531995159707E-2</v>
      </c>
      <c r="P346" s="382">
        <v>1.4584091593707622E-2</v>
      </c>
      <c r="Q346" s="411">
        <v>240.63751129617575</v>
      </c>
      <c r="R346" s="383"/>
      <c r="S346" s="383"/>
      <c r="T346" s="382">
        <v>0</v>
      </c>
      <c r="U346" s="382">
        <v>0</v>
      </c>
      <c r="V346" s="411">
        <v>0</v>
      </c>
      <c r="W346" s="383"/>
      <c r="X346" s="383"/>
      <c r="Y346" s="382">
        <v>0</v>
      </c>
      <c r="Z346" s="382">
        <v>0</v>
      </c>
      <c r="AA346" s="411">
        <v>0</v>
      </c>
      <c r="AB346" s="383"/>
      <c r="AC346" s="383"/>
    </row>
    <row r="347" spans="2:29" hidden="1" outlineLevel="1" x14ac:dyDescent="0.25">
      <c r="B347" s="185" t="s">
        <v>5512</v>
      </c>
      <c r="C347" s="185" t="s">
        <v>5525</v>
      </c>
      <c r="D347" s="187" t="s">
        <v>2025</v>
      </c>
      <c r="E347" s="382">
        <v>1.2059444620367198E-2</v>
      </c>
      <c r="F347" s="382">
        <v>1.4987712263393304E-2</v>
      </c>
      <c r="G347" s="411">
        <v>247.29725234598951</v>
      </c>
      <c r="H347" s="383"/>
      <c r="I347" s="383"/>
      <c r="J347" s="382">
        <v>1.7047465375098832E-2</v>
      </c>
      <c r="K347" s="382">
        <v>2.1173592008501451E-2</v>
      </c>
      <c r="L347" s="411">
        <v>349.36426814027396</v>
      </c>
      <c r="M347" s="383"/>
      <c r="N347" s="383"/>
      <c r="O347" s="382">
        <v>1.0353690280538811E-2</v>
      </c>
      <c r="P347" s="382">
        <v>1.2871591748077504E-2</v>
      </c>
      <c r="Q347" s="411">
        <v>212.38126384327882</v>
      </c>
      <c r="R347" s="383"/>
      <c r="S347" s="383"/>
      <c r="T347" s="382">
        <v>9.7394950577748933E-3</v>
      </c>
      <c r="U347" s="382">
        <v>1.2111367321118663E-2</v>
      </c>
      <c r="V347" s="411">
        <v>199.83756079845793</v>
      </c>
      <c r="W347" s="383"/>
      <c r="X347" s="383"/>
      <c r="Y347" s="382">
        <v>1.5964889591314371E-3</v>
      </c>
      <c r="Z347" s="382">
        <v>2.0283392225764903E-3</v>
      </c>
      <c r="AA347" s="411">
        <v>33.467597172512093</v>
      </c>
      <c r="AB347" s="383"/>
      <c r="AC347" s="383"/>
    </row>
    <row r="348" spans="2:29" customFormat="1" hidden="1" outlineLevel="1" x14ac:dyDescent="0.25">
      <c r="B348" s="17" t="s">
        <v>5280</v>
      </c>
      <c r="C348" s="17" t="s">
        <v>5526</v>
      </c>
      <c r="D348" s="412" t="s">
        <v>128</v>
      </c>
      <c r="E348" s="413">
        <v>4.6897840190316871E-5</v>
      </c>
      <c r="F348" s="413">
        <v>4.5959883386510539E-2</v>
      </c>
      <c r="G348" s="411">
        <v>758.33807587742388</v>
      </c>
      <c r="H348" s="383"/>
      <c r="I348" s="383"/>
      <c r="J348" s="413">
        <v>3.5663702073004863E-5</v>
      </c>
      <c r="K348" s="413">
        <v>3.4950428031544765E-2</v>
      </c>
      <c r="L348" s="411">
        <v>576.68206252048867</v>
      </c>
      <c r="M348" s="383"/>
      <c r="N348" s="383"/>
      <c r="O348" s="413">
        <v>5.2471102056208956E-5</v>
      </c>
      <c r="P348" s="413">
        <v>5.1421680015084785E-2</v>
      </c>
      <c r="Q348" s="411">
        <v>848.45772024889891</v>
      </c>
      <c r="R348" s="383"/>
      <c r="S348" s="383"/>
      <c r="T348" s="413">
        <v>4.6636579258875389E-5</v>
      </c>
      <c r="U348" s="413">
        <v>4.5703847673697874E-2</v>
      </c>
      <c r="V348" s="411">
        <v>754.11348661601494</v>
      </c>
      <c r="W348" s="383"/>
      <c r="X348" s="414"/>
      <c r="Y348" s="413">
        <v>9.5631988645268916E-5</v>
      </c>
      <c r="Z348" s="413">
        <v>9.3719348872363523E-2</v>
      </c>
      <c r="AA348" s="411">
        <v>1546.3692563939981</v>
      </c>
      <c r="AB348" s="383"/>
      <c r="AC348" s="383"/>
    </row>
    <row r="349" spans="2:29" customFormat="1" hidden="1" outlineLevel="1" x14ac:dyDescent="0.25">
      <c r="B349" s="17" t="s">
        <v>5512</v>
      </c>
      <c r="C349" s="17" t="s">
        <v>5527</v>
      </c>
      <c r="D349" s="17" t="s">
        <v>5270</v>
      </c>
      <c r="E349" s="413">
        <v>0</v>
      </c>
      <c r="F349" s="413">
        <v>0</v>
      </c>
      <c r="G349" s="411">
        <v>0</v>
      </c>
      <c r="H349" s="383"/>
      <c r="I349" s="383">
        <v>0</v>
      </c>
      <c r="J349" s="413">
        <v>0</v>
      </c>
      <c r="K349" s="413">
        <v>0</v>
      </c>
      <c r="L349" s="411">
        <v>0</v>
      </c>
      <c r="M349" s="383">
        <v>0</v>
      </c>
      <c r="N349" s="383">
        <v>0</v>
      </c>
      <c r="O349" s="413">
        <v>0</v>
      </c>
      <c r="P349" s="413">
        <v>0</v>
      </c>
      <c r="Q349" s="411">
        <v>0</v>
      </c>
      <c r="R349" s="383">
        <v>0</v>
      </c>
      <c r="S349" s="383">
        <v>0</v>
      </c>
      <c r="T349" s="413">
        <v>0</v>
      </c>
      <c r="U349" s="413">
        <v>0</v>
      </c>
      <c r="V349" s="411">
        <v>0</v>
      </c>
      <c r="W349" s="383">
        <v>0</v>
      </c>
      <c r="X349" s="414">
        <v>0</v>
      </c>
      <c r="Y349" s="413">
        <v>0</v>
      </c>
      <c r="Z349" s="413">
        <v>0</v>
      </c>
      <c r="AA349" s="411">
        <v>0</v>
      </c>
      <c r="AB349" s="383">
        <v>0</v>
      </c>
      <c r="AC349" s="383">
        <v>0</v>
      </c>
    </row>
    <row r="350" spans="2:29" customFormat="1" hidden="1" outlineLevel="1" x14ac:dyDescent="0.25">
      <c r="B350" s="17" t="s">
        <v>5512</v>
      </c>
      <c r="C350" s="17" t="s">
        <v>5528</v>
      </c>
      <c r="D350" s="17" t="s">
        <v>5270</v>
      </c>
      <c r="E350" s="413">
        <v>0</v>
      </c>
      <c r="F350" s="413">
        <v>0</v>
      </c>
      <c r="G350" s="411">
        <v>0</v>
      </c>
      <c r="H350" s="383"/>
      <c r="I350" s="383">
        <v>0</v>
      </c>
      <c r="J350" s="413">
        <v>0</v>
      </c>
      <c r="K350" s="413">
        <v>0</v>
      </c>
      <c r="L350" s="411">
        <v>0</v>
      </c>
      <c r="M350" s="383">
        <v>0</v>
      </c>
      <c r="N350" s="383">
        <v>0</v>
      </c>
      <c r="O350" s="413">
        <v>0</v>
      </c>
      <c r="P350" s="413">
        <v>0</v>
      </c>
      <c r="Q350" s="411">
        <v>0</v>
      </c>
      <c r="R350" s="383">
        <v>0</v>
      </c>
      <c r="S350" s="383">
        <v>0</v>
      </c>
      <c r="T350" s="413">
        <v>0</v>
      </c>
      <c r="U350" s="413">
        <v>0</v>
      </c>
      <c r="V350" s="411">
        <v>0</v>
      </c>
      <c r="W350" s="383">
        <v>0</v>
      </c>
      <c r="X350" s="414">
        <v>0</v>
      </c>
      <c r="Y350" s="413">
        <v>0</v>
      </c>
      <c r="Z350" s="413">
        <v>0</v>
      </c>
      <c r="AA350" s="411">
        <v>0</v>
      </c>
      <c r="AB350" s="383">
        <v>0</v>
      </c>
      <c r="AC350" s="383">
        <v>0</v>
      </c>
    </row>
    <row r="351" spans="2:29" customFormat="1" hidden="1" outlineLevel="1" x14ac:dyDescent="0.25">
      <c r="B351" s="17" t="s">
        <v>5512</v>
      </c>
      <c r="C351" s="17" t="s">
        <v>5529</v>
      </c>
      <c r="D351" s="17" t="s">
        <v>5270</v>
      </c>
      <c r="E351" s="413">
        <v>0</v>
      </c>
      <c r="F351" s="413">
        <v>0</v>
      </c>
      <c r="G351" s="411">
        <v>0</v>
      </c>
      <c r="H351" s="383"/>
      <c r="I351" s="383">
        <v>0</v>
      </c>
      <c r="J351" s="413">
        <v>0</v>
      </c>
      <c r="K351" s="413">
        <v>0</v>
      </c>
      <c r="L351" s="411">
        <v>0</v>
      </c>
      <c r="M351" s="383">
        <v>0</v>
      </c>
      <c r="N351" s="383">
        <v>0</v>
      </c>
      <c r="O351" s="413">
        <v>0</v>
      </c>
      <c r="P351" s="413">
        <v>0</v>
      </c>
      <c r="Q351" s="411">
        <v>0</v>
      </c>
      <c r="R351" s="383">
        <v>0</v>
      </c>
      <c r="S351" s="383">
        <v>0</v>
      </c>
      <c r="T351" s="413">
        <v>0</v>
      </c>
      <c r="U351" s="413">
        <v>0</v>
      </c>
      <c r="V351" s="411">
        <v>0</v>
      </c>
      <c r="W351" s="383">
        <v>0</v>
      </c>
      <c r="X351" s="414">
        <v>0</v>
      </c>
      <c r="Y351" s="413">
        <v>0</v>
      </c>
      <c r="Z351" s="413">
        <v>0</v>
      </c>
      <c r="AA351" s="411">
        <v>0</v>
      </c>
      <c r="AB351" s="383">
        <v>0</v>
      </c>
      <c r="AC351" s="383">
        <v>0</v>
      </c>
    </row>
    <row r="352" spans="2:29" hidden="1" outlineLevel="1" x14ac:dyDescent="0.25">
      <c r="B352" s="185" t="s">
        <v>5512</v>
      </c>
      <c r="C352" s="185" t="s">
        <v>5530</v>
      </c>
      <c r="D352" s="187" t="s">
        <v>1980</v>
      </c>
      <c r="E352" s="382">
        <v>0.91718776029348292</v>
      </c>
      <c r="F352" s="382">
        <v>9.2117240178679588E-2</v>
      </c>
      <c r="G352" s="411">
        <v>1519.9344629482132</v>
      </c>
      <c r="H352" s="383"/>
      <c r="I352" s="383"/>
      <c r="J352" s="382">
        <v>0.82562396456472786</v>
      </c>
      <c r="K352" s="382">
        <v>8.1339825813053032E-2</v>
      </c>
      <c r="L352" s="411">
        <v>1342.107125915375</v>
      </c>
      <c r="M352" s="383"/>
      <c r="N352" s="383"/>
      <c r="O352" s="382">
        <v>1.0410814610599952</v>
      </c>
      <c r="P352" s="382">
        <v>0.1032448234976413</v>
      </c>
      <c r="Q352" s="411">
        <v>1703.5395877110816</v>
      </c>
      <c r="R352" s="383"/>
      <c r="S352" s="383"/>
      <c r="T352" s="382">
        <v>0.73472865463286818</v>
      </c>
      <c r="U352" s="382">
        <v>7.8562975901956503E-2</v>
      </c>
      <c r="V352" s="411">
        <v>1296.2891023822824</v>
      </c>
      <c r="W352" s="383"/>
      <c r="X352" s="383"/>
      <c r="Y352" s="382">
        <v>1.3009763190846351</v>
      </c>
      <c r="Z352" s="382">
        <v>0.13819413787816248</v>
      </c>
      <c r="AA352" s="411">
        <v>2280.2032749896812</v>
      </c>
      <c r="AB352" s="383"/>
      <c r="AC352" s="383"/>
    </row>
    <row r="353" spans="2:29" customFormat="1" hidden="1" outlineLevel="1" x14ac:dyDescent="0.25">
      <c r="B353" s="17" t="s">
        <v>5288</v>
      </c>
      <c r="C353" s="17" t="s">
        <v>5531</v>
      </c>
      <c r="D353" s="17" t="s">
        <v>5270</v>
      </c>
      <c r="E353" s="413">
        <v>0</v>
      </c>
      <c r="F353" s="413">
        <v>0</v>
      </c>
      <c r="G353" s="411">
        <v>0</v>
      </c>
      <c r="H353" s="383"/>
      <c r="I353" s="383">
        <v>0</v>
      </c>
      <c r="J353" s="413">
        <v>0</v>
      </c>
      <c r="K353" s="413">
        <v>0</v>
      </c>
      <c r="L353" s="411">
        <v>0</v>
      </c>
      <c r="M353" s="383">
        <v>0</v>
      </c>
      <c r="N353" s="383">
        <v>0</v>
      </c>
      <c r="O353" s="413">
        <v>0</v>
      </c>
      <c r="P353" s="413">
        <v>0</v>
      </c>
      <c r="Q353" s="411">
        <v>0</v>
      </c>
      <c r="R353" s="383">
        <v>0</v>
      </c>
      <c r="S353" s="383">
        <v>0</v>
      </c>
      <c r="T353" s="413">
        <v>0</v>
      </c>
      <c r="U353" s="413">
        <v>0</v>
      </c>
      <c r="V353" s="411">
        <v>0</v>
      </c>
      <c r="W353" s="383">
        <v>0</v>
      </c>
      <c r="X353" s="414">
        <v>0</v>
      </c>
      <c r="Y353" s="413">
        <v>0</v>
      </c>
      <c r="Z353" s="413">
        <v>0</v>
      </c>
      <c r="AA353" s="411">
        <v>0</v>
      </c>
      <c r="AB353" s="383">
        <v>0</v>
      </c>
      <c r="AC353" s="383">
        <v>0</v>
      </c>
    </row>
    <row r="354" spans="2:29" hidden="1" outlineLevel="1" x14ac:dyDescent="0.25">
      <c r="B354" s="185" t="s">
        <v>5288</v>
      </c>
      <c r="C354" s="185" t="s">
        <v>5532</v>
      </c>
      <c r="D354" s="187" t="s">
        <v>1980</v>
      </c>
      <c r="E354" s="382">
        <v>6.6996914557595544E-2</v>
      </c>
      <c r="F354" s="382">
        <v>6.5148302192665083E-2</v>
      </c>
      <c r="G354" s="411">
        <v>1074.9469861789739</v>
      </c>
      <c r="H354" s="383"/>
      <c r="I354" s="383"/>
      <c r="J354" s="382">
        <v>5.351913013297778E-2</v>
      </c>
      <c r="K354" s="382">
        <v>5.2352314907571355E-2</v>
      </c>
      <c r="L354" s="411">
        <v>863.81319597492734</v>
      </c>
      <c r="M354" s="383"/>
      <c r="N354" s="383"/>
      <c r="O354" s="382">
        <v>7.6075390099085607E-2</v>
      </c>
      <c r="P354" s="382">
        <v>7.3898916252104888E-2</v>
      </c>
      <c r="Q354" s="411">
        <v>1219.3321181597307</v>
      </c>
      <c r="R354" s="383"/>
      <c r="S354" s="383"/>
      <c r="T354" s="382">
        <v>5.8848643836648722E-2</v>
      </c>
      <c r="U354" s="382">
        <v>5.705301211879852E-2</v>
      </c>
      <c r="V354" s="411">
        <v>941.37469996017558</v>
      </c>
      <c r="W354" s="383"/>
      <c r="X354" s="383"/>
      <c r="Y354" s="382">
        <v>0.16455092870326896</v>
      </c>
      <c r="Z354" s="382">
        <v>0.15871257036882586</v>
      </c>
      <c r="AA354" s="411">
        <v>2618.7574110856267</v>
      </c>
      <c r="AB354" s="383"/>
      <c r="AC354" s="383"/>
    </row>
    <row r="355" spans="2:29" customFormat="1" hidden="1" outlineLevel="1" x14ac:dyDescent="0.25">
      <c r="B355" s="17" t="s">
        <v>5512</v>
      </c>
      <c r="C355" s="17" t="s">
        <v>5533</v>
      </c>
      <c r="D355" s="17" t="s">
        <v>1709</v>
      </c>
      <c r="E355" s="413">
        <v>0</v>
      </c>
      <c r="F355" s="413">
        <v>0</v>
      </c>
      <c r="G355" s="411">
        <v>0</v>
      </c>
      <c r="H355" s="383"/>
      <c r="I355" s="383">
        <v>0</v>
      </c>
      <c r="J355" s="413">
        <v>0</v>
      </c>
      <c r="K355" s="413">
        <v>0</v>
      </c>
      <c r="L355" s="411">
        <v>0</v>
      </c>
      <c r="M355" s="383">
        <v>0</v>
      </c>
      <c r="N355" s="383">
        <v>0</v>
      </c>
      <c r="O355" s="413">
        <v>0</v>
      </c>
      <c r="P355" s="413">
        <v>0</v>
      </c>
      <c r="Q355" s="411">
        <v>0</v>
      </c>
      <c r="R355" s="383">
        <v>0</v>
      </c>
      <c r="S355" s="383">
        <v>0</v>
      </c>
      <c r="T355" s="413">
        <v>0</v>
      </c>
      <c r="U355" s="413">
        <v>0</v>
      </c>
      <c r="V355" s="411">
        <v>0</v>
      </c>
      <c r="W355" s="383">
        <v>0</v>
      </c>
      <c r="X355" s="414">
        <v>0</v>
      </c>
      <c r="Y355" s="413">
        <v>0</v>
      </c>
      <c r="Z355" s="413">
        <v>0</v>
      </c>
      <c r="AA355" s="411">
        <v>0</v>
      </c>
      <c r="AB355" s="383">
        <v>0</v>
      </c>
      <c r="AC355" s="383">
        <v>0</v>
      </c>
    </row>
    <row r="356" spans="2:29" customFormat="1" hidden="1" outlineLevel="1" x14ac:dyDescent="0.25">
      <c r="B356" s="17" t="s">
        <v>5512</v>
      </c>
      <c r="C356" s="17" t="s">
        <v>5534</v>
      </c>
      <c r="D356" s="17" t="s">
        <v>5270</v>
      </c>
      <c r="E356" s="413">
        <v>0</v>
      </c>
      <c r="F356" s="413">
        <v>0</v>
      </c>
      <c r="G356" s="411">
        <v>0</v>
      </c>
      <c r="H356" s="383"/>
      <c r="I356" s="383">
        <v>0</v>
      </c>
      <c r="J356" s="413">
        <v>0</v>
      </c>
      <c r="K356" s="413">
        <v>0</v>
      </c>
      <c r="L356" s="411">
        <v>0</v>
      </c>
      <c r="M356" s="383">
        <v>0</v>
      </c>
      <c r="N356" s="383">
        <v>0</v>
      </c>
      <c r="O356" s="413">
        <v>0</v>
      </c>
      <c r="P356" s="413">
        <v>0</v>
      </c>
      <c r="Q356" s="411">
        <v>0</v>
      </c>
      <c r="R356" s="383">
        <v>0</v>
      </c>
      <c r="S356" s="383">
        <v>0</v>
      </c>
      <c r="T356" s="413">
        <v>0</v>
      </c>
      <c r="U356" s="413">
        <v>0</v>
      </c>
      <c r="V356" s="411">
        <v>0</v>
      </c>
      <c r="W356" s="383">
        <v>0</v>
      </c>
      <c r="X356" s="414">
        <v>0</v>
      </c>
      <c r="Y356" s="413">
        <v>0</v>
      </c>
      <c r="Z356" s="413">
        <v>0</v>
      </c>
      <c r="AA356" s="411">
        <v>0</v>
      </c>
      <c r="AB356" s="383">
        <v>0</v>
      </c>
      <c r="AC356" s="383">
        <v>0</v>
      </c>
    </row>
    <row r="357" spans="2:29" customFormat="1" hidden="1" outlineLevel="1" x14ac:dyDescent="0.25">
      <c r="B357" s="17" t="s">
        <v>5512</v>
      </c>
      <c r="C357" s="17" t="s">
        <v>5535</v>
      </c>
      <c r="D357" s="17" t="s">
        <v>2025</v>
      </c>
      <c r="E357" s="413">
        <v>0</v>
      </c>
      <c r="F357" s="413">
        <v>0</v>
      </c>
      <c r="G357" s="411">
        <v>0</v>
      </c>
      <c r="H357" s="383"/>
      <c r="I357" s="383">
        <v>0</v>
      </c>
      <c r="J357" s="413">
        <v>0</v>
      </c>
      <c r="K357" s="413">
        <v>0</v>
      </c>
      <c r="L357" s="411">
        <v>0</v>
      </c>
      <c r="M357" s="383">
        <v>0</v>
      </c>
      <c r="N357" s="383">
        <v>0</v>
      </c>
      <c r="O357" s="413">
        <v>0</v>
      </c>
      <c r="P357" s="413">
        <v>0</v>
      </c>
      <c r="Q357" s="411">
        <v>0</v>
      </c>
      <c r="R357" s="383">
        <v>0</v>
      </c>
      <c r="S357" s="383">
        <v>0</v>
      </c>
      <c r="T357" s="413">
        <v>0</v>
      </c>
      <c r="U357" s="413">
        <v>0</v>
      </c>
      <c r="V357" s="411">
        <v>0</v>
      </c>
      <c r="W357" s="383">
        <v>0</v>
      </c>
      <c r="X357" s="414">
        <v>0</v>
      </c>
      <c r="Y357" s="413">
        <v>0</v>
      </c>
      <c r="Z357" s="413">
        <v>0</v>
      </c>
      <c r="AA357" s="411">
        <v>0</v>
      </c>
      <c r="AB357" s="383">
        <v>0</v>
      </c>
      <c r="AC357" s="383">
        <v>0</v>
      </c>
    </row>
    <row r="358" spans="2:29" customFormat="1" hidden="1" outlineLevel="1" x14ac:dyDescent="0.25">
      <c r="B358" s="17" t="s">
        <v>5512</v>
      </c>
      <c r="C358" s="17" t="s">
        <v>5536</v>
      </c>
      <c r="D358" s="17" t="s">
        <v>5263</v>
      </c>
      <c r="E358" s="413">
        <v>0</v>
      </c>
      <c r="F358" s="413">
        <v>0</v>
      </c>
      <c r="G358" s="411">
        <v>0</v>
      </c>
      <c r="H358" s="383"/>
      <c r="I358" s="383">
        <v>0</v>
      </c>
      <c r="J358" s="413">
        <v>0</v>
      </c>
      <c r="K358" s="413">
        <v>0</v>
      </c>
      <c r="L358" s="411">
        <v>0</v>
      </c>
      <c r="M358" s="383">
        <v>0</v>
      </c>
      <c r="N358" s="383">
        <v>0</v>
      </c>
      <c r="O358" s="413">
        <v>0</v>
      </c>
      <c r="P358" s="413">
        <v>0</v>
      </c>
      <c r="Q358" s="411">
        <v>0</v>
      </c>
      <c r="R358" s="383">
        <v>0</v>
      </c>
      <c r="S358" s="383">
        <v>0</v>
      </c>
      <c r="T358" s="413">
        <v>0</v>
      </c>
      <c r="U358" s="413">
        <v>0</v>
      </c>
      <c r="V358" s="411">
        <v>0</v>
      </c>
      <c r="W358" s="383">
        <v>0</v>
      </c>
      <c r="X358" s="414">
        <v>0</v>
      </c>
      <c r="Y358" s="413">
        <v>0</v>
      </c>
      <c r="Z358" s="413">
        <v>0</v>
      </c>
      <c r="AA358" s="411">
        <v>0</v>
      </c>
      <c r="AB358" s="383">
        <v>0</v>
      </c>
      <c r="AC358" s="383">
        <v>0</v>
      </c>
    </row>
    <row r="359" spans="2:29" customFormat="1" hidden="1" outlineLevel="1" x14ac:dyDescent="0.25">
      <c r="B359" s="17" t="s">
        <v>5512</v>
      </c>
      <c r="C359" s="17" t="s">
        <v>5537</v>
      </c>
      <c r="D359" s="17" t="s">
        <v>5263</v>
      </c>
      <c r="E359" s="413">
        <v>0</v>
      </c>
      <c r="F359" s="413">
        <v>0</v>
      </c>
      <c r="G359" s="411">
        <v>0</v>
      </c>
      <c r="H359" s="383"/>
      <c r="I359" s="383">
        <v>0</v>
      </c>
      <c r="J359" s="413">
        <v>0</v>
      </c>
      <c r="K359" s="413">
        <v>0</v>
      </c>
      <c r="L359" s="411">
        <v>0</v>
      </c>
      <c r="M359" s="383">
        <v>0</v>
      </c>
      <c r="N359" s="383">
        <v>0</v>
      </c>
      <c r="O359" s="413">
        <v>0</v>
      </c>
      <c r="P359" s="413">
        <v>0</v>
      </c>
      <c r="Q359" s="411">
        <v>0</v>
      </c>
      <c r="R359" s="383">
        <v>0</v>
      </c>
      <c r="S359" s="383">
        <v>0</v>
      </c>
      <c r="T359" s="413">
        <v>0</v>
      </c>
      <c r="U359" s="413">
        <v>0</v>
      </c>
      <c r="V359" s="411">
        <v>0</v>
      </c>
      <c r="W359" s="383">
        <v>0</v>
      </c>
      <c r="X359" s="414">
        <v>0</v>
      </c>
      <c r="Y359" s="413">
        <v>0</v>
      </c>
      <c r="Z359" s="413">
        <v>0</v>
      </c>
      <c r="AA359" s="411">
        <v>0</v>
      </c>
      <c r="AB359" s="383">
        <v>0</v>
      </c>
      <c r="AC359" s="383">
        <v>0</v>
      </c>
    </row>
    <row r="360" spans="2:29" customFormat="1" hidden="1" outlineLevel="1" x14ac:dyDescent="0.25">
      <c r="B360" s="17" t="s">
        <v>5512</v>
      </c>
      <c r="C360" s="17" t="s">
        <v>5538</v>
      </c>
      <c r="D360" s="412" t="s">
        <v>2432</v>
      </c>
      <c r="E360" s="413">
        <v>1.6749228639398883E-4</v>
      </c>
      <c r="F360" s="413">
        <v>1.7156234895336279E-3</v>
      </c>
      <c r="G360" s="411">
        <v>28.307787577304861</v>
      </c>
      <c r="H360" s="383"/>
      <c r="I360" s="383"/>
      <c r="J360" s="413">
        <v>1.4200430517674389E-4</v>
      </c>
      <c r="K360" s="413">
        <v>1.4545151198721864E-3</v>
      </c>
      <c r="L360" s="411">
        <v>23.999499477891074</v>
      </c>
      <c r="M360" s="383"/>
      <c r="N360" s="383"/>
      <c r="O360" s="413">
        <v>2.0304237206987283E-4</v>
      </c>
      <c r="P360" s="413">
        <v>2.0798404380395165E-3</v>
      </c>
      <c r="Q360" s="411">
        <v>34.317367227652021</v>
      </c>
      <c r="R360" s="383"/>
      <c r="S360" s="383"/>
      <c r="T360" s="413">
        <v>1.304846258402966E-4</v>
      </c>
      <c r="U360" s="413">
        <v>1.3364235378563179E-3</v>
      </c>
      <c r="V360" s="411">
        <v>22.050988374629245</v>
      </c>
      <c r="W360" s="383"/>
      <c r="X360" s="414"/>
      <c r="Y360" s="413">
        <v>0</v>
      </c>
      <c r="Z360" s="413">
        <v>0</v>
      </c>
      <c r="AA360" s="411">
        <v>0</v>
      </c>
      <c r="AB360" s="383"/>
      <c r="AC360" s="383"/>
    </row>
    <row r="361" spans="2:29" hidden="1" outlineLevel="1" x14ac:dyDescent="0.25">
      <c r="B361" s="185" t="s">
        <v>5255</v>
      </c>
      <c r="C361" s="185" t="s">
        <v>5539</v>
      </c>
      <c r="D361" s="187" t="s">
        <v>1980</v>
      </c>
      <c r="E361" s="382">
        <v>0.80260628717135518</v>
      </c>
      <c r="F361" s="382">
        <v>0.1590866860013066</v>
      </c>
      <c r="G361" s="411">
        <v>2624.9303190215587</v>
      </c>
      <c r="H361" s="383"/>
      <c r="I361" s="383"/>
      <c r="J361" s="382">
        <v>0.49958082838966134</v>
      </c>
      <c r="K361" s="382">
        <v>0.10116729517586169</v>
      </c>
      <c r="L361" s="411">
        <v>1669.2603704017179</v>
      </c>
      <c r="M361" s="383"/>
      <c r="N361" s="383"/>
      <c r="O361" s="382">
        <v>0.91516817377491821</v>
      </c>
      <c r="P361" s="382">
        <v>0.18395417533167527</v>
      </c>
      <c r="Q361" s="411">
        <v>3035.2438929726418</v>
      </c>
      <c r="R361" s="383"/>
      <c r="S361" s="383"/>
      <c r="T361" s="382">
        <v>0.95151683866837167</v>
      </c>
      <c r="U361" s="382">
        <v>0.18048136100135484</v>
      </c>
      <c r="V361" s="411">
        <v>2977.9424565223549</v>
      </c>
      <c r="W361" s="383"/>
      <c r="X361" s="383"/>
      <c r="Y361" s="382">
        <v>0.95499950974005487</v>
      </c>
      <c r="Z361" s="382">
        <v>0.17682937476410437</v>
      </c>
      <c r="AA361" s="411">
        <v>2917.684683607722</v>
      </c>
      <c r="AB361" s="383"/>
      <c r="AC361" s="383"/>
    </row>
    <row r="362" spans="2:29" customFormat="1" hidden="1" outlineLevel="1" x14ac:dyDescent="0.25">
      <c r="B362" s="17" t="s">
        <v>5512</v>
      </c>
      <c r="C362" s="17" t="s">
        <v>5540</v>
      </c>
      <c r="D362" s="17" t="s">
        <v>1709</v>
      </c>
      <c r="E362" s="413">
        <v>0</v>
      </c>
      <c r="F362" s="413">
        <v>0</v>
      </c>
      <c r="G362" s="411">
        <v>0</v>
      </c>
      <c r="H362" s="383"/>
      <c r="I362" s="383">
        <v>0</v>
      </c>
      <c r="J362" s="413">
        <v>0</v>
      </c>
      <c r="K362" s="413">
        <v>0</v>
      </c>
      <c r="L362" s="411">
        <v>0</v>
      </c>
      <c r="M362" s="383">
        <v>0</v>
      </c>
      <c r="N362" s="383">
        <v>0</v>
      </c>
      <c r="O362" s="413">
        <v>0</v>
      </c>
      <c r="P362" s="413">
        <v>0</v>
      </c>
      <c r="Q362" s="411">
        <v>0</v>
      </c>
      <c r="R362" s="383">
        <v>0</v>
      </c>
      <c r="S362" s="383">
        <v>0</v>
      </c>
      <c r="T362" s="413">
        <v>0</v>
      </c>
      <c r="U362" s="413">
        <v>0</v>
      </c>
      <c r="V362" s="411">
        <v>0</v>
      </c>
      <c r="W362" s="383">
        <v>0</v>
      </c>
      <c r="X362" s="414">
        <v>0</v>
      </c>
      <c r="Y362" s="413">
        <v>0</v>
      </c>
      <c r="Z362" s="413">
        <v>0</v>
      </c>
      <c r="AA362" s="411">
        <v>0</v>
      </c>
      <c r="AB362" s="383">
        <v>0</v>
      </c>
      <c r="AC362" s="383">
        <v>0</v>
      </c>
    </row>
    <row r="363" spans="2:29" customFormat="1" hidden="1" outlineLevel="1" x14ac:dyDescent="0.25">
      <c r="B363" s="17" t="s">
        <v>5512</v>
      </c>
      <c r="C363" s="17" t="s">
        <v>5541</v>
      </c>
      <c r="D363" s="412" t="s">
        <v>2007</v>
      </c>
      <c r="E363" s="413">
        <v>5.1922608782136543E-4</v>
      </c>
      <c r="F363" s="413">
        <v>1.4988214740252486E-2</v>
      </c>
      <c r="G363" s="411">
        <v>247.30554321416602</v>
      </c>
      <c r="H363" s="383"/>
      <c r="I363" s="383"/>
      <c r="J363" s="413">
        <v>4.8242535481181353E-4</v>
      </c>
      <c r="K363" s="413">
        <v>1.3839622194845152E-2</v>
      </c>
      <c r="L363" s="411">
        <v>228.35376621494501</v>
      </c>
      <c r="M363" s="383"/>
      <c r="N363" s="383"/>
      <c r="O363" s="413">
        <v>4.986152049480235E-4</v>
      </c>
      <c r="P363" s="413">
        <v>1.4488463070269401E-2</v>
      </c>
      <c r="Q363" s="411">
        <v>239.05964065944514</v>
      </c>
      <c r="R363" s="383"/>
      <c r="S363" s="383"/>
      <c r="T363" s="413">
        <v>6.1046926328326421E-4</v>
      </c>
      <c r="U363" s="413">
        <v>1.7523398479862423E-2</v>
      </c>
      <c r="V363" s="411">
        <v>289.13607491772996</v>
      </c>
      <c r="W363" s="383"/>
      <c r="X363" s="414"/>
      <c r="Y363" s="413">
        <v>6.3859558365257478E-4</v>
      </c>
      <c r="Z363" s="413">
        <v>1.839793876503068E-2</v>
      </c>
      <c r="AA363" s="411">
        <v>303.5659896230062</v>
      </c>
      <c r="AB363" s="383"/>
      <c r="AC363" s="383"/>
    </row>
    <row r="364" spans="2:29" customFormat="1" hidden="1" outlineLevel="1" x14ac:dyDescent="0.25">
      <c r="B364" s="17" t="s">
        <v>5512</v>
      </c>
      <c r="C364" s="17" t="s">
        <v>5542</v>
      </c>
      <c r="D364" s="17" t="s">
        <v>5270</v>
      </c>
      <c r="E364" s="413">
        <v>0</v>
      </c>
      <c r="F364" s="413">
        <v>0</v>
      </c>
      <c r="G364" s="411">
        <v>0</v>
      </c>
      <c r="H364" s="383"/>
      <c r="I364" s="383">
        <v>0</v>
      </c>
      <c r="J364" s="413">
        <v>0</v>
      </c>
      <c r="K364" s="413">
        <v>0</v>
      </c>
      <c r="L364" s="411">
        <v>0</v>
      </c>
      <c r="M364" s="383">
        <v>0</v>
      </c>
      <c r="N364" s="383">
        <v>0</v>
      </c>
      <c r="O364" s="413">
        <v>0</v>
      </c>
      <c r="P364" s="413">
        <v>0</v>
      </c>
      <c r="Q364" s="411">
        <v>0</v>
      </c>
      <c r="R364" s="383">
        <v>0</v>
      </c>
      <c r="S364" s="383">
        <v>0</v>
      </c>
      <c r="T364" s="413">
        <v>0</v>
      </c>
      <c r="U364" s="413">
        <v>0</v>
      </c>
      <c r="V364" s="411">
        <v>0</v>
      </c>
      <c r="W364" s="383">
        <v>0</v>
      </c>
      <c r="X364" s="414">
        <v>0</v>
      </c>
      <c r="Y364" s="413">
        <v>0</v>
      </c>
      <c r="Z364" s="413">
        <v>0</v>
      </c>
      <c r="AA364" s="411">
        <v>0</v>
      </c>
      <c r="AB364" s="383">
        <v>0</v>
      </c>
      <c r="AC364" s="383">
        <v>0</v>
      </c>
    </row>
    <row r="365" spans="2:29" customFormat="1" hidden="1" outlineLevel="1" x14ac:dyDescent="0.25">
      <c r="B365" s="17" t="s">
        <v>5512</v>
      </c>
      <c r="C365" s="17" t="s">
        <v>5543</v>
      </c>
      <c r="D365" s="17" t="s">
        <v>5270</v>
      </c>
      <c r="E365" s="413">
        <v>0</v>
      </c>
      <c r="F365" s="413">
        <v>0</v>
      </c>
      <c r="G365" s="411">
        <v>0</v>
      </c>
      <c r="H365" s="383"/>
      <c r="I365" s="383">
        <v>0</v>
      </c>
      <c r="J365" s="413">
        <v>0</v>
      </c>
      <c r="K365" s="413">
        <v>0</v>
      </c>
      <c r="L365" s="411">
        <v>0</v>
      </c>
      <c r="M365" s="383">
        <v>0</v>
      </c>
      <c r="N365" s="383">
        <v>0</v>
      </c>
      <c r="O365" s="413">
        <v>0</v>
      </c>
      <c r="P365" s="413">
        <v>0</v>
      </c>
      <c r="Q365" s="411">
        <v>0</v>
      </c>
      <c r="R365" s="383">
        <v>0</v>
      </c>
      <c r="S365" s="383">
        <v>0</v>
      </c>
      <c r="T365" s="413">
        <v>0</v>
      </c>
      <c r="U365" s="413">
        <v>0</v>
      </c>
      <c r="V365" s="411">
        <v>0</v>
      </c>
      <c r="W365" s="383">
        <v>0</v>
      </c>
      <c r="X365" s="414">
        <v>0</v>
      </c>
      <c r="Y365" s="413">
        <v>0</v>
      </c>
      <c r="Z365" s="413">
        <v>0</v>
      </c>
      <c r="AA365" s="411">
        <v>0</v>
      </c>
      <c r="AB365" s="383">
        <v>0</v>
      </c>
      <c r="AC365" s="383">
        <v>0</v>
      </c>
    </row>
    <row r="366" spans="2:29" customFormat="1" hidden="1" outlineLevel="1" x14ac:dyDescent="0.25">
      <c r="B366" s="17" t="s">
        <v>5512</v>
      </c>
      <c r="C366" s="17" t="s">
        <v>3716</v>
      </c>
      <c r="D366" s="412" t="s">
        <v>2432</v>
      </c>
      <c r="E366" s="413">
        <v>6.6996914557595542E-5</v>
      </c>
      <c r="F366" s="413">
        <v>3.439789085673349E-3</v>
      </c>
      <c r="G366" s="411">
        <v>56.756519913610262</v>
      </c>
      <c r="H366" s="383"/>
      <c r="I366" s="383"/>
      <c r="J366" s="413">
        <v>6.2304789411970259E-5</v>
      </c>
      <c r="K366" s="413">
        <v>3.1024814936004529E-3</v>
      </c>
      <c r="L366" s="411">
        <v>51.190944644407473</v>
      </c>
      <c r="M366" s="383"/>
      <c r="N366" s="383"/>
      <c r="O366" s="413">
        <v>8.5629100890618887E-5</v>
      </c>
      <c r="P366" s="413">
        <v>4.4599162875957115E-3</v>
      </c>
      <c r="Q366" s="411">
        <v>73.588618745329242</v>
      </c>
      <c r="R366" s="383"/>
      <c r="S366" s="383"/>
      <c r="T366" s="413">
        <v>3.4423134152774317E-5</v>
      </c>
      <c r="U366" s="413">
        <v>1.7536867836680768E-3</v>
      </c>
      <c r="V366" s="411">
        <v>28.935831930523268</v>
      </c>
      <c r="W366" s="383"/>
      <c r="X366" s="414"/>
      <c r="Y366" s="413">
        <v>0</v>
      </c>
      <c r="Z366" s="413">
        <v>0</v>
      </c>
      <c r="AA366" s="411">
        <v>0</v>
      </c>
      <c r="AB366" s="383"/>
      <c r="AC366" s="383"/>
    </row>
    <row r="367" spans="2:29" customFormat="1" hidden="1" outlineLevel="1" x14ac:dyDescent="0.25">
      <c r="B367" s="17" t="s">
        <v>5288</v>
      </c>
      <c r="C367" s="17" t="s">
        <v>5544</v>
      </c>
      <c r="D367" s="17" t="s">
        <v>5377</v>
      </c>
      <c r="E367" s="413">
        <v>0</v>
      </c>
      <c r="F367" s="413">
        <v>0</v>
      </c>
      <c r="G367" s="411">
        <v>0</v>
      </c>
      <c r="H367" s="383"/>
      <c r="I367" s="383">
        <v>0</v>
      </c>
      <c r="J367" s="413">
        <v>0</v>
      </c>
      <c r="K367" s="413">
        <v>0</v>
      </c>
      <c r="L367" s="411">
        <v>0</v>
      </c>
      <c r="M367" s="383">
        <v>0</v>
      </c>
      <c r="N367" s="383">
        <v>0</v>
      </c>
      <c r="O367" s="413">
        <v>0</v>
      </c>
      <c r="P367" s="413">
        <v>0</v>
      </c>
      <c r="Q367" s="411">
        <v>0</v>
      </c>
      <c r="R367" s="383">
        <v>0</v>
      </c>
      <c r="S367" s="383">
        <v>0</v>
      </c>
      <c r="T367" s="413">
        <v>0</v>
      </c>
      <c r="U367" s="413">
        <v>0</v>
      </c>
      <c r="V367" s="411">
        <v>0</v>
      </c>
      <c r="W367" s="383">
        <v>0</v>
      </c>
      <c r="X367" s="414">
        <v>0</v>
      </c>
      <c r="Y367" s="413">
        <v>0</v>
      </c>
      <c r="Z367" s="413">
        <v>0</v>
      </c>
      <c r="AA367" s="411">
        <v>0</v>
      </c>
      <c r="AB367" s="383">
        <v>0</v>
      </c>
      <c r="AC367" s="383">
        <v>0</v>
      </c>
    </row>
    <row r="368" spans="2:29" customFormat="1" hidden="1" outlineLevel="1" x14ac:dyDescent="0.25">
      <c r="B368" s="17" t="s">
        <v>5512</v>
      </c>
      <c r="C368" s="17" t="s">
        <v>5545</v>
      </c>
      <c r="D368" s="412" t="s">
        <v>2432</v>
      </c>
      <c r="E368" s="413">
        <v>2.3448920095158439E-4</v>
      </c>
      <c r="F368" s="413">
        <v>9.8822123895317363E-3</v>
      </c>
      <c r="G368" s="411">
        <v>163.05650442727364</v>
      </c>
      <c r="H368" s="383"/>
      <c r="I368" s="383"/>
      <c r="J368" s="413">
        <v>1.9364790468217731E-4</v>
      </c>
      <c r="K368" s="413">
        <v>8.0989271388666895E-3</v>
      </c>
      <c r="L368" s="411">
        <v>133.63229779130037</v>
      </c>
      <c r="M368" s="383"/>
      <c r="N368" s="383"/>
      <c r="O368" s="413">
        <v>3.2779707480088874E-4</v>
      </c>
      <c r="P368" s="413">
        <v>1.3894032100602693E-2</v>
      </c>
      <c r="Q368" s="411">
        <v>229.25152965994445</v>
      </c>
      <c r="R368" s="383"/>
      <c r="S368" s="383"/>
      <c r="T368" s="413">
        <v>8.9294429979748776E-5</v>
      </c>
      <c r="U368" s="413">
        <v>3.6652918642897693E-3</v>
      </c>
      <c r="V368" s="411">
        <v>60.477315760781195</v>
      </c>
      <c r="W368" s="383"/>
      <c r="X368" s="414"/>
      <c r="Y368" s="413">
        <v>0</v>
      </c>
      <c r="Z368" s="413">
        <v>0</v>
      </c>
      <c r="AA368" s="411">
        <v>0</v>
      </c>
      <c r="AB368" s="383"/>
      <c r="AC368" s="383"/>
    </row>
    <row r="369" spans="2:29" customFormat="1" hidden="1" outlineLevel="1" x14ac:dyDescent="0.25">
      <c r="B369" s="17" t="s">
        <v>5512</v>
      </c>
      <c r="C369" s="17" t="s">
        <v>5546</v>
      </c>
      <c r="D369" s="17" t="s">
        <v>5270</v>
      </c>
      <c r="E369" s="413">
        <v>0</v>
      </c>
      <c r="F369" s="413">
        <v>0</v>
      </c>
      <c r="G369" s="411">
        <v>0</v>
      </c>
      <c r="H369" s="383"/>
      <c r="I369" s="383">
        <v>0</v>
      </c>
      <c r="J369" s="413">
        <v>0</v>
      </c>
      <c r="K369" s="413">
        <v>0</v>
      </c>
      <c r="L369" s="411">
        <v>0</v>
      </c>
      <c r="M369" s="383">
        <v>0</v>
      </c>
      <c r="N369" s="383">
        <v>0</v>
      </c>
      <c r="O369" s="413">
        <v>0</v>
      </c>
      <c r="P369" s="413">
        <v>0</v>
      </c>
      <c r="Q369" s="411">
        <v>0</v>
      </c>
      <c r="R369" s="383">
        <v>0</v>
      </c>
      <c r="S369" s="383">
        <v>0</v>
      </c>
      <c r="T369" s="413">
        <v>0</v>
      </c>
      <c r="U369" s="413">
        <v>0</v>
      </c>
      <c r="V369" s="411">
        <v>0</v>
      </c>
      <c r="W369" s="383">
        <v>0</v>
      </c>
      <c r="X369" s="414">
        <v>0</v>
      </c>
      <c r="Y369" s="413">
        <v>0</v>
      </c>
      <c r="Z369" s="413">
        <v>0</v>
      </c>
      <c r="AA369" s="411">
        <v>0</v>
      </c>
      <c r="AB369" s="383">
        <v>0</v>
      </c>
      <c r="AC369" s="383">
        <v>0</v>
      </c>
    </row>
    <row r="370" spans="2:29" customFormat="1" hidden="1" outlineLevel="1" x14ac:dyDescent="0.25">
      <c r="B370" s="17" t="s">
        <v>5512</v>
      </c>
      <c r="C370" s="17" t="s">
        <v>5547</v>
      </c>
      <c r="D370" s="17" t="s">
        <v>5270</v>
      </c>
      <c r="E370" s="413">
        <v>0</v>
      </c>
      <c r="F370" s="413">
        <v>0</v>
      </c>
      <c r="G370" s="411">
        <v>0</v>
      </c>
      <c r="H370" s="383"/>
      <c r="I370" s="383">
        <v>0</v>
      </c>
      <c r="J370" s="413">
        <v>0</v>
      </c>
      <c r="K370" s="413">
        <v>0</v>
      </c>
      <c r="L370" s="411">
        <v>0</v>
      </c>
      <c r="M370" s="383">
        <v>0</v>
      </c>
      <c r="N370" s="383">
        <v>0</v>
      </c>
      <c r="O370" s="413">
        <v>0</v>
      </c>
      <c r="P370" s="413">
        <v>0</v>
      </c>
      <c r="Q370" s="411">
        <v>0</v>
      </c>
      <c r="R370" s="383">
        <v>0</v>
      </c>
      <c r="S370" s="383">
        <v>0</v>
      </c>
      <c r="T370" s="413">
        <v>0</v>
      </c>
      <c r="U370" s="413">
        <v>0</v>
      </c>
      <c r="V370" s="411">
        <v>0</v>
      </c>
      <c r="W370" s="383">
        <v>0</v>
      </c>
      <c r="X370" s="414">
        <v>0</v>
      </c>
      <c r="Y370" s="413">
        <v>0</v>
      </c>
      <c r="Z370" s="413">
        <v>0</v>
      </c>
      <c r="AA370" s="411">
        <v>0</v>
      </c>
      <c r="AB370" s="383">
        <v>0</v>
      </c>
      <c r="AC370" s="383">
        <v>0</v>
      </c>
    </row>
    <row r="371" spans="2:29" customFormat="1" hidden="1" outlineLevel="1" x14ac:dyDescent="0.25">
      <c r="B371" s="17" t="s">
        <v>5512</v>
      </c>
      <c r="C371" s="17" t="s">
        <v>2041</v>
      </c>
      <c r="D371" s="412" t="s">
        <v>2039</v>
      </c>
      <c r="E371" s="413">
        <v>5.0247685918196653E-5</v>
      </c>
      <c r="F371" s="413">
        <v>7.0782240230099697E-4</v>
      </c>
      <c r="G371" s="411">
        <v>11.67906963796645</v>
      </c>
      <c r="H371" s="383"/>
      <c r="I371" s="383"/>
      <c r="J371" s="413">
        <v>3.1359037369324678E-5</v>
      </c>
      <c r="K371" s="413">
        <v>4.4174181028180904E-4</v>
      </c>
      <c r="L371" s="411">
        <v>7.2887398696498495</v>
      </c>
      <c r="M371" s="383"/>
      <c r="N371" s="383"/>
      <c r="O371" s="413">
        <v>7.1107832806621444E-5</v>
      </c>
      <c r="P371" s="413">
        <v>1.0016289009454171E-3</v>
      </c>
      <c r="Q371" s="411">
        <v>16.52687686559938</v>
      </c>
      <c r="R371" s="383"/>
      <c r="S371" s="383"/>
      <c r="T371" s="413">
        <v>2.6096925168059318E-5</v>
      </c>
      <c r="U371" s="413">
        <v>3.6770567561795586E-4</v>
      </c>
      <c r="V371" s="411">
        <v>6.0671436476962715</v>
      </c>
      <c r="W371" s="383"/>
      <c r="X371" s="414"/>
      <c r="Y371" s="413">
        <v>8.4726480746697105E-5</v>
      </c>
      <c r="Z371" s="413">
        <v>1.1937961137209623E-3</v>
      </c>
      <c r="AA371" s="411">
        <v>19.697635876395879</v>
      </c>
      <c r="AB371" s="383"/>
      <c r="AC371" s="383"/>
    </row>
    <row r="372" spans="2:29" customFormat="1" hidden="1" outlineLevel="1" x14ac:dyDescent="0.25">
      <c r="B372" s="17" t="s">
        <v>5512</v>
      </c>
      <c r="C372" s="17" t="s">
        <v>5548</v>
      </c>
      <c r="D372" s="412" t="s">
        <v>2432</v>
      </c>
      <c r="E372" s="413">
        <v>4.8572763054256763E-4</v>
      </c>
      <c r="F372" s="413">
        <v>1.1103063665057519E-3</v>
      </c>
      <c r="G372" s="411">
        <v>18.320055047344905</v>
      </c>
      <c r="H372" s="383"/>
      <c r="I372" s="383"/>
      <c r="J372" s="413">
        <v>2.1689102410164541E-4</v>
      </c>
      <c r="K372" s="413">
        <v>4.929514147788244E-4</v>
      </c>
      <c r="L372" s="411">
        <v>8.1336983438506021</v>
      </c>
      <c r="M372" s="383"/>
      <c r="N372" s="383"/>
      <c r="O372" s="413">
        <v>7.7985280814785933E-4</v>
      </c>
      <c r="P372" s="413">
        <v>1.7850535044206073E-3</v>
      </c>
      <c r="Q372" s="411">
        <v>29.453382822940021</v>
      </c>
      <c r="R372" s="383"/>
      <c r="S372" s="383"/>
      <c r="T372" s="413">
        <v>9.0853577256690249E-5</v>
      </c>
      <c r="U372" s="413">
        <v>2.0537438925291937E-4</v>
      </c>
      <c r="V372" s="411">
        <v>3.3886774226731697</v>
      </c>
      <c r="W372" s="383"/>
      <c r="X372" s="414"/>
      <c r="Y372" s="413">
        <v>1.9487090571740336E-3</v>
      </c>
      <c r="Z372" s="413">
        <v>4.4650855353509369E-3</v>
      </c>
      <c r="AA372" s="411">
        <v>73.673911333290462</v>
      </c>
      <c r="AB372" s="383"/>
      <c r="AC372" s="383"/>
    </row>
    <row r="373" spans="2:29" customFormat="1" hidden="1" outlineLevel="1" x14ac:dyDescent="0.25">
      <c r="B373" s="17" t="s">
        <v>5512</v>
      </c>
      <c r="C373" s="17" t="s">
        <v>5549</v>
      </c>
      <c r="D373" s="412" t="s">
        <v>2432</v>
      </c>
      <c r="E373" s="413">
        <v>6.6996914557595542E-5</v>
      </c>
      <c r="F373" s="413">
        <v>1.4906813489065009E-4</v>
      </c>
      <c r="G373" s="411">
        <v>2.4596242256957264</v>
      </c>
      <c r="H373" s="383"/>
      <c r="I373" s="383"/>
      <c r="J373" s="413">
        <v>5.7141533698985905E-5</v>
      </c>
      <c r="K373" s="413">
        <v>1.2713991248024364E-4</v>
      </c>
      <c r="L373" s="411">
        <v>2.0978085559240203</v>
      </c>
      <c r="M373" s="383"/>
      <c r="N373" s="383"/>
      <c r="O373" s="413">
        <v>8.3208202855039183E-5</v>
      </c>
      <c r="P373" s="413">
        <v>1.8513825135246217E-4</v>
      </c>
      <c r="Q373" s="411">
        <v>3.0547811473156257</v>
      </c>
      <c r="R373" s="383"/>
      <c r="S373" s="383"/>
      <c r="T373" s="413">
        <v>3.7100579643630126E-5</v>
      </c>
      <c r="U373" s="413">
        <v>8.2548789707077017E-5</v>
      </c>
      <c r="V373" s="411">
        <v>1.3620550301667709</v>
      </c>
      <c r="W373" s="383"/>
      <c r="X373" s="414"/>
      <c r="Y373" s="413">
        <v>1.6945296149339421E-4</v>
      </c>
      <c r="Z373" s="413">
        <v>3.7703283932280209E-4</v>
      </c>
      <c r="AA373" s="411">
        <v>6.2210418488262347</v>
      </c>
      <c r="AB373" s="383"/>
      <c r="AC373" s="383"/>
    </row>
    <row r="374" spans="2:29" customFormat="1" hidden="1" outlineLevel="1" x14ac:dyDescent="0.25">
      <c r="B374" s="17" t="s">
        <v>5274</v>
      </c>
      <c r="C374" s="17" t="s">
        <v>5550</v>
      </c>
      <c r="D374" s="412" t="s">
        <v>1709</v>
      </c>
      <c r="E374" s="413">
        <v>3.3498457278797771E-5</v>
      </c>
      <c r="F374" s="413">
        <v>1.6749228639398886E-7</v>
      </c>
      <c r="G374" s="411">
        <v>2.763622725500816E-3</v>
      </c>
      <c r="H374" s="383"/>
      <c r="I374" s="383"/>
      <c r="J374" s="413">
        <v>4.6402606358131546E-5</v>
      </c>
      <c r="K374" s="413">
        <v>2.3201303179065772E-7</v>
      </c>
      <c r="L374" s="411">
        <v>3.8282150245458526E-3</v>
      </c>
      <c r="M374" s="383"/>
      <c r="N374" s="383"/>
      <c r="O374" s="413">
        <v>3.394859297749013E-5</v>
      </c>
      <c r="P374" s="413">
        <v>1.6974296488745065E-7</v>
      </c>
      <c r="Q374" s="411">
        <v>2.8007589206429356E-3</v>
      </c>
      <c r="R374" s="383"/>
      <c r="S374" s="383"/>
      <c r="T374" s="413">
        <v>1.6652417969429994E-5</v>
      </c>
      <c r="U374" s="413">
        <v>8.3262089847149957E-8</v>
      </c>
      <c r="V374" s="411">
        <v>1.3738244824779743E-3</v>
      </c>
      <c r="W374" s="383"/>
      <c r="X374" s="414"/>
      <c r="Y374" s="413">
        <v>0</v>
      </c>
      <c r="Z374" s="413">
        <v>0</v>
      </c>
      <c r="AA374" s="411">
        <v>0</v>
      </c>
      <c r="AB374" s="383"/>
      <c r="AC374" s="383"/>
    </row>
    <row r="375" spans="2:29" customFormat="1" hidden="1" outlineLevel="1" x14ac:dyDescent="0.25">
      <c r="B375" s="17" t="s">
        <v>5551</v>
      </c>
      <c r="C375" s="17" t="s">
        <v>5552</v>
      </c>
      <c r="D375" s="17" t="s">
        <v>5270</v>
      </c>
      <c r="E375" s="413">
        <v>0</v>
      </c>
      <c r="F375" s="413">
        <v>0</v>
      </c>
      <c r="G375" s="411">
        <v>0</v>
      </c>
      <c r="H375" s="383"/>
      <c r="I375" s="383">
        <v>0</v>
      </c>
      <c r="J375" s="413">
        <v>0</v>
      </c>
      <c r="K375" s="413">
        <v>0</v>
      </c>
      <c r="L375" s="411">
        <v>0</v>
      </c>
      <c r="M375" s="383">
        <v>0</v>
      </c>
      <c r="N375" s="383">
        <v>0</v>
      </c>
      <c r="O375" s="413">
        <v>0</v>
      </c>
      <c r="P375" s="413">
        <v>0</v>
      </c>
      <c r="Q375" s="411">
        <v>0</v>
      </c>
      <c r="R375" s="383">
        <v>0</v>
      </c>
      <c r="S375" s="383">
        <v>0</v>
      </c>
      <c r="T375" s="413">
        <v>0</v>
      </c>
      <c r="U375" s="413">
        <v>0</v>
      </c>
      <c r="V375" s="411">
        <v>0</v>
      </c>
      <c r="W375" s="383">
        <v>0</v>
      </c>
      <c r="X375" s="414">
        <v>0</v>
      </c>
      <c r="Y375" s="413">
        <v>0</v>
      </c>
      <c r="Z375" s="413">
        <v>0</v>
      </c>
      <c r="AA375" s="411">
        <v>0</v>
      </c>
      <c r="AB375" s="383">
        <v>0</v>
      </c>
      <c r="AC375" s="383">
        <v>0</v>
      </c>
    </row>
    <row r="376" spans="2:29" customFormat="1" hidden="1" outlineLevel="1" x14ac:dyDescent="0.25">
      <c r="B376" s="17" t="s">
        <v>5551</v>
      </c>
      <c r="C376" s="17" t="s">
        <v>5553</v>
      </c>
      <c r="D376" s="17" t="s">
        <v>1709</v>
      </c>
      <c r="E376" s="413">
        <v>0</v>
      </c>
      <c r="F376" s="413">
        <v>0</v>
      </c>
      <c r="G376" s="411">
        <v>0</v>
      </c>
      <c r="H376" s="383"/>
      <c r="I376" s="383">
        <v>0</v>
      </c>
      <c r="J376" s="413">
        <v>0</v>
      </c>
      <c r="K376" s="413">
        <v>0</v>
      </c>
      <c r="L376" s="411">
        <v>0</v>
      </c>
      <c r="M376" s="383">
        <v>0</v>
      </c>
      <c r="N376" s="383">
        <v>0</v>
      </c>
      <c r="O376" s="413">
        <v>0</v>
      </c>
      <c r="P376" s="413">
        <v>0</v>
      </c>
      <c r="Q376" s="411">
        <v>0</v>
      </c>
      <c r="R376" s="383">
        <v>0</v>
      </c>
      <c r="S376" s="383">
        <v>0</v>
      </c>
      <c r="T376" s="413">
        <v>0</v>
      </c>
      <c r="U376" s="413">
        <v>0</v>
      </c>
      <c r="V376" s="411">
        <v>0</v>
      </c>
      <c r="W376" s="383">
        <v>0</v>
      </c>
      <c r="X376" s="414">
        <v>0</v>
      </c>
      <c r="Y376" s="413">
        <v>0</v>
      </c>
      <c r="Z376" s="413">
        <v>0</v>
      </c>
      <c r="AA376" s="411">
        <v>0</v>
      </c>
      <c r="AB376" s="383">
        <v>0</v>
      </c>
      <c r="AC376" s="383">
        <v>0</v>
      </c>
    </row>
    <row r="377" spans="2:29" customFormat="1" hidden="1" outlineLevel="1" x14ac:dyDescent="0.25">
      <c r="B377" s="17" t="s">
        <v>5551</v>
      </c>
      <c r="C377" s="17" t="s">
        <v>5554</v>
      </c>
      <c r="D377" s="412" t="s">
        <v>1709</v>
      </c>
      <c r="E377" s="413">
        <v>6.6996914557595542E-5</v>
      </c>
      <c r="F377" s="413">
        <v>2.6205508144630706E-2</v>
      </c>
      <c r="G377" s="411">
        <v>432.39088438640664</v>
      </c>
      <c r="H377" s="383"/>
      <c r="I377" s="383"/>
      <c r="J377" s="413">
        <v>1.024503620620682E-4</v>
      </c>
      <c r="K377" s="413">
        <v>4.007294686876766E-2</v>
      </c>
      <c r="L377" s="411">
        <v>661.20362333466642</v>
      </c>
      <c r="M377" s="383"/>
      <c r="N377" s="383"/>
      <c r="O377" s="413">
        <v>4.4418972139490856E-5</v>
      </c>
      <c r="P377" s="413">
        <v>1.737425885750115E-2</v>
      </c>
      <c r="Q377" s="411">
        <v>286.67527114876896</v>
      </c>
      <c r="R377" s="383"/>
      <c r="S377" s="383"/>
      <c r="T377" s="413">
        <v>7.4201159287260251E-5</v>
      </c>
      <c r="U377" s="413">
        <v>2.902341244941541E-2</v>
      </c>
      <c r="V377" s="411">
        <v>478.88630541535429</v>
      </c>
      <c r="W377" s="383"/>
      <c r="X377" s="414"/>
      <c r="Y377" s="413">
        <v>0</v>
      </c>
      <c r="Z377" s="413">
        <v>0</v>
      </c>
      <c r="AA377" s="411">
        <v>0</v>
      </c>
      <c r="AB377" s="383"/>
      <c r="AC377" s="383"/>
    </row>
    <row r="378" spans="2:29" hidden="1" outlineLevel="1" x14ac:dyDescent="0.25">
      <c r="B378" s="185" t="s">
        <v>5551</v>
      </c>
      <c r="C378" s="185" t="s">
        <v>2027</v>
      </c>
      <c r="D378" s="187" t="s">
        <v>2025</v>
      </c>
      <c r="E378" s="382">
        <v>0.45926384929231739</v>
      </c>
      <c r="F378" s="382">
        <v>0.34562720015773812</v>
      </c>
      <c r="G378" s="411">
        <v>5702.8488026026789</v>
      </c>
      <c r="H378" s="383"/>
      <c r="I378" s="383"/>
      <c r="J378" s="382">
        <v>0.43241167941260567</v>
      </c>
      <c r="K378" s="382">
        <v>0.32537527859261861</v>
      </c>
      <c r="L378" s="411">
        <v>5368.6920967782071</v>
      </c>
      <c r="M378" s="383"/>
      <c r="N378" s="383"/>
      <c r="O378" s="382">
        <v>0.47518903782675176</v>
      </c>
      <c r="P378" s="382">
        <v>0.35360436516497196</v>
      </c>
      <c r="Q378" s="411">
        <v>5834.4720252220377</v>
      </c>
      <c r="R378" s="383"/>
      <c r="S378" s="383"/>
      <c r="T378" s="382">
        <v>0.45925156883326251</v>
      </c>
      <c r="U378" s="382">
        <v>0.35404947924471564</v>
      </c>
      <c r="V378" s="411">
        <v>5841.8164075378081</v>
      </c>
      <c r="W378" s="383"/>
      <c r="X378" s="383"/>
      <c r="Y378" s="382">
        <v>0.46385085084097638</v>
      </c>
      <c r="Z378" s="382">
        <v>0.363938706203489</v>
      </c>
      <c r="AA378" s="411">
        <v>6004.9886523575688</v>
      </c>
      <c r="AB378" s="383"/>
      <c r="AC378" s="383"/>
    </row>
    <row r="379" spans="2:29" customFormat="1" hidden="1" outlineLevel="1" x14ac:dyDescent="0.25">
      <c r="B379" s="17" t="s">
        <v>5551</v>
      </c>
      <c r="C379" s="17" t="s">
        <v>5555</v>
      </c>
      <c r="D379" s="17" t="s">
        <v>1709</v>
      </c>
      <c r="E379" s="413">
        <v>0</v>
      </c>
      <c r="F379" s="413">
        <v>0</v>
      </c>
      <c r="G379" s="411">
        <v>0</v>
      </c>
      <c r="H379" s="383"/>
      <c r="I379" s="383">
        <v>0</v>
      </c>
      <c r="J379" s="413">
        <v>0</v>
      </c>
      <c r="K379" s="413">
        <v>0</v>
      </c>
      <c r="L379" s="411">
        <v>0</v>
      </c>
      <c r="M379" s="383">
        <v>0</v>
      </c>
      <c r="N379" s="383">
        <v>0</v>
      </c>
      <c r="O379" s="413">
        <v>0</v>
      </c>
      <c r="P379" s="413">
        <v>0</v>
      </c>
      <c r="Q379" s="411">
        <v>0</v>
      </c>
      <c r="R379" s="383">
        <v>0</v>
      </c>
      <c r="S379" s="383">
        <v>0</v>
      </c>
      <c r="T379" s="413">
        <v>0</v>
      </c>
      <c r="U379" s="413">
        <v>0</v>
      </c>
      <c r="V379" s="411">
        <v>0</v>
      </c>
      <c r="W379" s="383">
        <v>0</v>
      </c>
      <c r="X379" s="414">
        <v>0</v>
      </c>
      <c r="Y379" s="413">
        <v>0</v>
      </c>
      <c r="Z379" s="413">
        <v>0</v>
      </c>
      <c r="AA379" s="411">
        <v>0</v>
      </c>
      <c r="AB379" s="383">
        <v>0</v>
      </c>
      <c r="AC379" s="383">
        <v>0</v>
      </c>
    </row>
    <row r="380" spans="2:29" customFormat="1" hidden="1" outlineLevel="1" x14ac:dyDescent="0.25">
      <c r="B380" s="17" t="s">
        <v>5551</v>
      </c>
      <c r="C380" s="17" t="s">
        <v>5556</v>
      </c>
      <c r="D380" s="412" t="s">
        <v>1709</v>
      </c>
      <c r="E380" s="413">
        <v>1.0049537183639331E-3</v>
      </c>
      <c r="F380" s="413">
        <v>2.9314164980103141E-2</v>
      </c>
      <c r="G380" s="411">
        <v>483.68372217170185</v>
      </c>
      <c r="H380" s="383"/>
      <c r="I380" s="383"/>
      <c r="J380" s="413">
        <v>1.5367554309310225E-3</v>
      </c>
      <c r="K380" s="413">
        <v>4.4826643668447644E-2</v>
      </c>
      <c r="L380" s="411">
        <v>739.63962052938609</v>
      </c>
      <c r="M380" s="383"/>
      <c r="N380" s="383"/>
      <c r="O380" s="413">
        <v>6.6628458209236287E-4</v>
      </c>
      <c r="P380" s="413">
        <v>1.9435299164773524E-2</v>
      </c>
      <c r="Q380" s="411">
        <v>320.68243621876314</v>
      </c>
      <c r="R380" s="383"/>
      <c r="S380" s="383"/>
      <c r="T380" s="413">
        <v>1.1130173893089039E-3</v>
      </c>
      <c r="U380" s="413">
        <v>3.2466346240344286E-2</v>
      </c>
      <c r="V380" s="411">
        <v>535.69471296568076</v>
      </c>
      <c r="W380" s="383"/>
      <c r="X380" s="414"/>
      <c r="Y380" s="413">
        <v>0</v>
      </c>
      <c r="Z380" s="413">
        <v>0</v>
      </c>
      <c r="AA380" s="411">
        <v>0</v>
      </c>
      <c r="AB380" s="383"/>
      <c r="AC380" s="383"/>
    </row>
    <row r="381" spans="2:29" customFormat="1" hidden="1" outlineLevel="1" x14ac:dyDescent="0.25">
      <c r="B381" s="17" t="s">
        <v>5551</v>
      </c>
      <c r="C381" s="17" t="s">
        <v>5557</v>
      </c>
      <c r="D381" s="17" t="s">
        <v>5270</v>
      </c>
      <c r="E381" s="413">
        <v>0</v>
      </c>
      <c r="F381" s="413">
        <v>0</v>
      </c>
      <c r="G381" s="411">
        <v>0</v>
      </c>
      <c r="H381" s="383"/>
      <c r="I381" s="383">
        <v>0</v>
      </c>
      <c r="J381" s="413">
        <v>0</v>
      </c>
      <c r="K381" s="413">
        <v>0</v>
      </c>
      <c r="L381" s="411">
        <v>0</v>
      </c>
      <c r="M381" s="383">
        <v>0</v>
      </c>
      <c r="N381" s="383">
        <v>0</v>
      </c>
      <c r="O381" s="413">
        <v>0</v>
      </c>
      <c r="P381" s="413">
        <v>0</v>
      </c>
      <c r="Q381" s="411">
        <v>0</v>
      </c>
      <c r="R381" s="383">
        <v>0</v>
      </c>
      <c r="S381" s="383">
        <v>0</v>
      </c>
      <c r="T381" s="413">
        <v>0</v>
      </c>
      <c r="U381" s="413">
        <v>0</v>
      </c>
      <c r="V381" s="411">
        <v>0</v>
      </c>
      <c r="W381" s="383">
        <v>0</v>
      </c>
      <c r="X381" s="414">
        <v>0</v>
      </c>
      <c r="Y381" s="413">
        <v>0</v>
      </c>
      <c r="Z381" s="413">
        <v>0</v>
      </c>
      <c r="AA381" s="411">
        <v>0</v>
      </c>
      <c r="AB381" s="383">
        <v>0</v>
      </c>
      <c r="AC381" s="383">
        <v>0</v>
      </c>
    </row>
    <row r="382" spans="2:29" customFormat="1" hidden="1" outlineLevel="1" x14ac:dyDescent="0.25">
      <c r="B382" s="17" t="s">
        <v>5551</v>
      </c>
      <c r="C382" s="17" t="s">
        <v>5558</v>
      </c>
      <c r="D382" s="412" t="s">
        <v>1709</v>
      </c>
      <c r="E382" s="413">
        <v>3.3498457278797771E-5</v>
      </c>
      <c r="F382" s="413">
        <v>6.8212908556815896E-3</v>
      </c>
      <c r="G382" s="411">
        <v>112.55129911874623</v>
      </c>
      <c r="H382" s="383"/>
      <c r="I382" s="383"/>
      <c r="J382" s="413">
        <v>3.5396471675586153E-5</v>
      </c>
      <c r="K382" s="413">
        <v>7.2077835272996073E-3</v>
      </c>
      <c r="L382" s="411">
        <v>118.92842820044352</v>
      </c>
      <c r="M382" s="383"/>
      <c r="N382" s="383"/>
      <c r="O382" s="413">
        <v>2.5124288852150591E-5</v>
      </c>
      <c r="P382" s="413">
        <v>5.1160589389634241E-3</v>
      </c>
      <c r="Q382" s="411">
        <v>84.414972492896496</v>
      </c>
      <c r="R382" s="383"/>
      <c r="S382" s="383"/>
      <c r="T382" s="413">
        <v>5.2193850336118637E-5</v>
      </c>
      <c r="U382" s="413">
        <v>1.0628233743943838E-2</v>
      </c>
      <c r="V382" s="411">
        <v>175.36585677507333</v>
      </c>
      <c r="W382" s="383"/>
      <c r="X382" s="414"/>
      <c r="Y382" s="413">
        <v>0</v>
      </c>
      <c r="Z382" s="413">
        <v>0</v>
      </c>
      <c r="AA382" s="411">
        <v>0</v>
      </c>
      <c r="AB382" s="383"/>
      <c r="AC382" s="383"/>
    </row>
    <row r="383" spans="2:29" customFormat="1" hidden="1" outlineLevel="1" x14ac:dyDescent="0.25">
      <c r="B383" s="17" t="s">
        <v>5551</v>
      </c>
      <c r="C383" s="17" t="s">
        <v>5559</v>
      </c>
      <c r="D383" s="17" t="s">
        <v>5270</v>
      </c>
      <c r="E383" s="413">
        <v>0</v>
      </c>
      <c r="F383" s="413">
        <v>0</v>
      </c>
      <c r="G383" s="411">
        <v>0</v>
      </c>
      <c r="H383" s="383"/>
      <c r="I383" s="383">
        <v>0</v>
      </c>
      <c r="J383" s="413">
        <v>0</v>
      </c>
      <c r="K383" s="413">
        <v>0</v>
      </c>
      <c r="L383" s="411">
        <v>0</v>
      </c>
      <c r="M383" s="383">
        <v>0</v>
      </c>
      <c r="N383" s="383">
        <v>0</v>
      </c>
      <c r="O383" s="413">
        <v>0</v>
      </c>
      <c r="P383" s="413">
        <v>0</v>
      </c>
      <c r="Q383" s="411">
        <v>0</v>
      </c>
      <c r="R383" s="383">
        <v>0</v>
      </c>
      <c r="S383" s="383">
        <v>0</v>
      </c>
      <c r="T383" s="413">
        <v>0</v>
      </c>
      <c r="U383" s="413">
        <v>0</v>
      </c>
      <c r="V383" s="411">
        <v>0</v>
      </c>
      <c r="W383" s="383">
        <v>0</v>
      </c>
      <c r="X383" s="414">
        <v>0</v>
      </c>
      <c r="Y383" s="413">
        <v>0</v>
      </c>
      <c r="Z383" s="413">
        <v>0</v>
      </c>
      <c r="AA383" s="411">
        <v>0</v>
      </c>
      <c r="AB383" s="383">
        <v>0</v>
      </c>
      <c r="AC383" s="383">
        <v>0</v>
      </c>
    </row>
    <row r="384" spans="2:29" customFormat="1" hidden="1" outlineLevel="1" x14ac:dyDescent="0.25">
      <c r="B384" s="17" t="s">
        <v>5551</v>
      </c>
      <c r="C384" s="17" t="s">
        <v>5560</v>
      </c>
      <c r="D384" s="17" t="s">
        <v>5270</v>
      </c>
      <c r="E384" s="413">
        <v>0</v>
      </c>
      <c r="F384" s="413">
        <v>0</v>
      </c>
      <c r="G384" s="411">
        <v>0</v>
      </c>
      <c r="H384" s="383"/>
      <c r="I384" s="383">
        <v>0</v>
      </c>
      <c r="J384" s="413">
        <v>0</v>
      </c>
      <c r="K384" s="413">
        <v>0</v>
      </c>
      <c r="L384" s="411">
        <v>0</v>
      </c>
      <c r="M384" s="383">
        <v>0</v>
      </c>
      <c r="N384" s="383">
        <v>0</v>
      </c>
      <c r="O384" s="413">
        <v>0</v>
      </c>
      <c r="P384" s="413">
        <v>0</v>
      </c>
      <c r="Q384" s="411">
        <v>0</v>
      </c>
      <c r="R384" s="383">
        <v>0</v>
      </c>
      <c r="S384" s="383">
        <v>0</v>
      </c>
      <c r="T384" s="413">
        <v>0</v>
      </c>
      <c r="U384" s="413">
        <v>0</v>
      </c>
      <c r="V384" s="411">
        <v>0</v>
      </c>
      <c r="W384" s="383">
        <v>0</v>
      </c>
      <c r="X384" s="414">
        <v>0</v>
      </c>
      <c r="Y384" s="413">
        <v>0</v>
      </c>
      <c r="Z384" s="413">
        <v>0</v>
      </c>
      <c r="AA384" s="411">
        <v>0</v>
      </c>
      <c r="AB384" s="383">
        <v>0</v>
      </c>
      <c r="AC384" s="383">
        <v>0</v>
      </c>
    </row>
    <row r="385" spans="2:29" customFormat="1" hidden="1" outlineLevel="1" x14ac:dyDescent="0.25">
      <c r="B385" s="17" t="s">
        <v>5551</v>
      </c>
      <c r="C385" s="17" t="s">
        <v>5561</v>
      </c>
      <c r="D385" s="17" t="s">
        <v>2007</v>
      </c>
      <c r="E385" s="413">
        <v>0</v>
      </c>
      <c r="F385" s="413">
        <v>0</v>
      </c>
      <c r="G385" s="411">
        <v>0</v>
      </c>
      <c r="H385" s="383"/>
      <c r="I385" s="383">
        <v>0</v>
      </c>
      <c r="J385" s="413">
        <v>0</v>
      </c>
      <c r="K385" s="413">
        <v>0</v>
      </c>
      <c r="L385" s="411">
        <v>0</v>
      </c>
      <c r="M385" s="383">
        <v>0</v>
      </c>
      <c r="N385" s="383">
        <v>0</v>
      </c>
      <c r="O385" s="413">
        <v>0</v>
      </c>
      <c r="P385" s="413">
        <v>0</v>
      </c>
      <c r="Q385" s="411">
        <v>0</v>
      </c>
      <c r="R385" s="383">
        <v>0</v>
      </c>
      <c r="S385" s="383">
        <v>0</v>
      </c>
      <c r="T385" s="413">
        <v>0</v>
      </c>
      <c r="U385" s="413">
        <v>0</v>
      </c>
      <c r="V385" s="411">
        <v>0</v>
      </c>
      <c r="W385" s="383">
        <v>0</v>
      </c>
      <c r="X385" s="414">
        <v>0</v>
      </c>
      <c r="Y385" s="413">
        <v>0</v>
      </c>
      <c r="Z385" s="413">
        <v>0</v>
      </c>
      <c r="AA385" s="411">
        <v>0</v>
      </c>
      <c r="AB385" s="383">
        <v>0</v>
      </c>
      <c r="AC385" s="383">
        <v>0</v>
      </c>
    </row>
    <row r="386" spans="2:29" customFormat="1" hidden="1" outlineLevel="1" x14ac:dyDescent="0.25">
      <c r="B386" s="17" t="s">
        <v>5551</v>
      </c>
      <c r="C386" s="17" t="s">
        <v>5562</v>
      </c>
      <c r="D386" s="17" t="s">
        <v>5270</v>
      </c>
      <c r="E386" s="413">
        <v>0</v>
      </c>
      <c r="F386" s="413">
        <v>0</v>
      </c>
      <c r="G386" s="411">
        <v>0</v>
      </c>
      <c r="H386" s="383"/>
      <c r="I386" s="383">
        <v>0</v>
      </c>
      <c r="J386" s="413">
        <v>0</v>
      </c>
      <c r="K386" s="413">
        <v>0</v>
      </c>
      <c r="L386" s="411">
        <v>0</v>
      </c>
      <c r="M386" s="383">
        <v>0</v>
      </c>
      <c r="N386" s="383">
        <v>0</v>
      </c>
      <c r="O386" s="413">
        <v>0</v>
      </c>
      <c r="P386" s="413">
        <v>0</v>
      </c>
      <c r="Q386" s="411">
        <v>0</v>
      </c>
      <c r="R386" s="383">
        <v>0</v>
      </c>
      <c r="S386" s="383">
        <v>0</v>
      </c>
      <c r="T386" s="413">
        <v>0</v>
      </c>
      <c r="U386" s="413">
        <v>0</v>
      </c>
      <c r="V386" s="411">
        <v>0</v>
      </c>
      <c r="W386" s="383">
        <v>0</v>
      </c>
      <c r="X386" s="414">
        <v>0</v>
      </c>
      <c r="Y386" s="413">
        <v>0</v>
      </c>
      <c r="Z386" s="413">
        <v>0</v>
      </c>
      <c r="AA386" s="411">
        <v>0</v>
      </c>
      <c r="AB386" s="383">
        <v>0</v>
      </c>
      <c r="AC386" s="383">
        <v>0</v>
      </c>
    </row>
    <row r="387" spans="2:29" customFormat="1" hidden="1" outlineLevel="1" x14ac:dyDescent="0.25">
      <c r="B387" s="17" t="s">
        <v>5551</v>
      </c>
      <c r="C387" s="17" t="s">
        <v>5563</v>
      </c>
      <c r="D387" s="17" t="s">
        <v>5270</v>
      </c>
      <c r="E387" s="413">
        <v>0</v>
      </c>
      <c r="F387" s="413">
        <v>0</v>
      </c>
      <c r="G387" s="411">
        <v>0</v>
      </c>
      <c r="H387" s="383"/>
      <c r="I387" s="383">
        <v>0</v>
      </c>
      <c r="J387" s="413">
        <v>0</v>
      </c>
      <c r="K387" s="413">
        <v>0</v>
      </c>
      <c r="L387" s="411">
        <v>0</v>
      </c>
      <c r="M387" s="383">
        <v>0</v>
      </c>
      <c r="N387" s="383">
        <v>0</v>
      </c>
      <c r="O387" s="413">
        <v>0</v>
      </c>
      <c r="P387" s="413">
        <v>0</v>
      </c>
      <c r="Q387" s="411">
        <v>0</v>
      </c>
      <c r="R387" s="383">
        <v>0</v>
      </c>
      <c r="S387" s="383">
        <v>0</v>
      </c>
      <c r="T387" s="413">
        <v>0</v>
      </c>
      <c r="U387" s="413">
        <v>0</v>
      </c>
      <c r="V387" s="411">
        <v>0</v>
      </c>
      <c r="W387" s="383">
        <v>0</v>
      </c>
      <c r="X387" s="414">
        <v>0</v>
      </c>
      <c r="Y387" s="413">
        <v>0</v>
      </c>
      <c r="Z387" s="413">
        <v>0</v>
      </c>
      <c r="AA387" s="411">
        <v>0</v>
      </c>
      <c r="AB387" s="383">
        <v>0</v>
      </c>
      <c r="AC387" s="383">
        <v>0</v>
      </c>
    </row>
    <row r="388" spans="2:29" customFormat="1" hidden="1" outlineLevel="1" x14ac:dyDescent="0.25">
      <c r="B388" s="17" t="s">
        <v>5551</v>
      </c>
      <c r="C388" s="17" t="s">
        <v>5564</v>
      </c>
      <c r="D388" s="17" t="s">
        <v>5270</v>
      </c>
      <c r="E388" s="413">
        <v>0</v>
      </c>
      <c r="F388" s="413">
        <v>0</v>
      </c>
      <c r="G388" s="411">
        <v>0</v>
      </c>
      <c r="H388" s="383"/>
      <c r="I388" s="383">
        <v>0</v>
      </c>
      <c r="J388" s="413">
        <v>0</v>
      </c>
      <c r="K388" s="413">
        <v>0</v>
      </c>
      <c r="L388" s="411">
        <v>0</v>
      </c>
      <c r="M388" s="383">
        <v>0</v>
      </c>
      <c r="N388" s="383">
        <v>0</v>
      </c>
      <c r="O388" s="413">
        <v>0</v>
      </c>
      <c r="P388" s="413">
        <v>0</v>
      </c>
      <c r="Q388" s="411">
        <v>0</v>
      </c>
      <c r="R388" s="383">
        <v>0</v>
      </c>
      <c r="S388" s="383">
        <v>0</v>
      </c>
      <c r="T388" s="413">
        <v>0</v>
      </c>
      <c r="U388" s="413">
        <v>0</v>
      </c>
      <c r="V388" s="411">
        <v>0</v>
      </c>
      <c r="W388" s="383">
        <v>0</v>
      </c>
      <c r="X388" s="414">
        <v>0</v>
      </c>
      <c r="Y388" s="413">
        <v>0</v>
      </c>
      <c r="Z388" s="413">
        <v>0</v>
      </c>
      <c r="AA388" s="411">
        <v>0</v>
      </c>
      <c r="AB388" s="383">
        <v>0</v>
      </c>
      <c r="AC388" s="383">
        <v>0</v>
      </c>
    </row>
    <row r="389" spans="2:29" customFormat="1" hidden="1" outlineLevel="1" x14ac:dyDescent="0.25">
      <c r="B389" s="17" t="s">
        <v>5551</v>
      </c>
      <c r="C389" s="17" t="s">
        <v>5565</v>
      </c>
      <c r="D389" s="17" t="s">
        <v>5270</v>
      </c>
      <c r="E389" s="413">
        <v>0</v>
      </c>
      <c r="F389" s="413">
        <v>0</v>
      </c>
      <c r="G389" s="411">
        <v>0</v>
      </c>
      <c r="H389" s="383"/>
      <c r="I389" s="383">
        <v>0</v>
      </c>
      <c r="J389" s="413">
        <v>0</v>
      </c>
      <c r="K389" s="413">
        <v>0</v>
      </c>
      <c r="L389" s="411">
        <v>0</v>
      </c>
      <c r="M389" s="383">
        <v>0</v>
      </c>
      <c r="N389" s="383">
        <v>0</v>
      </c>
      <c r="O389" s="413">
        <v>0</v>
      </c>
      <c r="P389" s="413">
        <v>0</v>
      </c>
      <c r="Q389" s="411">
        <v>0</v>
      </c>
      <c r="R389" s="383">
        <v>0</v>
      </c>
      <c r="S389" s="383">
        <v>0</v>
      </c>
      <c r="T389" s="413">
        <v>0</v>
      </c>
      <c r="U389" s="413">
        <v>0</v>
      </c>
      <c r="V389" s="411">
        <v>0</v>
      </c>
      <c r="W389" s="383">
        <v>0</v>
      </c>
      <c r="X389" s="414">
        <v>0</v>
      </c>
      <c r="Y389" s="413">
        <v>0</v>
      </c>
      <c r="Z389" s="413">
        <v>0</v>
      </c>
      <c r="AA389" s="411">
        <v>0</v>
      </c>
      <c r="AB389" s="383">
        <v>0</v>
      </c>
      <c r="AC389" s="383">
        <v>0</v>
      </c>
    </row>
    <row r="390" spans="2:29" customFormat="1" hidden="1" outlineLevel="1" x14ac:dyDescent="0.25">
      <c r="B390" s="17" t="s">
        <v>5551</v>
      </c>
      <c r="C390" s="17" t="s">
        <v>5566</v>
      </c>
      <c r="D390" s="17" t="s">
        <v>5270</v>
      </c>
      <c r="E390" s="413">
        <v>0</v>
      </c>
      <c r="F390" s="413">
        <v>0</v>
      </c>
      <c r="G390" s="411">
        <v>0</v>
      </c>
      <c r="H390" s="383"/>
      <c r="I390" s="383">
        <v>0</v>
      </c>
      <c r="J390" s="413">
        <v>0</v>
      </c>
      <c r="K390" s="413">
        <v>0</v>
      </c>
      <c r="L390" s="411">
        <v>0</v>
      </c>
      <c r="M390" s="383">
        <v>0</v>
      </c>
      <c r="N390" s="383">
        <v>0</v>
      </c>
      <c r="O390" s="413">
        <v>0</v>
      </c>
      <c r="P390" s="413">
        <v>0</v>
      </c>
      <c r="Q390" s="411">
        <v>0</v>
      </c>
      <c r="R390" s="383">
        <v>0</v>
      </c>
      <c r="S390" s="383">
        <v>0</v>
      </c>
      <c r="T390" s="413">
        <v>0</v>
      </c>
      <c r="U390" s="413">
        <v>0</v>
      </c>
      <c r="V390" s="411">
        <v>0</v>
      </c>
      <c r="W390" s="383">
        <v>0</v>
      </c>
      <c r="X390" s="414">
        <v>0</v>
      </c>
      <c r="Y390" s="413">
        <v>0</v>
      </c>
      <c r="Z390" s="413">
        <v>0</v>
      </c>
      <c r="AA390" s="411">
        <v>0</v>
      </c>
      <c r="AB390" s="383">
        <v>0</v>
      </c>
      <c r="AC390" s="383">
        <v>0</v>
      </c>
    </row>
    <row r="391" spans="2:29" customFormat="1" hidden="1" outlineLevel="1" x14ac:dyDescent="0.25">
      <c r="B391" s="17" t="s">
        <v>5551</v>
      </c>
      <c r="C391" s="17" t="s">
        <v>5567</v>
      </c>
      <c r="D391" s="17" t="s">
        <v>5270</v>
      </c>
      <c r="E391" s="413">
        <v>0</v>
      </c>
      <c r="F391" s="413">
        <v>0</v>
      </c>
      <c r="G391" s="411">
        <v>0</v>
      </c>
      <c r="H391" s="383"/>
      <c r="I391" s="383">
        <v>0</v>
      </c>
      <c r="J391" s="413">
        <v>0</v>
      </c>
      <c r="K391" s="413">
        <v>0</v>
      </c>
      <c r="L391" s="411">
        <v>0</v>
      </c>
      <c r="M391" s="383">
        <v>0</v>
      </c>
      <c r="N391" s="383">
        <v>0</v>
      </c>
      <c r="O391" s="413">
        <v>0</v>
      </c>
      <c r="P391" s="413">
        <v>0</v>
      </c>
      <c r="Q391" s="411">
        <v>0</v>
      </c>
      <c r="R391" s="383">
        <v>0</v>
      </c>
      <c r="S391" s="383">
        <v>0</v>
      </c>
      <c r="T391" s="413">
        <v>0</v>
      </c>
      <c r="U391" s="413">
        <v>0</v>
      </c>
      <c r="V391" s="411">
        <v>0</v>
      </c>
      <c r="W391" s="383">
        <v>0</v>
      </c>
      <c r="X391" s="414">
        <v>0</v>
      </c>
      <c r="Y391" s="413">
        <v>0</v>
      </c>
      <c r="Z391" s="413">
        <v>0</v>
      </c>
      <c r="AA391" s="411">
        <v>0</v>
      </c>
      <c r="AB391" s="383">
        <v>0</v>
      </c>
      <c r="AC391" s="383">
        <v>0</v>
      </c>
    </row>
    <row r="392" spans="2:29" hidden="1" outlineLevel="1" x14ac:dyDescent="0.25">
      <c r="B392" s="185" t="s">
        <v>5551</v>
      </c>
      <c r="C392" s="185" t="s">
        <v>2143</v>
      </c>
      <c r="D392" s="187" t="s">
        <v>1980</v>
      </c>
      <c r="E392" s="382">
        <v>1.0384521756427309E-2</v>
      </c>
      <c r="F392" s="382">
        <v>1.6165518021315831E-2</v>
      </c>
      <c r="G392" s="411">
        <v>266.7310473517112</v>
      </c>
      <c r="H392" s="383"/>
      <c r="I392" s="383"/>
      <c r="J392" s="382">
        <v>9.3449066301609617E-3</v>
      </c>
      <c r="K392" s="382">
        <v>1.4513552303757119E-2</v>
      </c>
      <c r="L392" s="411">
        <v>239.47361301199246</v>
      </c>
      <c r="M392" s="383"/>
      <c r="N392" s="383"/>
      <c r="O392" s="382">
        <v>1.0994294830367695E-2</v>
      </c>
      <c r="P392" s="382">
        <v>1.7220710595811525E-2</v>
      </c>
      <c r="Q392" s="411">
        <v>284.14172483089015</v>
      </c>
      <c r="R392" s="383"/>
      <c r="S392" s="383"/>
      <c r="T392" s="382">
        <v>1.0445141564792745E-2</v>
      </c>
      <c r="U392" s="382">
        <v>1.6112553020898698E-2</v>
      </c>
      <c r="V392" s="411">
        <v>265.85712484482849</v>
      </c>
      <c r="W392" s="383"/>
      <c r="X392" s="383"/>
      <c r="Y392" s="382">
        <v>9.7946231975541333E-3</v>
      </c>
      <c r="Z392" s="382">
        <v>1.4386675576051148E-2</v>
      </c>
      <c r="AA392" s="411">
        <v>237.38014700484393</v>
      </c>
      <c r="AB392" s="383"/>
      <c r="AC392" s="383"/>
    </row>
    <row r="393" spans="2:29" customFormat="1" hidden="1" outlineLevel="1" x14ac:dyDescent="0.25">
      <c r="B393" s="17" t="s">
        <v>5551</v>
      </c>
      <c r="C393" s="17" t="s">
        <v>5568</v>
      </c>
      <c r="D393" s="17" t="s">
        <v>1709</v>
      </c>
      <c r="E393" s="413">
        <v>0</v>
      </c>
      <c r="F393" s="413">
        <v>0</v>
      </c>
      <c r="G393" s="411">
        <v>0</v>
      </c>
      <c r="H393" s="383"/>
      <c r="I393" s="383">
        <v>0</v>
      </c>
      <c r="J393" s="413">
        <v>0</v>
      </c>
      <c r="K393" s="413">
        <v>0</v>
      </c>
      <c r="L393" s="411">
        <v>0</v>
      </c>
      <c r="M393" s="383">
        <v>0</v>
      </c>
      <c r="N393" s="383">
        <v>0</v>
      </c>
      <c r="O393" s="413">
        <v>0</v>
      </c>
      <c r="P393" s="413">
        <v>0</v>
      </c>
      <c r="Q393" s="411">
        <v>0</v>
      </c>
      <c r="R393" s="383">
        <v>0</v>
      </c>
      <c r="S393" s="383">
        <v>0</v>
      </c>
      <c r="T393" s="413">
        <v>0</v>
      </c>
      <c r="U393" s="413">
        <v>0</v>
      </c>
      <c r="V393" s="411">
        <v>0</v>
      </c>
      <c r="W393" s="383">
        <v>0</v>
      </c>
      <c r="X393" s="414">
        <v>0</v>
      </c>
      <c r="Y393" s="413">
        <v>0</v>
      </c>
      <c r="Z393" s="413">
        <v>0</v>
      </c>
      <c r="AA393" s="411">
        <v>0</v>
      </c>
      <c r="AB393" s="383">
        <v>0</v>
      </c>
      <c r="AC393" s="383">
        <v>0</v>
      </c>
    </row>
    <row r="394" spans="2:29" customFormat="1" hidden="1" outlineLevel="1" x14ac:dyDescent="0.25">
      <c r="B394" s="17" t="s">
        <v>5551</v>
      </c>
      <c r="C394" s="17" t="s">
        <v>5569</v>
      </c>
      <c r="D394" s="17" t="s">
        <v>5270</v>
      </c>
      <c r="E394" s="413">
        <v>0</v>
      </c>
      <c r="F394" s="413">
        <v>0</v>
      </c>
      <c r="G394" s="411">
        <v>0</v>
      </c>
      <c r="H394" s="383"/>
      <c r="I394" s="383">
        <v>0</v>
      </c>
      <c r="J394" s="413">
        <v>0</v>
      </c>
      <c r="K394" s="413">
        <v>0</v>
      </c>
      <c r="L394" s="411">
        <v>0</v>
      </c>
      <c r="M394" s="383">
        <v>0</v>
      </c>
      <c r="N394" s="383">
        <v>0</v>
      </c>
      <c r="O394" s="413">
        <v>0</v>
      </c>
      <c r="P394" s="413">
        <v>0</v>
      </c>
      <c r="Q394" s="411">
        <v>0</v>
      </c>
      <c r="R394" s="383">
        <v>0</v>
      </c>
      <c r="S394" s="383">
        <v>0</v>
      </c>
      <c r="T394" s="413">
        <v>0</v>
      </c>
      <c r="U394" s="413">
        <v>0</v>
      </c>
      <c r="V394" s="411">
        <v>0</v>
      </c>
      <c r="W394" s="383">
        <v>0</v>
      </c>
      <c r="X394" s="414">
        <v>0</v>
      </c>
      <c r="Y394" s="413">
        <v>0</v>
      </c>
      <c r="Z394" s="413">
        <v>0</v>
      </c>
      <c r="AA394" s="411">
        <v>0</v>
      </c>
      <c r="AB394" s="383">
        <v>0</v>
      </c>
      <c r="AC394" s="383">
        <v>0</v>
      </c>
    </row>
    <row r="395" spans="2:29" customFormat="1" hidden="1" outlineLevel="1" x14ac:dyDescent="0.25">
      <c r="B395" s="17" t="s">
        <v>5551</v>
      </c>
      <c r="C395" s="17" t="s">
        <v>5570</v>
      </c>
      <c r="D395" s="17" t="s">
        <v>5270</v>
      </c>
      <c r="E395" s="413">
        <v>0</v>
      </c>
      <c r="F395" s="413">
        <v>0</v>
      </c>
      <c r="G395" s="411">
        <v>0</v>
      </c>
      <c r="H395" s="383"/>
      <c r="I395" s="383">
        <v>0</v>
      </c>
      <c r="J395" s="413">
        <v>0</v>
      </c>
      <c r="K395" s="413">
        <v>0</v>
      </c>
      <c r="L395" s="411">
        <v>0</v>
      </c>
      <c r="M395" s="383">
        <v>0</v>
      </c>
      <c r="N395" s="383">
        <v>0</v>
      </c>
      <c r="O395" s="413">
        <v>0</v>
      </c>
      <c r="P395" s="413">
        <v>0</v>
      </c>
      <c r="Q395" s="411">
        <v>0</v>
      </c>
      <c r="R395" s="383">
        <v>0</v>
      </c>
      <c r="S395" s="383">
        <v>0</v>
      </c>
      <c r="T395" s="413">
        <v>0</v>
      </c>
      <c r="U395" s="413">
        <v>0</v>
      </c>
      <c r="V395" s="411">
        <v>0</v>
      </c>
      <c r="W395" s="383">
        <v>0</v>
      </c>
      <c r="X395" s="414">
        <v>0</v>
      </c>
      <c r="Y395" s="413">
        <v>0</v>
      </c>
      <c r="Z395" s="413">
        <v>0</v>
      </c>
      <c r="AA395" s="411">
        <v>0</v>
      </c>
      <c r="AB395" s="383">
        <v>0</v>
      </c>
      <c r="AC395" s="383">
        <v>0</v>
      </c>
    </row>
    <row r="396" spans="2:29" customFormat="1" hidden="1" outlineLevel="1" x14ac:dyDescent="0.25">
      <c r="B396" s="17" t="s">
        <v>5551</v>
      </c>
      <c r="C396" s="17" t="s">
        <v>5571</v>
      </c>
      <c r="D396" s="17" t="s">
        <v>5270</v>
      </c>
      <c r="E396" s="413">
        <v>0</v>
      </c>
      <c r="F396" s="413">
        <v>0</v>
      </c>
      <c r="G396" s="411">
        <v>0</v>
      </c>
      <c r="H396" s="383"/>
      <c r="I396" s="383">
        <v>0</v>
      </c>
      <c r="J396" s="413">
        <v>0</v>
      </c>
      <c r="K396" s="413">
        <v>0</v>
      </c>
      <c r="L396" s="411">
        <v>0</v>
      </c>
      <c r="M396" s="383">
        <v>0</v>
      </c>
      <c r="N396" s="383">
        <v>0</v>
      </c>
      <c r="O396" s="413">
        <v>0</v>
      </c>
      <c r="P396" s="413">
        <v>0</v>
      </c>
      <c r="Q396" s="411">
        <v>0</v>
      </c>
      <c r="R396" s="383">
        <v>0</v>
      </c>
      <c r="S396" s="383">
        <v>0</v>
      </c>
      <c r="T396" s="413">
        <v>0</v>
      </c>
      <c r="U396" s="413">
        <v>0</v>
      </c>
      <c r="V396" s="411">
        <v>0</v>
      </c>
      <c r="W396" s="383">
        <v>0</v>
      </c>
      <c r="X396" s="414">
        <v>0</v>
      </c>
      <c r="Y396" s="413">
        <v>0</v>
      </c>
      <c r="Z396" s="413">
        <v>0</v>
      </c>
      <c r="AA396" s="411">
        <v>0</v>
      </c>
      <c r="AB396" s="383">
        <v>0</v>
      </c>
      <c r="AC396" s="383">
        <v>0</v>
      </c>
    </row>
    <row r="397" spans="2:29" customFormat="1" hidden="1" outlineLevel="1" x14ac:dyDescent="0.25">
      <c r="B397" s="17" t="s">
        <v>5551</v>
      </c>
      <c r="C397" s="17" t="s">
        <v>3403</v>
      </c>
      <c r="D397" s="412" t="s">
        <v>1980</v>
      </c>
      <c r="E397" s="413">
        <v>2.6128796677462262E-3</v>
      </c>
      <c r="F397" s="413">
        <v>4.010100320844881E-3</v>
      </c>
      <c r="G397" s="411">
        <v>66.166655293940536</v>
      </c>
      <c r="H397" s="383"/>
      <c r="I397" s="383"/>
      <c r="J397" s="413">
        <v>1.6380976231711861E-3</v>
      </c>
      <c r="K397" s="413">
        <v>2.5318357420444147E-3</v>
      </c>
      <c r="L397" s="411">
        <v>41.775289743732841</v>
      </c>
      <c r="M397" s="383"/>
      <c r="N397" s="383"/>
      <c r="O397" s="413">
        <v>3.103517990324961E-3</v>
      </c>
      <c r="P397" s="413">
        <v>4.8090739758131617E-3</v>
      </c>
      <c r="Q397" s="411">
        <v>79.349720600917166</v>
      </c>
      <c r="R397" s="383"/>
      <c r="S397" s="383"/>
      <c r="T397" s="413">
        <v>2.7073193364900846E-3</v>
      </c>
      <c r="U397" s="413">
        <v>4.0422972238765235E-3</v>
      </c>
      <c r="V397" s="411">
        <v>66.697904193962643</v>
      </c>
      <c r="W397" s="383"/>
      <c r="X397" s="414"/>
      <c r="Y397" s="413">
        <v>4.5878178725310293E-3</v>
      </c>
      <c r="Z397" s="413">
        <v>6.7391696639926609E-3</v>
      </c>
      <c r="AA397" s="411">
        <v>111.1962994558789</v>
      </c>
      <c r="AB397" s="383"/>
      <c r="AC397" s="383"/>
    </row>
    <row r="398" spans="2:29" customFormat="1" hidden="1" outlineLevel="1" x14ac:dyDescent="0.25">
      <c r="B398" s="17" t="s">
        <v>5551</v>
      </c>
      <c r="C398" s="17" t="s">
        <v>5572</v>
      </c>
      <c r="D398" s="17" t="s">
        <v>5270</v>
      </c>
      <c r="E398" s="413">
        <v>0</v>
      </c>
      <c r="F398" s="413">
        <v>0</v>
      </c>
      <c r="G398" s="411">
        <v>0</v>
      </c>
      <c r="H398" s="383"/>
      <c r="I398" s="383">
        <v>0</v>
      </c>
      <c r="J398" s="413">
        <v>0</v>
      </c>
      <c r="K398" s="413">
        <v>0</v>
      </c>
      <c r="L398" s="411">
        <v>0</v>
      </c>
      <c r="M398" s="383">
        <v>0</v>
      </c>
      <c r="N398" s="383">
        <v>0</v>
      </c>
      <c r="O398" s="413">
        <v>0</v>
      </c>
      <c r="P398" s="413">
        <v>0</v>
      </c>
      <c r="Q398" s="411">
        <v>0</v>
      </c>
      <c r="R398" s="383">
        <v>0</v>
      </c>
      <c r="S398" s="383">
        <v>0</v>
      </c>
      <c r="T398" s="413">
        <v>0</v>
      </c>
      <c r="U398" s="413">
        <v>0</v>
      </c>
      <c r="V398" s="411">
        <v>0</v>
      </c>
      <c r="W398" s="383">
        <v>0</v>
      </c>
      <c r="X398" s="414">
        <v>0</v>
      </c>
      <c r="Y398" s="413">
        <v>0</v>
      </c>
      <c r="Z398" s="413">
        <v>0</v>
      </c>
      <c r="AA398" s="411">
        <v>0</v>
      </c>
      <c r="AB398" s="383">
        <v>0</v>
      </c>
      <c r="AC398" s="383">
        <v>0</v>
      </c>
    </row>
    <row r="399" spans="2:29" customFormat="1" hidden="1" outlineLevel="1" x14ac:dyDescent="0.25">
      <c r="B399" s="17" t="s">
        <v>5551</v>
      </c>
      <c r="C399" s="17" t="s">
        <v>4006</v>
      </c>
      <c r="D399" s="412" t="s">
        <v>1980</v>
      </c>
      <c r="E399" s="413">
        <v>2.210898180400653E-3</v>
      </c>
      <c r="F399" s="413">
        <v>3.6034290494802754E-3</v>
      </c>
      <c r="G399" s="411">
        <v>59.456579316424545</v>
      </c>
      <c r="H399" s="383"/>
      <c r="I399" s="383"/>
      <c r="J399" s="413">
        <v>1.6611582293465741E-3</v>
      </c>
      <c r="K399" s="413">
        <v>2.7073247616777839E-3</v>
      </c>
      <c r="L399" s="411">
        <v>44.670858567683432</v>
      </c>
      <c r="M399" s="383"/>
      <c r="N399" s="383"/>
      <c r="O399" s="413">
        <v>2.6815366832504111E-3</v>
      </c>
      <c r="P399" s="413">
        <v>4.3705132829679411E-3</v>
      </c>
      <c r="Q399" s="411">
        <v>72.113469168971022</v>
      </c>
      <c r="R399" s="383"/>
      <c r="S399" s="383"/>
      <c r="T399" s="413">
        <v>1.8620958553522812E-3</v>
      </c>
      <c r="U399" s="413">
        <v>3.0350307413259999E-3</v>
      </c>
      <c r="V399" s="411">
        <v>50.078007231878999</v>
      </c>
      <c r="W399" s="383"/>
      <c r="X399" s="414"/>
      <c r="Y399" s="413">
        <v>2.5543823346102991E-3</v>
      </c>
      <c r="Z399" s="413">
        <v>4.1636432054147875E-3</v>
      </c>
      <c r="AA399" s="411">
        <v>68.700112889343998</v>
      </c>
      <c r="AB399" s="383"/>
      <c r="AC399" s="383"/>
    </row>
    <row r="400" spans="2:29" customFormat="1" hidden="1" outlineLevel="1" x14ac:dyDescent="0.25">
      <c r="B400" s="17" t="s">
        <v>5551</v>
      </c>
      <c r="C400" s="17" t="s">
        <v>5573</v>
      </c>
      <c r="D400" s="412" t="s">
        <v>1980</v>
      </c>
      <c r="E400" s="413">
        <v>2.763622725500816E-3</v>
      </c>
      <c r="F400" s="413">
        <v>3.4116503815591593E-3</v>
      </c>
      <c r="G400" s="411">
        <v>56.292231295726125</v>
      </c>
      <c r="H400" s="383"/>
      <c r="I400" s="383"/>
      <c r="J400" s="413">
        <v>1.4175176879818274E-3</v>
      </c>
      <c r="K400" s="413">
        <v>1.7498274258131474E-3</v>
      </c>
      <c r="L400" s="411">
        <v>28.872152525916931</v>
      </c>
      <c r="M400" s="383"/>
      <c r="N400" s="383"/>
      <c r="O400" s="413">
        <v>4.0239863457572599E-3</v>
      </c>
      <c r="P400" s="413">
        <v>4.967665781042626E-3</v>
      </c>
      <c r="Q400" s="411">
        <v>81.966485387203335</v>
      </c>
      <c r="R400" s="383"/>
      <c r="S400" s="383"/>
      <c r="T400" s="413">
        <v>1.3221313540495989E-3</v>
      </c>
      <c r="U400" s="413">
        <v>1.6319565630471039E-3</v>
      </c>
      <c r="V400" s="411">
        <v>26.927283290277213</v>
      </c>
      <c r="W400" s="383"/>
      <c r="X400" s="414"/>
      <c r="Y400" s="413">
        <v>9.3199128821366828E-3</v>
      </c>
      <c r="Z400" s="413">
        <v>1.1505856085401467E-2</v>
      </c>
      <c r="AA400" s="411">
        <v>189.84662540912421</v>
      </c>
      <c r="AB400" s="383"/>
      <c r="AC400" s="383"/>
    </row>
    <row r="401" spans="2:29" customFormat="1" hidden="1" outlineLevel="1" x14ac:dyDescent="0.25">
      <c r="B401" s="17" t="s">
        <v>5551</v>
      </c>
      <c r="C401" s="17" t="s">
        <v>4001</v>
      </c>
      <c r="D401" s="412" t="s">
        <v>1980</v>
      </c>
      <c r="E401" s="413">
        <v>2.1439012658430573E-3</v>
      </c>
      <c r="F401" s="413">
        <v>3.2088172227360385E-3</v>
      </c>
      <c r="G401" s="411">
        <v>52.945484175144635</v>
      </c>
      <c r="H401" s="383"/>
      <c r="I401" s="383"/>
      <c r="J401" s="413">
        <v>4.0264999288680417E-4</v>
      </c>
      <c r="K401" s="413">
        <v>6.0431678113103738E-4</v>
      </c>
      <c r="L401" s="411">
        <v>9.971226888662116</v>
      </c>
      <c r="M401" s="383"/>
      <c r="N401" s="383"/>
      <c r="O401" s="413">
        <v>3.5264794809848352E-3</v>
      </c>
      <c r="P401" s="413">
        <v>5.2519985569962598E-3</v>
      </c>
      <c r="Q401" s="411">
        <v>86.657976190438291</v>
      </c>
      <c r="R401" s="383"/>
      <c r="S401" s="383"/>
      <c r="T401" s="413">
        <v>8.4392451734437472E-4</v>
      </c>
      <c r="U401" s="413">
        <v>1.3215857941612907E-3</v>
      </c>
      <c r="V401" s="411">
        <v>21.806165603661295</v>
      </c>
      <c r="W401" s="383"/>
      <c r="X401" s="414"/>
      <c r="Y401" s="413">
        <v>1.0746948879774725E-2</v>
      </c>
      <c r="Z401" s="413">
        <v>1.6078367514465512E-2</v>
      </c>
      <c r="AA401" s="411">
        <v>265.29306398868096</v>
      </c>
      <c r="AB401" s="383"/>
      <c r="AC401" s="383"/>
    </row>
    <row r="402" spans="2:29" customFormat="1" hidden="1" outlineLevel="1" x14ac:dyDescent="0.25">
      <c r="B402" s="17" t="s">
        <v>5551</v>
      </c>
      <c r="C402" s="17" t="s">
        <v>5574</v>
      </c>
      <c r="D402" s="17" t="s">
        <v>1980</v>
      </c>
      <c r="E402" s="413">
        <v>0</v>
      </c>
      <c r="F402" s="413">
        <v>0</v>
      </c>
      <c r="G402" s="411">
        <v>0</v>
      </c>
      <c r="H402" s="383"/>
      <c r="I402" s="383">
        <v>0</v>
      </c>
      <c r="J402" s="413">
        <v>0</v>
      </c>
      <c r="K402" s="413">
        <v>0</v>
      </c>
      <c r="L402" s="411">
        <v>0</v>
      </c>
      <c r="M402" s="383">
        <v>0</v>
      </c>
      <c r="N402" s="383">
        <v>0</v>
      </c>
      <c r="O402" s="413">
        <v>0</v>
      </c>
      <c r="P402" s="413">
        <v>0</v>
      </c>
      <c r="Q402" s="411">
        <v>0</v>
      </c>
      <c r="R402" s="383">
        <v>0</v>
      </c>
      <c r="S402" s="383">
        <v>0</v>
      </c>
      <c r="T402" s="413">
        <v>0</v>
      </c>
      <c r="U402" s="413">
        <v>0</v>
      </c>
      <c r="V402" s="411">
        <v>0</v>
      </c>
      <c r="W402" s="383">
        <v>0</v>
      </c>
      <c r="X402" s="414">
        <v>0</v>
      </c>
      <c r="Y402" s="413">
        <v>0</v>
      </c>
      <c r="Z402" s="413">
        <v>0</v>
      </c>
      <c r="AA402" s="411">
        <v>0</v>
      </c>
      <c r="AB402" s="383">
        <v>0</v>
      </c>
      <c r="AC402" s="383">
        <v>0</v>
      </c>
    </row>
    <row r="403" spans="2:29" customFormat="1" hidden="1" outlineLevel="1" x14ac:dyDescent="0.25">
      <c r="B403" s="17" t="s">
        <v>5551</v>
      </c>
      <c r="C403" s="17" t="s">
        <v>5575</v>
      </c>
      <c r="D403" s="412" t="s">
        <v>1980</v>
      </c>
      <c r="E403" s="413">
        <v>9.2120757516693866E-4</v>
      </c>
      <c r="F403" s="413">
        <v>1.1422973932070039E-3</v>
      </c>
      <c r="G403" s="411">
        <v>18.847906987915565</v>
      </c>
      <c r="H403" s="383"/>
      <c r="I403" s="383"/>
      <c r="J403" s="413">
        <v>7.2855659867031113E-4</v>
      </c>
      <c r="K403" s="413">
        <v>9.034101823511858E-4</v>
      </c>
      <c r="L403" s="411">
        <v>14.906268008794566</v>
      </c>
      <c r="M403" s="383"/>
      <c r="N403" s="383"/>
      <c r="O403" s="413">
        <v>1.2328644380979804E-3</v>
      </c>
      <c r="P403" s="413">
        <v>1.528751903241496E-3</v>
      </c>
      <c r="Q403" s="411">
        <v>25.224406403484682</v>
      </c>
      <c r="R403" s="383"/>
      <c r="S403" s="383"/>
      <c r="T403" s="413">
        <v>5.2193850336118639E-4</v>
      </c>
      <c r="U403" s="413">
        <v>6.4720374416787115E-4</v>
      </c>
      <c r="V403" s="411">
        <v>10.678861778769875</v>
      </c>
      <c r="W403" s="383"/>
      <c r="X403" s="414"/>
      <c r="Y403" s="413">
        <v>0</v>
      </c>
      <c r="Z403" s="413">
        <v>0</v>
      </c>
      <c r="AA403" s="411">
        <v>0</v>
      </c>
      <c r="AB403" s="383"/>
      <c r="AC403" s="383"/>
    </row>
    <row r="404" spans="2:29" customFormat="1" hidden="1" outlineLevel="1" x14ac:dyDescent="0.25">
      <c r="B404" s="17" t="s">
        <v>5551</v>
      </c>
      <c r="C404" s="17" t="s">
        <v>5576</v>
      </c>
      <c r="D404" s="17" t="s">
        <v>1980</v>
      </c>
      <c r="E404" s="413">
        <v>0</v>
      </c>
      <c r="F404" s="413">
        <v>0</v>
      </c>
      <c r="G404" s="411">
        <v>0</v>
      </c>
      <c r="H404" s="383"/>
      <c r="I404" s="383">
        <v>0</v>
      </c>
      <c r="J404" s="413">
        <v>0</v>
      </c>
      <c r="K404" s="413">
        <v>0</v>
      </c>
      <c r="L404" s="411">
        <v>0</v>
      </c>
      <c r="M404" s="383">
        <v>0</v>
      </c>
      <c r="N404" s="383">
        <v>0</v>
      </c>
      <c r="O404" s="413">
        <v>0</v>
      </c>
      <c r="P404" s="413">
        <v>0</v>
      </c>
      <c r="Q404" s="411">
        <v>0</v>
      </c>
      <c r="R404" s="383">
        <v>0</v>
      </c>
      <c r="S404" s="383">
        <v>0</v>
      </c>
      <c r="T404" s="413">
        <v>0</v>
      </c>
      <c r="U404" s="413">
        <v>0</v>
      </c>
      <c r="V404" s="411">
        <v>0</v>
      </c>
      <c r="W404" s="383">
        <v>0</v>
      </c>
      <c r="X404" s="414">
        <v>0</v>
      </c>
      <c r="Y404" s="413">
        <v>0</v>
      </c>
      <c r="Z404" s="413">
        <v>0</v>
      </c>
      <c r="AA404" s="411">
        <v>0</v>
      </c>
      <c r="AB404" s="383">
        <v>0</v>
      </c>
      <c r="AC404" s="383">
        <v>0</v>
      </c>
    </row>
    <row r="405" spans="2:29" hidden="1" outlineLevel="1" x14ac:dyDescent="0.25">
      <c r="B405" s="185" t="s">
        <v>5551</v>
      </c>
      <c r="C405" s="185" t="s">
        <v>2140</v>
      </c>
      <c r="D405" s="187" t="s">
        <v>1980</v>
      </c>
      <c r="E405" s="382">
        <v>8.374614319699443E-3</v>
      </c>
      <c r="F405" s="382">
        <v>1.255421683437504E-2</v>
      </c>
      <c r="G405" s="411">
        <v>207.14457776718814</v>
      </c>
      <c r="H405" s="383"/>
      <c r="I405" s="383"/>
      <c r="J405" s="382">
        <v>6.6276733598148296E-3</v>
      </c>
      <c r="K405" s="382">
        <v>9.879333386230895E-3</v>
      </c>
      <c r="L405" s="411">
        <v>163.00900087280976</v>
      </c>
      <c r="M405" s="383"/>
      <c r="N405" s="383"/>
      <c r="O405" s="382">
        <v>8.1076406529911518E-3</v>
      </c>
      <c r="P405" s="382">
        <v>1.2416207922077817E-2</v>
      </c>
      <c r="Q405" s="411">
        <v>204.86743071428398</v>
      </c>
      <c r="R405" s="383"/>
      <c r="S405" s="383"/>
      <c r="T405" s="382">
        <v>1.1422373933106248E-2</v>
      </c>
      <c r="U405" s="382">
        <v>1.6616239391362513E-2</v>
      </c>
      <c r="V405" s="411">
        <v>274.16794995748148</v>
      </c>
      <c r="W405" s="383"/>
      <c r="X405" s="383"/>
      <c r="Y405" s="382">
        <v>7.982444795657186E-3</v>
      </c>
      <c r="Z405" s="382">
        <v>1.1609667710803809E-2</v>
      </c>
      <c r="AA405" s="411">
        <v>191.55951722826285</v>
      </c>
      <c r="AB405" s="383"/>
      <c r="AC405" s="383"/>
    </row>
    <row r="406" spans="2:29" customFormat="1" hidden="1" outlineLevel="1" x14ac:dyDescent="0.25">
      <c r="B406" s="17" t="s">
        <v>5551</v>
      </c>
      <c r="C406" s="17" t="s">
        <v>5577</v>
      </c>
      <c r="D406" s="17" t="s">
        <v>3310</v>
      </c>
      <c r="E406" s="413">
        <v>0</v>
      </c>
      <c r="F406" s="413">
        <v>0</v>
      </c>
      <c r="G406" s="411">
        <v>0</v>
      </c>
      <c r="H406" s="383"/>
      <c r="I406" s="383">
        <v>0</v>
      </c>
      <c r="J406" s="413">
        <v>0</v>
      </c>
      <c r="K406" s="413">
        <v>0</v>
      </c>
      <c r="L406" s="411">
        <v>0</v>
      </c>
      <c r="M406" s="383">
        <v>0</v>
      </c>
      <c r="N406" s="383">
        <v>0</v>
      </c>
      <c r="O406" s="413">
        <v>0</v>
      </c>
      <c r="P406" s="413">
        <v>0</v>
      </c>
      <c r="Q406" s="411">
        <v>0</v>
      </c>
      <c r="R406" s="383">
        <v>0</v>
      </c>
      <c r="S406" s="383">
        <v>0</v>
      </c>
      <c r="T406" s="413">
        <v>0</v>
      </c>
      <c r="U406" s="413">
        <v>0</v>
      </c>
      <c r="V406" s="411">
        <v>0</v>
      </c>
      <c r="W406" s="383">
        <v>0</v>
      </c>
      <c r="X406" s="414">
        <v>0</v>
      </c>
      <c r="Y406" s="413">
        <v>0</v>
      </c>
      <c r="Z406" s="413">
        <v>0</v>
      </c>
      <c r="AA406" s="411">
        <v>0</v>
      </c>
      <c r="AB406" s="383">
        <v>0</v>
      </c>
      <c r="AC406" s="383">
        <v>0</v>
      </c>
    </row>
    <row r="407" spans="2:29" customFormat="1" hidden="1" outlineLevel="1" x14ac:dyDescent="0.25">
      <c r="B407" s="17" t="s">
        <v>5551</v>
      </c>
      <c r="C407" s="17" t="s">
        <v>5578</v>
      </c>
      <c r="D407" s="17" t="s">
        <v>5270</v>
      </c>
      <c r="E407" s="413">
        <v>0</v>
      </c>
      <c r="F407" s="413">
        <v>0</v>
      </c>
      <c r="G407" s="411">
        <v>0</v>
      </c>
      <c r="H407" s="383"/>
      <c r="I407" s="383">
        <v>0</v>
      </c>
      <c r="J407" s="413">
        <v>0</v>
      </c>
      <c r="K407" s="413">
        <v>0</v>
      </c>
      <c r="L407" s="411">
        <v>0</v>
      </c>
      <c r="M407" s="383">
        <v>0</v>
      </c>
      <c r="N407" s="383">
        <v>0</v>
      </c>
      <c r="O407" s="413">
        <v>0</v>
      </c>
      <c r="P407" s="413">
        <v>0</v>
      </c>
      <c r="Q407" s="411">
        <v>0</v>
      </c>
      <c r="R407" s="383">
        <v>0</v>
      </c>
      <c r="S407" s="383">
        <v>0</v>
      </c>
      <c r="T407" s="413">
        <v>0</v>
      </c>
      <c r="U407" s="413">
        <v>0</v>
      </c>
      <c r="V407" s="411">
        <v>0</v>
      </c>
      <c r="W407" s="383">
        <v>0</v>
      </c>
      <c r="X407" s="414">
        <v>0</v>
      </c>
      <c r="Y407" s="413">
        <v>0</v>
      </c>
      <c r="Z407" s="413">
        <v>0</v>
      </c>
      <c r="AA407" s="411">
        <v>0</v>
      </c>
      <c r="AB407" s="383">
        <v>0</v>
      </c>
      <c r="AC407" s="383">
        <v>0</v>
      </c>
    </row>
    <row r="408" spans="2:29" customFormat="1" hidden="1" outlineLevel="1" x14ac:dyDescent="0.25">
      <c r="B408" s="17" t="s">
        <v>5551</v>
      </c>
      <c r="C408" s="17" t="s">
        <v>5579</v>
      </c>
      <c r="D408" s="412" t="s">
        <v>1980</v>
      </c>
      <c r="E408" s="413">
        <v>9.3795680380633756E-4</v>
      </c>
      <c r="F408" s="413">
        <v>1.5179825915887209E-3</v>
      </c>
      <c r="G408" s="411">
        <v>25.046712761213897</v>
      </c>
      <c r="H408" s="383"/>
      <c r="I408" s="383"/>
      <c r="J408" s="413">
        <v>7.7131940596827648E-4</v>
      </c>
      <c r="K408" s="413">
        <v>1.2433151882708974E-3</v>
      </c>
      <c r="L408" s="411">
        <v>20.514700606469805</v>
      </c>
      <c r="M408" s="383"/>
      <c r="N408" s="383"/>
      <c r="O408" s="413">
        <v>1.2228690741636645E-3</v>
      </c>
      <c r="P408" s="413">
        <v>1.9836107987697377E-3</v>
      </c>
      <c r="Q408" s="411">
        <v>32.729578179700674</v>
      </c>
      <c r="R408" s="383"/>
      <c r="S408" s="383"/>
      <c r="T408" s="413">
        <v>4.4520695572356151E-4</v>
      </c>
      <c r="U408" s="413">
        <v>7.160411871220615E-4</v>
      </c>
      <c r="V408" s="411">
        <v>11.814679587514014</v>
      </c>
      <c r="W408" s="383"/>
      <c r="X408" s="414"/>
      <c r="Y408" s="413">
        <v>2.0334355379207306E-3</v>
      </c>
      <c r="Z408" s="413">
        <v>3.3060272787361214E-3</v>
      </c>
      <c r="AA408" s="411">
        <v>54.549450099146007</v>
      </c>
      <c r="AB408" s="383"/>
      <c r="AC408" s="383"/>
    </row>
    <row r="409" spans="2:29" customFormat="1" hidden="1" outlineLevel="1" x14ac:dyDescent="0.25">
      <c r="B409" s="17" t="s">
        <v>5551</v>
      </c>
      <c r="C409" s="17" t="s">
        <v>5580</v>
      </c>
      <c r="D409" s="17" t="s">
        <v>5270</v>
      </c>
      <c r="E409" s="413">
        <v>0</v>
      </c>
      <c r="F409" s="413">
        <v>0</v>
      </c>
      <c r="G409" s="411">
        <v>0</v>
      </c>
      <c r="H409" s="383"/>
      <c r="I409" s="383">
        <v>0</v>
      </c>
      <c r="J409" s="413">
        <v>0</v>
      </c>
      <c r="K409" s="413">
        <v>0</v>
      </c>
      <c r="L409" s="411">
        <v>0</v>
      </c>
      <c r="M409" s="383">
        <v>0</v>
      </c>
      <c r="N409" s="383">
        <v>0</v>
      </c>
      <c r="O409" s="413">
        <v>0</v>
      </c>
      <c r="P409" s="413">
        <v>0</v>
      </c>
      <c r="Q409" s="411">
        <v>0</v>
      </c>
      <c r="R409" s="383">
        <v>0</v>
      </c>
      <c r="S409" s="383">
        <v>0</v>
      </c>
      <c r="T409" s="413">
        <v>0</v>
      </c>
      <c r="U409" s="413">
        <v>0</v>
      </c>
      <c r="V409" s="411">
        <v>0</v>
      </c>
      <c r="W409" s="383">
        <v>0</v>
      </c>
      <c r="X409" s="414">
        <v>0</v>
      </c>
      <c r="Y409" s="413">
        <v>0</v>
      </c>
      <c r="Z409" s="413">
        <v>0</v>
      </c>
      <c r="AA409" s="411">
        <v>0</v>
      </c>
      <c r="AB409" s="383">
        <v>0</v>
      </c>
      <c r="AC409" s="383">
        <v>0</v>
      </c>
    </row>
    <row r="410" spans="2:29" customFormat="1" hidden="1" outlineLevel="1" x14ac:dyDescent="0.25">
      <c r="B410" s="17" t="s">
        <v>5551</v>
      </c>
      <c r="C410" s="17" t="s">
        <v>4004</v>
      </c>
      <c r="D410" s="412" t="s">
        <v>1980</v>
      </c>
      <c r="E410" s="413">
        <v>1.3399382911519108E-4</v>
      </c>
      <c r="F410" s="413">
        <v>2.2041984889448933E-4</v>
      </c>
      <c r="G410" s="411">
        <v>3.6369275067590738</v>
      </c>
      <c r="H410" s="383"/>
      <c r="I410" s="383"/>
      <c r="J410" s="413">
        <v>1.4158588670234461E-4</v>
      </c>
      <c r="K410" s="413">
        <v>2.3290878362535678E-4</v>
      </c>
      <c r="L410" s="411">
        <v>3.8429949298183868</v>
      </c>
      <c r="M410" s="383"/>
      <c r="N410" s="383"/>
      <c r="O410" s="413">
        <v>1.0049715540860237E-4</v>
      </c>
      <c r="P410" s="413">
        <v>1.6531782064715088E-4</v>
      </c>
      <c r="Q410" s="411">
        <v>2.7277440406779894</v>
      </c>
      <c r="R410" s="383"/>
      <c r="S410" s="383"/>
      <c r="T410" s="413">
        <v>2.0877540134447455E-4</v>
      </c>
      <c r="U410" s="413">
        <v>3.434355352116607E-4</v>
      </c>
      <c r="V410" s="411">
        <v>5.6666863309924018</v>
      </c>
      <c r="W410" s="383"/>
      <c r="X410" s="414"/>
      <c r="Y410" s="413">
        <v>0</v>
      </c>
      <c r="Z410" s="413">
        <v>0</v>
      </c>
      <c r="AA410" s="411">
        <v>0</v>
      </c>
      <c r="AB410" s="383"/>
      <c r="AC410" s="383"/>
    </row>
    <row r="411" spans="2:29" customFormat="1" hidden="1" outlineLevel="1" x14ac:dyDescent="0.25">
      <c r="B411" s="17" t="s">
        <v>5551</v>
      </c>
      <c r="C411" s="17" t="s">
        <v>5581</v>
      </c>
      <c r="D411" s="17" t="s">
        <v>2039</v>
      </c>
      <c r="E411" s="413">
        <v>0</v>
      </c>
      <c r="F411" s="413">
        <v>0</v>
      </c>
      <c r="G411" s="411">
        <v>0</v>
      </c>
      <c r="H411" s="383"/>
      <c r="I411" s="383">
        <v>0</v>
      </c>
      <c r="J411" s="413">
        <v>0</v>
      </c>
      <c r="K411" s="413">
        <v>0</v>
      </c>
      <c r="L411" s="411">
        <v>0</v>
      </c>
      <c r="M411" s="383">
        <v>0</v>
      </c>
      <c r="N411" s="383">
        <v>0</v>
      </c>
      <c r="O411" s="413">
        <v>0</v>
      </c>
      <c r="P411" s="413">
        <v>0</v>
      </c>
      <c r="Q411" s="411">
        <v>0</v>
      </c>
      <c r="R411" s="383">
        <v>0</v>
      </c>
      <c r="S411" s="383">
        <v>0</v>
      </c>
      <c r="T411" s="413">
        <v>0</v>
      </c>
      <c r="U411" s="413">
        <v>0</v>
      </c>
      <c r="V411" s="411">
        <v>0</v>
      </c>
      <c r="W411" s="383">
        <v>0</v>
      </c>
      <c r="X411" s="414">
        <v>0</v>
      </c>
      <c r="Y411" s="413">
        <v>0</v>
      </c>
      <c r="Z411" s="413">
        <v>0</v>
      </c>
      <c r="AA411" s="411">
        <v>0</v>
      </c>
      <c r="AB411" s="383">
        <v>0</v>
      </c>
      <c r="AC411" s="383">
        <v>0</v>
      </c>
    </row>
    <row r="412" spans="2:29" customFormat="1" hidden="1" outlineLevel="1" x14ac:dyDescent="0.25">
      <c r="B412" s="17" t="s">
        <v>5551</v>
      </c>
      <c r="C412" s="17" t="s">
        <v>5582</v>
      </c>
      <c r="D412" s="17" t="s">
        <v>5270</v>
      </c>
      <c r="E412" s="413">
        <v>0</v>
      </c>
      <c r="F412" s="413">
        <v>0</v>
      </c>
      <c r="G412" s="411">
        <v>0</v>
      </c>
      <c r="H412" s="383"/>
      <c r="I412" s="383">
        <v>0</v>
      </c>
      <c r="J412" s="413">
        <v>0</v>
      </c>
      <c r="K412" s="413">
        <v>0</v>
      </c>
      <c r="L412" s="411">
        <v>0</v>
      </c>
      <c r="M412" s="383">
        <v>0</v>
      </c>
      <c r="N412" s="383">
        <v>0</v>
      </c>
      <c r="O412" s="413">
        <v>0</v>
      </c>
      <c r="P412" s="413">
        <v>0</v>
      </c>
      <c r="Q412" s="411">
        <v>0</v>
      </c>
      <c r="R412" s="383">
        <v>0</v>
      </c>
      <c r="S412" s="383">
        <v>0</v>
      </c>
      <c r="T412" s="413">
        <v>0</v>
      </c>
      <c r="U412" s="413">
        <v>0</v>
      </c>
      <c r="V412" s="411">
        <v>0</v>
      </c>
      <c r="W412" s="383">
        <v>0</v>
      </c>
      <c r="X412" s="414">
        <v>0</v>
      </c>
      <c r="Y412" s="413">
        <v>0</v>
      </c>
      <c r="Z412" s="413">
        <v>0</v>
      </c>
      <c r="AA412" s="411">
        <v>0</v>
      </c>
      <c r="AB412" s="383">
        <v>0</v>
      </c>
      <c r="AC412" s="383">
        <v>0</v>
      </c>
    </row>
    <row r="413" spans="2:29" customFormat="1" hidden="1" outlineLevel="1" x14ac:dyDescent="0.25">
      <c r="B413" s="17" t="s">
        <v>5551</v>
      </c>
      <c r="C413" s="17" t="s">
        <v>4025</v>
      </c>
      <c r="D413" s="412" t="s">
        <v>2025</v>
      </c>
      <c r="E413" s="413">
        <v>3.9360687302587381E-3</v>
      </c>
      <c r="F413" s="413">
        <v>3.6844953160949669E-3</v>
      </c>
      <c r="G413" s="411">
        <v>60.794172715566951</v>
      </c>
      <c r="H413" s="383"/>
      <c r="I413" s="383"/>
      <c r="J413" s="413">
        <v>2.2473289052134795E-3</v>
      </c>
      <c r="K413" s="413">
        <v>2.1176303110877009E-3</v>
      </c>
      <c r="L413" s="411">
        <v>34.940900132947064</v>
      </c>
      <c r="M413" s="383"/>
      <c r="N413" s="383"/>
      <c r="O413" s="413">
        <v>4.7578824871467272E-3</v>
      </c>
      <c r="P413" s="413">
        <v>4.5395164166113899E-3</v>
      </c>
      <c r="Q413" s="411">
        <v>74.902020874087938</v>
      </c>
      <c r="R413" s="383"/>
      <c r="S413" s="383"/>
      <c r="T413" s="413">
        <v>4.1161393519384987E-3</v>
      </c>
      <c r="U413" s="413">
        <v>3.6595317927059215E-3</v>
      </c>
      <c r="V413" s="411">
        <v>60.382274579647707</v>
      </c>
      <c r="W413" s="383"/>
      <c r="X413" s="414"/>
      <c r="Y413" s="413">
        <v>8.1785261072621959E-3</v>
      </c>
      <c r="Z413" s="413">
        <v>7.2573005334203239E-3</v>
      </c>
      <c r="AA413" s="411">
        <v>119.74545880143535</v>
      </c>
      <c r="AB413" s="383"/>
      <c r="AC413" s="383"/>
    </row>
    <row r="414" spans="2:29" customFormat="1" hidden="1" outlineLevel="1" x14ac:dyDescent="0.25">
      <c r="B414" s="17" t="s">
        <v>5551</v>
      </c>
      <c r="C414" s="17" t="s">
        <v>5583</v>
      </c>
      <c r="D414" s="412" t="s">
        <v>2365</v>
      </c>
      <c r="E414" s="413">
        <v>1.6749228639398885E-5</v>
      </c>
      <c r="F414" s="413">
        <v>4.0834619422854478E-4</v>
      </c>
      <c r="G414" s="411">
        <v>6.7377122047709888</v>
      </c>
      <c r="H414" s="383"/>
      <c r="I414" s="383"/>
      <c r="J414" s="413">
        <v>2.9581763339759026E-6</v>
      </c>
      <c r="K414" s="413">
        <v>7.2120339022332513E-5</v>
      </c>
      <c r="L414" s="411">
        <v>1.1899855938684865</v>
      </c>
      <c r="M414" s="383"/>
      <c r="N414" s="383"/>
      <c r="O414" s="413">
        <v>3.0499358392646879E-5</v>
      </c>
      <c r="P414" s="413">
        <v>7.4357435761273087E-4</v>
      </c>
      <c r="Q414" s="411">
        <v>12.26897690061006</v>
      </c>
      <c r="R414" s="383"/>
      <c r="S414" s="383"/>
      <c r="T414" s="413">
        <v>0</v>
      </c>
      <c r="U414" s="413">
        <v>0</v>
      </c>
      <c r="V414" s="411">
        <v>0</v>
      </c>
      <c r="W414" s="383"/>
      <c r="X414" s="414"/>
      <c r="Y414" s="413">
        <v>8.4726480746697105E-5</v>
      </c>
      <c r="Z414" s="413">
        <v>2.0656316006044751E-3</v>
      </c>
      <c r="AA414" s="411">
        <v>34.082921409973842</v>
      </c>
      <c r="AB414" s="383"/>
      <c r="AC414" s="383"/>
    </row>
    <row r="415" spans="2:29" customFormat="1" hidden="1" outlineLevel="1" x14ac:dyDescent="0.25">
      <c r="B415" s="17" t="s">
        <v>5551</v>
      </c>
      <c r="C415" s="17" t="s">
        <v>5584</v>
      </c>
      <c r="D415" s="412" t="s">
        <v>2039</v>
      </c>
      <c r="E415" s="413">
        <v>1.6749228639398885E-5</v>
      </c>
      <c r="F415" s="413">
        <v>8.1233758901084579E-5</v>
      </c>
      <c r="G415" s="411">
        <v>1.3403570218678955</v>
      </c>
      <c r="H415" s="383"/>
      <c r="I415" s="383"/>
      <c r="J415" s="413">
        <v>2.9581763339759026E-6</v>
      </c>
      <c r="K415" s="413">
        <v>1.4347155219783092E-5</v>
      </c>
      <c r="L415" s="411">
        <v>0.23672806112642103</v>
      </c>
      <c r="M415" s="383"/>
      <c r="N415" s="383"/>
      <c r="O415" s="413">
        <v>3.0499358392646879E-5</v>
      </c>
      <c r="P415" s="413">
        <v>1.4792188820433736E-4</v>
      </c>
      <c r="Q415" s="411">
        <v>2.4407111553715666</v>
      </c>
      <c r="R415" s="383"/>
      <c r="S415" s="383"/>
      <c r="T415" s="413">
        <v>0</v>
      </c>
      <c r="U415" s="413">
        <v>0</v>
      </c>
      <c r="V415" s="411">
        <v>0</v>
      </c>
      <c r="W415" s="383"/>
      <c r="X415" s="414"/>
      <c r="Y415" s="413">
        <v>8.4726480746697105E-5</v>
      </c>
      <c r="Z415" s="413">
        <v>4.109234316214809E-4</v>
      </c>
      <c r="AA415" s="411">
        <v>6.780236621754435</v>
      </c>
      <c r="AB415" s="383"/>
      <c r="AC415" s="383"/>
    </row>
    <row r="416" spans="2:29" customFormat="1" hidden="1" outlineLevel="1" x14ac:dyDescent="0.25">
      <c r="B416" s="17" t="s">
        <v>5551</v>
      </c>
      <c r="C416" s="17" t="s">
        <v>5585</v>
      </c>
      <c r="D416" s="412" t="s">
        <v>2039</v>
      </c>
      <c r="E416" s="413">
        <v>1.6749228639398885E-5</v>
      </c>
      <c r="F416" s="413">
        <v>8.0563789755508624E-5</v>
      </c>
      <c r="G416" s="411">
        <v>1.3293025309658923</v>
      </c>
      <c r="H416" s="383"/>
      <c r="I416" s="383"/>
      <c r="J416" s="413">
        <v>2.9581763339759026E-6</v>
      </c>
      <c r="K416" s="413">
        <v>1.4228828166424054E-5</v>
      </c>
      <c r="L416" s="411">
        <v>0.2347756647459969</v>
      </c>
      <c r="M416" s="383"/>
      <c r="N416" s="383"/>
      <c r="O416" s="413">
        <v>3.0499358392646879E-5</v>
      </c>
      <c r="P416" s="413">
        <v>1.4670191386863149E-4</v>
      </c>
      <c r="Q416" s="411">
        <v>2.4205815788324196</v>
      </c>
      <c r="R416" s="383"/>
      <c r="S416" s="383"/>
      <c r="T416" s="413">
        <v>0</v>
      </c>
      <c r="U416" s="413">
        <v>0</v>
      </c>
      <c r="V416" s="411">
        <v>0</v>
      </c>
      <c r="W416" s="383"/>
      <c r="X416" s="414"/>
      <c r="Y416" s="413">
        <v>8.4726480746697105E-5</v>
      </c>
      <c r="Z416" s="413">
        <v>4.0753437239161308E-4</v>
      </c>
      <c r="AA416" s="411">
        <v>6.7243171444616161</v>
      </c>
      <c r="AB416" s="383"/>
      <c r="AC416" s="383"/>
    </row>
    <row r="417" spans="2:29" customFormat="1" hidden="1" outlineLevel="1" x14ac:dyDescent="0.25">
      <c r="B417" s="17" t="s">
        <v>5551</v>
      </c>
      <c r="C417" s="17" t="s">
        <v>5586</v>
      </c>
      <c r="D417" s="412" t="s">
        <v>2039</v>
      </c>
      <c r="E417" s="413">
        <v>1.6749228639398885E-5</v>
      </c>
      <c r="F417" s="413">
        <v>8.0396297469114642E-5</v>
      </c>
      <c r="G417" s="411">
        <v>1.3265389082403916</v>
      </c>
      <c r="H417" s="383"/>
      <c r="I417" s="383"/>
      <c r="J417" s="413">
        <v>2.9581763339759026E-6</v>
      </c>
      <c r="K417" s="413">
        <v>1.4199246403084323E-5</v>
      </c>
      <c r="L417" s="411">
        <v>0.23428756565089134</v>
      </c>
      <c r="M417" s="383"/>
      <c r="N417" s="383"/>
      <c r="O417" s="413">
        <v>3.0499358392646879E-5</v>
      </c>
      <c r="P417" s="413">
        <v>1.4639692028470502E-4</v>
      </c>
      <c r="Q417" s="411">
        <v>2.4155491846976327</v>
      </c>
      <c r="R417" s="383"/>
      <c r="S417" s="383"/>
      <c r="T417" s="413">
        <v>0</v>
      </c>
      <c r="U417" s="413">
        <v>0</v>
      </c>
      <c r="V417" s="411">
        <v>0</v>
      </c>
      <c r="W417" s="383"/>
      <c r="X417" s="414"/>
      <c r="Y417" s="413">
        <v>8.4726480746697105E-5</v>
      </c>
      <c r="Z417" s="413">
        <v>4.0668710758414605E-4</v>
      </c>
      <c r="AA417" s="411">
        <v>6.7103372751384098</v>
      </c>
      <c r="AB417" s="383"/>
      <c r="AC417" s="383"/>
    </row>
    <row r="418" spans="2:29" customFormat="1" hidden="1" outlineLevel="1" x14ac:dyDescent="0.25">
      <c r="B418" s="17" t="s">
        <v>5551</v>
      </c>
      <c r="C418" s="17" t="s">
        <v>2055</v>
      </c>
      <c r="D418" s="412" t="s">
        <v>2039</v>
      </c>
      <c r="E418" s="413">
        <v>4.1873071598497213E-4</v>
      </c>
      <c r="F418" s="413">
        <v>1.6968643534575009E-3</v>
      </c>
      <c r="G418" s="411">
        <v>27.998261832048765</v>
      </c>
      <c r="H418" s="383"/>
      <c r="I418" s="383"/>
      <c r="J418" s="413">
        <v>3.1791358285031008E-4</v>
      </c>
      <c r="K418" s="413">
        <v>1.2009351640938635E-3</v>
      </c>
      <c r="L418" s="411">
        <v>19.815430207548747</v>
      </c>
      <c r="M418" s="383"/>
      <c r="N418" s="383"/>
      <c r="O418" s="413">
        <v>4.2415806962699276E-4</v>
      </c>
      <c r="P418" s="413">
        <v>1.7686071822487358E-3</v>
      </c>
      <c r="Q418" s="411">
        <v>29.182018507104139</v>
      </c>
      <c r="R418" s="383"/>
      <c r="S418" s="383"/>
      <c r="T418" s="413">
        <v>5.271623213728183E-4</v>
      </c>
      <c r="U418" s="413">
        <v>2.1326783426442934E-3</v>
      </c>
      <c r="V418" s="411">
        <v>35.18919265363084</v>
      </c>
      <c r="W418" s="383"/>
      <c r="X418" s="414"/>
      <c r="Y418" s="413">
        <v>7.2332206439927182E-4</v>
      </c>
      <c r="Z418" s="413">
        <v>3.0869887260257596E-3</v>
      </c>
      <c r="AA418" s="411">
        <v>50.935313979425032</v>
      </c>
      <c r="AB418" s="383"/>
      <c r="AC418" s="383"/>
    </row>
    <row r="419" spans="2:29" customFormat="1" hidden="1" outlineLevel="1" x14ac:dyDescent="0.25">
      <c r="B419" s="17" t="s">
        <v>5551</v>
      </c>
      <c r="C419" s="17" t="s">
        <v>5587</v>
      </c>
      <c r="D419" s="412" t="s">
        <v>2365</v>
      </c>
      <c r="E419" s="413">
        <v>1.6749228639398885E-5</v>
      </c>
      <c r="F419" s="413">
        <v>3.063433918146056E-4</v>
      </c>
      <c r="G419" s="411">
        <v>5.054665964940992</v>
      </c>
      <c r="H419" s="383"/>
      <c r="I419" s="383"/>
      <c r="J419" s="413">
        <v>2.3201303179065773E-5</v>
      </c>
      <c r="K419" s="413">
        <v>4.243518351451129E-4</v>
      </c>
      <c r="L419" s="411">
        <v>7.0018052798943629</v>
      </c>
      <c r="M419" s="383"/>
      <c r="N419" s="383"/>
      <c r="O419" s="413">
        <v>1.6974296488745065E-5</v>
      </c>
      <c r="P419" s="413">
        <v>3.1045988277914722E-4</v>
      </c>
      <c r="Q419" s="411">
        <v>5.1225880658559291</v>
      </c>
      <c r="R419" s="383"/>
      <c r="S419" s="383"/>
      <c r="T419" s="413">
        <v>8.326208984714997E-6</v>
      </c>
      <c r="U419" s="413">
        <v>1.5228636233043729E-4</v>
      </c>
      <c r="V419" s="411">
        <v>2.5127249784522152</v>
      </c>
      <c r="W419" s="383"/>
      <c r="X419" s="414"/>
      <c r="Y419" s="413">
        <v>0</v>
      </c>
      <c r="Z419" s="413">
        <v>0</v>
      </c>
      <c r="AA419" s="411">
        <v>0</v>
      </c>
      <c r="AB419" s="383"/>
      <c r="AC419" s="383"/>
    </row>
    <row r="420" spans="2:29" customFormat="1" hidden="1" outlineLevel="1" x14ac:dyDescent="0.25">
      <c r="B420" s="17" t="s">
        <v>5551</v>
      </c>
      <c r="C420" s="17" t="s">
        <v>5588</v>
      </c>
      <c r="D420" s="17" t="s">
        <v>2365</v>
      </c>
      <c r="E420" s="413">
        <v>0</v>
      </c>
      <c r="F420" s="413">
        <v>0</v>
      </c>
      <c r="G420" s="411">
        <v>0</v>
      </c>
      <c r="H420" s="383"/>
      <c r="I420" s="383">
        <v>0</v>
      </c>
      <c r="J420" s="413">
        <v>0</v>
      </c>
      <c r="K420" s="413">
        <v>0</v>
      </c>
      <c r="L420" s="411">
        <v>0</v>
      </c>
      <c r="M420" s="383">
        <v>0</v>
      </c>
      <c r="N420" s="383">
        <v>0</v>
      </c>
      <c r="O420" s="413">
        <v>0</v>
      </c>
      <c r="P420" s="413">
        <v>0</v>
      </c>
      <c r="Q420" s="411">
        <v>0</v>
      </c>
      <c r="R420" s="383">
        <v>0</v>
      </c>
      <c r="S420" s="383">
        <v>0</v>
      </c>
      <c r="T420" s="413">
        <v>0</v>
      </c>
      <c r="U420" s="413">
        <v>0</v>
      </c>
      <c r="V420" s="411">
        <v>0</v>
      </c>
      <c r="W420" s="383">
        <v>0</v>
      </c>
      <c r="X420" s="414">
        <v>0</v>
      </c>
      <c r="Y420" s="413">
        <v>0</v>
      </c>
      <c r="Z420" s="413">
        <v>0</v>
      </c>
      <c r="AA420" s="411">
        <v>0</v>
      </c>
      <c r="AB420" s="383">
        <v>0</v>
      </c>
      <c r="AC420" s="383">
        <v>0</v>
      </c>
    </row>
    <row r="421" spans="2:29" customFormat="1" hidden="1" outlineLevel="1" x14ac:dyDescent="0.25">
      <c r="B421" s="17" t="s">
        <v>5551</v>
      </c>
      <c r="C421" s="17" t="s">
        <v>2060</v>
      </c>
      <c r="D421" s="412" t="s">
        <v>2039</v>
      </c>
      <c r="E421" s="413">
        <v>1.172446004757922E-4</v>
      </c>
      <c r="F421" s="413">
        <v>3.8489727413338639E-4</v>
      </c>
      <c r="G421" s="411">
        <v>6.3508050232008753</v>
      </c>
      <c r="H421" s="383"/>
      <c r="I421" s="383"/>
      <c r="J421" s="413">
        <v>8.1324109491266635E-5</v>
      </c>
      <c r="K421" s="413">
        <v>2.6557463584615158E-4</v>
      </c>
      <c r="L421" s="411">
        <v>4.3819814914615014</v>
      </c>
      <c r="M421" s="383"/>
      <c r="N421" s="383"/>
      <c r="O421" s="413">
        <v>1.3693030833641538E-4</v>
      </c>
      <c r="P421" s="413">
        <v>4.5230645209290118E-4</v>
      </c>
      <c r="Q421" s="411">
        <v>7.4630564595328694</v>
      </c>
      <c r="R421" s="383"/>
      <c r="S421" s="383"/>
      <c r="T421" s="413">
        <v>1.1881558588721177E-4</v>
      </c>
      <c r="U421" s="413">
        <v>3.8582325758348615E-4</v>
      </c>
      <c r="V421" s="411">
        <v>6.3660837501275216</v>
      </c>
      <c r="W421" s="383"/>
      <c r="X421" s="414"/>
      <c r="Y421" s="413">
        <v>1.5964889591314369E-4</v>
      </c>
      <c r="Z421" s="413">
        <v>5.1965715619728273E-4</v>
      </c>
      <c r="AA421" s="411">
        <v>8.5743430772551648</v>
      </c>
      <c r="AB421" s="383"/>
      <c r="AC421" s="383"/>
    </row>
    <row r="422" spans="2:29" customFormat="1" hidden="1" outlineLevel="1" x14ac:dyDescent="0.25">
      <c r="B422" s="17" t="s">
        <v>5551</v>
      </c>
      <c r="C422" s="17" t="s">
        <v>5589</v>
      </c>
      <c r="D422" s="17" t="s">
        <v>5270</v>
      </c>
      <c r="E422" s="413">
        <v>0</v>
      </c>
      <c r="F422" s="413">
        <v>0</v>
      </c>
      <c r="G422" s="411">
        <v>0</v>
      </c>
      <c r="H422" s="383"/>
      <c r="I422" s="383">
        <v>0</v>
      </c>
      <c r="J422" s="413">
        <v>0</v>
      </c>
      <c r="K422" s="413">
        <v>0</v>
      </c>
      <c r="L422" s="411">
        <v>0</v>
      </c>
      <c r="M422" s="383">
        <v>0</v>
      </c>
      <c r="N422" s="383">
        <v>0</v>
      </c>
      <c r="O422" s="413">
        <v>0</v>
      </c>
      <c r="P422" s="413">
        <v>0</v>
      </c>
      <c r="Q422" s="411">
        <v>0</v>
      </c>
      <c r="R422" s="383">
        <v>0</v>
      </c>
      <c r="S422" s="383">
        <v>0</v>
      </c>
      <c r="T422" s="413">
        <v>0</v>
      </c>
      <c r="U422" s="413">
        <v>0</v>
      </c>
      <c r="V422" s="411">
        <v>0</v>
      </c>
      <c r="W422" s="383">
        <v>0</v>
      </c>
      <c r="X422" s="414">
        <v>0</v>
      </c>
      <c r="Y422" s="413">
        <v>0</v>
      </c>
      <c r="Z422" s="413">
        <v>0</v>
      </c>
      <c r="AA422" s="411">
        <v>0</v>
      </c>
      <c r="AB422" s="383">
        <v>0</v>
      </c>
      <c r="AC422" s="383">
        <v>0</v>
      </c>
    </row>
    <row r="423" spans="2:29" customFormat="1" hidden="1" outlineLevel="1" x14ac:dyDescent="0.25">
      <c r="B423" s="17" t="s">
        <v>5551</v>
      </c>
      <c r="C423" s="17" t="s">
        <v>4503</v>
      </c>
      <c r="D423" s="17" t="s">
        <v>1980</v>
      </c>
      <c r="E423" s="413">
        <v>0</v>
      </c>
      <c r="F423" s="413">
        <v>0</v>
      </c>
      <c r="G423" s="411">
        <v>0</v>
      </c>
      <c r="H423" s="383"/>
      <c r="I423" s="383">
        <v>0</v>
      </c>
      <c r="J423" s="413">
        <v>0</v>
      </c>
      <c r="K423" s="413">
        <v>0</v>
      </c>
      <c r="L423" s="411">
        <v>0</v>
      </c>
      <c r="M423" s="383">
        <v>0</v>
      </c>
      <c r="N423" s="383">
        <v>0</v>
      </c>
      <c r="O423" s="413">
        <v>0</v>
      </c>
      <c r="P423" s="413">
        <v>0</v>
      </c>
      <c r="Q423" s="411">
        <v>0</v>
      </c>
      <c r="R423" s="383">
        <v>0</v>
      </c>
      <c r="S423" s="383">
        <v>0</v>
      </c>
      <c r="T423" s="413">
        <v>0</v>
      </c>
      <c r="U423" s="413">
        <v>0</v>
      </c>
      <c r="V423" s="411">
        <v>0</v>
      </c>
      <c r="W423" s="383">
        <v>0</v>
      </c>
      <c r="X423" s="414">
        <v>0</v>
      </c>
      <c r="Y423" s="413">
        <v>0</v>
      </c>
      <c r="Z423" s="413">
        <v>0</v>
      </c>
      <c r="AA423" s="411">
        <v>0</v>
      </c>
      <c r="AB423" s="383">
        <v>0</v>
      </c>
      <c r="AC423" s="383">
        <v>0</v>
      </c>
    </row>
    <row r="424" spans="2:29" customFormat="1" hidden="1" outlineLevel="1" x14ac:dyDescent="0.25">
      <c r="B424" s="17" t="s">
        <v>5551</v>
      </c>
      <c r="C424" s="17" t="s">
        <v>5590</v>
      </c>
      <c r="D424" s="17" t="s">
        <v>5270</v>
      </c>
      <c r="E424" s="413">
        <v>0</v>
      </c>
      <c r="F424" s="413">
        <v>0</v>
      </c>
      <c r="G424" s="411">
        <v>0</v>
      </c>
      <c r="H424" s="383"/>
      <c r="I424" s="383">
        <v>0</v>
      </c>
      <c r="J424" s="413">
        <v>0</v>
      </c>
      <c r="K424" s="413">
        <v>0</v>
      </c>
      <c r="L424" s="411">
        <v>0</v>
      </c>
      <c r="M424" s="383">
        <v>0</v>
      </c>
      <c r="N424" s="383">
        <v>0</v>
      </c>
      <c r="O424" s="413">
        <v>0</v>
      </c>
      <c r="P424" s="413">
        <v>0</v>
      </c>
      <c r="Q424" s="411">
        <v>0</v>
      </c>
      <c r="R424" s="383">
        <v>0</v>
      </c>
      <c r="S424" s="383">
        <v>0</v>
      </c>
      <c r="T424" s="413">
        <v>0</v>
      </c>
      <c r="U424" s="413">
        <v>0</v>
      </c>
      <c r="V424" s="411">
        <v>0</v>
      </c>
      <c r="W424" s="383">
        <v>0</v>
      </c>
      <c r="X424" s="414">
        <v>0</v>
      </c>
      <c r="Y424" s="413">
        <v>0</v>
      </c>
      <c r="Z424" s="413">
        <v>0</v>
      </c>
      <c r="AA424" s="411">
        <v>0</v>
      </c>
      <c r="AB424" s="383">
        <v>0</v>
      </c>
      <c r="AC424" s="383">
        <v>0</v>
      </c>
    </row>
    <row r="425" spans="2:29" customFormat="1" hidden="1" outlineLevel="1" x14ac:dyDescent="0.25">
      <c r="B425" s="17" t="s">
        <v>5551</v>
      </c>
      <c r="C425" s="17" t="s">
        <v>5591</v>
      </c>
      <c r="D425" s="17" t="s">
        <v>5270</v>
      </c>
      <c r="E425" s="413">
        <v>0</v>
      </c>
      <c r="F425" s="413">
        <v>0</v>
      </c>
      <c r="G425" s="411">
        <v>0</v>
      </c>
      <c r="H425" s="383"/>
      <c r="I425" s="383">
        <v>0</v>
      </c>
      <c r="J425" s="413">
        <v>0</v>
      </c>
      <c r="K425" s="413">
        <v>0</v>
      </c>
      <c r="L425" s="411">
        <v>0</v>
      </c>
      <c r="M425" s="383">
        <v>0</v>
      </c>
      <c r="N425" s="383">
        <v>0</v>
      </c>
      <c r="O425" s="413">
        <v>0</v>
      </c>
      <c r="P425" s="413">
        <v>0</v>
      </c>
      <c r="Q425" s="411">
        <v>0</v>
      </c>
      <c r="R425" s="383">
        <v>0</v>
      </c>
      <c r="S425" s="383">
        <v>0</v>
      </c>
      <c r="T425" s="413">
        <v>0</v>
      </c>
      <c r="U425" s="413">
        <v>0</v>
      </c>
      <c r="V425" s="411">
        <v>0</v>
      </c>
      <c r="W425" s="383">
        <v>0</v>
      </c>
      <c r="X425" s="414">
        <v>0</v>
      </c>
      <c r="Y425" s="413">
        <v>0</v>
      </c>
      <c r="Z425" s="413">
        <v>0</v>
      </c>
      <c r="AA425" s="411">
        <v>0</v>
      </c>
      <c r="AB425" s="383">
        <v>0</v>
      </c>
      <c r="AC425" s="383">
        <v>0</v>
      </c>
    </row>
    <row r="426" spans="2:29" customFormat="1" hidden="1" outlineLevel="1" x14ac:dyDescent="0.25">
      <c r="B426" s="17" t="s">
        <v>5512</v>
      </c>
      <c r="C426" s="17" t="s">
        <v>5592</v>
      </c>
      <c r="D426" s="17" t="s">
        <v>5270</v>
      </c>
      <c r="E426" s="413">
        <v>0</v>
      </c>
      <c r="F426" s="413">
        <v>0</v>
      </c>
      <c r="G426" s="411">
        <v>0</v>
      </c>
      <c r="H426" s="383"/>
      <c r="I426" s="383">
        <v>0</v>
      </c>
      <c r="J426" s="413">
        <v>0</v>
      </c>
      <c r="K426" s="413">
        <v>0</v>
      </c>
      <c r="L426" s="411">
        <v>0</v>
      </c>
      <c r="M426" s="383">
        <v>0</v>
      </c>
      <c r="N426" s="383">
        <v>0</v>
      </c>
      <c r="O426" s="413">
        <v>0</v>
      </c>
      <c r="P426" s="413">
        <v>0</v>
      </c>
      <c r="Q426" s="411">
        <v>0</v>
      </c>
      <c r="R426" s="383">
        <v>0</v>
      </c>
      <c r="S426" s="383">
        <v>0</v>
      </c>
      <c r="T426" s="413">
        <v>0</v>
      </c>
      <c r="U426" s="413">
        <v>0</v>
      </c>
      <c r="V426" s="411">
        <v>0</v>
      </c>
      <c r="W426" s="383">
        <v>0</v>
      </c>
      <c r="X426" s="414">
        <v>0</v>
      </c>
      <c r="Y426" s="413">
        <v>0</v>
      </c>
      <c r="Z426" s="413">
        <v>0</v>
      </c>
      <c r="AA426" s="411">
        <v>0</v>
      </c>
      <c r="AB426" s="383">
        <v>0</v>
      </c>
      <c r="AC426" s="383">
        <v>0</v>
      </c>
    </row>
    <row r="427" spans="2:29" customFormat="1" hidden="1" outlineLevel="1" x14ac:dyDescent="0.25">
      <c r="B427" s="17" t="s">
        <v>5280</v>
      </c>
      <c r="C427" s="17" t="s">
        <v>5593</v>
      </c>
      <c r="D427" s="412" t="s">
        <v>1709</v>
      </c>
      <c r="E427" s="413">
        <v>3.065108841009996E-3</v>
      </c>
      <c r="F427" s="413">
        <v>0.18896396004826624</v>
      </c>
      <c r="G427" s="411">
        <v>3117.9053407963929</v>
      </c>
      <c r="H427" s="383"/>
      <c r="I427" s="383"/>
      <c r="J427" s="413">
        <v>2.6872183250945844E-3</v>
      </c>
      <c r="K427" s="413">
        <v>0.16566700974208115</v>
      </c>
      <c r="L427" s="411">
        <v>2733.5056607443389</v>
      </c>
      <c r="M427" s="383"/>
      <c r="N427" s="383"/>
      <c r="O427" s="413">
        <v>3.682087813668427E-3</v>
      </c>
      <c r="P427" s="413">
        <v>0.22700071371265848</v>
      </c>
      <c r="Q427" s="411">
        <v>3745.5117762588648</v>
      </c>
      <c r="R427" s="383"/>
      <c r="S427" s="383"/>
      <c r="T427" s="413">
        <v>2.2045953824393616E-3</v>
      </c>
      <c r="U427" s="413">
        <v>0.13591330532738666</v>
      </c>
      <c r="V427" s="411">
        <v>2242.5695379018798</v>
      </c>
      <c r="W427" s="383"/>
      <c r="X427" s="414"/>
      <c r="Y427" s="413">
        <v>2.344321187481335E-3</v>
      </c>
      <c r="Z427" s="413">
        <v>0.14452740120822433</v>
      </c>
      <c r="AA427" s="411">
        <v>2384.7021199357014</v>
      </c>
      <c r="AB427" s="383"/>
      <c r="AC427" s="383"/>
    </row>
    <row r="428" spans="2:29" customFormat="1" hidden="1" outlineLevel="1" x14ac:dyDescent="0.25">
      <c r="B428" s="17" t="s">
        <v>5280</v>
      </c>
      <c r="C428" s="17" t="s">
        <v>5594</v>
      </c>
      <c r="D428" s="412" t="s">
        <v>1709</v>
      </c>
      <c r="E428" s="413">
        <v>4.8572763054256763E-4</v>
      </c>
      <c r="F428" s="413">
        <v>3.4078650558866545E-2</v>
      </c>
      <c r="G428" s="411">
        <v>562.29773422129801</v>
      </c>
      <c r="H428" s="383"/>
      <c r="I428" s="383"/>
      <c r="J428" s="413">
        <v>2.9254862899326736E-4</v>
      </c>
      <c r="K428" s="413">
        <v>2.0525211810167639E-2</v>
      </c>
      <c r="L428" s="411">
        <v>338.66599486776607</v>
      </c>
      <c r="M428" s="383"/>
      <c r="N428" s="383"/>
      <c r="O428" s="413">
        <v>6.3647458858912822E-4</v>
      </c>
      <c r="P428" s="413">
        <v>4.4655057135413241E-2</v>
      </c>
      <c r="Q428" s="411">
        <v>736.80844273431853</v>
      </c>
      <c r="R428" s="383"/>
      <c r="S428" s="383"/>
      <c r="T428" s="413">
        <v>3.9976128174276838E-4</v>
      </c>
      <c r="U428" s="413">
        <v>2.8047251527072631E-2</v>
      </c>
      <c r="V428" s="411">
        <v>462.77965019669841</v>
      </c>
      <c r="W428" s="383"/>
      <c r="X428" s="414"/>
      <c r="Y428" s="413">
        <v>5.5877113569600294E-4</v>
      </c>
      <c r="Z428" s="413">
        <v>3.920338288043157E-2</v>
      </c>
      <c r="AA428" s="411">
        <v>646.85581752712085</v>
      </c>
      <c r="AB428" s="383"/>
      <c r="AC428" s="383"/>
    </row>
    <row r="429" spans="2:29" customFormat="1" hidden="1" outlineLevel="1" x14ac:dyDescent="0.25">
      <c r="B429" s="17" t="s">
        <v>5512</v>
      </c>
      <c r="C429" s="17" t="s">
        <v>5595</v>
      </c>
      <c r="D429" s="17" t="s">
        <v>5270</v>
      </c>
      <c r="E429" s="413">
        <v>0</v>
      </c>
      <c r="F429" s="413">
        <v>0</v>
      </c>
      <c r="G429" s="411">
        <v>0</v>
      </c>
      <c r="H429" s="383"/>
      <c r="I429" s="383">
        <v>0</v>
      </c>
      <c r="J429" s="413">
        <v>0</v>
      </c>
      <c r="K429" s="413">
        <v>0</v>
      </c>
      <c r="L429" s="411">
        <v>0</v>
      </c>
      <c r="M429" s="383">
        <v>0</v>
      </c>
      <c r="N429" s="383">
        <v>0</v>
      </c>
      <c r="O429" s="413">
        <v>0</v>
      </c>
      <c r="P429" s="413">
        <v>0</v>
      </c>
      <c r="Q429" s="411">
        <v>0</v>
      </c>
      <c r="R429" s="383">
        <v>0</v>
      </c>
      <c r="S429" s="383">
        <v>0</v>
      </c>
      <c r="T429" s="413">
        <v>0</v>
      </c>
      <c r="U429" s="413">
        <v>0</v>
      </c>
      <c r="V429" s="411">
        <v>0</v>
      </c>
      <c r="W429" s="383">
        <v>0</v>
      </c>
      <c r="X429" s="414">
        <v>0</v>
      </c>
      <c r="Y429" s="413">
        <v>0</v>
      </c>
      <c r="Z429" s="413">
        <v>0</v>
      </c>
      <c r="AA429" s="411">
        <v>0</v>
      </c>
      <c r="AB429" s="383">
        <v>0</v>
      </c>
      <c r="AC429" s="383">
        <v>0</v>
      </c>
    </row>
    <row r="430" spans="2:29" customFormat="1" hidden="1" outlineLevel="1" x14ac:dyDescent="0.25">
      <c r="B430" s="17" t="s">
        <v>5551</v>
      </c>
      <c r="C430" s="17" t="s">
        <v>5596</v>
      </c>
      <c r="D430" s="17" t="s">
        <v>5270</v>
      </c>
      <c r="E430" s="413">
        <v>0</v>
      </c>
      <c r="F430" s="413">
        <v>0</v>
      </c>
      <c r="G430" s="411">
        <v>0</v>
      </c>
      <c r="H430" s="383"/>
      <c r="I430" s="383">
        <v>0</v>
      </c>
      <c r="J430" s="413">
        <v>0</v>
      </c>
      <c r="K430" s="413">
        <v>0</v>
      </c>
      <c r="L430" s="411">
        <v>0</v>
      </c>
      <c r="M430" s="383">
        <v>0</v>
      </c>
      <c r="N430" s="383">
        <v>0</v>
      </c>
      <c r="O430" s="413">
        <v>0</v>
      </c>
      <c r="P430" s="413">
        <v>0</v>
      </c>
      <c r="Q430" s="411">
        <v>0</v>
      </c>
      <c r="R430" s="383">
        <v>0</v>
      </c>
      <c r="S430" s="383">
        <v>0</v>
      </c>
      <c r="T430" s="413">
        <v>0</v>
      </c>
      <c r="U430" s="413">
        <v>0</v>
      </c>
      <c r="V430" s="411">
        <v>0</v>
      </c>
      <c r="W430" s="383">
        <v>0</v>
      </c>
      <c r="X430" s="414">
        <v>0</v>
      </c>
      <c r="Y430" s="413">
        <v>0</v>
      </c>
      <c r="Z430" s="413">
        <v>0</v>
      </c>
      <c r="AA430" s="411">
        <v>0</v>
      </c>
      <c r="AB430" s="383">
        <v>0</v>
      </c>
      <c r="AC430" s="383">
        <v>0</v>
      </c>
    </row>
    <row r="431" spans="2:29" customFormat="1" hidden="1" outlineLevel="1" x14ac:dyDescent="0.25">
      <c r="B431" s="17" t="s">
        <v>5284</v>
      </c>
      <c r="C431" s="17" t="s">
        <v>5597</v>
      </c>
      <c r="D431" s="17" t="s">
        <v>5270</v>
      </c>
      <c r="E431" s="413">
        <v>0</v>
      </c>
      <c r="F431" s="413">
        <v>0</v>
      </c>
      <c r="G431" s="411">
        <v>0</v>
      </c>
      <c r="H431" s="383"/>
      <c r="I431" s="383">
        <v>0</v>
      </c>
      <c r="J431" s="413">
        <v>0</v>
      </c>
      <c r="K431" s="413">
        <v>0</v>
      </c>
      <c r="L431" s="411">
        <v>0</v>
      </c>
      <c r="M431" s="383">
        <v>0</v>
      </c>
      <c r="N431" s="383">
        <v>0</v>
      </c>
      <c r="O431" s="413">
        <v>0</v>
      </c>
      <c r="P431" s="413">
        <v>0</v>
      </c>
      <c r="Q431" s="411">
        <v>0</v>
      </c>
      <c r="R431" s="383">
        <v>0</v>
      </c>
      <c r="S431" s="383">
        <v>0</v>
      </c>
      <c r="T431" s="413">
        <v>0</v>
      </c>
      <c r="U431" s="413">
        <v>0</v>
      </c>
      <c r="V431" s="411">
        <v>0</v>
      </c>
      <c r="W431" s="383">
        <v>0</v>
      </c>
      <c r="X431" s="414">
        <v>0</v>
      </c>
      <c r="Y431" s="413">
        <v>0</v>
      </c>
      <c r="Z431" s="413">
        <v>0</v>
      </c>
      <c r="AA431" s="411">
        <v>0</v>
      </c>
      <c r="AB431" s="383">
        <v>0</v>
      </c>
      <c r="AC431" s="383">
        <v>0</v>
      </c>
    </row>
    <row r="432" spans="2:29" customFormat="1" hidden="1" outlineLevel="1" x14ac:dyDescent="0.25">
      <c r="B432" s="17" t="s">
        <v>5284</v>
      </c>
      <c r="C432" s="17" t="s">
        <v>5598</v>
      </c>
      <c r="D432" s="17" t="s">
        <v>5270</v>
      </c>
      <c r="E432" s="413">
        <v>0</v>
      </c>
      <c r="F432" s="413">
        <v>0</v>
      </c>
      <c r="G432" s="411">
        <v>0</v>
      </c>
      <c r="H432" s="383"/>
      <c r="I432" s="383">
        <v>0</v>
      </c>
      <c r="J432" s="413">
        <v>0</v>
      </c>
      <c r="K432" s="413">
        <v>0</v>
      </c>
      <c r="L432" s="411">
        <v>0</v>
      </c>
      <c r="M432" s="383">
        <v>0</v>
      </c>
      <c r="N432" s="383">
        <v>0</v>
      </c>
      <c r="O432" s="413">
        <v>0</v>
      </c>
      <c r="P432" s="413">
        <v>0</v>
      </c>
      <c r="Q432" s="411">
        <v>0</v>
      </c>
      <c r="R432" s="383">
        <v>0</v>
      </c>
      <c r="S432" s="383">
        <v>0</v>
      </c>
      <c r="T432" s="413">
        <v>0</v>
      </c>
      <c r="U432" s="413">
        <v>0</v>
      </c>
      <c r="V432" s="411">
        <v>0</v>
      </c>
      <c r="W432" s="383">
        <v>0</v>
      </c>
      <c r="X432" s="414">
        <v>0</v>
      </c>
      <c r="Y432" s="413">
        <v>0</v>
      </c>
      <c r="Z432" s="413">
        <v>0</v>
      </c>
      <c r="AA432" s="411">
        <v>0</v>
      </c>
      <c r="AB432" s="383">
        <v>0</v>
      </c>
      <c r="AC432" s="383">
        <v>0</v>
      </c>
    </row>
    <row r="433" spans="2:29" customFormat="1" hidden="1" outlineLevel="1" x14ac:dyDescent="0.25">
      <c r="B433" s="17" t="s">
        <v>5551</v>
      </c>
      <c r="C433" s="17" t="s">
        <v>5599</v>
      </c>
      <c r="D433" s="17" t="s">
        <v>5270</v>
      </c>
      <c r="E433" s="413">
        <v>0</v>
      </c>
      <c r="F433" s="413">
        <v>0</v>
      </c>
      <c r="G433" s="411">
        <v>0</v>
      </c>
      <c r="H433" s="383"/>
      <c r="I433" s="383">
        <v>0</v>
      </c>
      <c r="J433" s="413">
        <v>0</v>
      </c>
      <c r="K433" s="413">
        <v>0</v>
      </c>
      <c r="L433" s="411">
        <v>0</v>
      </c>
      <c r="M433" s="383">
        <v>0</v>
      </c>
      <c r="N433" s="383">
        <v>0</v>
      </c>
      <c r="O433" s="413">
        <v>0</v>
      </c>
      <c r="P433" s="413">
        <v>0</v>
      </c>
      <c r="Q433" s="411">
        <v>0</v>
      </c>
      <c r="R433" s="383">
        <v>0</v>
      </c>
      <c r="S433" s="383">
        <v>0</v>
      </c>
      <c r="T433" s="413">
        <v>0</v>
      </c>
      <c r="U433" s="413">
        <v>0</v>
      </c>
      <c r="V433" s="411">
        <v>0</v>
      </c>
      <c r="W433" s="383">
        <v>0</v>
      </c>
      <c r="X433" s="414">
        <v>0</v>
      </c>
      <c r="Y433" s="413">
        <v>0</v>
      </c>
      <c r="Z433" s="413">
        <v>0</v>
      </c>
      <c r="AA433" s="411">
        <v>0</v>
      </c>
      <c r="AB433" s="383">
        <v>0</v>
      </c>
      <c r="AC433" s="383">
        <v>0</v>
      </c>
    </row>
    <row r="434" spans="2:29" customFormat="1" hidden="1" outlineLevel="1" x14ac:dyDescent="0.25">
      <c r="B434" s="17" t="s">
        <v>5448</v>
      </c>
      <c r="C434" s="17" t="s">
        <v>5600</v>
      </c>
      <c r="D434" s="17" t="s">
        <v>5270</v>
      </c>
      <c r="E434" s="413">
        <v>0</v>
      </c>
      <c r="F434" s="413">
        <v>0</v>
      </c>
      <c r="G434" s="411">
        <v>0</v>
      </c>
      <c r="H434" s="383"/>
      <c r="I434" s="383">
        <v>0</v>
      </c>
      <c r="J434" s="413">
        <v>0</v>
      </c>
      <c r="K434" s="413">
        <v>0</v>
      </c>
      <c r="L434" s="411">
        <v>0</v>
      </c>
      <c r="M434" s="383">
        <v>0</v>
      </c>
      <c r="N434" s="383">
        <v>0</v>
      </c>
      <c r="O434" s="413">
        <v>0</v>
      </c>
      <c r="P434" s="413">
        <v>0</v>
      </c>
      <c r="Q434" s="411">
        <v>0</v>
      </c>
      <c r="R434" s="383">
        <v>0</v>
      </c>
      <c r="S434" s="383">
        <v>0</v>
      </c>
      <c r="T434" s="413">
        <v>0</v>
      </c>
      <c r="U434" s="413">
        <v>0</v>
      </c>
      <c r="V434" s="411">
        <v>0</v>
      </c>
      <c r="W434" s="383">
        <v>0</v>
      </c>
      <c r="X434" s="414">
        <v>0</v>
      </c>
      <c r="Y434" s="413">
        <v>0</v>
      </c>
      <c r="Z434" s="413">
        <v>0</v>
      </c>
      <c r="AA434" s="411">
        <v>0</v>
      </c>
      <c r="AB434" s="383">
        <v>0</v>
      </c>
      <c r="AC434" s="383">
        <v>0</v>
      </c>
    </row>
    <row r="435" spans="2:29" customFormat="1" hidden="1" outlineLevel="1" x14ac:dyDescent="0.25">
      <c r="B435" s="17" t="s">
        <v>5448</v>
      </c>
      <c r="C435" s="17" t="s">
        <v>5601</v>
      </c>
      <c r="D435" s="17" t="s">
        <v>5270</v>
      </c>
      <c r="E435" s="413">
        <v>0</v>
      </c>
      <c r="F435" s="413">
        <v>0</v>
      </c>
      <c r="G435" s="411">
        <v>0</v>
      </c>
      <c r="H435" s="383"/>
      <c r="I435" s="383">
        <v>0</v>
      </c>
      <c r="J435" s="413">
        <v>0</v>
      </c>
      <c r="K435" s="413">
        <v>0</v>
      </c>
      <c r="L435" s="411">
        <v>0</v>
      </c>
      <c r="M435" s="383">
        <v>0</v>
      </c>
      <c r="N435" s="383">
        <v>0</v>
      </c>
      <c r="O435" s="413">
        <v>0</v>
      </c>
      <c r="P435" s="413">
        <v>0</v>
      </c>
      <c r="Q435" s="411">
        <v>0</v>
      </c>
      <c r="R435" s="383">
        <v>0</v>
      </c>
      <c r="S435" s="383">
        <v>0</v>
      </c>
      <c r="T435" s="413">
        <v>0</v>
      </c>
      <c r="U435" s="413">
        <v>0</v>
      </c>
      <c r="V435" s="411">
        <v>0</v>
      </c>
      <c r="W435" s="383">
        <v>0</v>
      </c>
      <c r="X435" s="414">
        <v>0</v>
      </c>
      <c r="Y435" s="413">
        <v>0</v>
      </c>
      <c r="Z435" s="413">
        <v>0</v>
      </c>
      <c r="AA435" s="411">
        <v>0</v>
      </c>
      <c r="AB435" s="383">
        <v>0</v>
      </c>
      <c r="AC435" s="383">
        <v>0</v>
      </c>
    </row>
    <row r="436" spans="2:29" customFormat="1" hidden="1" outlineLevel="1" x14ac:dyDescent="0.25">
      <c r="B436" s="17" t="s">
        <v>5448</v>
      </c>
      <c r="C436" s="17" t="s">
        <v>5602</v>
      </c>
      <c r="D436" s="17" t="s">
        <v>5270</v>
      </c>
      <c r="E436" s="413">
        <v>0</v>
      </c>
      <c r="F436" s="413">
        <v>0</v>
      </c>
      <c r="G436" s="411">
        <v>0</v>
      </c>
      <c r="H436" s="383"/>
      <c r="I436" s="383">
        <v>0</v>
      </c>
      <c r="J436" s="413">
        <v>0</v>
      </c>
      <c r="K436" s="413">
        <v>0</v>
      </c>
      <c r="L436" s="411">
        <v>0</v>
      </c>
      <c r="M436" s="383">
        <v>0</v>
      </c>
      <c r="N436" s="383">
        <v>0</v>
      </c>
      <c r="O436" s="413">
        <v>0</v>
      </c>
      <c r="P436" s="413">
        <v>0</v>
      </c>
      <c r="Q436" s="411">
        <v>0</v>
      </c>
      <c r="R436" s="383">
        <v>0</v>
      </c>
      <c r="S436" s="383">
        <v>0</v>
      </c>
      <c r="T436" s="413">
        <v>0</v>
      </c>
      <c r="U436" s="413">
        <v>0</v>
      </c>
      <c r="V436" s="411">
        <v>0</v>
      </c>
      <c r="W436" s="383">
        <v>0</v>
      </c>
      <c r="X436" s="414">
        <v>0</v>
      </c>
      <c r="Y436" s="413">
        <v>0</v>
      </c>
      <c r="Z436" s="413">
        <v>0</v>
      </c>
      <c r="AA436" s="411">
        <v>0</v>
      </c>
      <c r="AB436" s="383">
        <v>0</v>
      </c>
      <c r="AC436" s="383">
        <v>0</v>
      </c>
    </row>
    <row r="437" spans="2:29" customFormat="1" hidden="1" outlineLevel="1" x14ac:dyDescent="0.25">
      <c r="B437" s="17" t="s">
        <v>5448</v>
      </c>
      <c r="C437" s="17" t="s">
        <v>5603</v>
      </c>
      <c r="D437" s="17" t="s">
        <v>5270</v>
      </c>
      <c r="E437" s="413">
        <v>0</v>
      </c>
      <c r="F437" s="413">
        <v>0</v>
      </c>
      <c r="G437" s="411">
        <v>0</v>
      </c>
      <c r="H437" s="383"/>
      <c r="I437" s="383">
        <v>0</v>
      </c>
      <c r="J437" s="413">
        <v>0</v>
      </c>
      <c r="K437" s="413">
        <v>0</v>
      </c>
      <c r="L437" s="411">
        <v>0</v>
      </c>
      <c r="M437" s="383">
        <v>0</v>
      </c>
      <c r="N437" s="383">
        <v>0</v>
      </c>
      <c r="O437" s="413">
        <v>0</v>
      </c>
      <c r="P437" s="413">
        <v>0</v>
      </c>
      <c r="Q437" s="411">
        <v>0</v>
      </c>
      <c r="R437" s="383">
        <v>0</v>
      </c>
      <c r="S437" s="383">
        <v>0</v>
      </c>
      <c r="T437" s="413">
        <v>0</v>
      </c>
      <c r="U437" s="413">
        <v>0</v>
      </c>
      <c r="V437" s="411">
        <v>0</v>
      </c>
      <c r="W437" s="383">
        <v>0</v>
      </c>
      <c r="X437" s="414">
        <v>0</v>
      </c>
      <c r="Y437" s="413">
        <v>0</v>
      </c>
      <c r="Z437" s="413">
        <v>0</v>
      </c>
      <c r="AA437" s="411">
        <v>0</v>
      </c>
      <c r="AB437" s="383">
        <v>0</v>
      </c>
      <c r="AC437" s="383">
        <v>0</v>
      </c>
    </row>
    <row r="438" spans="2:29" customFormat="1" hidden="1" outlineLevel="1" x14ac:dyDescent="0.25">
      <c r="B438" s="17" t="s">
        <v>5448</v>
      </c>
      <c r="C438" s="17" t="s">
        <v>5604</v>
      </c>
      <c r="D438" s="17" t="s">
        <v>5270</v>
      </c>
      <c r="E438" s="413">
        <v>0</v>
      </c>
      <c r="F438" s="413">
        <v>0</v>
      </c>
      <c r="G438" s="411">
        <v>0</v>
      </c>
      <c r="H438" s="383"/>
      <c r="I438" s="383">
        <v>0</v>
      </c>
      <c r="J438" s="413">
        <v>0</v>
      </c>
      <c r="K438" s="413">
        <v>0</v>
      </c>
      <c r="L438" s="411">
        <v>0</v>
      </c>
      <c r="M438" s="383">
        <v>0</v>
      </c>
      <c r="N438" s="383">
        <v>0</v>
      </c>
      <c r="O438" s="413">
        <v>0</v>
      </c>
      <c r="P438" s="413">
        <v>0</v>
      </c>
      <c r="Q438" s="411">
        <v>0</v>
      </c>
      <c r="R438" s="383">
        <v>0</v>
      </c>
      <c r="S438" s="383">
        <v>0</v>
      </c>
      <c r="T438" s="413">
        <v>0</v>
      </c>
      <c r="U438" s="413">
        <v>0</v>
      </c>
      <c r="V438" s="411">
        <v>0</v>
      </c>
      <c r="W438" s="383">
        <v>0</v>
      </c>
      <c r="X438" s="414">
        <v>0</v>
      </c>
      <c r="Y438" s="413">
        <v>0</v>
      </c>
      <c r="Z438" s="413">
        <v>0</v>
      </c>
      <c r="AA438" s="411">
        <v>0</v>
      </c>
      <c r="AB438" s="383">
        <v>0</v>
      </c>
      <c r="AC438" s="383">
        <v>0</v>
      </c>
    </row>
    <row r="439" spans="2:29" customFormat="1" hidden="1" outlineLevel="1" x14ac:dyDescent="0.25">
      <c r="B439" s="17" t="s">
        <v>5448</v>
      </c>
      <c r="C439" s="17" t="s">
        <v>5605</v>
      </c>
      <c r="D439" s="17" t="s">
        <v>5270</v>
      </c>
      <c r="E439" s="413">
        <v>0</v>
      </c>
      <c r="F439" s="413">
        <v>0</v>
      </c>
      <c r="G439" s="411">
        <v>0</v>
      </c>
      <c r="H439" s="383"/>
      <c r="I439" s="383">
        <v>0</v>
      </c>
      <c r="J439" s="413">
        <v>0</v>
      </c>
      <c r="K439" s="413">
        <v>0</v>
      </c>
      <c r="L439" s="411">
        <v>0</v>
      </c>
      <c r="M439" s="383">
        <v>0</v>
      </c>
      <c r="N439" s="383">
        <v>0</v>
      </c>
      <c r="O439" s="413">
        <v>0</v>
      </c>
      <c r="P439" s="413">
        <v>0</v>
      </c>
      <c r="Q439" s="411">
        <v>0</v>
      </c>
      <c r="R439" s="383">
        <v>0</v>
      </c>
      <c r="S439" s="383">
        <v>0</v>
      </c>
      <c r="T439" s="413">
        <v>0</v>
      </c>
      <c r="U439" s="413">
        <v>0</v>
      </c>
      <c r="V439" s="411">
        <v>0</v>
      </c>
      <c r="W439" s="383">
        <v>0</v>
      </c>
      <c r="X439" s="414">
        <v>0</v>
      </c>
      <c r="Y439" s="413">
        <v>0</v>
      </c>
      <c r="Z439" s="413">
        <v>0</v>
      </c>
      <c r="AA439" s="411">
        <v>0</v>
      </c>
      <c r="AB439" s="383">
        <v>0</v>
      </c>
      <c r="AC439" s="383">
        <v>0</v>
      </c>
    </row>
    <row r="440" spans="2:29" customFormat="1" hidden="1" outlineLevel="1" x14ac:dyDescent="0.25">
      <c r="B440" s="17" t="s">
        <v>5266</v>
      </c>
      <c r="C440" s="17" t="s">
        <v>5606</v>
      </c>
      <c r="D440" s="17" t="s">
        <v>5270</v>
      </c>
      <c r="E440" s="413">
        <v>0</v>
      </c>
      <c r="F440" s="413">
        <v>0</v>
      </c>
      <c r="G440" s="411">
        <v>0</v>
      </c>
      <c r="H440" s="383"/>
      <c r="I440" s="383">
        <v>0</v>
      </c>
      <c r="J440" s="413">
        <v>0</v>
      </c>
      <c r="K440" s="413">
        <v>0</v>
      </c>
      <c r="L440" s="411">
        <v>0</v>
      </c>
      <c r="M440" s="383">
        <v>0</v>
      </c>
      <c r="N440" s="383">
        <v>0</v>
      </c>
      <c r="O440" s="413">
        <v>0</v>
      </c>
      <c r="P440" s="413">
        <v>0</v>
      </c>
      <c r="Q440" s="411">
        <v>0</v>
      </c>
      <c r="R440" s="383">
        <v>0</v>
      </c>
      <c r="S440" s="383">
        <v>0</v>
      </c>
      <c r="T440" s="413">
        <v>0</v>
      </c>
      <c r="U440" s="413">
        <v>0</v>
      </c>
      <c r="V440" s="411">
        <v>0</v>
      </c>
      <c r="W440" s="383">
        <v>0</v>
      </c>
      <c r="X440" s="414">
        <v>0</v>
      </c>
      <c r="Y440" s="413">
        <v>0</v>
      </c>
      <c r="Z440" s="413">
        <v>0</v>
      </c>
      <c r="AA440" s="411">
        <v>0</v>
      </c>
      <c r="AB440" s="383">
        <v>0</v>
      </c>
      <c r="AC440" s="383">
        <v>0</v>
      </c>
    </row>
    <row r="441" spans="2:29" customFormat="1" hidden="1" outlineLevel="1" x14ac:dyDescent="0.25">
      <c r="B441" s="17" t="s">
        <v>5266</v>
      </c>
      <c r="C441" s="17" t="s">
        <v>5607</v>
      </c>
      <c r="D441" s="17" t="s">
        <v>5270</v>
      </c>
      <c r="E441" s="413">
        <v>0</v>
      </c>
      <c r="F441" s="413">
        <v>0</v>
      </c>
      <c r="G441" s="411">
        <v>0</v>
      </c>
      <c r="H441" s="383"/>
      <c r="I441" s="383">
        <v>0</v>
      </c>
      <c r="J441" s="413">
        <v>0</v>
      </c>
      <c r="K441" s="413">
        <v>0</v>
      </c>
      <c r="L441" s="411">
        <v>0</v>
      </c>
      <c r="M441" s="383">
        <v>0</v>
      </c>
      <c r="N441" s="383">
        <v>0</v>
      </c>
      <c r="O441" s="413">
        <v>0</v>
      </c>
      <c r="P441" s="413">
        <v>0</v>
      </c>
      <c r="Q441" s="411">
        <v>0</v>
      </c>
      <c r="R441" s="383">
        <v>0</v>
      </c>
      <c r="S441" s="383">
        <v>0</v>
      </c>
      <c r="T441" s="413">
        <v>0</v>
      </c>
      <c r="U441" s="413">
        <v>0</v>
      </c>
      <c r="V441" s="411">
        <v>0</v>
      </c>
      <c r="W441" s="383">
        <v>0</v>
      </c>
      <c r="X441" s="414">
        <v>0</v>
      </c>
      <c r="Y441" s="413">
        <v>0</v>
      </c>
      <c r="Z441" s="413">
        <v>0</v>
      </c>
      <c r="AA441" s="411">
        <v>0</v>
      </c>
      <c r="AB441" s="383">
        <v>0</v>
      </c>
      <c r="AC441" s="383">
        <v>0</v>
      </c>
    </row>
    <row r="442" spans="2:29" customFormat="1" hidden="1" outlineLevel="1" x14ac:dyDescent="0.25">
      <c r="B442" s="17" t="s">
        <v>5551</v>
      </c>
      <c r="C442" s="17" t="s">
        <v>5608</v>
      </c>
      <c r="D442" s="17" t="s">
        <v>5270</v>
      </c>
      <c r="E442" s="413">
        <v>0</v>
      </c>
      <c r="F442" s="413">
        <v>0</v>
      </c>
      <c r="G442" s="411">
        <v>0</v>
      </c>
      <c r="H442" s="383"/>
      <c r="I442" s="383">
        <v>0</v>
      </c>
      <c r="J442" s="413">
        <v>0</v>
      </c>
      <c r="K442" s="413">
        <v>0</v>
      </c>
      <c r="L442" s="411">
        <v>0</v>
      </c>
      <c r="M442" s="383">
        <v>0</v>
      </c>
      <c r="N442" s="383">
        <v>0</v>
      </c>
      <c r="O442" s="413">
        <v>0</v>
      </c>
      <c r="P442" s="413">
        <v>0</v>
      </c>
      <c r="Q442" s="411">
        <v>0</v>
      </c>
      <c r="R442" s="383">
        <v>0</v>
      </c>
      <c r="S442" s="383">
        <v>0</v>
      </c>
      <c r="T442" s="413">
        <v>0</v>
      </c>
      <c r="U442" s="413">
        <v>0</v>
      </c>
      <c r="V442" s="411">
        <v>0</v>
      </c>
      <c r="W442" s="383">
        <v>0</v>
      </c>
      <c r="X442" s="414">
        <v>0</v>
      </c>
      <c r="Y442" s="413">
        <v>0</v>
      </c>
      <c r="Z442" s="413">
        <v>0</v>
      </c>
      <c r="AA442" s="411">
        <v>0</v>
      </c>
      <c r="AB442" s="383">
        <v>0</v>
      </c>
      <c r="AC442" s="383">
        <v>0</v>
      </c>
    </row>
    <row r="443" spans="2:29" customFormat="1" hidden="1" outlineLevel="1" x14ac:dyDescent="0.25">
      <c r="B443" s="17" t="s">
        <v>5551</v>
      </c>
      <c r="C443" s="17" t="s">
        <v>5609</v>
      </c>
      <c r="D443" s="17" t="s">
        <v>5270</v>
      </c>
      <c r="E443" s="413">
        <v>0</v>
      </c>
      <c r="F443" s="413">
        <v>0</v>
      </c>
      <c r="G443" s="411">
        <v>0</v>
      </c>
      <c r="H443" s="383"/>
      <c r="I443" s="383">
        <v>0</v>
      </c>
      <c r="J443" s="413">
        <v>0</v>
      </c>
      <c r="K443" s="413">
        <v>0</v>
      </c>
      <c r="L443" s="411">
        <v>0</v>
      </c>
      <c r="M443" s="383">
        <v>0</v>
      </c>
      <c r="N443" s="383">
        <v>0</v>
      </c>
      <c r="O443" s="413">
        <v>0</v>
      </c>
      <c r="P443" s="413">
        <v>0</v>
      </c>
      <c r="Q443" s="411">
        <v>0</v>
      </c>
      <c r="R443" s="383">
        <v>0</v>
      </c>
      <c r="S443" s="383">
        <v>0</v>
      </c>
      <c r="T443" s="413">
        <v>0</v>
      </c>
      <c r="U443" s="413">
        <v>0</v>
      </c>
      <c r="V443" s="411">
        <v>0</v>
      </c>
      <c r="W443" s="383">
        <v>0</v>
      </c>
      <c r="X443" s="414">
        <v>0</v>
      </c>
      <c r="Y443" s="413">
        <v>0</v>
      </c>
      <c r="Z443" s="413">
        <v>0</v>
      </c>
      <c r="AA443" s="411">
        <v>0</v>
      </c>
      <c r="AB443" s="383">
        <v>0</v>
      </c>
      <c r="AC443" s="383">
        <v>0</v>
      </c>
    </row>
    <row r="444" spans="2:29" customFormat="1" hidden="1" outlineLevel="1" x14ac:dyDescent="0.25">
      <c r="B444" s="17" t="s">
        <v>5551</v>
      </c>
      <c r="C444" s="17" t="s">
        <v>5610</v>
      </c>
      <c r="D444" s="17" t="s">
        <v>5270</v>
      </c>
      <c r="E444" s="413">
        <v>0</v>
      </c>
      <c r="F444" s="413">
        <v>0</v>
      </c>
      <c r="G444" s="411">
        <v>0</v>
      </c>
      <c r="H444" s="383"/>
      <c r="I444" s="383">
        <v>0</v>
      </c>
      <c r="J444" s="413">
        <v>0</v>
      </c>
      <c r="K444" s="413">
        <v>0</v>
      </c>
      <c r="L444" s="411">
        <v>0</v>
      </c>
      <c r="M444" s="383">
        <v>0</v>
      </c>
      <c r="N444" s="383">
        <v>0</v>
      </c>
      <c r="O444" s="413">
        <v>0</v>
      </c>
      <c r="P444" s="413">
        <v>0</v>
      </c>
      <c r="Q444" s="411">
        <v>0</v>
      </c>
      <c r="R444" s="383">
        <v>0</v>
      </c>
      <c r="S444" s="383">
        <v>0</v>
      </c>
      <c r="T444" s="413">
        <v>0</v>
      </c>
      <c r="U444" s="413">
        <v>0</v>
      </c>
      <c r="V444" s="411">
        <v>0</v>
      </c>
      <c r="W444" s="383">
        <v>0</v>
      </c>
      <c r="X444" s="414">
        <v>0</v>
      </c>
      <c r="Y444" s="413">
        <v>0</v>
      </c>
      <c r="Z444" s="413">
        <v>0</v>
      </c>
      <c r="AA444" s="411">
        <v>0</v>
      </c>
      <c r="AB444" s="383">
        <v>0</v>
      </c>
      <c r="AC444" s="383">
        <v>0</v>
      </c>
    </row>
    <row r="445" spans="2:29" customFormat="1" hidden="1" outlineLevel="1" x14ac:dyDescent="0.25">
      <c r="B445" s="17" t="s">
        <v>5448</v>
      </c>
      <c r="C445" s="17" t="s">
        <v>5611</v>
      </c>
      <c r="D445" s="17" t="s">
        <v>1709</v>
      </c>
      <c r="E445" s="413">
        <v>0</v>
      </c>
      <c r="F445" s="413">
        <v>0</v>
      </c>
      <c r="G445" s="411">
        <v>0</v>
      </c>
      <c r="H445" s="383"/>
      <c r="I445" s="383">
        <v>0</v>
      </c>
      <c r="J445" s="413">
        <v>0</v>
      </c>
      <c r="K445" s="413">
        <v>0</v>
      </c>
      <c r="L445" s="411">
        <v>0</v>
      </c>
      <c r="M445" s="383">
        <v>0</v>
      </c>
      <c r="N445" s="383">
        <v>0</v>
      </c>
      <c r="O445" s="413">
        <v>0</v>
      </c>
      <c r="P445" s="413">
        <v>0</v>
      </c>
      <c r="Q445" s="411">
        <v>0</v>
      </c>
      <c r="R445" s="383">
        <v>0</v>
      </c>
      <c r="S445" s="383">
        <v>0</v>
      </c>
      <c r="T445" s="413">
        <v>0</v>
      </c>
      <c r="U445" s="413">
        <v>0</v>
      </c>
      <c r="V445" s="411">
        <v>0</v>
      </c>
      <c r="W445" s="383">
        <v>0</v>
      </c>
      <c r="X445" s="414">
        <v>0</v>
      </c>
      <c r="Y445" s="413">
        <v>0</v>
      </c>
      <c r="Z445" s="413">
        <v>0</v>
      </c>
      <c r="AA445" s="411">
        <v>0</v>
      </c>
      <c r="AB445" s="383">
        <v>0</v>
      </c>
      <c r="AC445" s="383">
        <v>0</v>
      </c>
    </row>
    <row r="446" spans="2:29" customFormat="1" hidden="1" outlineLevel="1" x14ac:dyDescent="0.25">
      <c r="B446" s="17" t="s">
        <v>5551</v>
      </c>
      <c r="C446" s="17" t="s">
        <v>5612</v>
      </c>
      <c r="D446" s="17" t="s">
        <v>5270</v>
      </c>
      <c r="E446" s="413">
        <v>0</v>
      </c>
      <c r="F446" s="413">
        <v>0</v>
      </c>
      <c r="G446" s="411">
        <v>0</v>
      </c>
      <c r="H446" s="383"/>
      <c r="I446" s="383">
        <v>0</v>
      </c>
      <c r="J446" s="413">
        <v>0</v>
      </c>
      <c r="K446" s="413">
        <v>0</v>
      </c>
      <c r="L446" s="411">
        <v>0</v>
      </c>
      <c r="M446" s="383">
        <v>0</v>
      </c>
      <c r="N446" s="383">
        <v>0</v>
      </c>
      <c r="O446" s="413">
        <v>0</v>
      </c>
      <c r="P446" s="413">
        <v>0</v>
      </c>
      <c r="Q446" s="411">
        <v>0</v>
      </c>
      <c r="R446" s="383">
        <v>0</v>
      </c>
      <c r="S446" s="383">
        <v>0</v>
      </c>
      <c r="T446" s="413">
        <v>0</v>
      </c>
      <c r="U446" s="413">
        <v>0</v>
      </c>
      <c r="V446" s="411">
        <v>0</v>
      </c>
      <c r="W446" s="383">
        <v>0</v>
      </c>
      <c r="X446" s="414">
        <v>0</v>
      </c>
      <c r="Y446" s="413">
        <v>0</v>
      </c>
      <c r="Z446" s="413">
        <v>0</v>
      </c>
      <c r="AA446" s="411">
        <v>0</v>
      </c>
      <c r="AB446" s="383">
        <v>0</v>
      </c>
      <c r="AC446" s="383">
        <v>0</v>
      </c>
    </row>
    <row r="447" spans="2:29" customFormat="1" hidden="1" outlineLevel="1" x14ac:dyDescent="0.25">
      <c r="B447" s="17" t="s">
        <v>5284</v>
      </c>
      <c r="C447" s="17" t="s">
        <v>5613</v>
      </c>
      <c r="D447" s="17" t="s">
        <v>5270</v>
      </c>
      <c r="E447" s="413">
        <v>0</v>
      </c>
      <c r="F447" s="413">
        <v>0</v>
      </c>
      <c r="G447" s="411">
        <v>0</v>
      </c>
      <c r="H447" s="383"/>
      <c r="I447" s="383">
        <v>0</v>
      </c>
      <c r="J447" s="413">
        <v>0</v>
      </c>
      <c r="K447" s="413">
        <v>0</v>
      </c>
      <c r="L447" s="411">
        <v>0</v>
      </c>
      <c r="M447" s="383">
        <v>0</v>
      </c>
      <c r="N447" s="383">
        <v>0</v>
      </c>
      <c r="O447" s="413">
        <v>0</v>
      </c>
      <c r="P447" s="413">
        <v>0</v>
      </c>
      <c r="Q447" s="411">
        <v>0</v>
      </c>
      <c r="R447" s="383">
        <v>0</v>
      </c>
      <c r="S447" s="383">
        <v>0</v>
      </c>
      <c r="T447" s="413">
        <v>0</v>
      </c>
      <c r="U447" s="413">
        <v>0</v>
      </c>
      <c r="V447" s="411">
        <v>0</v>
      </c>
      <c r="W447" s="383">
        <v>0</v>
      </c>
      <c r="X447" s="414">
        <v>0</v>
      </c>
      <c r="Y447" s="413">
        <v>0</v>
      </c>
      <c r="Z447" s="413">
        <v>0</v>
      </c>
      <c r="AA447" s="411">
        <v>0</v>
      </c>
      <c r="AB447" s="383">
        <v>0</v>
      </c>
      <c r="AC447" s="383">
        <v>0</v>
      </c>
    </row>
    <row r="448" spans="2:29" customFormat="1" hidden="1" outlineLevel="1" x14ac:dyDescent="0.25">
      <c r="B448" s="17" t="s">
        <v>5551</v>
      </c>
      <c r="C448" s="17" t="s">
        <v>4509</v>
      </c>
      <c r="D448" s="412" t="s">
        <v>2039</v>
      </c>
      <c r="E448" s="413">
        <v>2.1773997231218549E-4</v>
      </c>
      <c r="F448" s="413">
        <v>4.9443722943505507E-4</v>
      </c>
      <c r="G448" s="411">
        <v>8.1582142856784081</v>
      </c>
      <c r="H448" s="383"/>
      <c r="I448" s="383"/>
      <c r="J448" s="413">
        <v>2.8823378074783757E-4</v>
      </c>
      <c r="K448" s="413">
        <v>6.5320491132412999E-4</v>
      </c>
      <c r="L448" s="411">
        <v>10.777881036848145</v>
      </c>
      <c r="M448" s="383"/>
      <c r="N448" s="383"/>
      <c r="O448" s="413">
        <v>1.9518642031242494E-4</v>
      </c>
      <c r="P448" s="413">
        <v>4.4470896436532575E-4</v>
      </c>
      <c r="Q448" s="411">
        <v>7.3376979120278749</v>
      </c>
      <c r="R448" s="383"/>
      <c r="S448" s="383"/>
      <c r="T448" s="413">
        <v>1.8550289821815064E-4</v>
      </c>
      <c r="U448" s="413">
        <v>4.1960755576945672E-4</v>
      </c>
      <c r="V448" s="411">
        <v>6.923524670196036</v>
      </c>
      <c r="W448" s="383"/>
      <c r="X448" s="414"/>
      <c r="Y448" s="413">
        <v>0</v>
      </c>
      <c r="Z448" s="413">
        <v>0</v>
      </c>
      <c r="AA448" s="411">
        <v>0</v>
      </c>
      <c r="AB448" s="383"/>
      <c r="AC448" s="383"/>
    </row>
    <row r="449" spans="2:29" customFormat="1" hidden="1" outlineLevel="1" x14ac:dyDescent="0.25">
      <c r="B449" s="17" t="s">
        <v>5284</v>
      </c>
      <c r="C449" s="17" t="s">
        <v>5614</v>
      </c>
      <c r="D449" s="17" t="s">
        <v>1709</v>
      </c>
      <c r="E449" s="413">
        <v>0</v>
      </c>
      <c r="F449" s="413">
        <v>0</v>
      </c>
      <c r="G449" s="411">
        <v>0</v>
      </c>
      <c r="H449" s="383"/>
      <c r="I449" s="383">
        <v>0</v>
      </c>
      <c r="J449" s="413">
        <v>0</v>
      </c>
      <c r="K449" s="413">
        <v>0</v>
      </c>
      <c r="L449" s="411">
        <v>0</v>
      </c>
      <c r="M449" s="383">
        <v>0</v>
      </c>
      <c r="N449" s="383">
        <v>0</v>
      </c>
      <c r="O449" s="413">
        <v>0</v>
      </c>
      <c r="P449" s="413">
        <v>0</v>
      </c>
      <c r="Q449" s="411">
        <v>0</v>
      </c>
      <c r="R449" s="383">
        <v>0</v>
      </c>
      <c r="S449" s="383">
        <v>0</v>
      </c>
      <c r="T449" s="413">
        <v>0</v>
      </c>
      <c r="U449" s="413">
        <v>0</v>
      </c>
      <c r="V449" s="411">
        <v>0</v>
      </c>
      <c r="W449" s="383">
        <v>0</v>
      </c>
      <c r="X449" s="414">
        <v>0</v>
      </c>
      <c r="Y449" s="413">
        <v>0</v>
      </c>
      <c r="Z449" s="413">
        <v>0</v>
      </c>
      <c r="AA449" s="411">
        <v>0</v>
      </c>
      <c r="AB449" s="383">
        <v>0</v>
      </c>
      <c r="AC449" s="383">
        <v>0</v>
      </c>
    </row>
    <row r="450" spans="2:29" hidden="1" outlineLevel="1" x14ac:dyDescent="0.25">
      <c r="B450" s="185" t="s">
        <v>5257</v>
      </c>
      <c r="C450" s="185" t="s">
        <v>5615</v>
      </c>
      <c r="D450" s="187" t="s">
        <v>1980</v>
      </c>
      <c r="E450" s="382">
        <v>0.28014759822258573</v>
      </c>
      <c r="F450" s="382">
        <v>0.36364669029714902</v>
      </c>
      <c r="G450" s="411">
        <v>6000.170389902959</v>
      </c>
      <c r="H450" s="383"/>
      <c r="I450" s="383"/>
      <c r="J450" s="382">
        <v>0.32546223496464294</v>
      </c>
      <c r="K450" s="382">
        <v>0.42256757805996459</v>
      </c>
      <c r="L450" s="411">
        <v>6972.3650379894161</v>
      </c>
      <c r="M450" s="383"/>
      <c r="N450" s="383"/>
      <c r="O450" s="382">
        <v>0.24969124603239889</v>
      </c>
      <c r="P450" s="382">
        <v>0.3240104736013133</v>
      </c>
      <c r="Q450" s="411">
        <v>5346.1728144216695</v>
      </c>
      <c r="R450" s="383"/>
      <c r="S450" s="383"/>
      <c r="T450" s="382">
        <v>0.2946363813224529</v>
      </c>
      <c r="U450" s="382">
        <v>0.3825406828500702</v>
      </c>
      <c r="V450" s="411">
        <v>6311.9212670261586</v>
      </c>
      <c r="W450" s="383"/>
      <c r="X450" s="383"/>
      <c r="Y450" s="382">
        <v>0.16763134070880087</v>
      </c>
      <c r="Z450" s="382">
        <v>0.217785041359915</v>
      </c>
      <c r="AA450" s="411">
        <v>3593.4531824385977</v>
      </c>
      <c r="AB450" s="383"/>
      <c r="AC450" s="383"/>
    </row>
    <row r="451" spans="2:29" customFormat="1" hidden="1" outlineLevel="1" x14ac:dyDescent="0.25">
      <c r="B451" s="17" t="s">
        <v>5448</v>
      </c>
      <c r="C451" s="17" t="s">
        <v>5616</v>
      </c>
      <c r="D451" s="17" t="s">
        <v>5270</v>
      </c>
      <c r="E451" s="413">
        <v>0</v>
      </c>
      <c r="F451" s="413">
        <v>0</v>
      </c>
      <c r="G451" s="411">
        <v>0</v>
      </c>
      <c r="H451" s="383"/>
      <c r="I451" s="383">
        <v>0</v>
      </c>
      <c r="J451" s="413">
        <v>0</v>
      </c>
      <c r="K451" s="413">
        <v>0</v>
      </c>
      <c r="L451" s="411">
        <v>0</v>
      </c>
      <c r="M451" s="383">
        <v>0</v>
      </c>
      <c r="N451" s="383">
        <v>0</v>
      </c>
      <c r="O451" s="413">
        <v>0</v>
      </c>
      <c r="P451" s="413">
        <v>0</v>
      </c>
      <c r="Q451" s="411">
        <v>0</v>
      </c>
      <c r="R451" s="383">
        <v>0</v>
      </c>
      <c r="S451" s="383">
        <v>0</v>
      </c>
      <c r="T451" s="413">
        <v>0</v>
      </c>
      <c r="U451" s="413">
        <v>0</v>
      </c>
      <c r="V451" s="411">
        <v>0</v>
      </c>
      <c r="W451" s="383">
        <v>0</v>
      </c>
      <c r="X451" s="414">
        <v>0</v>
      </c>
      <c r="Y451" s="413">
        <v>0</v>
      </c>
      <c r="Z451" s="413">
        <v>0</v>
      </c>
      <c r="AA451" s="411">
        <v>0</v>
      </c>
      <c r="AB451" s="383">
        <v>0</v>
      </c>
      <c r="AC451" s="383">
        <v>0</v>
      </c>
    </row>
    <row r="452" spans="2:29" customFormat="1" hidden="1" outlineLevel="1" x14ac:dyDescent="0.25">
      <c r="B452" s="17" t="s">
        <v>5512</v>
      </c>
      <c r="C452" s="17" t="s">
        <v>5617</v>
      </c>
      <c r="D452" s="17" t="s">
        <v>5270</v>
      </c>
      <c r="E452" s="413">
        <v>0</v>
      </c>
      <c r="F452" s="413">
        <v>0</v>
      </c>
      <c r="G452" s="411">
        <v>0</v>
      </c>
      <c r="H452" s="383"/>
      <c r="I452" s="383">
        <v>0</v>
      </c>
      <c r="J452" s="413">
        <v>0</v>
      </c>
      <c r="K452" s="413">
        <v>0</v>
      </c>
      <c r="L452" s="411">
        <v>0</v>
      </c>
      <c r="M452" s="383">
        <v>0</v>
      </c>
      <c r="N452" s="383">
        <v>0</v>
      </c>
      <c r="O452" s="413">
        <v>0</v>
      </c>
      <c r="P452" s="413">
        <v>0</v>
      </c>
      <c r="Q452" s="411">
        <v>0</v>
      </c>
      <c r="R452" s="383">
        <v>0</v>
      </c>
      <c r="S452" s="383">
        <v>0</v>
      </c>
      <c r="T452" s="413">
        <v>0</v>
      </c>
      <c r="U452" s="413">
        <v>0</v>
      </c>
      <c r="V452" s="411">
        <v>0</v>
      </c>
      <c r="W452" s="383">
        <v>0</v>
      </c>
      <c r="X452" s="414">
        <v>0</v>
      </c>
      <c r="Y452" s="413">
        <v>0</v>
      </c>
      <c r="Z452" s="413">
        <v>0</v>
      </c>
      <c r="AA452" s="411">
        <v>0</v>
      </c>
      <c r="AB452" s="383">
        <v>0</v>
      </c>
      <c r="AC452" s="383">
        <v>0</v>
      </c>
    </row>
    <row r="453" spans="2:29" hidden="1" outlineLevel="1" x14ac:dyDescent="0.25">
      <c r="B453" s="185" t="s">
        <v>5280</v>
      </c>
      <c r="C453" s="185" t="s">
        <v>5618</v>
      </c>
      <c r="D453" s="187" t="s">
        <v>1709</v>
      </c>
      <c r="E453" s="382">
        <v>8.341115862420645E-3</v>
      </c>
      <c r="F453" s="382">
        <v>0.55968887436842529</v>
      </c>
      <c r="G453" s="411">
        <v>9234.8664270790177</v>
      </c>
      <c r="H453" s="383"/>
      <c r="I453" s="383"/>
      <c r="J453" s="382">
        <v>7.970444100936367E-3</v>
      </c>
      <c r="K453" s="382">
        <v>0.53481679917283032</v>
      </c>
      <c r="L453" s="411">
        <v>8824.4771863516999</v>
      </c>
      <c r="M453" s="383"/>
      <c r="N453" s="383"/>
      <c r="O453" s="382">
        <v>9.5308761544542833E-3</v>
      </c>
      <c r="P453" s="382">
        <v>0.63952178996388254</v>
      </c>
      <c r="Q453" s="411">
        <v>10552.109534404062</v>
      </c>
      <c r="R453" s="383"/>
      <c r="S453" s="383"/>
      <c r="T453" s="382">
        <v>6.1415307770150288E-3</v>
      </c>
      <c r="U453" s="382">
        <v>0.4120967151377084</v>
      </c>
      <c r="V453" s="411">
        <v>6799.5957997721889</v>
      </c>
      <c r="W453" s="383"/>
      <c r="X453" s="383"/>
      <c r="Y453" s="382">
        <v>7.738795681843766E-3</v>
      </c>
      <c r="Z453" s="382">
        <v>0.5192731902517167</v>
      </c>
      <c r="AA453" s="411">
        <v>8568.0076391533257</v>
      </c>
      <c r="AB453" s="383"/>
      <c r="AC453" s="383"/>
    </row>
    <row r="454" spans="2:29" customFormat="1" hidden="1" outlineLevel="1" x14ac:dyDescent="0.25">
      <c r="B454" s="17" t="s">
        <v>5381</v>
      </c>
      <c r="C454" s="17" t="s">
        <v>5619</v>
      </c>
      <c r="D454" s="17" t="s">
        <v>5270</v>
      </c>
      <c r="E454" s="413">
        <v>0</v>
      </c>
      <c r="F454" s="413">
        <v>0</v>
      </c>
      <c r="G454" s="411">
        <v>0</v>
      </c>
      <c r="H454" s="383"/>
      <c r="I454" s="383">
        <v>0</v>
      </c>
      <c r="J454" s="413">
        <v>0</v>
      </c>
      <c r="K454" s="413">
        <v>0</v>
      </c>
      <c r="L454" s="411">
        <v>0</v>
      </c>
      <c r="M454" s="383">
        <v>0</v>
      </c>
      <c r="N454" s="383">
        <v>0</v>
      </c>
      <c r="O454" s="413">
        <v>0</v>
      </c>
      <c r="P454" s="413">
        <v>0</v>
      </c>
      <c r="Q454" s="411">
        <v>0</v>
      </c>
      <c r="R454" s="383">
        <v>0</v>
      </c>
      <c r="S454" s="383">
        <v>0</v>
      </c>
      <c r="T454" s="413">
        <v>0</v>
      </c>
      <c r="U454" s="413">
        <v>0</v>
      </c>
      <c r="V454" s="411">
        <v>0</v>
      </c>
      <c r="W454" s="383">
        <v>0</v>
      </c>
      <c r="X454" s="414">
        <v>0</v>
      </c>
      <c r="Y454" s="413">
        <v>0</v>
      </c>
      <c r="Z454" s="413">
        <v>0</v>
      </c>
      <c r="AA454" s="411">
        <v>0</v>
      </c>
      <c r="AB454" s="383">
        <v>0</v>
      </c>
      <c r="AC454" s="383">
        <v>0</v>
      </c>
    </row>
    <row r="455" spans="2:29" customFormat="1" hidden="1" outlineLevel="1" x14ac:dyDescent="0.25">
      <c r="B455" s="17" t="s">
        <v>5266</v>
      </c>
      <c r="C455" s="17" t="s">
        <v>5620</v>
      </c>
      <c r="D455" s="17" t="s">
        <v>5270</v>
      </c>
      <c r="E455" s="413">
        <v>0</v>
      </c>
      <c r="F455" s="413">
        <v>0</v>
      </c>
      <c r="G455" s="411">
        <v>0</v>
      </c>
      <c r="H455" s="383"/>
      <c r="I455" s="383">
        <v>0</v>
      </c>
      <c r="J455" s="413">
        <v>0</v>
      </c>
      <c r="K455" s="413">
        <v>0</v>
      </c>
      <c r="L455" s="411">
        <v>0</v>
      </c>
      <c r="M455" s="383">
        <v>0</v>
      </c>
      <c r="N455" s="383">
        <v>0</v>
      </c>
      <c r="O455" s="413">
        <v>0</v>
      </c>
      <c r="P455" s="413">
        <v>0</v>
      </c>
      <c r="Q455" s="411">
        <v>0</v>
      </c>
      <c r="R455" s="383">
        <v>0</v>
      </c>
      <c r="S455" s="383">
        <v>0</v>
      </c>
      <c r="T455" s="413">
        <v>0</v>
      </c>
      <c r="U455" s="413">
        <v>0</v>
      </c>
      <c r="V455" s="411">
        <v>0</v>
      </c>
      <c r="W455" s="383">
        <v>0</v>
      </c>
      <c r="X455" s="414">
        <v>0</v>
      </c>
      <c r="Y455" s="413">
        <v>0</v>
      </c>
      <c r="Z455" s="413">
        <v>0</v>
      </c>
      <c r="AA455" s="411">
        <v>0</v>
      </c>
      <c r="AB455" s="383">
        <v>0</v>
      </c>
      <c r="AC455" s="383">
        <v>0</v>
      </c>
    </row>
    <row r="456" spans="2:29" customFormat="1" hidden="1" outlineLevel="1" x14ac:dyDescent="0.25">
      <c r="B456" s="17" t="s">
        <v>5284</v>
      </c>
      <c r="C456" s="17" t="s">
        <v>5621</v>
      </c>
      <c r="D456" s="412" t="s">
        <v>1709</v>
      </c>
      <c r="E456" s="413">
        <v>6.6996914557595542E-5</v>
      </c>
      <c r="F456" s="413">
        <v>2.6272840043761094E-3</v>
      </c>
      <c r="G456" s="411">
        <v>43.350186072205808</v>
      </c>
      <c r="H456" s="383"/>
      <c r="I456" s="383"/>
      <c r="J456" s="413">
        <v>4.281050079022282E-5</v>
      </c>
      <c r="K456" s="413">
        <v>1.6788137884885881E-3</v>
      </c>
      <c r="L456" s="411">
        <v>27.700427510061704</v>
      </c>
      <c r="M456" s="383"/>
      <c r="N456" s="383"/>
      <c r="O456" s="413">
        <v>1.1218531995159707E-4</v>
      </c>
      <c r="P456" s="413">
        <v>4.3993473219018798E-3</v>
      </c>
      <c r="Q456" s="411">
        <v>72.589230811381015</v>
      </c>
      <c r="R456" s="383"/>
      <c r="S456" s="383"/>
      <c r="T456" s="413">
        <v>0</v>
      </c>
      <c r="U456" s="413">
        <v>0</v>
      </c>
      <c r="V456" s="411">
        <v>0</v>
      </c>
      <c r="W456" s="383"/>
      <c r="X456" s="414"/>
      <c r="Y456" s="413">
        <v>0</v>
      </c>
      <c r="Z456" s="413">
        <v>0</v>
      </c>
      <c r="AA456" s="411">
        <v>0</v>
      </c>
      <c r="AB456" s="383"/>
      <c r="AC456" s="383"/>
    </row>
    <row r="457" spans="2:29" hidden="1" outlineLevel="1" x14ac:dyDescent="0.25">
      <c r="B457" s="185" t="s">
        <v>5257</v>
      </c>
      <c r="C457" s="185" t="s">
        <v>5622</v>
      </c>
      <c r="D457" s="187" t="s">
        <v>1980</v>
      </c>
      <c r="E457" s="382">
        <v>4.1353845510675849E-2</v>
      </c>
      <c r="F457" s="382">
        <v>1.0068708350739985</v>
      </c>
      <c r="G457" s="411">
        <v>16613.368778720975</v>
      </c>
      <c r="H457" s="383"/>
      <c r="I457" s="383"/>
      <c r="J457" s="382">
        <v>0</v>
      </c>
      <c r="K457" s="382">
        <v>-2.2645493815834812E-2</v>
      </c>
      <c r="L457" s="411">
        <v>-373.65064796127439</v>
      </c>
      <c r="M457" s="383"/>
      <c r="N457" s="383"/>
      <c r="O457" s="382">
        <v>0</v>
      </c>
      <c r="P457" s="382">
        <v>1.352503672951302E-2</v>
      </c>
      <c r="Q457" s="411">
        <v>223.16310603696482</v>
      </c>
      <c r="R457" s="383"/>
      <c r="S457" s="383"/>
      <c r="T457" s="382">
        <v>0.18640826956368686</v>
      </c>
      <c r="U457" s="382">
        <v>4.544614533930833</v>
      </c>
      <c r="V457" s="411">
        <v>74986.139809858738</v>
      </c>
      <c r="W457" s="383"/>
      <c r="X457" s="383"/>
      <c r="Y457" s="382">
        <v>0.16655406358335698</v>
      </c>
      <c r="Z457" s="382">
        <v>3.9537785609997549</v>
      </c>
      <c r="AA457" s="411">
        <v>65237.346256495955</v>
      </c>
      <c r="AB457" s="383"/>
      <c r="AC457" s="383"/>
    </row>
    <row r="458" spans="2:29" customFormat="1" hidden="1" outlineLevel="1" x14ac:dyDescent="0.25">
      <c r="B458" s="17" t="s">
        <v>5448</v>
      </c>
      <c r="C458" s="17" t="s">
        <v>5623</v>
      </c>
      <c r="D458" s="17" t="s">
        <v>5270</v>
      </c>
      <c r="E458" s="413">
        <v>0</v>
      </c>
      <c r="F458" s="413">
        <v>0</v>
      </c>
      <c r="G458" s="411">
        <v>0</v>
      </c>
      <c r="H458" s="383"/>
      <c r="I458" s="383">
        <v>0</v>
      </c>
      <c r="J458" s="413">
        <v>0</v>
      </c>
      <c r="K458" s="413">
        <v>0</v>
      </c>
      <c r="L458" s="411">
        <v>0</v>
      </c>
      <c r="M458" s="383">
        <v>0</v>
      </c>
      <c r="N458" s="383">
        <v>0</v>
      </c>
      <c r="O458" s="413">
        <v>0</v>
      </c>
      <c r="P458" s="413">
        <v>0</v>
      </c>
      <c r="Q458" s="411">
        <v>0</v>
      </c>
      <c r="R458" s="383">
        <v>0</v>
      </c>
      <c r="S458" s="383">
        <v>0</v>
      </c>
      <c r="T458" s="413">
        <v>0</v>
      </c>
      <c r="U458" s="413">
        <v>0</v>
      </c>
      <c r="V458" s="411">
        <v>0</v>
      </c>
      <c r="W458" s="383">
        <v>0</v>
      </c>
      <c r="X458" s="414">
        <v>0</v>
      </c>
      <c r="Y458" s="413">
        <v>0</v>
      </c>
      <c r="Z458" s="413">
        <v>0</v>
      </c>
      <c r="AA458" s="411">
        <v>0</v>
      </c>
      <c r="AB458" s="383">
        <v>0</v>
      </c>
      <c r="AC458" s="383">
        <v>0</v>
      </c>
    </row>
    <row r="459" spans="2:29" hidden="1" outlineLevel="1" x14ac:dyDescent="0.25">
      <c r="B459" s="185" t="s">
        <v>5257</v>
      </c>
      <c r="C459" s="185" t="s">
        <v>5624</v>
      </c>
      <c r="D459" s="187" t="s">
        <v>1980</v>
      </c>
      <c r="E459" s="382">
        <v>5.0733413548739219E-2</v>
      </c>
      <c r="F459" s="382">
        <v>6.8596465892658123E-2</v>
      </c>
      <c r="G459" s="411">
        <v>1131.841687228859</v>
      </c>
      <c r="H459" s="383"/>
      <c r="I459" s="383"/>
      <c r="J459" s="382">
        <v>0</v>
      </c>
      <c r="K459" s="382">
        <v>0</v>
      </c>
      <c r="L459" s="411">
        <v>0</v>
      </c>
      <c r="M459" s="383"/>
      <c r="N459" s="383"/>
      <c r="O459" s="382">
        <v>0</v>
      </c>
      <c r="P459" s="382">
        <v>0</v>
      </c>
      <c r="Q459" s="411">
        <v>0</v>
      </c>
      <c r="R459" s="383"/>
      <c r="S459" s="383"/>
      <c r="T459" s="382">
        <v>0.24078066034473666</v>
      </c>
      <c r="U459" s="382">
        <v>0.3255586643915051</v>
      </c>
      <c r="V459" s="411">
        <v>5371.7179624598339</v>
      </c>
      <c r="W459" s="383"/>
      <c r="X459" s="383"/>
      <c r="Y459" s="382">
        <v>0</v>
      </c>
      <c r="Z459" s="382">
        <v>0</v>
      </c>
      <c r="AA459" s="411">
        <v>0</v>
      </c>
      <c r="AB459" s="383"/>
      <c r="AC459" s="383"/>
    </row>
    <row r="460" spans="2:29" customFormat="1" hidden="1" outlineLevel="1" x14ac:dyDescent="0.25">
      <c r="B460" s="17" t="s">
        <v>5551</v>
      </c>
      <c r="C460" s="17" t="s">
        <v>5625</v>
      </c>
      <c r="D460" s="17" t="s">
        <v>2039</v>
      </c>
      <c r="E460" s="413">
        <v>0</v>
      </c>
      <c r="F460" s="413">
        <v>0</v>
      </c>
      <c r="G460" s="411">
        <v>0</v>
      </c>
      <c r="H460" s="383"/>
      <c r="I460" s="383">
        <v>0</v>
      </c>
      <c r="J460" s="413">
        <v>0</v>
      </c>
      <c r="K460" s="413">
        <v>0</v>
      </c>
      <c r="L460" s="411">
        <v>0</v>
      </c>
      <c r="M460" s="383">
        <v>0</v>
      </c>
      <c r="N460" s="383">
        <v>0</v>
      </c>
      <c r="O460" s="413">
        <v>0</v>
      </c>
      <c r="P460" s="413">
        <v>0</v>
      </c>
      <c r="Q460" s="411">
        <v>0</v>
      </c>
      <c r="R460" s="383">
        <v>0</v>
      </c>
      <c r="S460" s="383">
        <v>0</v>
      </c>
      <c r="T460" s="413">
        <v>0</v>
      </c>
      <c r="U460" s="413">
        <v>0</v>
      </c>
      <c r="V460" s="411">
        <v>0</v>
      </c>
      <c r="W460" s="383">
        <v>0</v>
      </c>
      <c r="X460" s="414">
        <v>0</v>
      </c>
      <c r="Y460" s="413">
        <v>0</v>
      </c>
      <c r="Z460" s="413">
        <v>0</v>
      </c>
      <c r="AA460" s="411">
        <v>0</v>
      </c>
      <c r="AB460" s="383">
        <v>0</v>
      </c>
      <c r="AC460" s="383">
        <v>0</v>
      </c>
    </row>
    <row r="461" spans="2:29" customFormat="1" hidden="1" outlineLevel="1" x14ac:dyDescent="0.25">
      <c r="B461" s="17" t="s">
        <v>5448</v>
      </c>
      <c r="C461" s="17" t="s">
        <v>5626</v>
      </c>
      <c r="D461" s="412" t="s">
        <v>1709</v>
      </c>
      <c r="E461" s="413">
        <v>1.6749228639398883E-4</v>
      </c>
      <c r="F461" s="413">
        <v>1.4414386167066681E-3</v>
      </c>
      <c r="G461" s="411">
        <v>23.783737175660026</v>
      </c>
      <c r="H461" s="383"/>
      <c r="I461" s="383"/>
      <c r="J461" s="413">
        <v>2.3201303179065771E-4</v>
      </c>
      <c r="K461" s="413">
        <v>1.9967041515904001E-3</v>
      </c>
      <c r="L461" s="411">
        <v>32.945618501241604</v>
      </c>
      <c r="M461" s="383"/>
      <c r="N461" s="383"/>
      <c r="O461" s="413">
        <v>1.6974296488745063E-4</v>
      </c>
      <c r="P461" s="413">
        <v>1.4608079558214005E-3</v>
      </c>
      <c r="Q461" s="411">
        <v>24.103331271053108</v>
      </c>
      <c r="R461" s="383"/>
      <c r="S461" s="383"/>
      <c r="T461" s="413">
        <v>8.3262089847149973E-5</v>
      </c>
      <c r="U461" s="413">
        <v>7.1655354522457261E-4</v>
      </c>
      <c r="V461" s="411">
        <v>11.823133496205449</v>
      </c>
      <c r="W461" s="383"/>
      <c r="X461" s="414"/>
      <c r="Y461" s="413">
        <v>0</v>
      </c>
      <c r="Z461" s="413">
        <v>0</v>
      </c>
      <c r="AA461" s="411">
        <v>0</v>
      </c>
      <c r="AB461" s="383"/>
      <c r="AC461" s="383"/>
    </row>
    <row r="462" spans="2:29" customFormat="1" hidden="1" outlineLevel="1" x14ac:dyDescent="0.25">
      <c r="B462" s="17" t="s">
        <v>5284</v>
      </c>
      <c r="C462" s="17" t="s">
        <v>5627</v>
      </c>
      <c r="D462" s="17" t="s">
        <v>5270</v>
      </c>
      <c r="E462" s="413">
        <v>0</v>
      </c>
      <c r="F462" s="413">
        <v>0</v>
      </c>
      <c r="G462" s="411">
        <v>0</v>
      </c>
      <c r="H462" s="383"/>
      <c r="I462" s="383">
        <v>0</v>
      </c>
      <c r="J462" s="413">
        <v>0</v>
      </c>
      <c r="K462" s="413">
        <v>0</v>
      </c>
      <c r="L462" s="411">
        <v>0</v>
      </c>
      <c r="M462" s="383">
        <v>0</v>
      </c>
      <c r="N462" s="383">
        <v>0</v>
      </c>
      <c r="O462" s="413">
        <v>0</v>
      </c>
      <c r="P462" s="413">
        <v>0</v>
      </c>
      <c r="Q462" s="411">
        <v>0</v>
      </c>
      <c r="R462" s="383">
        <v>0</v>
      </c>
      <c r="S462" s="383">
        <v>0</v>
      </c>
      <c r="T462" s="413">
        <v>0</v>
      </c>
      <c r="U462" s="413">
        <v>0</v>
      </c>
      <c r="V462" s="411">
        <v>0</v>
      </c>
      <c r="W462" s="383">
        <v>0</v>
      </c>
      <c r="X462" s="414">
        <v>0</v>
      </c>
      <c r="Y462" s="413">
        <v>0</v>
      </c>
      <c r="Z462" s="413">
        <v>0</v>
      </c>
      <c r="AA462" s="411">
        <v>0</v>
      </c>
      <c r="AB462" s="383">
        <v>0</v>
      </c>
      <c r="AC462" s="383">
        <v>0</v>
      </c>
    </row>
    <row r="463" spans="2:29" customFormat="1" hidden="1" outlineLevel="1" x14ac:dyDescent="0.25">
      <c r="B463" s="17" t="s">
        <v>5284</v>
      </c>
      <c r="C463" s="17" t="s">
        <v>2031</v>
      </c>
      <c r="D463" s="412" t="s">
        <v>1709</v>
      </c>
      <c r="E463" s="413">
        <v>2.6798765823038214E-3</v>
      </c>
      <c r="F463" s="413">
        <v>1.5086030235506574E-3</v>
      </c>
      <c r="G463" s="411">
        <v>24.891949888585845</v>
      </c>
      <c r="H463" s="383"/>
      <c r="I463" s="383"/>
      <c r="J463" s="413">
        <v>1.6565970173524555E-3</v>
      </c>
      <c r="K463" s="413">
        <v>9.3403686274905174E-4</v>
      </c>
      <c r="L463" s="411">
        <v>15.411608235359354</v>
      </c>
      <c r="M463" s="383"/>
      <c r="N463" s="383"/>
      <c r="O463" s="413">
        <v>4.1099334905996968E-3</v>
      </c>
      <c r="P463" s="413">
        <v>2.3154964506172807E-3</v>
      </c>
      <c r="Q463" s="411">
        <v>38.20569143518513</v>
      </c>
      <c r="R463" s="383"/>
      <c r="S463" s="383"/>
      <c r="T463" s="413">
        <v>6.1732262648743312E-4</v>
      </c>
      <c r="U463" s="413">
        <v>3.4456279646899067E-4</v>
      </c>
      <c r="V463" s="411">
        <v>5.685286141738346</v>
      </c>
      <c r="W463" s="383"/>
      <c r="X463" s="414"/>
      <c r="Y463" s="413">
        <v>5.5919477292820079E-3</v>
      </c>
      <c r="Z463" s="413">
        <v>3.0908220176395101E-3</v>
      </c>
      <c r="AA463" s="411">
        <v>50.998563291051916</v>
      </c>
      <c r="AB463" s="383"/>
      <c r="AC463" s="383"/>
    </row>
    <row r="464" spans="2:29" customFormat="1" hidden="1" outlineLevel="1" x14ac:dyDescent="0.25">
      <c r="B464" s="17" t="s">
        <v>5284</v>
      </c>
      <c r="C464" s="17" t="s">
        <v>5628</v>
      </c>
      <c r="D464" s="17" t="s">
        <v>5270</v>
      </c>
      <c r="E464" s="413">
        <v>0</v>
      </c>
      <c r="F464" s="413">
        <v>0</v>
      </c>
      <c r="G464" s="411">
        <v>0</v>
      </c>
      <c r="H464" s="383"/>
      <c r="I464" s="383">
        <v>0</v>
      </c>
      <c r="J464" s="413">
        <v>0</v>
      </c>
      <c r="K464" s="413">
        <v>0</v>
      </c>
      <c r="L464" s="411">
        <v>0</v>
      </c>
      <c r="M464" s="383">
        <v>0</v>
      </c>
      <c r="N464" s="383">
        <v>0</v>
      </c>
      <c r="O464" s="413">
        <v>0</v>
      </c>
      <c r="P464" s="413">
        <v>0</v>
      </c>
      <c r="Q464" s="411">
        <v>0</v>
      </c>
      <c r="R464" s="383">
        <v>0</v>
      </c>
      <c r="S464" s="383">
        <v>0</v>
      </c>
      <c r="T464" s="413">
        <v>0</v>
      </c>
      <c r="U464" s="413">
        <v>0</v>
      </c>
      <c r="V464" s="411">
        <v>0</v>
      </c>
      <c r="W464" s="383">
        <v>0</v>
      </c>
      <c r="X464" s="414">
        <v>0</v>
      </c>
      <c r="Y464" s="413">
        <v>0</v>
      </c>
      <c r="Z464" s="413">
        <v>0</v>
      </c>
      <c r="AA464" s="411">
        <v>0</v>
      </c>
      <c r="AB464" s="383">
        <v>0</v>
      </c>
      <c r="AC464" s="383">
        <v>0</v>
      </c>
    </row>
    <row r="465" spans="2:29" customFormat="1" hidden="1" outlineLevel="1" x14ac:dyDescent="0.25">
      <c r="B465" s="17" t="s">
        <v>5284</v>
      </c>
      <c r="C465" s="17" t="s">
        <v>5629</v>
      </c>
      <c r="D465" s="17" t="s">
        <v>5270</v>
      </c>
      <c r="E465" s="413">
        <v>0</v>
      </c>
      <c r="F465" s="413">
        <v>0</v>
      </c>
      <c r="G465" s="411">
        <v>0</v>
      </c>
      <c r="H465" s="383"/>
      <c r="I465" s="383">
        <v>0</v>
      </c>
      <c r="J465" s="413">
        <v>0</v>
      </c>
      <c r="K465" s="413">
        <v>0</v>
      </c>
      <c r="L465" s="411">
        <v>0</v>
      </c>
      <c r="M465" s="383">
        <v>0</v>
      </c>
      <c r="N465" s="383">
        <v>0</v>
      </c>
      <c r="O465" s="413">
        <v>0</v>
      </c>
      <c r="P465" s="413">
        <v>0</v>
      </c>
      <c r="Q465" s="411">
        <v>0</v>
      </c>
      <c r="R465" s="383">
        <v>0</v>
      </c>
      <c r="S465" s="383">
        <v>0</v>
      </c>
      <c r="T465" s="413">
        <v>0</v>
      </c>
      <c r="U465" s="413">
        <v>0</v>
      </c>
      <c r="V465" s="411">
        <v>0</v>
      </c>
      <c r="W465" s="383">
        <v>0</v>
      </c>
      <c r="X465" s="414">
        <v>0</v>
      </c>
      <c r="Y465" s="413">
        <v>0</v>
      </c>
      <c r="Z465" s="413">
        <v>0</v>
      </c>
      <c r="AA465" s="411">
        <v>0</v>
      </c>
      <c r="AB465" s="383">
        <v>0</v>
      </c>
      <c r="AC465" s="383">
        <v>0</v>
      </c>
    </row>
    <row r="466" spans="2:29" customFormat="1" hidden="1" outlineLevel="1" x14ac:dyDescent="0.25">
      <c r="B466" s="17" t="s">
        <v>5284</v>
      </c>
      <c r="C466" s="17" t="s">
        <v>5630</v>
      </c>
      <c r="D466" s="17" t="s">
        <v>5270</v>
      </c>
      <c r="E466" s="413">
        <v>0</v>
      </c>
      <c r="F466" s="413">
        <v>0</v>
      </c>
      <c r="G466" s="411">
        <v>0</v>
      </c>
      <c r="H466" s="383"/>
      <c r="I466" s="383">
        <v>0</v>
      </c>
      <c r="J466" s="413">
        <v>0</v>
      </c>
      <c r="K466" s="413">
        <v>0</v>
      </c>
      <c r="L466" s="411">
        <v>0</v>
      </c>
      <c r="M466" s="383">
        <v>0</v>
      </c>
      <c r="N466" s="383">
        <v>0</v>
      </c>
      <c r="O466" s="413">
        <v>0</v>
      </c>
      <c r="P466" s="413">
        <v>0</v>
      </c>
      <c r="Q466" s="411">
        <v>0</v>
      </c>
      <c r="R466" s="383">
        <v>0</v>
      </c>
      <c r="S466" s="383">
        <v>0</v>
      </c>
      <c r="T466" s="413">
        <v>0</v>
      </c>
      <c r="U466" s="413">
        <v>0</v>
      </c>
      <c r="V466" s="411">
        <v>0</v>
      </c>
      <c r="W466" s="383">
        <v>0</v>
      </c>
      <c r="X466" s="414">
        <v>0</v>
      </c>
      <c r="Y466" s="413">
        <v>0</v>
      </c>
      <c r="Z466" s="413">
        <v>0</v>
      </c>
      <c r="AA466" s="411">
        <v>0</v>
      </c>
      <c r="AB466" s="383">
        <v>0</v>
      </c>
      <c r="AC466" s="383">
        <v>0</v>
      </c>
    </row>
    <row r="467" spans="2:29" customFormat="1" hidden="1" outlineLevel="1" x14ac:dyDescent="0.25">
      <c r="B467" s="17" t="s">
        <v>5288</v>
      </c>
      <c r="C467" s="17" t="s">
        <v>5631</v>
      </c>
      <c r="D467" s="17" t="s">
        <v>5270</v>
      </c>
      <c r="E467" s="413">
        <v>0</v>
      </c>
      <c r="F467" s="413">
        <v>0</v>
      </c>
      <c r="G467" s="411">
        <v>0</v>
      </c>
      <c r="H467" s="383"/>
      <c r="I467" s="383">
        <v>0</v>
      </c>
      <c r="J467" s="413">
        <v>0</v>
      </c>
      <c r="K467" s="413">
        <v>0</v>
      </c>
      <c r="L467" s="411">
        <v>0</v>
      </c>
      <c r="M467" s="383">
        <v>0</v>
      </c>
      <c r="N467" s="383">
        <v>0</v>
      </c>
      <c r="O467" s="413">
        <v>0</v>
      </c>
      <c r="P467" s="413">
        <v>0</v>
      </c>
      <c r="Q467" s="411">
        <v>0</v>
      </c>
      <c r="R467" s="383">
        <v>0</v>
      </c>
      <c r="S467" s="383">
        <v>0</v>
      </c>
      <c r="T467" s="413">
        <v>0</v>
      </c>
      <c r="U467" s="413">
        <v>0</v>
      </c>
      <c r="V467" s="411">
        <v>0</v>
      </c>
      <c r="W467" s="383">
        <v>0</v>
      </c>
      <c r="X467" s="414">
        <v>0</v>
      </c>
      <c r="Y467" s="413">
        <v>0</v>
      </c>
      <c r="Z467" s="413">
        <v>0</v>
      </c>
      <c r="AA467" s="411">
        <v>0</v>
      </c>
      <c r="AB467" s="383">
        <v>0</v>
      </c>
      <c r="AC467" s="383">
        <v>0</v>
      </c>
    </row>
    <row r="468" spans="2:29" customFormat="1" hidden="1" outlineLevel="1" x14ac:dyDescent="0.25">
      <c r="B468" s="17" t="s">
        <v>5288</v>
      </c>
      <c r="C468" s="17" t="s">
        <v>5632</v>
      </c>
      <c r="D468" s="412" t="s">
        <v>5270</v>
      </c>
      <c r="E468" s="413">
        <v>0</v>
      </c>
      <c r="F468" s="413">
        <v>0</v>
      </c>
      <c r="G468" s="411">
        <v>0</v>
      </c>
      <c r="H468" s="383"/>
      <c r="I468" s="383">
        <v>0</v>
      </c>
      <c r="J468" s="413">
        <v>0</v>
      </c>
      <c r="K468" s="413">
        <v>0</v>
      </c>
      <c r="L468" s="411">
        <v>0</v>
      </c>
      <c r="M468" s="383">
        <v>0</v>
      </c>
      <c r="N468" s="383">
        <v>0</v>
      </c>
      <c r="O468" s="413">
        <v>0</v>
      </c>
      <c r="P468" s="413">
        <v>0</v>
      </c>
      <c r="Q468" s="411">
        <v>0</v>
      </c>
      <c r="R468" s="383">
        <v>0</v>
      </c>
      <c r="S468" s="383">
        <v>0</v>
      </c>
      <c r="T468" s="413">
        <v>0</v>
      </c>
      <c r="U468" s="413">
        <v>0</v>
      </c>
      <c r="V468" s="411">
        <v>0</v>
      </c>
      <c r="W468" s="383">
        <v>0</v>
      </c>
      <c r="X468" s="414">
        <v>0</v>
      </c>
      <c r="Y468" s="413">
        <v>0</v>
      </c>
      <c r="Z468" s="413">
        <v>0</v>
      </c>
      <c r="AA468" s="411">
        <v>0</v>
      </c>
      <c r="AB468" s="383">
        <v>0</v>
      </c>
      <c r="AC468" s="383">
        <v>0</v>
      </c>
    </row>
    <row r="469" spans="2:29" customFormat="1" hidden="1" outlineLevel="1" x14ac:dyDescent="0.25">
      <c r="B469" s="17" t="s">
        <v>5288</v>
      </c>
      <c r="C469" s="17" t="s">
        <v>5633</v>
      </c>
      <c r="D469" s="17" t="s">
        <v>5270</v>
      </c>
      <c r="E469" s="413">
        <v>0</v>
      </c>
      <c r="F469" s="413">
        <v>0</v>
      </c>
      <c r="G469" s="411">
        <v>0</v>
      </c>
      <c r="H469" s="383"/>
      <c r="I469" s="383">
        <v>0</v>
      </c>
      <c r="J469" s="413">
        <v>0</v>
      </c>
      <c r="K469" s="413">
        <v>0</v>
      </c>
      <c r="L469" s="411">
        <v>0</v>
      </c>
      <c r="M469" s="383">
        <v>0</v>
      </c>
      <c r="N469" s="383">
        <v>0</v>
      </c>
      <c r="O469" s="413">
        <v>0</v>
      </c>
      <c r="P469" s="413">
        <v>0</v>
      </c>
      <c r="Q469" s="411">
        <v>0</v>
      </c>
      <c r="R469" s="383">
        <v>0</v>
      </c>
      <c r="S469" s="383">
        <v>0</v>
      </c>
      <c r="T469" s="413">
        <v>0</v>
      </c>
      <c r="U469" s="413">
        <v>0</v>
      </c>
      <c r="V469" s="411">
        <v>0</v>
      </c>
      <c r="W469" s="383">
        <v>0</v>
      </c>
      <c r="X469" s="414">
        <v>0</v>
      </c>
      <c r="Y469" s="413">
        <v>0</v>
      </c>
      <c r="Z469" s="413">
        <v>0</v>
      </c>
      <c r="AA469" s="411">
        <v>0</v>
      </c>
      <c r="AB469" s="383">
        <v>0</v>
      </c>
      <c r="AC469" s="383">
        <v>0</v>
      </c>
    </row>
    <row r="470" spans="2:29" customFormat="1" hidden="1" outlineLevel="1" x14ac:dyDescent="0.25">
      <c r="B470" s="17" t="s">
        <v>5288</v>
      </c>
      <c r="C470" s="17" t="s">
        <v>5634</v>
      </c>
      <c r="D470" s="412" t="s">
        <v>5270</v>
      </c>
      <c r="E470" s="413">
        <v>0</v>
      </c>
      <c r="F470" s="413">
        <v>0</v>
      </c>
      <c r="G470" s="411">
        <v>0</v>
      </c>
      <c r="H470" s="383"/>
      <c r="I470" s="383">
        <v>0</v>
      </c>
      <c r="J470" s="413">
        <v>0</v>
      </c>
      <c r="K470" s="413">
        <v>0</v>
      </c>
      <c r="L470" s="411">
        <v>0</v>
      </c>
      <c r="M470" s="383">
        <v>0</v>
      </c>
      <c r="N470" s="383">
        <v>0</v>
      </c>
      <c r="O470" s="413">
        <v>0</v>
      </c>
      <c r="P470" s="413">
        <v>0</v>
      </c>
      <c r="Q470" s="411">
        <v>0</v>
      </c>
      <c r="R470" s="383">
        <v>0</v>
      </c>
      <c r="S470" s="383">
        <v>0</v>
      </c>
      <c r="T470" s="413">
        <v>0</v>
      </c>
      <c r="U470" s="413">
        <v>0</v>
      </c>
      <c r="V470" s="411">
        <v>0</v>
      </c>
      <c r="W470" s="383">
        <v>0</v>
      </c>
      <c r="X470" s="414">
        <v>0</v>
      </c>
      <c r="Y470" s="413">
        <v>0</v>
      </c>
      <c r="Z470" s="413">
        <v>0</v>
      </c>
      <c r="AA470" s="411">
        <v>0</v>
      </c>
      <c r="AB470" s="383">
        <v>0</v>
      </c>
      <c r="AC470" s="383">
        <v>0</v>
      </c>
    </row>
    <row r="471" spans="2:29" customFormat="1" hidden="1" outlineLevel="1" x14ac:dyDescent="0.25">
      <c r="B471" s="17" t="s">
        <v>5288</v>
      </c>
      <c r="C471" s="17" t="s">
        <v>5635</v>
      </c>
      <c r="D471" s="17" t="s">
        <v>5270</v>
      </c>
      <c r="E471" s="413">
        <v>0</v>
      </c>
      <c r="F471" s="413">
        <v>0</v>
      </c>
      <c r="G471" s="411">
        <v>0</v>
      </c>
      <c r="H471" s="383"/>
      <c r="I471" s="383">
        <v>0</v>
      </c>
      <c r="J471" s="413">
        <v>0</v>
      </c>
      <c r="K471" s="413">
        <v>0</v>
      </c>
      <c r="L471" s="411">
        <v>0</v>
      </c>
      <c r="M471" s="383">
        <v>0</v>
      </c>
      <c r="N471" s="383">
        <v>0</v>
      </c>
      <c r="O471" s="413">
        <v>0</v>
      </c>
      <c r="P471" s="413">
        <v>0</v>
      </c>
      <c r="Q471" s="411">
        <v>0</v>
      </c>
      <c r="R471" s="383">
        <v>0</v>
      </c>
      <c r="S471" s="383">
        <v>0</v>
      </c>
      <c r="T471" s="413">
        <v>0</v>
      </c>
      <c r="U471" s="413">
        <v>0</v>
      </c>
      <c r="V471" s="411">
        <v>0</v>
      </c>
      <c r="W471" s="383">
        <v>0</v>
      </c>
      <c r="X471" s="414">
        <v>0</v>
      </c>
      <c r="Y471" s="413">
        <v>0</v>
      </c>
      <c r="Z471" s="413">
        <v>0</v>
      </c>
      <c r="AA471" s="411">
        <v>0</v>
      </c>
      <c r="AB471" s="383">
        <v>0</v>
      </c>
      <c r="AC471" s="383">
        <v>0</v>
      </c>
    </row>
    <row r="472" spans="2:29" customFormat="1" hidden="1" outlineLevel="1" x14ac:dyDescent="0.25">
      <c r="B472" s="17" t="s">
        <v>5266</v>
      </c>
      <c r="C472" s="17" t="s">
        <v>5636</v>
      </c>
      <c r="D472" s="17" t="s">
        <v>5270</v>
      </c>
      <c r="E472" s="413">
        <v>0</v>
      </c>
      <c r="F472" s="413">
        <v>0</v>
      </c>
      <c r="G472" s="411">
        <v>0</v>
      </c>
      <c r="H472" s="383"/>
      <c r="I472" s="383">
        <v>0</v>
      </c>
      <c r="J472" s="413">
        <v>0</v>
      </c>
      <c r="K472" s="413">
        <v>0</v>
      </c>
      <c r="L472" s="411">
        <v>0</v>
      </c>
      <c r="M472" s="383">
        <v>0</v>
      </c>
      <c r="N472" s="383">
        <v>0</v>
      </c>
      <c r="O472" s="413">
        <v>0</v>
      </c>
      <c r="P472" s="413">
        <v>0</v>
      </c>
      <c r="Q472" s="411">
        <v>0</v>
      </c>
      <c r="R472" s="383">
        <v>0</v>
      </c>
      <c r="S472" s="383">
        <v>0</v>
      </c>
      <c r="T472" s="413">
        <v>0</v>
      </c>
      <c r="U472" s="413">
        <v>0</v>
      </c>
      <c r="V472" s="411">
        <v>0</v>
      </c>
      <c r="W472" s="383">
        <v>0</v>
      </c>
      <c r="X472" s="414">
        <v>0</v>
      </c>
      <c r="Y472" s="413">
        <v>0</v>
      </c>
      <c r="Z472" s="413">
        <v>0</v>
      </c>
      <c r="AA472" s="411">
        <v>0</v>
      </c>
      <c r="AB472" s="383">
        <v>0</v>
      </c>
      <c r="AC472" s="383">
        <v>0</v>
      </c>
    </row>
    <row r="473" spans="2:29" customFormat="1" hidden="1" outlineLevel="1" x14ac:dyDescent="0.25">
      <c r="B473" s="17" t="s">
        <v>5551</v>
      </c>
      <c r="C473" s="17" t="s">
        <v>5637</v>
      </c>
      <c r="D473" s="17" t="s">
        <v>5270</v>
      </c>
      <c r="E473" s="413">
        <v>0</v>
      </c>
      <c r="F473" s="413">
        <v>0</v>
      </c>
      <c r="G473" s="411">
        <v>0</v>
      </c>
      <c r="H473" s="383"/>
      <c r="I473" s="383">
        <v>0</v>
      </c>
      <c r="J473" s="413">
        <v>0</v>
      </c>
      <c r="K473" s="413">
        <v>0</v>
      </c>
      <c r="L473" s="411">
        <v>0</v>
      </c>
      <c r="M473" s="383">
        <v>0</v>
      </c>
      <c r="N473" s="383">
        <v>0</v>
      </c>
      <c r="O473" s="413">
        <v>0</v>
      </c>
      <c r="P473" s="413">
        <v>0</v>
      </c>
      <c r="Q473" s="411">
        <v>0</v>
      </c>
      <c r="R473" s="383">
        <v>0</v>
      </c>
      <c r="S473" s="383">
        <v>0</v>
      </c>
      <c r="T473" s="413">
        <v>0</v>
      </c>
      <c r="U473" s="413">
        <v>0</v>
      </c>
      <c r="V473" s="411">
        <v>0</v>
      </c>
      <c r="W473" s="383">
        <v>0</v>
      </c>
      <c r="X473" s="414">
        <v>0</v>
      </c>
      <c r="Y473" s="413">
        <v>0</v>
      </c>
      <c r="Z473" s="413">
        <v>0</v>
      </c>
      <c r="AA473" s="411">
        <v>0</v>
      </c>
      <c r="AB473" s="383">
        <v>0</v>
      </c>
      <c r="AC473" s="383">
        <v>0</v>
      </c>
    </row>
    <row r="474" spans="2:29" customFormat="1" hidden="1" outlineLevel="1" x14ac:dyDescent="0.25">
      <c r="B474" s="17" t="s">
        <v>5288</v>
      </c>
      <c r="C474" s="17" t="s">
        <v>5638</v>
      </c>
      <c r="D474" s="17" t="s">
        <v>5270</v>
      </c>
      <c r="E474" s="413">
        <v>0</v>
      </c>
      <c r="F474" s="413">
        <v>0</v>
      </c>
      <c r="G474" s="411">
        <v>0</v>
      </c>
      <c r="H474" s="383"/>
      <c r="I474" s="383">
        <v>0</v>
      </c>
      <c r="J474" s="413">
        <v>0</v>
      </c>
      <c r="K474" s="413">
        <v>0</v>
      </c>
      <c r="L474" s="411">
        <v>0</v>
      </c>
      <c r="M474" s="383">
        <v>0</v>
      </c>
      <c r="N474" s="383">
        <v>0</v>
      </c>
      <c r="O474" s="413">
        <v>0</v>
      </c>
      <c r="P474" s="413">
        <v>0</v>
      </c>
      <c r="Q474" s="411">
        <v>0</v>
      </c>
      <c r="R474" s="383">
        <v>0</v>
      </c>
      <c r="S474" s="383">
        <v>0</v>
      </c>
      <c r="T474" s="413">
        <v>0</v>
      </c>
      <c r="U474" s="413">
        <v>0</v>
      </c>
      <c r="V474" s="411">
        <v>0</v>
      </c>
      <c r="W474" s="383">
        <v>0</v>
      </c>
      <c r="X474" s="414">
        <v>0</v>
      </c>
      <c r="Y474" s="413">
        <v>0</v>
      </c>
      <c r="Z474" s="413">
        <v>0</v>
      </c>
      <c r="AA474" s="411">
        <v>0</v>
      </c>
      <c r="AB474" s="383">
        <v>0</v>
      </c>
      <c r="AC474" s="383">
        <v>0</v>
      </c>
    </row>
    <row r="475" spans="2:29" customFormat="1" hidden="1" outlineLevel="1" x14ac:dyDescent="0.25">
      <c r="B475" s="17" t="s">
        <v>5288</v>
      </c>
      <c r="C475" s="17" t="s">
        <v>5639</v>
      </c>
      <c r="D475" s="17" t="s">
        <v>5270</v>
      </c>
      <c r="E475" s="413">
        <v>0</v>
      </c>
      <c r="F475" s="413">
        <v>0</v>
      </c>
      <c r="G475" s="411">
        <v>0</v>
      </c>
      <c r="H475" s="383"/>
      <c r="I475" s="383">
        <v>0</v>
      </c>
      <c r="J475" s="413">
        <v>0</v>
      </c>
      <c r="K475" s="413">
        <v>0</v>
      </c>
      <c r="L475" s="411">
        <v>0</v>
      </c>
      <c r="M475" s="383">
        <v>0</v>
      </c>
      <c r="N475" s="383">
        <v>0</v>
      </c>
      <c r="O475" s="413">
        <v>0</v>
      </c>
      <c r="P475" s="413">
        <v>0</v>
      </c>
      <c r="Q475" s="411">
        <v>0</v>
      </c>
      <c r="R475" s="383">
        <v>0</v>
      </c>
      <c r="S475" s="383">
        <v>0</v>
      </c>
      <c r="T475" s="413">
        <v>0</v>
      </c>
      <c r="U475" s="413">
        <v>0</v>
      </c>
      <c r="V475" s="411">
        <v>0</v>
      </c>
      <c r="W475" s="383">
        <v>0</v>
      </c>
      <c r="X475" s="414">
        <v>0</v>
      </c>
      <c r="Y475" s="413">
        <v>0</v>
      </c>
      <c r="Z475" s="413">
        <v>0</v>
      </c>
      <c r="AA475" s="411">
        <v>0</v>
      </c>
      <c r="AB475" s="383">
        <v>0</v>
      </c>
      <c r="AC475" s="383">
        <v>0</v>
      </c>
    </row>
    <row r="476" spans="2:29" customFormat="1" hidden="1" outlineLevel="1" x14ac:dyDescent="0.25">
      <c r="B476" s="17" t="s">
        <v>5512</v>
      </c>
      <c r="C476" s="17" t="s">
        <v>5640</v>
      </c>
      <c r="D476" s="412" t="s">
        <v>2432</v>
      </c>
      <c r="E476" s="413">
        <v>1.6749228639398885E-5</v>
      </c>
      <c r="F476" s="413">
        <v>3.7241909879703419E-3</v>
      </c>
      <c r="G476" s="411">
        <v>61.449151301510639</v>
      </c>
      <c r="H476" s="383"/>
      <c r="I476" s="383"/>
      <c r="J476" s="413">
        <v>2.3201303179065773E-5</v>
      </c>
      <c r="K476" s="413">
        <v>5.1588097618652743E-3</v>
      </c>
      <c r="L476" s="411">
        <v>85.120361070777022</v>
      </c>
      <c r="M476" s="383"/>
      <c r="N476" s="383"/>
      <c r="O476" s="413">
        <v>1.6974296488745065E-5</v>
      </c>
      <c r="P476" s="413">
        <v>3.774234824272465E-3</v>
      </c>
      <c r="Q476" s="411">
        <v>62.274874600495671</v>
      </c>
      <c r="R476" s="383"/>
      <c r="S476" s="383"/>
      <c r="T476" s="413">
        <v>8.326208984714997E-6</v>
      </c>
      <c r="U476" s="413">
        <v>1.8513325677513794E-3</v>
      </c>
      <c r="V476" s="411">
        <v>30.54698736789776</v>
      </c>
      <c r="W476" s="383"/>
      <c r="X476" s="414"/>
      <c r="Y476" s="413">
        <v>0</v>
      </c>
      <c r="Z476" s="413">
        <v>0</v>
      </c>
      <c r="AA476" s="411">
        <v>0</v>
      </c>
      <c r="AB476" s="383"/>
      <c r="AC476" s="383"/>
    </row>
    <row r="477" spans="2:29" customFormat="1" hidden="1" outlineLevel="1" x14ac:dyDescent="0.25">
      <c r="B477" s="17" t="s">
        <v>5448</v>
      </c>
      <c r="C477" s="17" t="s">
        <v>5641</v>
      </c>
      <c r="D477" s="412" t="s">
        <v>1980</v>
      </c>
      <c r="E477" s="413">
        <v>2.1773997231218549E-3</v>
      </c>
      <c r="F477" s="413">
        <v>6.0597034294481216E-3</v>
      </c>
      <c r="G477" s="411">
        <v>99.985106585894002</v>
      </c>
      <c r="H477" s="383"/>
      <c r="I477" s="383"/>
      <c r="J477" s="413">
        <v>2.189326918598045E-3</v>
      </c>
      <c r="K477" s="413">
        <v>6.0928968144583588E-3</v>
      </c>
      <c r="L477" s="411">
        <v>100.53279743856292</v>
      </c>
      <c r="M477" s="383"/>
      <c r="N477" s="383"/>
      <c r="O477" s="413">
        <v>2.0859804412784989E-3</v>
      </c>
      <c r="P477" s="413">
        <v>5.8052835680780616E-3</v>
      </c>
      <c r="Q477" s="411">
        <v>95.787178873288013</v>
      </c>
      <c r="R477" s="383"/>
      <c r="S477" s="383"/>
      <c r="T477" s="413">
        <v>2.4063527816734981E-3</v>
      </c>
      <c r="U477" s="413">
        <v>6.6968797913973446E-3</v>
      </c>
      <c r="V477" s="411">
        <v>110.49851655805618</v>
      </c>
      <c r="W477" s="383"/>
      <c r="X477" s="414"/>
      <c r="Y477" s="413">
        <v>1.5964889591314371E-3</v>
      </c>
      <c r="Z477" s="413">
        <v>4.4430287732627896E-3</v>
      </c>
      <c r="AA477" s="411">
        <v>73.309974758836034</v>
      </c>
      <c r="AB477" s="383"/>
      <c r="AC477" s="383"/>
    </row>
    <row r="478" spans="2:29" customFormat="1" hidden="1" outlineLevel="1" x14ac:dyDescent="0.25">
      <c r="B478" s="17" t="s">
        <v>5551</v>
      </c>
      <c r="C478" s="17" t="s">
        <v>2438</v>
      </c>
      <c r="D478" s="412" t="s">
        <v>2039</v>
      </c>
      <c r="E478" s="413">
        <v>1.0049537183639331E-4</v>
      </c>
      <c r="F478" s="413">
        <v>2.2594709434549094E-4</v>
      </c>
      <c r="G478" s="411">
        <v>3.7281270567006004</v>
      </c>
      <c r="H478" s="383"/>
      <c r="I478" s="383"/>
      <c r="J478" s="413">
        <v>2.4950084645221984E-5</v>
      </c>
      <c r="K478" s="413">
        <v>5.6096106977340878E-5</v>
      </c>
      <c r="L478" s="411">
        <v>0.92558576512612445</v>
      </c>
      <c r="M478" s="383"/>
      <c r="N478" s="383"/>
      <c r="O478" s="413">
        <v>6.9764632373691611E-5</v>
      </c>
      <c r="P478" s="413">
        <v>1.5685414845351662E-4</v>
      </c>
      <c r="Q478" s="411">
        <v>2.5880934494830243</v>
      </c>
      <c r="R478" s="383"/>
      <c r="S478" s="383"/>
      <c r="T478" s="413">
        <v>2.5317735520331245E-4</v>
      </c>
      <c r="U478" s="413">
        <v>5.692270869487807E-4</v>
      </c>
      <c r="V478" s="411">
        <v>9.3922469346548816</v>
      </c>
      <c r="W478" s="383"/>
      <c r="X478" s="414"/>
      <c r="Y478" s="413">
        <v>4.7894668773943116E-4</v>
      </c>
      <c r="Z478" s="413">
        <v>1.0768318029341542E-3</v>
      </c>
      <c r="AA478" s="411">
        <v>17.767724748413542</v>
      </c>
      <c r="AB478" s="383"/>
      <c r="AC478" s="383"/>
    </row>
    <row r="479" spans="2:29" customFormat="1" hidden="1" outlineLevel="1" x14ac:dyDescent="0.25">
      <c r="B479" s="17" t="s">
        <v>5551</v>
      </c>
      <c r="C479" s="17" t="s">
        <v>5642</v>
      </c>
      <c r="D479" s="17" t="s">
        <v>5270</v>
      </c>
      <c r="E479" s="413">
        <v>0</v>
      </c>
      <c r="F479" s="413">
        <v>0</v>
      </c>
      <c r="G479" s="411">
        <v>0</v>
      </c>
      <c r="H479" s="383"/>
      <c r="I479" s="383">
        <v>0</v>
      </c>
      <c r="J479" s="413">
        <v>0</v>
      </c>
      <c r="K479" s="413">
        <v>0</v>
      </c>
      <c r="L479" s="411">
        <v>0</v>
      </c>
      <c r="M479" s="383">
        <v>0</v>
      </c>
      <c r="N479" s="383">
        <v>0</v>
      </c>
      <c r="O479" s="413">
        <v>0</v>
      </c>
      <c r="P479" s="413">
        <v>0</v>
      </c>
      <c r="Q479" s="411">
        <v>0</v>
      </c>
      <c r="R479" s="383">
        <v>0</v>
      </c>
      <c r="S479" s="383">
        <v>0</v>
      </c>
      <c r="T479" s="413">
        <v>0</v>
      </c>
      <c r="U479" s="413">
        <v>0</v>
      </c>
      <c r="V479" s="411">
        <v>0</v>
      </c>
      <c r="W479" s="383">
        <v>0</v>
      </c>
      <c r="X479" s="414">
        <v>0</v>
      </c>
      <c r="Y479" s="413">
        <v>0</v>
      </c>
      <c r="Z479" s="413">
        <v>0</v>
      </c>
      <c r="AA479" s="411">
        <v>0</v>
      </c>
      <c r="AB479" s="383">
        <v>0</v>
      </c>
      <c r="AC479" s="383">
        <v>0</v>
      </c>
    </row>
    <row r="480" spans="2:29" customFormat="1" hidden="1" outlineLevel="1" x14ac:dyDescent="0.25">
      <c r="B480" s="17" t="s">
        <v>5551</v>
      </c>
      <c r="C480" s="17" t="s">
        <v>2127</v>
      </c>
      <c r="D480" s="412" t="s">
        <v>1709</v>
      </c>
      <c r="E480" s="413">
        <v>4.0198148734557322E-4</v>
      </c>
      <c r="F480" s="413">
        <v>1.1824955419415613E-4</v>
      </c>
      <c r="G480" s="411">
        <v>1.951117644203576</v>
      </c>
      <c r="H480" s="383"/>
      <c r="I480" s="383"/>
      <c r="J480" s="413">
        <v>4.816300853306607E-4</v>
      </c>
      <c r="K480" s="413">
        <v>1.4109276779765903E-4</v>
      </c>
      <c r="L480" s="411">
        <v>2.3280306686613739</v>
      </c>
      <c r="M480" s="383"/>
      <c r="N480" s="383"/>
      <c r="O480" s="413">
        <v>4.0745645621615968E-4</v>
      </c>
      <c r="P480" s="413">
        <v>1.2019279602338502E-4</v>
      </c>
      <c r="Q480" s="411">
        <v>1.9831811343858528</v>
      </c>
      <c r="R480" s="383"/>
      <c r="S480" s="383"/>
      <c r="T480" s="413">
        <v>2.9330276595641847E-4</v>
      </c>
      <c r="U480" s="413">
        <v>8.6362648385764307E-5</v>
      </c>
      <c r="V480" s="411">
        <v>1.424983698365111</v>
      </c>
      <c r="W480" s="383"/>
      <c r="X480" s="414"/>
      <c r="Y480" s="413">
        <v>1.6945296149339421E-4</v>
      </c>
      <c r="Z480" s="413">
        <v>4.9141358833084316E-5</v>
      </c>
      <c r="AA480" s="411">
        <v>0.81083242074589124</v>
      </c>
      <c r="AB480" s="383"/>
      <c r="AC480" s="383"/>
    </row>
    <row r="481" spans="2:29" hidden="1" outlineLevel="1" x14ac:dyDescent="0.25">
      <c r="B481" s="185" t="s">
        <v>5266</v>
      </c>
      <c r="C481" s="185" t="s">
        <v>5643</v>
      </c>
      <c r="D481" s="187" t="s">
        <v>1709</v>
      </c>
      <c r="E481" s="382">
        <v>1.3265389082403916E-2</v>
      </c>
      <c r="F481" s="382">
        <v>8.4214786614324799E-2</v>
      </c>
      <c r="G481" s="411">
        <v>1389.5439791363592</v>
      </c>
      <c r="H481" s="383"/>
      <c r="I481" s="383"/>
      <c r="J481" s="382">
        <v>8.476479156464118E-3</v>
      </c>
      <c r="K481" s="382">
        <v>5.3812585440806131E-2</v>
      </c>
      <c r="L481" s="411">
        <v>887.90765977330113</v>
      </c>
      <c r="M481" s="383"/>
      <c r="N481" s="383"/>
      <c r="O481" s="382">
        <v>2.2212693350416219E-2</v>
      </c>
      <c r="P481" s="382">
        <v>0.14101638625255775</v>
      </c>
      <c r="Q481" s="411">
        <v>2326.7703731672027</v>
      </c>
      <c r="R481" s="383"/>
      <c r="S481" s="383"/>
      <c r="T481" s="382">
        <v>0</v>
      </c>
      <c r="U481" s="382">
        <v>0</v>
      </c>
      <c r="V481" s="411">
        <v>0</v>
      </c>
      <c r="W481" s="383"/>
      <c r="X481" s="383"/>
      <c r="Y481" s="382">
        <v>0</v>
      </c>
      <c r="Z481" s="382">
        <v>0</v>
      </c>
      <c r="AA481" s="411">
        <v>0</v>
      </c>
      <c r="AB481" s="383"/>
      <c r="AC481" s="383"/>
    </row>
    <row r="482" spans="2:29" hidden="1" outlineLevel="1" x14ac:dyDescent="0.25">
      <c r="B482" s="185" t="s">
        <v>5266</v>
      </c>
      <c r="C482" s="185" t="s">
        <v>5644</v>
      </c>
      <c r="D482" s="187" t="s">
        <v>1709</v>
      </c>
      <c r="E482" s="382">
        <v>1.2394429193155174E-2</v>
      </c>
      <c r="F482" s="382">
        <v>7.5264501306289214E-2</v>
      </c>
      <c r="G482" s="411">
        <v>1241.8642715537719</v>
      </c>
      <c r="H482" s="383"/>
      <c r="I482" s="383"/>
      <c r="J482" s="382">
        <v>7.9199426461912213E-3</v>
      </c>
      <c r="K482" s="382">
        <v>4.809342361398828E-2</v>
      </c>
      <c r="L482" s="411">
        <v>793.54148963080661</v>
      </c>
      <c r="M482" s="383"/>
      <c r="N482" s="383"/>
      <c r="O482" s="382">
        <v>2.0754284191045462E-2</v>
      </c>
      <c r="P482" s="382">
        <v>0.12602926889692401</v>
      </c>
      <c r="Q482" s="411">
        <v>2079.4829367992461</v>
      </c>
      <c r="R482" s="383"/>
      <c r="S482" s="383"/>
      <c r="T482" s="382">
        <v>0</v>
      </c>
      <c r="U482" s="382">
        <v>0</v>
      </c>
      <c r="V482" s="411">
        <v>0</v>
      </c>
      <c r="W482" s="383"/>
      <c r="X482" s="383"/>
      <c r="Y482" s="382">
        <v>0</v>
      </c>
      <c r="Z482" s="382">
        <v>0</v>
      </c>
      <c r="AA482" s="411">
        <v>0</v>
      </c>
      <c r="AB482" s="383"/>
      <c r="AC482" s="383"/>
    </row>
    <row r="483" spans="2:29" hidden="1" outlineLevel="1" x14ac:dyDescent="0.25">
      <c r="B483" s="185" t="s">
        <v>5266</v>
      </c>
      <c r="C483" s="185" t="s">
        <v>5645</v>
      </c>
      <c r="D483" s="187" t="s">
        <v>1709</v>
      </c>
      <c r="E483" s="382">
        <v>1.1657463133021623E-2</v>
      </c>
      <c r="F483" s="382">
        <v>7.4006969220043142E-2</v>
      </c>
      <c r="G483" s="411">
        <v>1221.1149921307119</v>
      </c>
      <c r="H483" s="383"/>
      <c r="I483" s="383"/>
      <c r="J483" s="382">
        <v>7.4490271374987715E-3</v>
      </c>
      <c r="K483" s="382">
        <v>4.7289870514155806E-2</v>
      </c>
      <c r="L483" s="411">
        <v>780.28286348357085</v>
      </c>
      <c r="M483" s="383"/>
      <c r="N483" s="383"/>
      <c r="O483" s="382">
        <v>1.9520245671577893E-2</v>
      </c>
      <c r="P483" s="382">
        <v>0.12392355044143256</v>
      </c>
      <c r="Q483" s="411">
        <v>2044.7385822836372</v>
      </c>
      <c r="R483" s="383"/>
      <c r="S483" s="383"/>
      <c r="T483" s="382">
        <v>0</v>
      </c>
      <c r="U483" s="382">
        <v>0</v>
      </c>
      <c r="V483" s="411">
        <v>0</v>
      </c>
      <c r="W483" s="383"/>
      <c r="X483" s="383"/>
      <c r="Y483" s="382">
        <v>0</v>
      </c>
      <c r="Z483" s="382">
        <v>0</v>
      </c>
      <c r="AA483" s="411">
        <v>0</v>
      </c>
      <c r="AB483" s="383"/>
      <c r="AC483" s="383"/>
    </row>
    <row r="484" spans="2:29" hidden="1" outlineLevel="1" x14ac:dyDescent="0.25">
      <c r="B484" s="185" t="s">
        <v>5266</v>
      </c>
      <c r="C484" s="185" t="s">
        <v>5646</v>
      </c>
      <c r="D484" s="187" t="s">
        <v>1709</v>
      </c>
      <c r="E484" s="382">
        <v>7.20216831494152E-3</v>
      </c>
      <c r="F484" s="382">
        <v>6.4608139569044473E-2</v>
      </c>
      <c r="G484" s="411">
        <v>1066.0343028892339</v>
      </c>
      <c r="H484" s="383"/>
      <c r="I484" s="383"/>
      <c r="J484" s="382">
        <v>4.6021288349489525E-3</v>
      </c>
      <c r="K484" s="382">
        <v>4.1284092384547423E-2</v>
      </c>
      <c r="L484" s="411">
        <v>681.18752434503244</v>
      </c>
      <c r="M484" s="383"/>
      <c r="N484" s="383"/>
      <c r="O484" s="382">
        <v>1.2059921894796684E-2</v>
      </c>
      <c r="P484" s="382">
        <v>0.10818535236872288</v>
      </c>
      <c r="Q484" s="411">
        <v>1785.0583140839276</v>
      </c>
      <c r="R484" s="383"/>
      <c r="S484" s="383"/>
      <c r="T484" s="382">
        <v>0</v>
      </c>
      <c r="U484" s="382">
        <v>0</v>
      </c>
      <c r="V484" s="411">
        <v>0</v>
      </c>
      <c r="W484" s="383"/>
      <c r="X484" s="383"/>
      <c r="Y484" s="382">
        <v>0</v>
      </c>
      <c r="Z484" s="382">
        <v>0</v>
      </c>
      <c r="AA484" s="411">
        <v>0</v>
      </c>
      <c r="AB484" s="383"/>
      <c r="AC484" s="383"/>
    </row>
    <row r="485" spans="2:29" hidden="1" outlineLevel="1" x14ac:dyDescent="0.25">
      <c r="B485" s="185" t="s">
        <v>5266</v>
      </c>
      <c r="C485" s="185" t="s">
        <v>5647</v>
      </c>
      <c r="D485" s="187" t="s">
        <v>1709</v>
      </c>
      <c r="E485" s="382">
        <v>8.374614319699443E-3</v>
      </c>
      <c r="F485" s="382">
        <v>5.0854342979515681E-2</v>
      </c>
      <c r="G485" s="411">
        <v>839.09665916200868</v>
      </c>
      <c r="H485" s="383"/>
      <c r="I485" s="383"/>
      <c r="J485" s="382">
        <v>5.3513125987778524E-3</v>
      </c>
      <c r="K485" s="382">
        <v>3.2495524677322578E-2</v>
      </c>
      <c r="L485" s="411">
        <v>536.17615717582248</v>
      </c>
      <c r="M485" s="383"/>
      <c r="N485" s="383"/>
      <c r="O485" s="382">
        <v>1.4023164993949636E-2</v>
      </c>
      <c r="P485" s="382">
        <v>8.5154828035859498E-2</v>
      </c>
      <c r="Q485" s="411">
        <v>1405.0546625916818</v>
      </c>
      <c r="R485" s="383"/>
      <c r="S485" s="383"/>
      <c r="T485" s="382">
        <v>0</v>
      </c>
      <c r="U485" s="382">
        <v>0</v>
      </c>
      <c r="V485" s="411">
        <v>0</v>
      </c>
      <c r="W485" s="383"/>
      <c r="X485" s="383"/>
      <c r="Y485" s="382">
        <v>0</v>
      </c>
      <c r="Z485" s="382">
        <v>0</v>
      </c>
      <c r="AA485" s="411">
        <v>0</v>
      </c>
      <c r="AB485" s="383"/>
      <c r="AC485" s="383"/>
    </row>
    <row r="486" spans="2:29" customFormat="1" hidden="1" outlineLevel="1" x14ac:dyDescent="0.25">
      <c r="B486" s="17" t="s">
        <v>5266</v>
      </c>
      <c r="C486" s="17" t="s">
        <v>5648</v>
      </c>
      <c r="D486" s="412" t="s">
        <v>1709</v>
      </c>
      <c r="E486" s="413">
        <v>2.0099074367278661E-3</v>
      </c>
      <c r="F486" s="413">
        <v>2.1081416626979408E-2</v>
      </c>
      <c r="G486" s="411">
        <v>347.84337434516021</v>
      </c>
      <c r="H486" s="383"/>
      <c r="I486" s="383"/>
      <c r="J486" s="413">
        <v>1.2843150237066845E-3</v>
      </c>
      <c r="K486" s="413">
        <v>1.3470859204903488E-2</v>
      </c>
      <c r="L486" s="411">
        <v>222.26917688090757</v>
      </c>
      <c r="M486" s="383"/>
      <c r="N486" s="383"/>
      <c r="O486" s="413">
        <v>3.3655595985479124E-3</v>
      </c>
      <c r="P486" s="413">
        <v>3.5300513239269415E-2</v>
      </c>
      <c r="Q486" s="411">
        <v>582.45846844794539</v>
      </c>
      <c r="R486" s="383"/>
      <c r="S486" s="383"/>
      <c r="T486" s="413">
        <v>0</v>
      </c>
      <c r="U486" s="413">
        <v>0</v>
      </c>
      <c r="V486" s="411">
        <v>0</v>
      </c>
      <c r="W486" s="383"/>
      <c r="X486" s="414"/>
      <c r="Y486" s="413">
        <v>0</v>
      </c>
      <c r="Z486" s="413">
        <v>0</v>
      </c>
      <c r="AA486" s="411">
        <v>0</v>
      </c>
      <c r="AB486" s="383"/>
      <c r="AC486" s="383"/>
    </row>
    <row r="487" spans="2:29" hidden="1" outlineLevel="1" x14ac:dyDescent="0.25">
      <c r="B487" s="185" t="s">
        <v>5266</v>
      </c>
      <c r="C487" s="185" t="s">
        <v>5649</v>
      </c>
      <c r="D487" s="187" t="s">
        <v>1980</v>
      </c>
      <c r="E487" s="382">
        <v>5.3597531646076432E-2</v>
      </c>
      <c r="F487" s="382">
        <v>4.4831655345360627E-2</v>
      </c>
      <c r="G487" s="411">
        <v>739.72231319845037</v>
      </c>
      <c r="H487" s="383"/>
      <c r="I487" s="383"/>
      <c r="J487" s="382">
        <v>3.8323239578524897E-2</v>
      </c>
      <c r="K487" s="382">
        <v>3.2055473745457135E-2</v>
      </c>
      <c r="L487" s="411">
        <v>528.91531680004277</v>
      </c>
      <c r="M487" s="383"/>
      <c r="N487" s="383"/>
      <c r="O487" s="382">
        <v>5.6492316888115603E-2</v>
      </c>
      <c r="P487" s="382">
        <v>4.7252998461064302E-2</v>
      </c>
      <c r="Q487" s="411">
        <v>779.67447460756102</v>
      </c>
      <c r="R487" s="383"/>
      <c r="S487" s="383"/>
      <c r="T487" s="382">
        <v>6.5475702898114524E-2</v>
      </c>
      <c r="U487" s="382">
        <v>5.4767151689127908E-2</v>
      </c>
      <c r="V487" s="411">
        <v>903.65800287061052</v>
      </c>
      <c r="W487" s="383"/>
      <c r="X487" s="383"/>
      <c r="Y487" s="382">
        <v>9.5789337547886211E-2</v>
      </c>
      <c r="Z487" s="382">
        <v>8.0122991391929424E-2</v>
      </c>
      <c r="AA487" s="411">
        <v>1322.0293579668355</v>
      </c>
      <c r="AB487" s="383"/>
      <c r="AC487" s="383"/>
    </row>
    <row r="488" spans="2:29" customFormat="1" hidden="1" outlineLevel="1" x14ac:dyDescent="0.25">
      <c r="B488" s="17" t="s">
        <v>5448</v>
      </c>
      <c r="C488" s="17" t="s">
        <v>5650</v>
      </c>
      <c r="D488" s="17" t="s">
        <v>1980</v>
      </c>
      <c r="E488" s="413">
        <v>0</v>
      </c>
      <c r="F488" s="413">
        <v>0</v>
      </c>
      <c r="G488" s="411">
        <v>0</v>
      </c>
      <c r="H488" s="383"/>
      <c r="I488" s="383">
        <v>0</v>
      </c>
      <c r="J488" s="413">
        <v>0</v>
      </c>
      <c r="K488" s="413">
        <v>0</v>
      </c>
      <c r="L488" s="411">
        <v>0</v>
      </c>
      <c r="M488" s="383">
        <v>0</v>
      </c>
      <c r="N488" s="383">
        <v>0</v>
      </c>
      <c r="O488" s="413">
        <v>0</v>
      </c>
      <c r="P488" s="413">
        <v>0</v>
      </c>
      <c r="Q488" s="411">
        <v>0</v>
      </c>
      <c r="R488" s="383">
        <v>0</v>
      </c>
      <c r="S488" s="383">
        <v>0</v>
      </c>
      <c r="T488" s="413">
        <v>0</v>
      </c>
      <c r="U488" s="413">
        <v>0</v>
      </c>
      <c r="V488" s="411">
        <v>0</v>
      </c>
      <c r="W488" s="383">
        <v>0</v>
      </c>
      <c r="X488" s="414">
        <v>0</v>
      </c>
      <c r="Y488" s="413">
        <v>0</v>
      </c>
      <c r="Z488" s="413">
        <v>0</v>
      </c>
      <c r="AA488" s="411">
        <v>0</v>
      </c>
      <c r="AB488" s="383">
        <v>0</v>
      </c>
      <c r="AC488" s="383">
        <v>0</v>
      </c>
    </row>
    <row r="489" spans="2:29" customFormat="1" hidden="1" outlineLevel="1" x14ac:dyDescent="0.25">
      <c r="B489" s="17" t="s">
        <v>5280</v>
      </c>
      <c r="C489" s="17" t="s">
        <v>5651</v>
      </c>
      <c r="D489" s="412" t="s">
        <v>1980</v>
      </c>
      <c r="E489" s="413">
        <v>1.2561921479549163E-3</v>
      </c>
      <c r="F489" s="413">
        <v>3.0833655002269408E-3</v>
      </c>
      <c r="G489" s="411">
        <v>50.87553075374452</v>
      </c>
      <c r="H489" s="383"/>
      <c r="I489" s="383"/>
      <c r="J489" s="413">
        <v>1.2900541053603638E-3</v>
      </c>
      <c r="K489" s="413">
        <v>3.1685210012137735E-3</v>
      </c>
      <c r="L489" s="411">
        <v>52.280596520027267</v>
      </c>
      <c r="M489" s="383"/>
      <c r="N489" s="383"/>
      <c r="O489" s="413">
        <v>1.4395692725679909E-3</v>
      </c>
      <c r="P489" s="413">
        <v>3.5327159785977507E-3</v>
      </c>
      <c r="Q489" s="411">
        <v>58.289813646862889</v>
      </c>
      <c r="R489" s="383"/>
      <c r="S489" s="383"/>
      <c r="T489" s="413">
        <v>8.6057835381935779E-4</v>
      </c>
      <c r="U489" s="413">
        <v>2.1112478779122304E-3</v>
      </c>
      <c r="V489" s="411">
        <v>34.835589985551799</v>
      </c>
      <c r="W489" s="383"/>
      <c r="X489" s="414"/>
      <c r="Y489" s="413">
        <v>0</v>
      </c>
      <c r="Z489" s="413">
        <v>0</v>
      </c>
      <c r="AA489" s="411">
        <v>0</v>
      </c>
      <c r="AB489" s="383"/>
      <c r="AC489" s="383"/>
    </row>
    <row r="490" spans="2:29" customFormat="1" hidden="1" outlineLevel="1" x14ac:dyDescent="0.25">
      <c r="B490" s="17" t="s">
        <v>5268</v>
      </c>
      <c r="C490" s="17" t="s">
        <v>2035</v>
      </c>
      <c r="D490" s="412" t="s">
        <v>1709</v>
      </c>
      <c r="E490" s="413">
        <v>2.5123842959098327E-4</v>
      </c>
      <c r="F490" s="413">
        <v>9.421441109661872E-4</v>
      </c>
      <c r="G490" s="411">
        <v>15.545377830942089</v>
      </c>
      <c r="H490" s="383"/>
      <c r="I490" s="383"/>
      <c r="J490" s="413">
        <v>1.0458464258916932E-4</v>
      </c>
      <c r="K490" s="413">
        <v>3.9722833589305991E-4</v>
      </c>
      <c r="L490" s="411">
        <v>6.5542675422354888</v>
      </c>
      <c r="M490" s="383"/>
      <c r="N490" s="383"/>
      <c r="O490" s="413">
        <v>3.4595957873797851E-4</v>
      </c>
      <c r="P490" s="413">
        <v>1.3040746036646655E-3</v>
      </c>
      <c r="Q490" s="411">
        <v>21.517230960466978</v>
      </c>
      <c r="R490" s="383"/>
      <c r="S490" s="383"/>
      <c r="T490" s="413">
        <v>2.1098112933609368E-4</v>
      </c>
      <c r="U490" s="413">
        <v>7.7219093337010285E-4</v>
      </c>
      <c r="V490" s="411">
        <v>12.741150400606697</v>
      </c>
      <c r="W490" s="383"/>
      <c r="X490" s="414"/>
      <c r="Y490" s="413">
        <v>6.5330168202295061E-4</v>
      </c>
      <c r="Z490" s="413">
        <v>2.3910841562039993E-3</v>
      </c>
      <c r="AA490" s="411">
        <v>39.452888577365989</v>
      </c>
      <c r="AB490" s="383"/>
      <c r="AC490" s="383"/>
    </row>
    <row r="491" spans="2:29" hidden="1" outlineLevel="1" x14ac:dyDescent="0.25">
      <c r="B491" s="185" t="s">
        <v>5284</v>
      </c>
      <c r="C491" s="185" t="s">
        <v>2066</v>
      </c>
      <c r="D491" s="187" t="s">
        <v>1709</v>
      </c>
      <c r="E491" s="382">
        <v>1.0870249386969877E-2</v>
      </c>
      <c r="F491" s="382">
        <v>1.5628705243423099E-3</v>
      </c>
      <c r="G491" s="411">
        <v>25.787363651648114</v>
      </c>
      <c r="H491" s="383"/>
      <c r="I491" s="383"/>
      <c r="J491" s="382">
        <v>8.2773114031416996E-3</v>
      </c>
      <c r="K491" s="382">
        <v>1.1895976006761914E-3</v>
      </c>
      <c r="L491" s="411">
        <v>19.628360411157157</v>
      </c>
      <c r="M491" s="383"/>
      <c r="N491" s="383"/>
      <c r="O491" s="382">
        <v>1.5227717351273987E-2</v>
      </c>
      <c r="P491" s="382">
        <v>2.1925311479658927E-3</v>
      </c>
      <c r="Q491" s="411">
        <v>36.17676394143723</v>
      </c>
      <c r="R491" s="383"/>
      <c r="S491" s="383"/>
      <c r="T491" s="382">
        <v>4.7609524814842931E-3</v>
      </c>
      <c r="U491" s="382">
        <v>6.7882071824323768E-4</v>
      </c>
      <c r="V491" s="411">
        <v>11.200541851013421</v>
      </c>
      <c r="W491" s="383"/>
      <c r="X491" s="383"/>
      <c r="Y491" s="382">
        <v>4.5486016102100277E-3</v>
      </c>
      <c r="Z491" s="382">
        <v>6.3760246990896962E-4</v>
      </c>
      <c r="AA491" s="411">
        <v>10.520440753497999</v>
      </c>
      <c r="AB491" s="383"/>
      <c r="AC491" s="383"/>
    </row>
    <row r="492" spans="2:29" customFormat="1" hidden="1" outlineLevel="1" x14ac:dyDescent="0.25">
      <c r="B492" s="17" t="s">
        <v>5551</v>
      </c>
      <c r="C492" s="17" t="s">
        <v>2436</v>
      </c>
      <c r="D492" s="412" t="s">
        <v>2039</v>
      </c>
      <c r="E492" s="413">
        <v>1.5074305775458996E-4</v>
      </c>
      <c r="F492" s="413">
        <v>3.3883689537503943E-4</v>
      </c>
      <c r="G492" s="411">
        <v>5.5908087736881509</v>
      </c>
      <c r="H492" s="383"/>
      <c r="I492" s="383"/>
      <c r="J492" s="413">
        <v>5.70579602378891E-5</v>
      </c>
      <c r="K492" s="413">
        <v>1.2823180080886632E-4</v>
      </c>
      <c r="L492" s="411">
        <v>2.1158247133462944</v>
      </c>
      <c r="M492" s="383"/>
      <c r="N492" s="383"/>
      <c r="O492" s="413">
        <v>1.5390362233738941E-4</v>
      </c>
      <c r="P492" s="413">
        <v>3.4588641257195766E-4</v>
      </c>
      <c r="Q492" s="411">
        <v>5.7071258074373015</v>
      </c>
      <c r="R492" s="383"/>
      <c r="S492" s="383"/>
      <c r="T492" s="413">
        <v>2.5317735520331245E-4</v>
      </c>
      <c r="U492" s="413">
        <v>5.692270869487807E-4</v>
      </c>
      <c r="V492" s="411">
        <v>9.3922469346548816</v>
      </c>
      <c r="W492" s="383"/>
      <c r="X492" s="414"/>
      <c r="Y492" s="413">
        <v>4.7894668773943116E-4</v>
      </c>
      <c r="Z492" s="413">
        <v>1.0768318029341542E-3</v>
      </c>
      <c r="AA492" s="411">
        <v>17.767724748413542</v>
      </c>
      <c r="AB492" s="383"/>
      <c r="AC492" s="383"/>
    </row>
    <row r="493" spans="2:29" customFormat="1" hidden="1" outlineLevel="1" x14ac:dyDescent="0.25">
      <c r="B493" s="17" t="s">
        <v>5284</v>
      </c>
      <c r="C493" s="17" t="s">
        <v>5652</v>
      </c>
      <c r="D493" s="412" t="s">
        <v>1709</v>
      </c>
      <c r="E493" s="413">
        <v>3.3498457278797771E-5</v>
      </c>
      <c r="F493" s="413">
        <v>7.9223851464356714E-4</v>
      </c>
      <c r="G493" s="411">
        <v>13.071935491618857</v>
      </c>
      <c r="H493" s="383"/>
      <c r="I493" s="383"/>
      <c r="J493" s="413">
        <v>3.5396471675586153E-5</v>
      </c>
      <c r="K493" s="413">
        <v>8.3712655512761238E-4</v>
      </c>
      <c r="L493" s="411">
        <v>13.812588159605605</v>
      </c>
      <c r="M493" s="383"/>
      <c r="N493" s="383"/>
      <c r="O493" s="413">
        <v>2.5124288852150591E-5</v>
      </c>
      <c r="P493" s="413">
        <v>5.9418943135336141E-4</v>
      </c>
      <c r="Q493" s="411">
        <v>9.8041256173304632</v>
      </c>
      <c r="R493" s="383"/>
      <c r="S493" s="383"/>
      <c r="T493" s="413">
        <v>5.2193850336118637E-5</v>
      </c>
      <c r="U493" s="413">
        <v>1.2343845604492058E-3</v>
      </c>
      <c r="V493" s="411">
        <v>20.367345247411894</v>
      </c>
      <c r="W493" s="383"/>
      <c r="X493" s="414"/>
      <c r="Y493" s="413">
        <v>0</v>
      </c>
      <c r="Z493" s="413">
        <v>0</v>
      </c>
      <c r="AA493" s="411">
        <v>0</v>
      </c>
      <c r="AB493" s="383"/>
      <c r="AC493" s="383"/>
    </row>
    <row r="494" spans="2:29" customFormat="1" hidden="1" outlineLevel="1" x14ac:dyDescent="0.25">
      <c r="B494" s="17" t="s">
        <v>5448</v>
      </c>
      <c r="C494" s="17" t="s">
        <v>5653</v>
      </c>
      <c r="D494" s="412" t="s">
        <v>1709</v>
      </c>
      <c r="E494" s="413">
        <v>1.6749228639398883E-4</v>
      </c>
      <c r="F494" s="413">
        <v>5.2140348754448724E-4</v>
      </c>
      <c r="G494" s="411">
        <v>8.6031575444840396</v>
      </c>
      <c r="H494" s="383"/>
      <c r="I494" s="383"/>
      <c r="J494" s="413">
        <v>1.7698235837793072E-4</v>
      </c>
      <c r="K494" s="413">
        <v>5.5094608163049833E-4</v>
      </c>
      <c r="L494" s="411">
        <v>9.0906103469032224</v>
      </c>
      <c r="M494" s="383"/>
      <c r="N494" s="383"/>
      <c r="O494" s="413">
        <v>1.2562144426075296E-4</v>
      </c>
      <c r="P494" s="413">
        <v>3.9105955598372393E-4</v>
      </c>
      <c r="Q494" s="411">
        <v>6.4524826737314447</v>
      </c>
      <c r="R494" s="383"/>
      <c r="S494" s="383"/>
      <c r="T494" s="413">
        <v>2.609692516805932E-4</v>
      </c>
      <c r="U494" s="413">
        <v>8.1239728048168656E-4</v>
      </c>
      <c r="V494" s="411">
        <v>13.404555127947829</v>
      </c>
      <c r="W494" s="383"/>
      <c r="X494" s="414"/>
      <c r="Y494" s="413">
        <v>0</v>
      </c>
      <c r="Z494" s="413">
        <v>0</v>
      </c>
      <c r="AA494" s="411">
        <v>0</v>
      </c>
      <c r="AB494" s="383"/>
      <c r="AC494" s="383"/>
    </row>
    <row r="495" spans="2:29" customFormat="1" hidden="1" outlineLevel="1" x14ac:dyDescent="0.25">
      <c r="B495" s="17" t="s">
        <v>5448</v>
      </c>
      <c r="C495" s="17" t="s">
        <v>5654</v>
      </c>
      <c r="D495" s="412" t="s">
        <v>2025</v>
      </c>
      <c r="E495" s="413">
        <v>5.0247685918196653E-4</v>
      </c>
      <c r="F495" s="413">
        <v>1.9496102136260302E-4</v>
      </c>
      <c r="G495" s="411">
        <v>3.2168568524829499</v>
      </c>
      <c r="H495" s="383"/>
      <c r="I495" s="383"/>
      <c r="J495" s="413">
        <v>5.3094707513379213E-4</v>
      </c>
      <c r="K495" s="413">
        <v>2.0600746515191145E-4</v>
      </c>
      <c r="L495" s="411">
        <v>3.3991231750065389</v>
      </c>
      <c r="M495" s="383"/>
      <c r="N495" s="383"/>
      <c r="O495" s="413">
        <v>3.7686433278225886E-4</v>
      </c>
      <c r="P495" s="413">
        <v>1.4622336111951641E-4</v>
      </c>
      <c r="Q495" s="411">
        <v>2.412685458472021</v>
      </c>
      <c r="R495" s="383"/>
      <c r="S495" s="383"/>
      <c r="T495" s="413">
        <v>7.8290775504177965E-4</v>
      </c>
      <c r="U495" s="413">
        <v>3.0376820895621046E-4</v>
      </c>
      <c r="V495" s="411">
        <v>5.0121754477774729</v>
      </c>
      <c r="W495" s="383"/>
      <c r="X495" s="414"/>
      <c r="Y495" s="413">
        <v>0</v>
      </c>
      <c r="Z495" s="413">
        <v>0</v>
      </c>
      <c r="AA495" s="411">
        <v>0</v>
      </c>
      <c r="AB495" s="383"/>
      <c r="AC495" s="383"/>
    </row>
    <row r="496" spans="2:29" customFormat="1" hidden="1" outlineLevel="1" x14ac:dyDescent="0.25">
      <c r="B496" s="17" t="s">
        <v>5266</v>
      </c>
      <c r="C496" s="17" t="s">
        <v>5655</v>
      </c>
      <c r="D496" s="412" t="s">
        <v>1709</v>
      </c>
      <c r="E496" s="413">
        <v>6.6996914557595534E-4</v>
      </c>
      <c r="F496" s="413">
        <v>2.0017003146945607E-3</v>
      </c>
      <c r="G496" s="411">
        <v>33.028055192460251</v>
      </c>
      <c r="H496" s="383"/>
      <c r="I496" s="383"/>
      <c r="J496" s="413">
        <v>1.6633389763481333E-4</v>
      </c>
      <c r="K496" s="413">
        <v>4.9696410265841358E-4</v>
      </c>
      <c r="L496" s="411">
        <v>8.1999076938638247</v>
      </c>
      <c r="M496" s="383"/>
      <c r="N496" s="383"/>
      <c r="O496" s="413">
        <v>4.6509754915794404E-4</v>
      </c>
      <c r="P496" s="413">
        <v>1.3895952024966473E-3</v>
      </c>
      <c r="Q496" s="411">
        <v>22.92832084119468</v>
      </c>
      <c r="R496" s="383"/>
      <c r="S496" s="383"/>
      <c r="T496" s="413">
        <v>1.6878490346887494E-3</v>
      </c>
      <c r="U496" s="413">
        <v>5.0428709533913109E-3</v>
      </c>
      <c r="V496" s="411">
        <v>83.207370730956626</v>
      </c>
      <c r="W496" s="383"/>
      <c r="X496" s="414"/>
      <c r="Y496" s="413">
        <v>3.1929779182628742E-3</v>
      </c>
      <c r="Z496" s="413">
        <v>9.5398197752899015E-3</v>
      </c>
      <c r="AA496" s="411">
        <v>157.40702629228338</v>
      </c>
      <c r="AB496" s="383"/>
      <c r="AC496" s="383"/>
    </row>
    <row r="497" spans="2:29" hidden="1" outlineLevel="1" x14ac:dyDescent="0.25">
      <c r="B497" s="185" t="s">
        <v>5266</v>
      </c>
      <c r="C497" s="185" t="s">
        <v>5656</v>
      </c>
      <c r="D497" s="187" t="s">
        <v>1709</v>
      </c>
      <c r="E497" s="382">
        <v>6.2809607397745814E-3</v>
      </c>
      <c r="F497" s="382">
        <v>3.5128492209984069E-2</v>
      </c>
      <c r="G497" s="411">
        <v>579.62012146473717</v>
      </c>
      <c r="H497" s="383"/>
      <c r="I497" s="383"/>
      <c r="J497" s="382">
        <v>1.5593802903263755E-3</v>
      </c>
      <c r="K497" s="382">
        <v>8.7213852546861644E-3</v>
      </c>
      <c r="L497" s="411">
        <v>143.90285670232171</v>
      </c>
      <c r="M497" s="383"/>
      <c r="N497" s="383"/>
      <c r="O497" s="382">
        <v>4.3602895233557249E-3</v>
      </c>
      <c r="P497" s="382">
        <v>2.4386459794998479E-2</v>
      </c>
      <c r="Q497" s="411">
        <v>402.37658661747491</v>
      </c>
      <c r="R497" s="383"/>
      <c r="S497" s="383"/>
      <c r="T497" s="382">
        <v>1.5823584700207026E-2</v>
      </c>
      <c r="U497" s="382">
        <v>8.8498988435835216E-2</v>
      </c>
      <c r="V497" s="411">
        <v>1460.233309191281</v>
      </c>
      <c r="W497" s="383"/>
      <c r="X497" s="383"/>
      <c r="Y497" s="382">
        <v>2.9934167983714441E-2</v>
      </c>
      <c r="Z497" s="382">
        <v>0.16741741118827727</v>
      </c>
      <c r="AA497" s="411">
        <v>2762.3872846065751</v>
      </c>
      <c r="AB497" s="383"/>
      <c r="AC497" s="383"/>
    </row>
    <row r="498" spans="2:29" customFormat="1" hidden="1" outlineLevel="1" x14ac:dyDescent="0.25">
      <c r="B498" s="17" t="s">
        <v>5266</v>
      </c>
      <c r="C498" s="17" t="s">
        <v>5657</v>
      </c>
      <c r="D498" s="412" t="s">
        <v>1709</v>
      </c>
      <c r="E498" s="413">
        <v>1.3399382911519107E-3</v>
      </c>
      <c r="F498" s="413">
        <v>1.2328604724602338E-2</v>
      </c>
      <c r="G498" s="411">
        <v>203.42197795593859</v>
      </c>
      <c r="H498" s="383"/>
      <c r="I498" s="383"/>
      <c r="J498" s="413">
        <v>3.3266779526962666E-4</v>
      </c>
      <c r="K498" s="413">
        <v>3.0608348008014275E-3</v>
      </c>
      <c r="L498" s="411">
        <v>50.503774213223551</v>
      </c>
      <c r="M498" s="383"/>
      <c r="N498" s="383"/>
      <c r="O498" s="413">
        <v>9.3019509831588807E-4</v>
      </c>
      <c r="P498" s="413">
        <v>8.5586088252171972E-3</v>
      </c>
      <c r="Q498" s="411">
        <v>141.21704561608377</v>
      </c>
      <c r="R498" s="383"/>
      <c r="S498" s="383"/>
      <c r="T498" s="413">
        <v>3.3756980693774989E-3</v>
      </c>
      <c r="U498" s="413">
        <v>3.1059375974083696E-2</v>
      </c>
      <c r="V498" s="411">
        <v>512.47970357238103</v>
      </c>
      <c r="W498" s="383"/>
      <c r="X498" s="414"/>
      <c r="Y498" s="413">
        <v>6.3859558365257484E-3</v>
      </c>
      <c r="Z498" s="413">
        <v>5.8756381407393851E-2</v>
      </c>
      <c r="AA498" s="411">
        <v>969.48029322199852</v>
      </c>
      <c r="AB498" s="383"/>
      <c r="AC498" s="383"/>
    </row>
    <row r="499" spans="2:29" hidden="1" outlineLevel="1" x14ac:dyDescent="0.25">
      <c r="B499" s="185" t="s">
        <v>5266</v>
      </c>
      <c r="C499" s="185" t="s">
        <v>5658</v>
      </c>
      <c r="D499" s="187" t="s">
        <v>1709</v>
      </c>
      <c r="E499" s="382">
        <v>1.0317524841869713E-2</v>
      </c>
      <c r="F499" s="382">
        <v>4.4905016966801194E-2</v>
      </c>
      <c r="G499" s="411">
        <v>740.93277995221968</v>
      </c>
      <c r="H499" s="383"/>
      <c r="I499" s="383"/>
      <c r="J499" s="382">
        <v>2.5615420235761228E-3</v>
      </c>
      <c r="K499" s="382">
        <v>1.1148612655922183E-2</v>
      </c>
      <c r="L499" s="411">
        <v>183.95210882271601</v>
      </c>
      <c r="M499" s="383"/>
      <c r="N499" s="383"/>
      <c r="O499" s="382">
        <v>7.1625022570323375E-3</v>
      </c>
      <c r="P499" s="382">
        <v>3.1173395781085775E-2</v>
      </c>
      <c r="Q499" s="411">
        <v>514.36103038791532</v>
      </c>
      <c r="R499" s="383"/>
      <c r="S499" s="383"/>
      <c r="T499" s="382">
        <v>2.5992875134206742E-2</v>
      </c>
      <c r="U499" s="382">
        <v>0.11312892547453077</v>
      </c>
      <c r="V499" s="411">
        <v>1866.6272703297577</v>
      </c>
      <c r="W499" s="383"/>
      <c r="X499" s="383"/>
      <c r="Y499" s="382">
        <v>4.9171859941248258E-2</v>
      </c>
      <c r="Z499" s="382">
        <v>0.21401094146052824</v>
      </c>
      <c r="AA499" s="411">
        <v>3531.1805340987157</v>
      </c>
      <c r="AB499" s="383"/>
      <c r="AC499" s="383"/>
    </row>
    <row r="500" spans="2:29" hidden="1" outlineLevel="1" x14ac:dyDescent="0.25">
      <c r="B500" s="185" t="s">
        <v>5266</v>
      </c>
      <c r="C500" s="185" t="s">
        <v>5659</v>
      </c>
      <c r="D500" s="187" t="s">
        <v>1709</v>
      </c>
      <c r="E500" s="382">
        <v>7.5036544304507005E-3</v>
      </c>
      <c r="F500" s="382">
        <v>3.2658148477959129E-2</v>
      </c>
      <c r="G500" s="411">
        <v>538.85944988632559</v>
      </c>
      <c r="H500" s="383"/>
      <c r="I500" s="383"/>
      <c r="J500" s="382">
        <v>1.8629396535099108E-3</v>
      </c>
      <c r="K500" s="382">
        <v>8.1080705906321961E-3</v>
      </c>
      <c r="L500" s="411">
        <v>133.78316474543124</v>
      </c>
      <c r="M500" s="383"/>
      <c r="N500" s="383"/>
      <c r="O500" s="382">
        <v>5.2090925505689726E-3</v>
      </c>
      <c r="P500" s="382">
        <v>2.2671528856865852E-2</v>
      </c>
      <c r="Q500" s="411">
        <v>374.08022613828655</v>
      </c>
      <c r="R500" s="383"/>
      <c r="S500" s="383"/>
      <c r="T500" s="382">
        <v>1.8903909188513993E-2</v>
      </c>
      <c r="U500" s="382">
        <v>8.2275467082679105E-2</v>
      </c>
      <c r="V500" s="411">
        <v>1357.5452068642053</v>
      </c>
      <c r="W500" s="383"/>
      <c r="X500" s="383"/>
      <c r="Y500" s="382">
        <v>3.5761352684544188E-2</v>
      </c>
      <c r="Z500" s="382">
        <v>0.15564410335916251</v>
      </c>
      <c r="AA500" s="411">
        <v>2568.1277054261814</v>
      </c>
      <c r="AB500" s="383"/>
      <c r="AC500" s="383"/>
    </row>
    <row r="501" spans="2:29" customFormat="1" hidden="1" outlineLevel="1" x14ac:dyDescent="0.25">
      <c r="B501" s="17" t="s">
        <v>5266</v>
      </c>
      <c r="C501" s="17" t="s">
        <v>5660</v>
      </c>
      <c r="D501" s="412" t="s">
        <v>1709</v>
      </c>
      <c r="E501" s="413">
        <v>8.3746143196994425E-4</v>
      </c>
      <c r="F501" s="413">
        <v>4.4241412528108212E-3</v>
      </c>
      <c r="G501" s="411">
        <v>72.998330671378554</v>
      </c>
      <c r="H501" s="383"/>
      <c r="I501" s="383"/>
      <c r="J501" s="413">
        <v>2.0791737204351658E-4</v>
      </c>
      <c r="K501" s="413">
        <v>1.0983858930314885E-3</v>
      </c>
      <c r="L501" s="411">
        <v>18.123367235019561</v>
      </c>
      <c r="M501" s="383"/>
      <c r="N501" s="383"/>
      <c r="O501" s="413">
        <v>5.8137193644743014E-4</v>
      </c>
      <c r="P501" s="413">
        <v>3.0712716658644833E-3</v>
      </c>
      <c r="Q501" s="411">
        <v>50.675982486763978</v>
      </c>
      <c r="R501" s="383"/>
      <c r="S501" s="383"/>
      <c r="T501" s="413">
        <v>2.1098112933609372E-3</v>
      </c>
      <c r="U501" s="413">
        <v>1.1145711100567156E-2</v>
      </c>
      <c r="V501" s="411">
        <v>183.90423315935809</v>
      </c>
      <c r="W501" s="383"/>
      <c r="X501" s="414"/>
      <c r="Y501" s="413">
        <v>3.991222397828593E-3</v>
      </c>
      <c r="Z501" s="413">
        <v>2.1084829683248887E-2</v>
      </c>
      <c r="AA501" s="411">
        <v>347.89968977360667</v>
      </c>
      <c r="AB501" s="383"/>
      <c r="AC501" s="383"/>
    </row>
    <row r="502" spans="2:29" customFormat="1" hidden="1" outlineLevel="1" x14ac:dyDescent="0.25">
      <c r="B502" s="17" t="s">
        <v>5266</v>
      </c>
      <c r="C502" s="17" t="s">
        <v>5661</v>
      </c>
      <c r="D502" s="412" t="s">
        <v>1709</v>
      </c>
      <c r="E502" s="413">
        <v>2.9311150118948048E-3</v>
      </c>
      <c r="F502" s="413">
        <v>1.548432689255148E-2</v>
      </c>
      <c r="G502" s="411">
        <v>255.49139372709942</v>
      </c>
      <c r="H502" s="383"/>
      <c r="I502" s="383"/>
      <c r="J502" s="413">
        <v>7.2771080215230759E-4</v>
      </c>
      <c r="K502" s="413">
        <v>3.844309042135808E-3</v>
      </c>
      <c r="L502" s="411">
        <v>63.431099195240833</v>
      </c>
      <c r="M502" s="383"/>
      <c r="N502" s="383"/>
      <c r="O502" s="413">
        <v>2.0348017775660052E-3</v>
      </c>
      <c r="P502" s="413">
        <v>1.0749334556138402E-2</v>
      </c>
      <c r="Q502" s="411">
        <v>177.36402017628365</v>
      </c>
      <c r="R502" s="383"/>
      <c r="S502" s="383"/>
      <c r="T502" s="413">
        <v>7.384339526763279E-3</v>
      </c>
      <c r="U502" s="413">
        <v>3.9009566889726378E-2</v>
      </c>
      <c r="V502" s="411">
        <v>643.65785368048523</v>
      </c>
      <c r="W502" s="383"/>
      <c r="X502" s="414"/>
      <c r="Y502" s="413">
        <v>1.3969278392400076E-2</v>
      </c>
      <c r="Z502" s="413">
        <v>7.3796105646891541E-2</v>
      </c>
      <c r="AA502" s="411">
        <v>1217.6357431737104</v>
      </c>
      <c r="AB502" s="383"/>
      <c r="AC502" s="383"/>
    </row>
    <row r="503" spans="2:29" hidden="1" outlineLevel="1" x14ac:dyDescent="0.25">
      <c r="B503" s="185" t="s">
        <v>5266</v>
      </c>
      <c r="C503" s="185" t="s">
        <v>5662</v>
      </c>
      <c r="D503" s="187" t="s">
        <v>1709</v>
      </c>
      <c r="E503" s="382">
        <v>8.7933450356844148E-3</v>
      </c>
      <c r="F503" s="382">
        <v>4.6452813185368043E-2</v>
      </c>
      <c r="G503" s="411">
        <v>766.47141755857274</v>
      </c>
      <c r="H503" s="383"/>
      <c r="I503" s="383"/>
      <c r="J503" s="382">
        <v>2.1831324064569262E-3</v>
      </c>
      <c r="K503" s="382">
        <v>1.1532885542933006E-2</v>
      </c>
      <c r="L503" s="411">
        <v>190.29261145839459</v>
      </c>
      <c r="M503" s="383"/>
      <c r="N503" s="383"/>
      <c r="O503" s="382">
        <v>6.1044053326980152E-3</v>
      </c>
      <c r="P503" s="382">
        <v>3.2247887394027917E-2</v>
      </c>
      <c r="Q503" s="411">
        <v>532.09014200146066</v>
      </c>
      <c r="R503" s="383"/>
      <c r="S503" s="383"/>
      <c r="T503" s="382">
        <v>2.2153018580289834E-2</v>
      </c>
      <c r="U503" s="382">
        <v>0.11702827870692045</v>
      </c>
      <c r="V503" s="411">
        <v>1930.9665986641874</v>
      </c>
      <c r="W503" s="383"/>
      <c r="X503" s="383"/>
      <c r="Y503" s="382">
        <v>4.1907835177200217E-2</v>
      </c>
      <c r="Z503" s="382">
        <v>0.22138751869619505</v>
      </c>
      <c r="AA503" s="411">
        <v>3652.8940584872184</v>
      </c>
      <c r="AB503" s="383"/>
      <c r="AC503" s="383"/>
    </row>
    <row r="504" spans="2:29" customFormat="1" hidden="1" outlineLevel="1" x14ac:dyDescent="0.25">
      <c r="B504" s="17" t="s">
        <v>5266</v>
      </c>
      <c r="C504" s="17" t="s">
        <v>5663</v>
      </c>
      <c r="D504" s="412" t="s">
        <v>1709</v>
      </c>
      <c r="E504" s="413">
        <v>3.349845727879777E-3</v>
      </c>
      <c r="F504" s="413">
        <v>1.769639751895689E-2</v>
      </c>
      <c r="G504" s="411">
        <v>291.99055906278869</v>
      </c>
      <c r="H504" s="383"/>
      <c r="I504" s="383"/>
      <c r="J504" s="413">
        <v>8.3166948817406632E-4</v>
      </c>
      <c r="K504" s="413">
        <v>4.3935019886515445E-3</v>
      </c>
      <c r="L504" s="411">
        <v>72.492782812750491</v>
      </c>
      <c r="M504" s="383"/>
      <c r="N504" s="383"/>
      <c r="O504" s="413">
        <v>2.3254877457897206E-3</v>
      </c>
      <c r="P504" s="413">
        <v>1.2284970389070645E-2</v>
      </c>
      <c r="Q504" s="411">
        <v>202.70201141966564</v>
      </c>
      <c r="R504" s="383"/>
      <c r="S504" s="383"/>
      <c r="T504" s="413">
        <v>8.4392451734437487E-3</v>
      </c>
      <c r="U504" s="413">
        <v>4.4582422440009956E-2</v>
      </c>
      <c r="V504" s="411">
        <v>735.60997026016423</v>
      </c>
      <c r="W504" s="383"/>
      <c r="X504" s="414"/>
      <c r="Y504" s="413">
        <v>1.5964889591314372E-2</v>
      </c>
      <c r="Z504" s="413">
        <v>8.4338520488515992E-2</v>
      </c>
      <c r="AA504" s="411">
        <v>1391.5855880605138</v>
      </c>
      <c r="AB504" s="383"/>
      <c r="AC504" s="383"/>
    </row>
    <row r="505" spans="2:29" customFormat="1" hidden="1" outlineLevel="1" x14ac:dyDescent="0.25">
      <c r="B505" s="17" t="s">
        <v>5288</v>
      </c>
      <c r="C505" s="17" t="s">
        <v>5664</v>
      </c>
      <c r="D505" s="412" t="s">
        <v>1709</v>
      </c>
      <c r="E505" s="413">
        <v>4.1873071598497215E-3</v>
      </c>
      <c r="F505" s="413">
        <v>4.897189717273364E-2</v>
      </c>
      <c r="G505" s="411">
        <v>808.03630335010507</v>
      </c>
      <c r="H505" s="383"/>
      <c r="I505" s="383"/>
      <c r="J505" s="413">
        <v>1.0395868602175837E-3</v>
      </c>
      <c r="K505" s="413">
        <v>1.2158300998039905E-2</v>
      </c>
      <c r="L505" s="411">
        <v>200.61196646765842</v>
      </c>
      <c r="M505" s="383"/>
      <c r="N505" s="383"/>
      <c r="O505" s="413">
        <v>2.9068596822371504E-3</v>
      </c>
      <c r="P505" s="413">
        <v>3.3996654178861788E-2</v>
      </c>
      <c r="Q505" s="411">
        <v>560.94479395121948</v>
      </c>
      <c r="R505" s="383"/>
      <c r="S505" s="383"/>
      <c r="T505" s="413">
        <v>1.0549056466804683E-2</v>
      </c>
      <c r="U505" s="413">
        <v>0.12337459107735016</v>
      </c>
      <c r="V505" s="411">
        <v>2035.6807527762776</v>
      </c>
      <c r="W505" s="383"/>
      <c r="X505" s="414"/>
      <c r="Y505" s="413">
        <v>1.9956111989142961E-2</v>
      </c>
      <c r="Z505" s="413">
        <v>0.23339311566886348</v>
      </c>
      <c r="AA505" s="411">
        <v>3850.9864085362474</v>
      </c>
      <c r="AB505" s="383"/>
      <c r="AC505" s="383"/>
    </row>
    <row r="506" spans="2:29" customFormat="1" hidden="1" outlineLevel="1" x14ac:dyDescent="0.25">
      <c r="B506" s="17" t="s">
        <v>5448</v>
      </c>
      <c r="C506" s="17" t="s">
        <v>5665</v>
      </c>
      <c r="D506" s="412" t="s">
        <v>1980</v>
      </c>
      <c r="E506" s="413">
        <v>5.0247685918196653E-4</v>
      </c>
      <c r="F506" s="413">
        <v>5.1503878066151568E-4</v>
      </c>
      <c r="G506" s="411">
        <v>8.4981398809150086</v>
      </c>
      <c r="H506" s="383"/>
      <c r="I506" s="383"/>
      <c r="J506" s="413">
        <v>1.2475042322610989E-4</v>
      </c>
      <c r="K506" s="413">
        <v>1.2786918380676274E-4</v>
      </c>
      <c r="L506" s="411">
        <v>2.1098415328115854</v>
      </c>
      <c r="M506" s="383"/>
      <c r="N506" s="383"/>
      <c r="O506" s="413">
        <v>3.4882316186845799E-4</v>
      </c>
      <c r="P506" s="413">
        <v>3.5754374091516948E-4</v>
      </c>
      <c r="Q506" s="411">
        <v>5.8994717251002964</v>
      </c>
      <c r="R506" s="383"/>
      <c r="S506" s="383"/>
      <c r="T506" s="413">
        <v>1.2658867760165619E-3</v>
      </c>
      <c r="U506" s="413">
        <v>1.2975339454169761E-3</v>
      </c>
      <c r="V506" s="411">
        <v>21.409310099380104</v>
      </c>
      <c r="W506" s="383"/>
      <c r="X506" s="414"/>
      <c r="Y506" s="413">
        <v>2.3947334386971554E-3</v>
      </c>
      <c r="Z506" s="413">
        <v>2.454601774664584E-3</v>
      </c>
      <c r="AA506" s="411">
        <v>40.500929281965639</v>
      </c>
      <c r="AB506" s="383"/>
      <c r="AC506" s="383"/>
    </row>
    <row r="507" spans="2:29" customFormat="1" hidden="1" outlineLevel="1" x14ac:dyDescent="0.25">
      <c r="B507" s="17" t="s">
        <v>5448</v>
      </c>
      <c r="C507" s="17" t="s">
        <v>5666</v>
      </c>
      <c r="D507" s="412" t="s">
        <v>5263</v>
      </c>
      <c r="E507" s="413">
        <v>1.6749228639398885E-5</v>
      </c>
      <c r="F507" s="413">
        <v>3.746283220545709E-2</v>
      </c>
      <c r="G507" s="411">
        <v>618.13673139004197</v>
      </c>
      <c r="H507" s="383"/>
      <c r="I507" s="383"/>
      <c r="J507" s="413">
        <v>4.1583474408703371E-6</v>
      </c>
      <c r="K507" s="413">
        <v>9.3009341375202524E-3</v>
      </c>
      <c r="L507" s="411">
        <v>153.46541326908417</v>
      </c>
      <c r="M507" s="383"/>
      <c r="N507" s="383"/>
      <c r="O507" s="413">
        <v>1.1627438728948601E-5</v>
      </c>
      <c r="P507" s="413">
        <v>2.600697593065205E-2</v>
      </c>
      <c r="Q507" s="411">
        <v>429.11510285575883</v>
      </c>
      <c r="R507" s="383"/>
      <c r="S507" s="383"/>
      <c r="T507" s="413">
        <v>4.2196225867218734E-5</v>
      </c>
      <c r="U507" s="413">
        <v>9.4379876434949495E-2</v>
      </c>
      <c r="V507" s="411">
        <v>1557.2679611766666</v>
      </c>
      <c r="W507" s="383"/>
      <c r="X507" s="414"/>
      <c r="Y507" s="413">
        <v>7.9824447956571847E-5</v>
      </c>
      <c r="Z507" s="413">
        <v>0.17854254449998472</v>
      </c>
      <c r="AA507" s="411">
        <v>2945.951984249748</v>
      </c>
      <c r="AB507" s="383"/>
      <c r="AC507" s="383"/>
    </row>
    <row r="508" spans="2:29" customFormat="1" hidden="1" outlineLevel="1" x14ac:dyDescent="0.25">
      <c r="B508" s="17" t="s">
        <v>5284</v>
      </c>
      <c r="C508" s="17" t="s">
        <v>5667</v>
      </c>
      <c r="D508" s="412" t="s">
        <v>1709</v>
      </c>
      <c r="E508" s="413">
        <v>2.5123842959098327E-4</v>
      </c>
      <c r="F508" s="413">
        <v>9.5631395839511871E-2</v>
      </c>
      <c r="G508" s="411">
        <v>1577.918031351946</v>
      </c>
      <c r="H508" s="383"/>
      <c r="I508" s="383"/>
      <c r="J508" s="413">
        <v>2.839260516607861E-4</v>
      </c>
      <c r="K508" s="413">
        <v>0.10807361230416158</v>
      </c>
      <c r="L508" s="411">
        <v>1783.2146030186661</v>
      </c>
      <c r="M508" s="383"/>
      <c r="N508" s="383"/>
      <c r="O508" s="413">
        <v>2.6762782076967677E-4</v>
      </c>
      <c r="P508" s="413">
        <v>0.10186985369776975</v>
      </c>
      <c r="Q508" s="411">
        <v>1680.8525860132011</v>
      </c>
      <c r="R508" s="383"/>
      <c r="S508" s="383"/>
      <c r="T508" s="413">
        <v>1.6315686469156541E-4</v>
      </c>
      <c r="U508" s="413">
        <v>6.2104028976197455E-2</v>
      </c>
      <c r="V508" s="411">
        <v>1024.7164781072579</v>
      </c>
      <c r="W508" s="383"/>
      <c r="X508" s="414"/>
      <c r="Y508" s="413">
        <v>3.3890592298678842E-4</v>
      </c>
      <c r="Z508" s="413">
        <v>0.12900115052569114</v>
      </c>
      <c r="AA508" s="411">
        <v>2128.5189836739037</v>
      </c>
      <c r="AB508" s="383"/>
      <c r="AC508" s="383"/>
    </row>
    <row r="509" spans="2:29" customFormat="1" hidden="1" outlineLevel="1" x14ac:dyDescent="0.25">
      <c r="B509" s="17" t="s">
        <v>5284</v>
      </c>
      <c r="C509" s="17" t="s">
        <v>5668</v>
      </c>
      <c r="D509" s="412" t="s">
        <v>1709</v>
      </c>
      <c r="E509" s="413">
        <v>5.3597531646076434E-4</v>
      </c>
      <c r="F509" s="413">
        <v>3.7604028202887219E-2</v>
      </c>
      <c r="G509" s="411">
        <v>620.46646534763909</v>
      </c>
      <c r="H509" s="383"/>
      <c r="I509" s="383"/>
      <c r="J509" s="413">
        <v>6.3449783652479359E-4</v>
      </c>
      <c r="K509" s="413">
        <v>4.4516368210579506E-2</v>
      </c>
      <c r="L509" s="411">
        <v>734.52007547456185</v>
      </c>
      <c r="M509" s="383"/>
      <c r="N509" s="383"/>
      <c r="O509" s="413">
        <v>5.5567917261294185E-4</v>
      </c>
      <c r="P509" s="413">
        <v>3.8986450750524003E-2</v>
      </c>
      <c r="Q509" s="411">
        <v>643.276437383646</v>
      </c>
      <c r="R509" s="383"/>
      <c r="S509" s="383"/>
      <c r="T509" s="413">
        <v>3.5129235633727578E-4</v>
      </c>
      <c r="U509" s="413">
        <v>2.4646671720623268E-2</v>
      </c>
      <c r="V509" s="411">
        <v>406.67008339028393</v>
      </c>
      <c r="W509" s="383"/>
      <c r="X509" s="414"/>
      <c r="Y509" s="413">
        <v>5.930853652268797E-4</v>
      </c>
      <c r="Z509" s="413">
        <v>4.1610869224317885E-2</v>
      </c>
      <c r="AA509" s="411">
        <v>686.57934220124514</v>
      </c>
      <c r="AB509" s="383"/>
      <c r="AC509" s="383"/>
    </row>
    <row r="510" spans="2:29" customFormat="1" hidden="1" outlineLevel="1" x14ac:dyDescent="0.25">
      <c r="B510" s="17" t="s">
        <v>5284</v>
      </c>
      <c r="C510" s="17" t="s">
        <v>5669</v>
      </c>
      <c r="D510" s="412" t="s">
        <v>1709</v>
      </c>
      <c r="E510" s="413">
        <v>1.1724460047579219E-3</v>
      </c>
      <c r="F510" s="413">
        <v>7.2281296193325892E-2</v>
      </c>
      <c r="G510" s="411">
        <v>1192.6413871898772</v>
      </c>
      <c r="H510" s="383"/>
      <c r="I510" s="383"/>
      <c r="J510" s="413">
        <v>1.2776052127371294E-3</v>
      </c>
      <c r="K510" s="413">
        <v>7.8764361365244021E-2</v>
      </c>
      <c r="L510" s="411">
        <v>1299.6119625265264</v>
      </c>
      <c r="M510" s="383"/>
      <c r="N510" s="383"/>
      <c r="O510" s="413">
        <v>1.2451004244892281E-3</v>
      </c>
      <c r="P510" s="413">
        <v>7.6760441169760898E-2</v>
      </c>
      <c r="Q510" s="411">
        <v>1266.5472793010549</v>
      </c>
      <c r="R510" s="383"/>
      <c r="S510" s="383"/>
      <c r="T510" s="413">
        <v>8.1884534558742251E-4</v>
      </c>
      <c r="U510" s="413">
        <v>5.0481815555464597E-2</v>
      </c>
      <c r="V510" s="411">
        <v>832.94995666516581</v>
      </c>
      <c r="W510" s="383"/>
      <c r="X510" s="414"/>
      <c r="Y510" s="413">
        <v>1.8639825764273363E-3</v>
      </c>
      <c r="Z510" s="413">
        <v>0.11491452583674529</v>
      </c>
      <c r="AA510" s="411">
        <v>1896.0896763062972</v>
      </c>
      <c r="AB510" s="383"/>
      <c r="AC510" s="383"/>
    </row>
    <row r="511" spans="2:29" customFormat="1" hidden="1" outlineLevel="1" x14ac:dyDescent="0.25">
      <c r="B511" s="17" t="s">
        <v>5551</v>
      </c>
      <c r="C511" s="17" t="s">
        <v>2961</v>
      </c>
      <c r="D511" s="412" t="s">
        <v>1709</v>
      </c>
      <c r="E511" s="413">
        <v>7.3696606013355095E-4</v>
      </c>
      <c r="F511" s="413">
        <v>7.2021683149415215E-6</v>
      </c>
      <c r="G511" s="411">
        <v>0.11883577719653511</v>
      </c>
      <c r="H511" s="383"/>
      <c r="I511" s="383"/>
      <c r="J511" s="413">
        <v>8.0979218414117392E-4</v>
      </c>
      <c r="K511" s="413">
        <v>7.6152517944411593E-6</v>
      </c>
      <c r="L511" s="411">
        <v>0.12565165460827912</v>
      </c>
      <c r="M511" s="383"/>
      <c r="N511" s="383"/>
      <c r="O511" s="413">
        <v>7.6013330854323769E-4</v>
      </c>
      <c r="P511" s="413">
        <v>7.6842318086613924E-6</v>
      </c>
      <c r="Q511" s="411">
        <v>0.12678982484291298</v>
      </c>
      <c r="R511" s="383"/>
      <c r="S511" s="383"/>
      <c r="T511" s="413">
        <v>5.5650869465445195E-4</v>
      </c>
      <c r="U511" s="413">
        <v>5.1940811501082182E-6</v>
      </c>
      <c r="V511" s="411">
        <v>8.57023389767856E-2</v>
      </c>
      <c r="W511" s="383"/>
      <c r="X511" s="414"/>
      <c r="Y511" s="413">
        <v>1.1861707304537594E-3</v>
      </c>
      <c r="Z511" s="413">
        <v>1.2708972112004564E-5</v>
      </c>
      <c r="AA511" s="411">
        <v>0.20969803984807531</v>
      </c>
      <c r="AB511" s="383"/>
      <c r="AC511" s="383"/>
    </row>
    <row r="512" spans="2:29" customFormat="1" hidden="1" outlineLevel="1" x14ac:dyDescent="0.25">
      <c r="B512" s="17" t="s">
        <v>5551</v>
      </c>
      <c r="C512" s="17" t="s">
        <v>5670</v>
      </c>
      <c r="D512" s="412" t="s">
        <v>1709</v>
      </c>
      <c r="E512" s="413">
        <v>3.3498457278797771E-5</v>
      </c>
      <c r="F512" s="413">
        <v>5.1922608782136541E-5</v>
      </c>
      <c r="G512" s="411">
        <v>0.85672304490525297</v>
      </c>
      <c r="H512" s="383"/>
      <c r="I512" s="383"/>
      <c r="J512" s="413">
        <v>5.9163526679518051E-6</v>
      </c>
      <c r="K512" s="413">
        <v>9.1703466353253055E-6</v>
      </c>
      <c r="L512" s="411">
        <v>0.15131071948286753</v>
      </c>
      <c r="M512" s="383"/>
      <c r="N512" s="383"/>
      <c r="O512" s="413">
        <v>6.0998716785293759E-5</v>
      </c>
      <c r="P512" s="413">
        <v>9.4548011017205326E-5</v>
      </c>
      <c r="Q512" s="411">
        <v>1.5600421817838879</v>
      </c>
      <c r="R512" s="383"/>
      <c r="S512" s="383"/>
      <c r="T512" s="413">
        <v>0</v>
      </c>
      <c r="U512" s="413">
        <v>0</v>
      </c>
      <c r="V512" s="411">
        <v>0</v>
      </c>
      <c r="W512" s="383"/>
      <c r="X512" s="414"/>
      <c r="Y512" s="413">
        <v>1.6945296149339421E-4</v>
      </c>
      <c r="Z512" s="413">
        <v>2.6265209031476103E-4</v>
      </c>
      <c r="AA512" s="411">
        <v>4.3337594901935574</v>
      </c>
      <c r="AB512" s="383"/>
      <c r="AC512" s="383"/>
    </row>
    <row r="513" spans="2:29" customFormat="1" hidden="1" outlineLevel="1" x14ac:dyDescent="0.25">
      <c r="B513" s="17" t="s">
        <v>5284</v>
      </c>
      <c r="C513" s="17" t="s">
        <v>2306</v>
      </c>
      <c r="D513" s="412" t="s">
        <v>1709</v>
      </c>
      <c r="E513" s="413">
        <v>6.6996914557595542E-5</v>
      </c>
      <c r="F513" s="413">
        <v>4.2375548457679182E-5</v>
      </c>
      <c r="G513" s="411">
        <v>0.69919654955170651</v>
      </c>
      <c r="H513" s="383"/>
      <c r="I513" s="383"/>
      <c r="J513" s="413">
        <v>1.183270533590361E-5</v>
      </c>
      <c r="K513" s="413">
        <v>7.4841861249590297E-6</v>
      </c>
      <c r="L513" s="411">
        <v>0.123489071061824</v>
      </c>
      <c r="M513" s="383"/>
      <c r="N513" s="383"/>
      <c r="O513" s="413">
        <v>1.2199743357058752E-4</v>
      </c>
      <c r="P513" s="413">
        <v>7.7163376733396615E-5</v>
      </c>
      <c r="Q513" s="411">
        <v>1.2731957161010441</v>
      </c>
      <c r="R513" s="383"/>
      <c r="S513" s="383"/>
      <c r="T513" s="413">
        <v>0</v>
      </c>
      <c r="U513" s="413">
        <v>0</v>
      </c>
      <c r="V513" s="411">
        <v>0</v>
      </c>
      <c r="W513" s="383"/>
      <c r="X513" s="414"/>
      <c r="Y513" s="413">
        <v>3.3890592298678842E-4</v>
      </c>
      <c r="Z513" s="413">
        <v>2.1435799628914369E-4</v>
      </c>
      <c r="AA513" s="411">
        <v>3.5369069387708709</v>
      </c>
      <c r="AB513" s="383"/>
      <c r="AC513" s="383"/>
    </row>
    <row r="514" spans="2:29" customFormat="1" hidden="1" outlineLevel="1" x14ac:dyDescent="0.25">
      <c r="B514" s="17" t="s">
        <v>5448</v>
      </c>
      <c r="C514" s="17" t="s">
        <v>5671</v>
      </c>
      <c r="D514" s="412" t="s">
        <v>1709</v>
      </c>
      <c r="E514" s="413">
        <v>1.8424151503338774E-4</v>
      </c>
      <c r="F514" s="413">
        <v>2.2762201720943084E-4</v>
      </c>
      <c r="G514" s="411">
        <v>3.7557632839556088</v>
      </c>
      <c r="H514" s="383"/>
      <c r="I514" s="383"/>
      <c r="J514" s="413">
        <v>1.0050318221835836E-4</v>
      </c>
      <c r="K514" s="413">
        <v>1.2424949299225015E-4</v>
      </c>
      <c r="L514" s="411">
        <v>2.0501166343721278</v>
      </c>
      <c r="M514" s="383"/>
      <c r="N514" s="383"/>
      <c r="O514" s="413">
        <v>2.7730909624579318E-4</v>
      </c>
      <c r="P514" s="413">
        <v>3.4253225757872901E-4</v>
      </c>
      <c r="Q514" s="411">
        <v>5.6517822500490285</v>
      </c>
      <c r="R514" s="383"/>
      <c r="S514" s="383"/>
      <c r="T514" s="413">
        <v>5.5650869465445189E-5</v>
      </c>
      <c r="U514" s="413">
        <v>6.8821575238933876E-5</v>
      </c>
      <c r="V514" s="411">
        <v>1.1355559914424089</v>
      </c>
      <c r="W514" s="383"/>
      <c r="X514" s="414"/>
      <c r="Y514" s="413">
        <v>6.7781184597357684E-4</v>
      </c>
      <c r="Z514" s="413">
        <v>8.3709762977736749E-4</v>
      </c>
      <c r="AA514" s="411">
        <v>13.812110891326563</v>
      </c>
      <c r="AB514" s="383"/>
      <c r="AC514" s="383"/>
    </row>
    <row r="515" spans="2:29" customFormat="1" hidden="1" outlineLevel="1" x14ac:dyDescent="0.25">
      <c r="B515" s="17" t="s">
        <v>5551</v>
      </c>
      <c r="C515" s="17" t="s">
        <v>5672</v>
      </c>
      <c r="D515" s="412" t="s">
        <v>1709</v>
      </c>
      <c r="E515" s="413">
        <v>3.3498457278797771E-5</v>
      </c>
      <c r="F515" s="413">
        <v>5.4434993078046372E-5</v>
      </c>
      <c r="G515" s="411">
        <v>0.89817738578776518</v>
      </c>
      <c r="H515" s="383"/>
      <c r="I515" s="383"/>
      <c r="J515" s="413">
        <v>5.9163526679518051E-6</v>
      </c>
      <c r="K515" s="413">
        <v>9.6140730854216679E-6</v>
      </c>
      <c r="L515" s="411">
        <v>0.15863220590945751</v>
      </c>
      <c r="M515" s="383"/>
      <c r="N515" s="383"/>
      <c r="O515" s="413">
        <v>6.0998716785293759E-5</v>
      </c>
      <c r="P515" s="413">
        <v>9.9122914776102365E-5</v>
      </c>
      <c r="Q515" s="411">
        <v>1.6355280938056891</v>
      </c>
      <c r="R515" s="383"/>
      <c r="S515" s="383"/>
      <c r="T515" s="413">
        <v>0</v>
      </c>
      <c r="U515" s="413">
        <v>0</v>
      </c>
      <c r="V515" s="411">
        <v>0</v>
      </c>
      <c r="W515" s="383"/>
      <c r="X515" s="414"/>
      <c r="Y515" s="413">
        <v>1.6945296149339421E-4</v>
      </c>
      <c r="Z515" s="413">
        <v>2.7536106242676559E-4</v>
      </c>
      <c r="AA515" s="411">
        <v>4.543457530041632</v>
      </c>
      <c r="AB515" s="383"/>
      <c r="AC515" s="383"/>
    </row>
    <row r="516" spans="2:29" customFormat="1" hidden="1" outlineLevel="1" x14ac:dyDescent="0.25">
      <c r="B516" s="17" t="s">
        <v>5551</v>
      </c>
      <c r="C516" s="17" t="s">
        <v>5673</v>
      </c>
      <c r="D516" s="412" t="s">
        <v>1709</v>
      </c>
      <c r="E516" s="413">
        <v>6.6996914557595542E-5</v>
      </c>
      <c r="F516" s="413">
        <v>3.5843349288313614E-5</v>
      </c>
      <c r="G516" s="411">
        <v>0.59141526325717464</v>
      </c>
      <c r="H516" s="383"/>
      <c r="I516" s="383"/>
      <c r="J516" s="413">
        <v>5.7141533698985905E-5</v>
      </c>
      <c r="K516" s="413">
        <v>3.0570720528957462E-5</v>
      </c>
      <c r="L516" s="411">
        <v>0.50441688872779811</v>
      </c>
      <c r="M516" s="383"/>
      <c r="N516" s="383"/>
      <c r="O516" s="413">
        <v>8.3208202855039183E-5</v>
      </c>
      <c r="P516" s="413">
        <v>4.4516388527445966E-5</v>
      </c>
      <c r="Q516" s="411">
        <v>0.73452041070285845</v>
      </c>
      <c r="R516" s="383"/>
      <c r="S516" s="383"/>
      <c r="T516" s="413">
        <v>3.7100579643630126E-5</v>
      </c>
      <c r="U516" s="413">
        <v>1.9848810109342117E-5</v>
      </c>
      <c r="V516" s="411">
        <v>0.32750536680414494</v>
      </c>
      <c r="W516" s="383"/>
      <c r="X516" s="414"/>
      <c r="Y516" s="413">
        <v>1.6945296149339421E-4</v>
      </c>
      <c r="Z516" s="413">
        <v>9.0657334398965911E-5</v>
      </c>
      <c r="AA516" s="411">
        <v>1.4958460175829376</v>
      </c>
      <c r="AB516" s="383"/>
      <c r="AC516" s="383"/>
    </row>
    <row r="517" spans="2:29" customFormat="1" hidden="1" outlineLevel="1" x14ac:dyDescent="0.25">
      <c r="B517" s="17" t="s">
        <v>5448</v>
      </c>
      <c r="C517" s="17" t="s">
        <v>2378</v>
      </c>
      <c r="D517" s="412" t="s">
        <v>1709</v>
      </c>
      <c r="E517" s="413">
        <v>1.6749228639398885E-5</v>
      </c>
      <c r="F517" s="413">
        <v>7.6041498022870935E-4</v>
      </c>
      <c r="G517" s="411">
        <v>12.546847173773704</v>
      </c>
      <c r="H517" s="383"/>
      <c r="I517" s="383"/>
      <c r="J517" s="413">
        <v>2.9581763339759026E-6</v>
      </c>
      <c r="K517" s="413">
        <v>1.3430120556250593E-4</v>
      </c>
      <c r="L517" s="411">
        <v>2.2159698917813477</v>
      </c>
      <c r="M517" s="383"/>
      <c r="N517" s="383"/>
      <c r="O517" s="413">
        <v>3.0499358392646879E-5</v>
      </c>
      <c r="P517" s="413">
        <v>1.3846708710261682E-3</v>
      </c>
      <c r="Q517" s="411">
        <v>22.847069371931777</v>
      </c>
      <c r="R517" s="383"/>
      <c r="S517" s="383"/>
      <c r="T517" s="413">
        <v>0</v>
      </c>
      <c r="U517" s="413">
        <v>0</v>
      </c>
      <c r="V517" s="411">
        <v>0</v>
      </c>
      <c r="W517" s="383"/>
      <c r="X517" s="414"/>
      <c r="Y517" s="413">
        <v>8.4726480746697105E-5</v>
      </c>
      <c r="Z517" s="413">
        <v>3.8465822259000485E-3</v>
      </c>
      <c r="AA517" s="411">
        <v>63.468606727350803</v>
      </c>
      <c r="AB517" s="383"/>
      <c r="AC517" s="383"/>
    </row>
    <row r="518" spans="2:29" customFormat="1" hidden="1" outlineLevel="1" x14ac:dyDescent="0.25">
      <c r="B518" s="17" t="s">
        <v>5448</v>
      </c>
      <c r="C518" s="17" t="s">
        <v>2258</v>
      </c>
      <c r="D518" s="412" t="s">
        <v>1709</v>
      </c>
      <c r="E518" s="413">
        <v>1.6749228639398885E-5</v>
      </c>
      <c r="F518" s="413">
        <v>3.8137993611911261E-4</v>
      </c>
      <c r="G518" s="411">
        <v>6.2927689459653582</v>
      </c>
      <c r="H518" s="383"/>
      <c r="I518" s="383"/>
      <c r="J518" s="413">
        <v>2.9581763339759026E-6</v>
      </c>
      <c r="K518" s="413">
        <v>6.7357675124631248E-5</v>
      </c>
      <c r="L518" s="411">
        <v>1.1114016395564157</v>
      </c>
      <c r="M518" s="383"/>
      <c r="N518" s="383"/>
      <c r="O518" s="413">
        <v>3.0499358392646879E-5</v>
      </c>
      <c r="P518" s="413">
        <v>6.9447039060056945E-4</v>
      </c>
      <c r="Q518" s="411">
        <v>11.458761444909396</v>
      </c>
      <c r="R518" s="383"/>
      <c r="S518" s="383"/>
      <c r="T518" s="413">
        <v>0</v>
      </c>
      <c r="U518" s="413">
        <v>0</v>
      </c>
      <c r="V518" s="411">
        <v>0</v>
      </c>
      <c r="W518" s="383"/>
      <c r="X518" s="414"/>
      <c r="Y518" s="413">
        <v>8.4726480746697105E-5</v>
      </c>
      <c r="Z518" s="413">
        <v>1.9292219666022931E-3</v>
      </c>
      <c r="AA518" s="411">
        <v>31.832162448937837</v>
      </c>
      <c r="AB518" s="383"/>
      <c r="AC518" s="383"/>
    </row>
    <row r="519" spans="2:29" customFormat="1" hidden="1" outlineLevel="1" x14ac:dyDescent="0.25">
      <c r="B519" s="17" t="s">
        <v>5284</v>
      </c>
      <c r="C519" s="17" t="s">
        <v>5674</v>
      </c>
      <c r="D519" s="412" t="s">
        <v>2365</v>
      </c>
      <c r="E519" s="413">
        <v>1.6749228639398885E-5</v>
      </c>
      <c r="F519" s="413">
        <v>5.1051648892887799E-4</v>
      </c>
      <c r="G519" s="411">
        <v>8.4235220673264877</v>
      </c>
      <c r="H519" s="383"/>
      <c r="I519" s="383"/>
      <c r="J519" s="413">
        <v>2.9581763339759026E-6</v>
      </c>
      <c r="K519" s="413">
        <v>9.0165214659585464E-5</v>
      </c>
      <c r="L519" s="411">
        <v>1.4877260418831602</v>
      </c>
      <c r="M519" s="383"/>
      <c r="N519" s="383"/>
      <c r="O519" s="413">
        <v>3.0499358392646879E-5</v>
      </c>
      <c r="P519" s="413">
        <v>9.2962044380787688E-4</v>
      </c>
      <c r="Q519" s="411">
        <v>15.338737322829969</v>
      </c>
      <c r="R519" s="383"/>
      <c r="S519" s="383"/>
      <c r="T519" s="413">
        <v>0</v>
      </c>
      <c r="U519" s="413">
        <v>0</v>
      </c>
      <c r="V519" s="411">
        <v>0</v>
      </c>
      <c r="W519" s="383"/>
      <c r="X519" s="414"/>
      <c r="Y519" s="413">
        <v>8.4726480746697105E-5</v>
      </c>
      <c r="Z519" s="413">
        <v>2.5824631331593279E-3</v>
      </c>
      <c r="AA519" s="411">
        <v>42.610641697128912</v>
      </c>
      <c r="AB519" s="383"/>
      <c r="AC519" s="383"/>
    </row>
    <row r="520" spans="2:29" customFormat="1" hidden="1" outlineLevel="1" x14ac:dyDescent="0.25">
      <c r="B520" s="17" t="s">
        <v>5448</v>
      </c>
      <c r="C520" s="17" t="s">
        <v>2336</v>
      </c>
      <c r="D520" s="412" t="s">
        <v>1709</v>
      </c>
      <c r="E520" s="413">
        <v>7.0346760285475314E-4</v>
      </c>
      <c r="F520" s="413">
        <v>1.9261612935308716E-4</v>
      </c>
      <c r="G520" s="411">
        <v>3.178166134325938</v>
      </c>
      <c r="H520" s="383"/>
      <c r="I520" s="383"/>
      <c r="J520" s="413">
        <v>6.2264051802089304E-4</v>
      </c>
      <c r="K520" s="413">
        <v>1.7039860121360054E-4</v>
      </c>
      <c r="L520" s="411">
        <v>2.8115769200244087</v>
      </c>
      <c r="M520" s="383"/>
      <c r="N520" s="383"/>
      <c r="O520" s="413">
        <v>8.5429151462013727E-4</v>
      </c>
      <c r="P520" s="413">
        <v>2.3398703706163865E-4</v>
      </c>
      <c r="Q520" s="411">
        <v>3.8607861115170379</v>
      </c>
      <c r="R520" s="383"/>
      <c r="S520" s="383"/>
      <c r="T520" s="413">
        <v>4.081063760799314E-4</v>
      </c>
      <c r="U520" s="413">
        <v>1.1167274472732667E-4</v>
      </c>
      <c r="V520" s="411">
        <v>1.84260028800089</v>
      </c>
      <c r="W520" s="383"/>
      <c r="X520" s="414"/>
      <c r="Y520" s="413">
        <v>1.694529614933942E-3</v>
      </c>
      <c r="Z520" s="413">
        <v>4.643011144919002E-4</v>
      </c>
      <c r="AA520" s="411">
        <v>7.6609683891163529</v>
      </c>
      <c r="AB520" s="383"/>
      <c r="AC520" s="383"/>
    </row>
    <row r="521" spans="2:29" customFormat="1" hidden="1" outlineLevel="1" x14ac:dyDescent="0.25">
      <c r="B521" s="17" t="s">
        <v>5448</v>
      </c>
      <c r="C521" s="17" t="s">
        <v>2705</v>
      </c>
      <c r="D521" s="412" t="s">
        <v>1709</v>
      </c>
      <c r="E521" s="413">
        <v>9.3795680380633756E-4</v>
      </c>
      <c r="F521" s="413">
        <v>4.3547994462437103E-5</v>
      </c>
      <c r="G521" s="411">
        <v>0.71854190863021217</v>
      </c>
      <c r="H521" s="383"/>
      <c r="I521" s="383"/>
      <c r="J521" s="413">
        <v>1.6565787470265039E-4</v>
      </c>
      <c r="K521" s="413">
        <v>7.6912584683373445E-6</v>
      </c>
      <c r="L521" s="411">
        <v>0.12690576472756618</v>
      </c>
      <c r="M521" s="383"/>
      <c r="N521" s="383"/>
      <c r="O521" s="413">
        <v>1.7079640699882253E-3</v>
      </c>
      <c r="P521" s="413">
        <v>7.9298331820881887E-5</v>
      </c>
      <c r="Q521" s="411">
        <v>1.3084224750445512</v>
      </c>
      <c r="R521" s="383"/>
      <c r="S521" s="383"/>
      <c r="T521" s="413">
        <v>0</v>
      </c>
      <c r="U521" s="413">
        <v>0</v>
      </c>
      <c r="V521" s="411">
        <v>0</v>
      </c>
      <c r="W521" s="383"/>
      <c r="X521" s="414"/>
      <c r="Y521" s="413">
        <v>4.7446829218150376E-3</v>
      </c>
      <c r="Z521" s="413">
        <v>2.2028884994141249E-4</v>
      </c>
      <c r="AA521" s="411">
        <v>3.634766024033306</v>
      </c>
      <c r="AB521" s="383"/>
      <c r="AC521" s="383"/>
    </row>
    <row r="522" spans="2:29" customFormat="1" hidden="1" outlineLevel="1" x14ac:dyDescent="0.25">
      <c r="B522" s="17" t="s">
        <v>5551</v>
      </c>
      <c r="C522" s="17" t="s">
        <v>5675</v>
      </c>
      <c r="D522" s="412" t="s">
        <v>1709</v>
      </c>
      <c r="E522" s="413">
        <v>3.3498457278797767E-4</v>
      </c>
      <c r="F522" s="413">
        <v>2.9646134691736026E-5</v>
      </c>
      <c r="G522" s="411">
        <v>0.48916122241364446</v>
      </c>
      <c r="H522" s="383"/>
      <c r="I522" s="383"/>
      <c r="J522" s="413">
        <v>5.9163526679518021E-5</v>
      </c>
      <c r="K522" s="413">
        <v>5.2359721111373427E-6</v>
      </c>
      <c r="L522" s="411">
        <v>8.6393539833766159E-2</v>
      </c>
      <c r="M522" s="383"/>
      <c r="N522" s="383"/>
      <c r="O522" s="413">
        <v>6.0998716785293759E-4</v>
      </c>
      <c r="P522" s="413">
        <v>5.3983864354984981E-5</v>
      </c>
      <c r="Q522" s="411">
        <v>0.89073376185725217</v>
      </c>
      <c r="R522" s="383"/>
      <c r="S522" s="383"/>
      <c r="T522" s="413">
        <v>0</v>
      </c>
      <c r="U522" s="413">
        <v>0</v>
      </c>
      <c r="V522" s="411">
        <v>0</v>
      </c>
      <c r="W522" s="383"/>
      <c r="X522" s="414"/>
      <c r="Y522" s="413">
        <v>1.694529614933942E-3</v>
      </c>
      <c r="Z522" s="413">
        <v>1.4996587092165386E-4</v>
      </c>
      <c r="AA522" s="411">
        <v>2.4744368702072888</v>
      </c>
      <c r="AB522" s="383"/>
      <c r="AC522" s="383"/>
    </row>
    <row r="523" spans="2:29" customFormat="1" hidden="1" outlineLevel="1" x14ac:dyDescent="0.25">
      <c r="B523" s="17" t="s">
        <v>5448</v>
      </c>
      <c r="C523" s="17" t="s">
        <v>2708</v>
      </c>
      <c r="D523" s="412" t="s">
        <v>1709</v>
      </c>
      <c r="E523" s="413">
        <v>3.3498457278797767E-4</v>
      </c>
      <c r="F523" s="413">
        <v>7.3696606013355094E-6</v>
      </c>
      <c r="G523" s="411">
        <v>0.1215993999220359</v>
      </c>
      <c r="H523" s="383"/>
      <c r="I523" s="383"/>
      <c r="J523" s="413">
        <v>5.9163526679518021E-5</v>
      </c>
      <c r="K523" s="413">
        <v>1.3015975869493959E-6</v>
      </c>
      <c r="L523" s="411">
        <v>2.1476360184665033E-2</v>
      </c>
      <c r="M523" s="383"/>
      <c r="N523" s="383"/>
      <c r="O523" s="413">
        <v>6.0998716785293759E-4</v>
      </c>
      <c r="P523" s="413">
        <v>1.3419717692764627E-5</v>
      </c>
      <c r="Q523" s="411">
        <v>0.22142534193061633</v>
      </c>
      <c r="R523" s="383"/>
      <c r="S523" s="383"/>
      <c r="T523" s="413">
        <v>0</v>
      </c>
      <c r="U523" s="413">
        <v>0</v>
      </c>
      <c r="V523" s="411">
        <v>0</v>
      </c>
      <c r="W523" s="383"/>
      <c r="X523" s="414"/>
      <c r="Y523" s="413">
        <v>1.694529614933942E-3</v>
      </c>
      <c r="Z523" s="413">
        <v>3.7279651528546724E-5</v>
      </c>
      <c r="AA523" s="411">
        <v>0.61511425022102095</v>
      </c>
      <c r="AB523" s="383"/>
      <c r="AC523" s="383"/>
    </row>
    <row r="524" spans="2:29" customFormat="1" hidden="1" outlineLevel="1" x14ac:dyDescent="0.25">
      <c r="B524" s="17" t="s">
        <v>5551</v>
      </c>
      <c r="C524" s="17" t="s">
        <v>2371</v>
      </c>
      <c r="D524" s="412" t="s">
        <v>1709</v>
      </c>
      <c r="E524" s="413">
        <v>8.3746143196994425E-4</v>
      </c>
      <c r="F524" s="413">
        <v>3.5173380142737659E-5</v>
      </c>
      <c r="G524" s="411">
        <v>0.58036077235517136</v>
      </c>
      <c r="H524" s="383"/>
      <c r="I524" s="383"/>
      <c r="J524" s="413">
        <v>1.4790881669879503E-4</v>
      </c>
      <c r="K524" s="413">
        <v>6.2121703013493962E-6</v>
      </c>
      <c r="L524" s="411">
        <v>0.10250080997226503</v>
      </c>
      <c r="M524" s="383"/>
      <c r="N524" s="383"/>
      <c r="O524" s="413">
        <v>1.5249679196323439E-3</v>
      </c>
      <c r="P524" s="413">
        <v>6.4048652624558447E-5</v>
      </c>
      <c r="Q524" s="411">
        <v>1.0568027683052144</v>
      </c>
      <c r="R524" s="383"/>
      <c r="S524" s="383"/>
      <c r="T524" s="413">
        <v>0</v>
      </c>
      <c r="U524" s="413">
        <v>0</v>
      </c>
      <c r="V524" s="411">
        <v>0</v>
      </c>
      <c r="W524" s="383"/>
      <c r="X524" s="414"/>
      <c r="Y524" s="413">
        <v>4.2363240373348553E-3</v>
      </c>
      <c r="Z524" s="413">
        <v>1.7792560956806391E-4</v>
      </c>
      <c r="AA524" s="411">
        <v>2.9357725578730545</v>
      </c>
      <c r="AB524" s="383"/>
      <c r="AC524" s="383"/>
    </row>
    <row r="525" spans="2:29" customFormat="1" hidden="1" outlineLevel="1" x14ac:dyDescent="0.25">
      <c r="B525" s="17" t="s">
        <v>5551</v>
      </c>
      <c r="C525" s="17" t="s">
        <v>2715</v>
      </c>
      <c r="D525" s="412" t="s">
        <v>1709</v>
      </c>
      <c r="E525" s="413">
        <v>1.3399382911519107E-3</v>
      </c>
      <c r="F525" s="413">
        <v>8.8938404075208089E-5</v>
      </c>
      <c r="G525" s="411">
        <v>1.4674836672409335</v>
      </c>
      <c r="H525" s="383"/>
      <c r="I525" s="383"/>
      <c r="J525" s="413">
        <v>4.1788942017040109E-4</v>
      </c>
      <c r="K525" s="413">
        <v>2.7714755849628833E-5</v>
      </c>
      <c r="L525" s="411">
        <v>0.45729347151887573</v>
      </c>
      <c r="M525" s="383"/>
      <c r="N525" s="383"/>
      <c r="O525" s="413">
        <v>2.2847917485495574E-3</v>
      </c>
      <c r="P525" s="413">
        <v>1.5167244692533463E-4</v>
      </c>
      <c r="Q525" s="411">
        <v>2.5025953742680214</v>
      </c>
      <c r="R525" s="383"/>
      <c r="S525" s="383"/>
      <c r="T525" s="413">
        <v>1.484023185745205E-4</v>
      </c>
      <c r="U525" s="413">
        <v>9.831653605561983E-6</v>
      </c>
      <c r="V525" s="411">
        <v>0.16222228449177273</v>
      </c>
      <c r="W525" s="383"/>
      <c r="X525" s="414"/>
      <c r="Y525" s="413">
        <v>6.1003066137621928E-3</v>
      </c>
      <c r="Z525" s="413">
        <v>4.0499257796921222E-4</v>
      </c>
      <c r="AA525" s="411">
        <v>6.6823775364920017</v>
      </c>
      <c r="AB525" s="383"/>
      <c r="AC525" s="383"/>
    </row>
    <row r="526" spans="2:29" customFormat="1" hidden="1" outlineLevel="1" x14ac:dyDescent="0.25">
      <c r="B526" s="17" t="s">
        <v>5551</v>
      </c>
      <c r="C526" s="17" t="s">
        <v>2159</v>
      </c>
      <c r="D526" s="412" t="s">
        <v>1709</v>
      </c>
      <c r="E526" s="413">
        <v>1.6749228639398883E-4</v>
      </c>
      <c r="F526" s="413">
        <v>2.5038421893037394E-3</v>
      </c>
      <c r="G526" s="411">
        <v>41.313396123511701</v>
      </c>
      <c r="H526" s="383"/>
      <c r="I526" s="383"/>
      <c r="J526" s="413">
        <v>2.958176333975901E-5</v>
      </c>
      <c r="K526" s="413">
        <v>4.4221778016605812E-4</v>
      </c>
      <c r="L526" s="411">
        <v>7.2965933727399594</v>
      </c>
      <c r="M526" s="383"/>
      <c r="N526" s="383"/>
      <c r="O526" s="413">
        <v>3.0499358392646879E-4</v>
      </c>
      <c r="P526" s="413">
        <v>4.559349086116782E-3</v>
      </c>
      <c r="Q526" s="411">
        <v>75.229259920926907</v>
      </c>
      <c r="R526" s="383"/>
      <c r="S526" s="383"/>
      <c r="T526" s="413">
        <v>0</v>
      </c>
      <c r="U526" s="413">
        <v>0</v>
      </c>
      <c r="V526" s="411">
        <v>0</v>
      </c>
      <c r="W526" s="383"/>
      <c r="X526" s="414"/>
      <c r="Y526" s="413">
        <v>8.4726480746697102E-4</v>
      </c>
      <c r="Z526" s="413">
        <v>1.2665761606823752E-2</v>
      </c>
      <c r="AA526" s="411">
        <v>208.98506651259191</v>
      </c>
      <c r="AB526" s="383"/>
      <c r="AC526" s="383"/>
    </row>
    <row r="527" spans="2:29" customFormat="1" hidden="1" outlineLevel="1" x14ac:dyDescent="0.25">
      <c r="B527" s="17" t="s">
        <v>5551</v>
      </c>
      <c r="C527" s="17" t="s">
        <v>5676</v>
      </c>
      <c r="D527" s="412" t="s">
        <v>1709</v>
      </c>
      <c r="E527" s="413">
        <v>6.6996914557595542E-5</v>
      </c>
      <c r="F527" s="413">
        <v>1.6698980953480688E-3</v>
      </c>
      <c r="G527" s="411">
        <v>27.553318573243136</v>
      </c>
      <c r="H527" s="383"/>
      <c r="I527" s="383"/>
      <c r="J527" s="413">
        <v>1.183270533590361E-5</v>
      </c>
      <c r="K527" s="413">
        <v>2.9493018049739735E-4</v>
      </c>
      <c r="L527" s="411">
        <v>4.866347978207056</v>
      </c>
      <c r="M527" s="383"/>
      <c r="N527" s="383"/>
      <c r="O527" s="413">
        <v>1.2199743357058752E-4</v>
      </c>
      <c r="P527" s="413">
        <v>3.0407860317468939E-3</v>
      </c>
      <c r="Q527" s="411">
        <v>50.172969523823753</v>
      </c>
      <c r="R527" s="383"/>
      <c r="S527" s="383"/>
      <c r="T527" s="413">
        <v>0</v>
      </c>
      <c r="U527" s="413">
        <v>0</v>
      </c>
      <c r="V527" s="411">
        <v>0</v>
      </c>
      <c r="W527" s="383"/>
      <c r="X527" s="414"/>
      <c r="Y527" s="413">
        <v>3.3890592298678842E-4</v>
      </c>
      <c r="Z527" s="413">
        <v>8.4472301304457011E-3</v>
      </c>
      <c r="AA527" s="411">
        <v>139.37929715235407</v>
      </c>
      <c r="AB527" s="383"/>
      <c r="AC527" s="383"/>
    </row>
    <row r="528" spans="2:29" customFormat="1" hidden="1" outlineLevel="1" x14ac:dyDescent="0.25">
      <c r="B528" s="17" t="s">
        <v>5448</v>
      </c>
      <c r="C528" s="17" t="s">
        <v>5677</v>
      </c>
      <c r="D528" s="412" t="s">
        <v>1709</v>
      </c>
      <c r="E528" s="413">
        <v>2.5123842959098327E-4</v>
      </c>
      <c r="F528" s="413">
        <v>1.7469445470893037E-4</v>
      </c>
      <c r="G528" s="411">
        <v>2.882458502697351</v>
      </c>
      <c r="H528" s="383"/>
      <c r="I528" s="383"/>
      <c r="J528" s="413">
        <v>1.5764471591734426E-4</v>
      </c>
      <c r="K528" s="413">
        <v>1.096911405151318E-4</v>
      </c>
      <c r="L528" s="411">
        <v>1.8099038184996747</v>
      </c>
      <c r="M528" s="383"/>
      <c r="N528" s="383"/>
      <c r="O528" s="413">
        <v>3.6051729910083235E-4</v>
      </c>
      <c r="P528" s="413">
        <v>2.5061504659025285E-4</v>
      </c>
      <c r="Q528" s="411">
        <v>4.1351482687391723</v>
      </c>
      <c r="R528" s="383"/>
      <c r="S528" s="383"/>
      <c r="T528" s="413">
        <v>9.2751449109075321E-5</v>
      </c>
      <c r="U528" s="413">
        <v>6.4555008579916408E-5</v>
      </c>
      <c r="V528" s="411">
        <v>1.0651576415686208</v>
      </c>
      <c r="W528" s="383"/>
      <c r="X528" s="414"/>
      <c r="Y528" s="413">
        <v>8.4726480746697102E-4</v>
      </c>
      <c r="Z528" s="413">
        <v>5.8884904118954484E-4</v>
      </c>
      <c r="AA528" s="411">
        <v>9.7160091796274894</v>
      </c>
      <c r="AB528" s="383"/>
      <c r="AC528" s="383"/>
    </row>
    <row r="529" spans="2:29" customFormat="1" hidden="1" outlineLevel="1" x14ac:dyDescent="0.25">
      <c r="B529" s="17" t="s">
        <v>5551</v>
      </c>
      <c r="C529" s="17" t="s">
        <v>5678</v>
      </c>
      <c r="D529" s="412" t="s">
        <v>1709</v>
      </c>
      <c r="E529" s="413">
        <v>5.0247685918196653E-5</v>
      </c>
      <c r="F529" s="413">
        <v>8.9105896361602071E-5</v>
      </c>
      <c r="G529" s="411">
        <v>1.4702472899664343</v>
      </c>
      <c r="H529" s="383"/>
      <c r="I529" s="383"/>
      <c r="J529" s="413">
        <v>8.8745290019277137E-6</v>
      </c>
      <c r="K529" s="413">
        <v>1.5737498096751797E-5</v>
      </c>
      <c r="L529" s="411">
        <v>0.25966871859640467</v>
      </c>
      <c r="M529" s="383"/>
      <c r="N529" s="383"/>
      <c r="O529" s="413">
        <v>9.1498075177940638E-5</v>
      </c>
      <c r="P529" s="413">
        <v>1.6225658664888141E-4</v>
      </c>
      <c r="Q529" s="411">
        <v>2.6772336797065432</v>
      </c>
      <c r="R529" s="383"/>
      <c r="S529" s="383"/>
      <c r="T529" s="413">
        <v>0</v>
      </c>
      <c r="U529" s="413">
        <v>0</v>
      </c>
      <c r="V529" s="411">
        <v>0</v>
      </c>
      <c r="W529" s="383"/>
      <c r="X529" s="414"/>
      <c r="Y529" s="413">
        <v>2.5417944224009133E-4</v>
      </c>
      <c r="Z529" s="413">
        <v>4.5074487757242862E-4</v>
      </c>
      <c r="AA529" s="411">
        <v>7.4372904799450721</v>
      </c>
      <c r="AB529" s="383"/>
      <c r="AC529" s="383"/>
    </row>
    <row r="530" spans="2:29" customFormat="1" hidden="1" outlineLevel="1" x14ac:dyDescent="0.25">
      <c r="B530" s="17" t="s">
        <v>5448</v>
      </c>
      <c r="C530" s="17" t="s">
        <v>5679</v>
      </c>
      <c r="D530" s="412" t="s">
        <v>1709</v>
      </c>
      <c r="E530" s="413">
        <v>1.0049537183639331E-4</v>
      </c>
      <c r="F530" s="413">
        <v>1.5323869282186039E-3</v>
      </c>
      <c r="G530" s="411">
        <v>25.284384315606964</v>
      </c>
      <c r="H530" s="383"/>
      <c r="I530" s="383"/>
      <c r="J530" s="413">
        <v>1.7749058003855427E-5</v>
      </c>
      <c r="K530" s="413">
        <v>2.7064355279545453E-4</v>
      </c>
      <c r="L530" s="411">
        <v>4.4656186211249995</v>
      </c>
      <c r="M530" s="383"/>
      <c r="N530" s="383"/>
      <c r="O530" s="413">
        <v>1.8299615035588128E-4</v>
      </c>
      <c r="P530" s="413">
        <v>2.790386299343263E-3</v>
      </c>
      <c r="Q530" s="411">
        <v>46.04137393916384</v>
      </c>
      <c r="R530" s="383"/>
      <c r="S530" s="383"/>
      <c r="T530" s="413">
        <v>0</v>
      </c>
      <c r="U530" s="413">
        <v>0</v>
      </c>
      <c r="V530" s="411">
        <v>0</v>
      </c>
      <c r="W530" s="383"/>
      <c r="X530" s="414"/>
      <c r="Y530" s="413">
        <v>5.0835888448018266E-4</v>
      </c>
      <c r="Z530" s="413">
        <v>7.7516257235153178E-3</v>
      </c>
      <c r="AA530" s="411">
        <v>127.90182443800275</v>
      </c>
      <c r="AB530" s="383"/>
      <c r="AC530" s="383"/>
    </row>
    <row r="531" spans="2:29" customFormat="1" hidden="1" outlineLevel="1" x14ac:dyDescent="0.25">
      <c r="B531" s="17" t="s">
        <v>5448</v>
      </c>
      <c r="C531" s="17" t="s">
        <v>5680</v>
      </c>
      <c r="D531" s="412" t="s">
        <v>1709</v>
      </c>
      <c r="E531" s="413">
        <v>1.0049537183639331E-4</v>
      </c>
      <c r="F531" s="413">
        <v>2.0228043427802031E-3</v>
      </c>
      <c r="G531" s="411">
        <v>33.376271655873353</v>
      </c>
      <c r="H531" s="383"/>
      <c r="I531" s="383"/>
      <c r="J531" s="413">
        <v>1.7749058003855427E-5</v>
      </c>
      <c r="K531" s="413">
        <v>3.5725895585426992E-4</v>
      </c>
      <c r="L531" s="411">
        <v>5.8947727715954539</v>
      </c>
      <c r="M531" s="383"/>
      <c r="N531" s="383"/>
      <c r="O531" s="413">
        <v>1.8299615035588128E-4</v>
      </c>
      <c r="P531" s="413">
        <v>3.6834075130799632E-3</v>
      </c>
      <c r="Q531" s="411">
        <v>60.776223965819391</v>
      </c>
      <c r="R531" s="383"/>
      <c r="S531" s="383"/>
      <c r="T531" s="413">
        <v>0</v>
      </c>
      <c r="U531" s="413">
        <v>0</v>
      </c>
      <c r="V531" s="411">
        <v>0</v>
      </c>
      <c r="W531" s="383"/>
      <c r="X531" s="414"/>
      <c r="Y531" s="413">
        <v>5.0835888448018266E-4</v>
      </c>
      <c r="Z531" s="413">
        <v>1.023241707977861E-2</v>
      </c>
      <c r="AA531" s="411">
        <v>168.83488181634706</v>
      </c>
      <c r="AB531" s="383"/>
      <c r="AC531" s="383"/>
    </row>
    <row r="532" spans="2:29" customFormat="1" hidden="1" outlineLevel="1" x14ac:dyDescent="0.25">
      <c r="B532" s="17" t="s">
        <v>5551</v>
      </c>
      <c r="C532" s="17" t="s">
        <v>5681</v>
      </c>
      <c r="D532" s="412" t="s">
        <v>1709</v>
      </c>
      <c r="E532" s="413">
        <v>2.0099074367278661E-4</v>
      </c>
      <c r="F532" s="413">
        <v>4.9577716772620698E-5</v>
      </c>
      <c r="G532" s="411">
        <v>0.81803232674824156</v>
      </c>
      <c r="H532" s="383"/>
      <c r="I532" s="383"/>
      <c r="J532" s="413">
        <v>3.5498116007710855E-5</v>
      </c>
      <c r="K532" s="413">
        <v>8.7562019485686776E-6</v>
      </c>
      <c r="L532" s="411">
        <v>0.14447733215138317</v>
      </c>
      <c r="M532" s="383"/>
      <c r="N532" s="383"/>
      <c r="O532" s="413">
        <v>3.6599230071176255E-4</v>
      </c>
      <c r="P532" s="413">
        <v>9.0278100842234755E-5</v>
      </c>
      <c r="Q532" s="411">
        <v>1.4895886638968734</v>
      </c>
      <c r="R532" s="383"/>
      <c r="S532" s="383"/>
      <c r="T532" s="413">
        <v>0</v>
      </c>
      <c r="U532" s="413">
        <v>0</v>
      </c>
      <c r="V532" s="411">
        <v>0</v>
      </c>
      <c r="W532" s="383"/>
      <c r="X532" s="414"/>
      <c r="Y532" s="413">
        <v>1.0167177689603653E-3</v>
      </c>
      <c r="Z532" s="413">
        <v>2.5079038301022339E-4</v>
      </c>
      <c r="AA532" s="411">
        <v>4.1380413196686856</v>
      </c>
      <c r="AB532" s="383"/>
      <c r="AC532" s="383"/>
    </row>
    <row r="533" spans="2:29" customFormat="1" hidden="1" outlineLevel="1" x14ac:dyDescent="0.25">
      <c r="B533" s="17" t="s">
        <v>5551</v>
      </c>
      <c r="C533" s="17" t="s">
        <v>5682</v>
      </c>
      <c r="D533" s="412" t="s">
        <v>1709</v>
      </c>
      <c r="E533" s="413">
        <v>1.3399382911519108E-4</v>
      </c>
      <c r="F533" s="413">
        <v>5.426750079165239E-5</v>
      </c>
      <c r="G533" s="411">
        <v>0.89541376306226439</v>
      </c>
      <c r="H533" s="383"/>
      <c r="I533" s="383"/>
      <c r="J533" s="413">
        <v>2.3665410671807221E-5</v>
      </c>
      <c r="K533" s="413">
        <v>9.5844913220819335E-6</v>
      </c>
      <c r="L533" s="411">
        <v>0.1581441068143519</v>
      </c>
      <c r="M533" s="383"/>
      <c r="N533" s="383"/>
      <c r="O533" s="413">
        <v>2.4399486714117504E-4</v>
      </c>
      <c r="P533" s="413">
        <v>9.8817921192175884E-5</v>
      </c>
      <c r="Q533" s="411">
        <v>1.6304956996709021</v>
      </c>
      <c r="R533" s="383"/>
      <c r="S533" s="383"/>
      <c r="T533" s="413">
        <v>0</v>
      </c>
      <c r="U533" s="413">
        <v>0</v>
      </c>
      <c r="V533" s="411">
        <v>0</v>
      </c>
      <c r="W533" s="383"/>
      <c r="X533" s="414"/>
      <c r="Y533" s="413">
        <v>6.7781184597357684E-4</v>
      </c>
      <c r="Z533" s="413">
        <v>2.7451379761929862E-4</v>
      </c>
      <c r="AA533" s="411">
        <v>4.5294776607184275</v>
      </c>
      <c r="AB533" s="383"/>
      <c r="AC533" s="383"/>
    </row>
    <row r="534" spans="2:29" customFormat="1" hidden="1" outlineLevel="1" x14ac:dyDescent="0.25">
      <c r="B534" s="17" t="s">
        <v>5448</v>
      </c>
      <c r="C534" s="17" t="s">
        <v>5683</v>
      </c>
      <c r="D534" s="412" t="s">
        <v>1709</v>
      </c>
      <c r="E534" s="413">
        <v>5.0247685918196653E-4</v>
      </c>
      <c r="F534" s="413">
        <v>4.7048583248071466E-4</v>
      </c>
      <c r="G534" s="411">
        <v>7.7630162359317918</v>
      </c>
      <c r="H534" s="383"/>
      <c r="I534" s="383"/>
      <c r="J534" s="413">
        <v>8.8745290019277031E-5</v>
      </c>
      <c r="K534" s="413">
        <v>8.3095173221383041E-5</v>
      </c>
      <c r="L534" s="411">
        <v>1.3710703581528201</v>
      </c>
      <c r="M534" s="383"/>
      <c r="N534" s="383"/>
      <c r="O534" s="413">
        <v>9.1498075177940633E-4</v>
      </c>
      <c r="P534" s="413">
        <v>8.5672697724945089E-4</v>
      </c>
      <c r="Q534" s="411">
        <v>14.13599512461594</v>
      </c>
      <c r="R534" s="383"/>
      <c r="S534" s="383"/>
      <c r="T534" s="413">
        <v>0</v>
      </c>
      <c r="U534" s="413">
        <v>0</v>
      </c>
      <c r="V534" s="411">
        <v>0</v>
      </c>
      <c r="W534" s="383"/>
      <c r="X534" s="414"/>
      <c r="Y534" s="413">
        <v>2.5417944224009133E-3</v>
      </c>
      <c r="Z534" s="413">
        <v>2.3799668441747217E-3</v>
      </c>
      <c r="AA534" s="411">
        <v>39.269452928882906</v>
      </c>
      <c r="AB534" s="383"/>
      <c r="AC534" s="383"/>
    </row>
    <row r="535" spans="2:29" customFormat="1" hidden="1" outlineLevel="1" x14ac:dyDescent="0.25">
      <c r="B535" s="17" t="s">
        <v>5551</v>
      </c>
      <c r="C535" s="17" t="s">
        <v>5684</v>
      </c>
      <c r="D535" s="412" t="s">
        <v>1709</v>
      </c>
      <c r="E535" s="413">
        <v>5.0247685918196653E-4</v>
      </c>
      <c r="F535" s="413">
        <v>2.8054957970993132E-4</v>
      </c>
      <c r="G535" s="411">
        <v>4.6290680652138665</v>
      </c>
      <c r="H535" s="383"/>
      <c r="I535" s="383"/>
      <c r="J535" s="413">
        <v>8.8745290019277031E-5</v>
      </c>
      <c r="K535" s="413">
        <v>4.954945359409624E-5</v>
      </c>
      <c r="L535" s="411">
        <v>0.81756598430258798</v>
      </c>
      <c r="M535" s="383"/>
      <c r="N535" s="383"/>
      <c r="O535" s="413">
        <v>9.1498075177940633E-4</v>
      </c>
      <c r="P535" s="413">
        <v>5.1086425307683529E-4</v>
      </c>
      <c r="Q535" s="411">
        <v>8.4292601757677819</v>
      </c>
      <c r="R535" s="383"/>
      <c r="S535" s="383"/>
      <c r="T535" s="413">
        <v>0</v>
      </c>
      <c r="U535" s="413">
        <v>0</v>
      </c>
      <c r="V535" s="411">
        <v>0</v>
      </c>
      <c r="W535" s="383"/>
      <c r="X535" s="414"/>
      <c r="Y535" s="413">
        <v>2.5417944224009133E-3</v>
      </c>
      <c r="Z535" s="413">
        <v>1.4191685525071767E-3</v>
      </c>
      <c r="AA535" s="411">
        <v>23.416281116368417</v>
      </c>
      <c r="AB535" s="383"/>
      <c r="AC535" s="383"/>
    </row>
    <row r="536" spans="2:29" customFormat="1" hidden="1" outlineLevel="1" x14ac:dyDescent="0.25">
      <c r="B536" s="17" t="s">
        <v>5448</v>
      </c>
      <c r="C536" s="17" t="s">
        <v>2274</v>
      </c>
      <c r="D536" s="412" t="s">
        <v>1709</v>
      </c>
      <c r="E536" s="413">
        <v>4.8572763054256763E-4</v>
      </c>
      <c r="F536" s="413">
        <v>1.9914832852245274E-4</v>
      </c>
      <c r="G536" s="411">
        <v>3.2859474206204702</v>
      </c>
      <c r="H536" s="383"/>
      <c r="I536" s="383"/>
      <c r="J536" s="413">
        <v>8.5787113685300998E-5</v>
      </c>
      <c r="K536" s="413">
        <v>3.5172716610973525E-5</v>
      </c>
      <c r="L536" s="411">
        <v>0.58034982408106317</v>
      </c>
      <c r="M536" s="383"/>
      <c r="N536" s="383"/>
      <c r="O536" s="413">
        <v>8.8448139338675959E-4</v>
      </c>
      <c r="P536" s="413">
        <v>3.6263737128857136E-4</v>
      </c>
      <c r="Q536" s="411">
        <v>5.9835166262614274</v>
      </c>
      <c r="R536" s="383"/>
      <c r="S536" s="383"/>
      <c r="T536" s="413">
        <v>0</v>
      </c>
      <c r="U536" s="413">
        <v>0</v>
      </c>
      <c r="V536" s="411">
        <v>0</v>
      </c>
      <c r="W536" s="383"/>
      <c r="X536" s="414"/>
      <c r="Y536" s="413">
        <v>2.4570679416542163E-3</v>
      </c>
      <c r="Z536" s="413">
        <v>1.0073978560782286E-3</v>
      </c>
      <c r="AA536" s="411">
        <v>16.622064625290772</v>
      </c>
      <c r="AB536" s="383"/>
      <c r="AC536" s="383"/>
    </row>
    <row r="537" spans="2:29" customFormat="1" hidden="1" outlineLevel="1" x14ac:dyDescent="0.25">
      <c r="B537" s="17" t="s">
        <v>5448</v>
      </c>
      <c r="C537" s="17" t="s">
        <v>2193</v>
      </c>
      <c r="D537" s="412" t="s">
        <v>1935</v>
      </c>
      <c r="E537" s="413">
        <v>4.1873071598497213E-4</v>
      </c>
      <c r="F537" s="413">
        <v>1.1599175817356516E-2</v>
      </c>
      <c r="G537" s="411">
        <v>191.38640098638251</v>
      </c>
      <c r="H537" s="383"/>
      <c r="I537" s="383"/>
      <c r="J537" s="413">
        <v>7.3954408349397513E-5</v>
      </c>
      <c r="K537" s="413">
        <v>2.0485962748049888E-3</v>
      </c>
      <c r="L537" s="411">
        <v>33.801838534282318</v>
      </c>
      <c r="M537" s="383"/>
      <c r="N537" s="383"/>
      <c r="O537" s="413">
        <v>7.6248395981617196E-4</v>
      </c>
      <c r="P537" s="413">
        <v>2.1121415674075817E-2</v>
      </c>
      <c r="Q537" s="411">
        <v>348.50335862225097</v>
      </c>
      <c r="R537" s="383"/>
      <c r="S537" s="383"/>
      <c r="T537" s="413">
        <v>0</v>
      </c>
      <c r="U537" s="413">
        <v>0</v>
      </c>
      <c r="V537" s="411">
        <v>0</v>
      </c>
      <c r="W537" s="383"/>
      <c r="X537" s="414"/>
      <c r="Y537" s="413">
        <v>2.1181620186674277E-3</v>
      </c>
      <c r="Z537" s="413">
        <v>5.8674782446702684E-2</v>
      </c>
      <c r="AA537" s="411">
        <v>968.13391037059432</v>
      </c>
      <c r="AB537" s="383"/>
      <c r="AC537" s="383"/>
    </row>
    <row r="538" spans="2:29" customFormat="1" hidden="1" outlineLevel="1" x14ac:dyDescent="0.25">
      <c r="B538" s="17" t="s">
        <v>5448</v>
      </c>
      <c r="C538" s="17" t="s">
        <v>2272</v>
      </c>
      <c r="D538" s="412" t="s">
        <v>1709</v>
      </c>
      <c r="E538" s="413">
        <v>3.349845727879777E-3</v>
      </c>
      <c r="F538" s="413">
        <v>1.6414244066610908E-5</v>
      </c>
      <c r="G538" s="411">
        <v>0.27083502709907997</v>
      </c>
      <c r="H538" s="383"/>
      <c r="I538" s="383"/>
      <c r="J538" s="413">
        <v>2.8570766849492953E-3</v>
      </c>
      <c r="K538" s="413">
        <v>1.3999675756251545E-5</v>
      </c>
      <c r="L538" s="411">
        <v>0.2309946499781505</v>
      </c>
      <c r="M538" s="383"/>
      <c r="N538" s="383"/>
      <c r="O538" s="413">
        <v>4.1604101427519594E-3</v>
      </c>
      <c r="P538" s="413">
        <v>2.0386009699484598E-5</v>
      </c>
      <c r="Q538" s="411">
        <v>0.33636916004149586</v>
      </c>
      <c r="R538" s="383"/>
      <c r="S538" s="383"/>
      <c r="T538" s="413">
        <v>1.8550289821815064E-3</v>
      </c>
      <c r="U538" s="413">
        <v>9.0896420126893803E-6</v>
      </c>
      <c r="V538" s="411">
        <v>0.14997909320937478</v>
      </c>
      <c r="W538" s="383"/>
      <c r="X538" s="414"/>
      <c r="Y538" s="413">
        <v>8.4726480746697107E-3</v>
      </c>
      <c r="Z538" s="413">
        <v>4.1515975565881582E-5</v>
      </c>
      <c r="AA538" s="411">
        <v>0.6850135968370461</v>
      </c>
      <c r="AB538" s="383"/>
      <c r="AC538" s="383"/>
    </row>
    <row r="539" spans="2:29" customFormat="1" hidden="1" outlineLevel="1" x14ac:dyDescent="0.25">
      <c r="B539" s="17" t="s">
        <v>5448</v>
      </c>
      <c r="C539" s="17" t="s">
        <v>2752</v>
      </c>
      <c r="D539" s="412" t="s">
        <v>1709</v>
      </c>
      <c r="E539" s="413">
        <v>1.6749228639398885E-3</v>
      </c>
      <c r="F539" s="413">
        <v>2.1606504944824563E-5</v>
      </c>
      <c r="G539" s="411">
        <v>0.35650733158960529</v>
      </c>
      <c r="H539" s="383"/>
      <c r="I539" s="383"/>
      <c r="J539" s="413">
        <v>2.9581763339759005E-4</v>
      </c>
      <c r="K539" s="413">
        <v>3.8160474708289124E-6</v>
      </c>
      <c r="L539" s="411">
        <v>6.2964783268677049E-2</v>
      </c>
      <c r="M539" s="383"/>
      <c r="N539" s="383"/>
      <c r="O539" s="413">
        <v>3.0499358392646878E-3</v>
      </c>
      <c r="P539" s="413">
        <v>3.9344172326514476E-5</v>
      </c>
      <c r="Q539" s="411">
        <v>0.64917884338748888</v>
      </c>
      <c r="R539" s="383"/>
      <c r="S539" s="383"/>
      <c r="T539" s="413">
        <v>0</v>
      </c>
      <c r="U539" s="413">
        <v>0</v>
      </c>
      <c r="V539" s="411">
        <v>0</v>
      </c>
      <c r="W539" s="383"/>
      <c r="X539" s="414"/>
      <c r="Y539" s="413">
        <v>8.4726480746697107E-3</v>
      </c>
      <c r="Z539" s="413">
        <v>1.0929716016323927E-4</v>
      </c>
      <c r="AA539" s="411">
        <v>1.803403142693448</v>
      </c>
      <c r="AB539" s="383"/>
      <c r="AC539" s="383"/>
    </row>
    <row r="540" spans="2:29" customFormat="1" hidden="1" outlineLevel="1" x14ac:dyDescent="0.25">
      <c r="B540" s="17" t="s">
        <v>5551</v>
      </c>
      <c r="C540" s="17" t="s">
        <v>5685</v>
      </c>
      <c r="D540" s="412" t="s">
        <v>1709</v>
      </c>
      <c r="E540" s="413">
        <v>4.0198148734557322E-4</v>
      </c>
      <c r="F540" s="413">
        <v>2.1154275771560792E-4</v>
      </c>
      <c r="G540" s="411">
        <v>3.4904555023075305</v>
      </c>
      <c r="H540" s="383"/>
      <c r="I540" s="383"/>
      <c r="J540" s="413">
        <v>7.0996232015421709E-5</v>
      </c>
      <c r="K540" s="413">
        <v>3.736176709811565E-5</v>
      </c>
      <c r="L540" s="411">
        <v>0.61646915711890826</v>
      </c>
      <c r="M540" s="383"/>
      <c r="N540" s="383"/>
      <c r="O540" s="413">
        <v>7.3198460142352511E-4</v>
      </c>
      <c r="P540" s="413">
        <v>3.8520689649913011E-4</v>
      </c>
      <c r="Q540" s="411">
        <v>6.355913792235647</v>
      </c>
      <c r="R540" s="383"/>
      <c r="S540" s="383"/>
      <c r="T540" s="413">
        <v>0</v>
      </c>
      <c r="U540" s="413">
        <v>0</v>
      </c>
      <c r="V540" s="411">
        <v>0</v>
      </c>
      <c r="W540" s="383"/>
      <c r="X540" s="414"/>
      <c r="Y540" s="413">
        <v>2.0334355379207306E-3</v>
      </c>
      <c r="Z540" s="413">
        <v>1.0700954518307844E-3</v>
      </c>
      <c r="AA540" s="411">
        <v>17.656574955207944</v>
      </c>
      <c r="AB540" s="383"/>
      <c r="AC540" s="383"/>
    </row>
    <row r="541" spans="2:29" customFormat="1" hidden="1" outlineLevel="1" x14ac:dyDescent="0.25">
      <c r="B541" s="17" t="s">
        <v>5448</v>
      </c>
      <c r="C541" s="17" t="s">
        <v>5686</v>
      </c>
      <c r="D541" s="412" t="s">
        <v>1709</v>
      </c>
      <c r="E541" s="413">
        <v>5.6947377373956203E-4</v>
      </c>
      <c r="F541" s="413">
        <v>1.1768678011187231E-2</v>
      </c>
      <c r="G541" s="411">
        <v>194.18318718458931</v>
      </c>
      <c r="H541" s="383"/>
      <c r="I541" s="383"/>
      <c r="J541" s="413">
        <v>1.005779953551805E-4</v>
      </c>
      <c r="K541" s="413">
        <v>2.0785330193048247E-3</v>
      </c>
      <c r="L541" s="411">
        <v>34.295794818529608</v>
      </c>
      <c r="M541" s="383"/>
      <c r="N541" s="383"/>
      <c r="O541" s="413">
        <v>1.0369781853499941E-3</v>
      </c>
      <c r="P541" s="413">
        <v>2.1430069181009405E-2</v>
      </c>
      <c r="Q541" s="411">
        <v>353.5961414866552</v>
      </c>
      <c r="R541" s="383"/>
      <c r="S541" s="383"/>
      <c r="T541" s="413">
        <v>0</v>
      </c>
      <c r="U541" s="413">
        <v>0</v>
      </c>
      <c r="V541" s="411">
        <v>0</v>
      </c>
      <c r="W541" s="383"/>
      <c r="X541" s="414"/>
      <c r="Y541" s="413">
        <v>2.8807003453877019E-3</v>
      </c>
      <c r="Z541" s="413">
        <v>5.9532214431859257E-2</v>
      </c>
      <c r="AA541" s="411">
        <v>982.28153812567768</v>
      </c>
      <c r="AB541" s="383"/>
      <c r="AC541" s="383"/>
    </row>
    <row r="542" spans="2:29" customFormat="1" hidden="1" outlineLevel="1" x14ac:dyDescent="0.25">
      <c r="B542" s="17" t="s">
        <v>5551</v>
      </c>
      <c r="C542" s="17" t="s">
        <v>5687</v>
      </c>
      <c r="D542" s="412" t="s">
        <v>1709</v>
      </c>
      <c r="E542" s="413">
        <v>4.3547994462437098E-4</v>
      </c>
      <c r="F542" s="413">
        <v>1.7586690071368829E-4</v>
      </c>
      <c r="G542" s="411">
        <v>2.9018038617758566</v>
      </c>
      <c r="H542" s="383"/>
      <c r="I542" s="383"/>
      <c r="J542" s="413">
        <v>7.6912584683373343E-5</v>
      </c>
      <c r="K542" s="413">
        <v>3.1060851506747027E-5</v>
      </c>
      <c r="L542" s="411">
        <v>0.51250404986132592</v>
      </c>
      <c r="M542" s="383"/>
      <c r="N542" s="383"/>
      <c r="O542" s="413">
        <v>7.9298331820881892E-4</v>
      </c>
      <c r="P542" s="413">
        <v>3.2024326312279222E-4</v>
      </c>
      <c r="Q542" s="411">
        <v>5.2840138415260718</v>
      </c>
      <c r="R542" s="383"/>
      <c r="S542" s="383"/>
      <c r="T542" s="413">
        <v>0</v>
      </c>
      <c r="U542" s="413">
        <v>0</v>
      </c>
      <c r="V542" s="411">
        <v>0</v>
      </c>
      <c r="W542" s="383"/>
      <c r="X542" s="414"/>
      <c r="Y542" s="413">
        <v>2.2028884994141247E-3</v>
      </c>
      <c r="Z542" s="413">
        <v>8.8962804784031954E-4</v>
      </c>
      <c r="AA542" s="411">
        <v>14.678862789365272</v>
      </c>
      <c r="AB542" s="383"/>
      <c r="AC542" s="383"/>
    </row>
    <row r="543" spans="2:29" customFormat="1" hidden="1" outlineLevel="1" x14ac:dyDescent="0.25">
      <c r="B543" s="17" t="s">
        <v>5381</v>
      </c>
      <c r="C543" s="17" t="s">
        <v>1955</v>
      </c>
      <c r="D543" s="412" t="s">
        <v>1935</v>
      </c>
      <c r="E543" s="413">
        <v>1.6749228639398885E-3</v>
      </c>
      <c r="F543" s="413">
        <v>1.0241985820706024E-2</v>
      </c>
      <c r="G543" s="411">
        <v>168.99276604164939</v>
      </c>
      <c r="H543" s="383"/>
      <c r="I543" s="383"/>
      <c r="J543" s="413">
        <v>2.9581763339759005E-4</v>
      </c>
      <c r="K543" s="413">
        <v>1.8088952464629222E-3</v>
      </c>
      <c r="L543" s="411">
        <v>29.846771566638214</v>
      </c>
      <c r="M543" s="383"/>
      <c r="N543" s="383"/>
      <c r="O543" s="413">
        <v>3.0499358392646878E-3</v>
      </c>
      <c r="P543" s="413">
        <v>1.8650052663519642E-2</v>
      </c>
      <c r="Q543" s="411">
        <v>307.72586894807409</v>
      </c>
      <c r="R543" s="383"/>
      <c r="S543" s="383"/>
      <c r="T543" s="413">
        <v>0</v>
      </c>
      <c r="U543" s="413">
        <v>0</v>
      </c>
      <c r="V543" s="411">
        <v>0</v>
      </c>
      <c r="W543" s="383"/>
      <c r="X543" s="414"/>
      <c r="Y543" s="413">
        <v>8.4726480746697107E-3</v>
      </c>
      <c r="Z543" s="413">
        <v>5.1809395711797816E-2</v>
      </c>
      <c r="AA543" s="411">
        <v>854.85502924466402</v>
      </c>
      <c r="AB543" s="383"/>
      <c r="AC543" s="383"/>
    </row>
    <row r="544" spans="2:29" customFormat="1" hidden="1" outlineLevel="1" x14ac:dyDescent="0.25">
      <c r="B544" s="17" t="s">
        <v>5448</v>
      </c>
      <c r="C544" s="17" t="s">
        <v>5688</v>
      </c>
      <c r="D544" s="412" t="s">
        <v>1709</v>
      </c>
      <c r="E544" s="413">
        <v>1.0049537183639331E-4</v>
      </c>
      <c r="F544" s="413">
        <v>5.5406448339131509E-4</v>
      </c>
      <c r="G544" s="411">
        <v>9.1420639759566988</v>
      </c>
      <c r="H544" s="383"/>
      <c r="I544" s="383"/>
      <c r="J544" s="413">
        <v>1.0836671473002E-4</v>
      </c>
      <c r="K544" s="413">
        <v>5.9738630583090497E-4</v>
      </c>
      <c r="L544" s="411">
        <v>9.8568740462099314</v>
      </c>
      <c r="M544" s="383"/>
      <c r="N544" s="383"/>
      <c r="O544" s="413">
        <v>1.0541768892478462E-4</v>
      </c>
      <c r="P544" s="413">
        <v>5.8126750698983835E-4</v>
      </c>
      <c r="Q544" s="411">
        <v>9.5909138653323325</v>
      </c>
      <c r="R544" s="383"/>
      <c r="S544" s="383"/>
      <c r="T544" s="413">
        <v>7.4201159287260251E-5</v>
      </c>
      <c r="U544" s="413">
        <v>4.090338905710222E-4</v>
      </c>
      <c r="V544" s="411">
        <v>6.7490591944218661</v>
      </c>
      <c r="W544" s="383"/>
      <c r="X544" s="414"/>
      <c r="Y544" s="413">
        <v>1.6945296149339421E-4</v>
      </c>
      <c r="Z544" s="413">
        <v>9.3453308263606908E-4</v>
      </c>
      <c r="AA544" s="411">
        <v>15.419795863495139</v>
      </c>
      <c r="AB544" s="383"/>
      <c r="AC544" s="383"/>
    </row>
    <row r="545" spans="2:29" customFormat="1" hidden="1" outlineLevel="1" x14ac:dyDescent="0.25">
      <c r="B545" s="17" t="s">
        <v>5284</v>
      </c>
      <c r="C545" s="17" t="s">
        <v>5689</v>
      </c>
      <c r="D545" s="412" t="s">
        <v>1709</v>
      </c>
      <c r="E545" s="413">
        <v>6.6996914557595542E-5</v>
      </c>
      <c r="F545" s="413">
        <v>6.927815949828167E-3</v>
      </c>
      <c r="G545" s="411">
        <v>114.30896317216475</v>
      </c>
      <c r="H545" s="383"/>
      <c r="I545" s="383"/>
      <c r="J545" s="413">
        <v>1.024503620620682E-4</v>
      </c>
      <c r="K545" s="413">
        <v>1.0593879689028163E-2</v>
      </c>
      <c r="L545" s="411">
        <v>174.79901486896469</v>
      </c>
      <c r="M545" s="383"/>
      <c r="N545" s="383"/>
      <c r="O545" s="413">
        <v>4.4418972139490856E-5</v>
      </c>
      <c r="P545" s="413">
        <v>4.593143814084052E-3</v>
      </c>
      <c r="Q545" s="411">
        <v>75.786872932386856</v>
      </c>
      <c r="R545" s="383"/>
      <c r="S545" s="383"/>
      <c r="T545" s="413">
        <v>7.4201159287260251E-5</v>
      </c>
      <c r="U545" s="413">
        <v>7.6727708760991461E-3</v>
      </c>
      <c r="V545" s="411">
        <v>126.60071945563591</v>
      </c>
      <c r="W545" s="383"/>
      <c r="X545" s="414"/>
      <c r="Y545" s="413">
        <v>0</v>
      </c>
      <c r="Z545" s="413">
        <v>0</v>
      </c>
      <c r="AA545" s="411">
        <v>0</v>
      </c>
      <c r="AB545" s="383"/>
      <c r="AC545" s="383"/>
    </row>
    <row r="546" spans="2:29" customFormat="1" hidden="1" outlineLevel="1" x14ac:dyDescent="0.25">
      <c r="B546" s="17" t="s">
        <v>5284</v>
      </c>
      <c r="C546" s="17" t="s">
        <v>5690</v>
      </c>
      <c r="D546" s="412" t="s">
        <v>1709</v>
      </c>
      <c r="E546" s="413">
        <v>6.6996914557595542E-5</v>
      </c>
      <c r="F546" s="413">
        <v>2.1934454841583989E-2</v>
      </c>
      <c r="G546" s="411">
        <v>361.91850488613579</v>
      </c>
      <c r="H546" s="383"/>
      <c r="I546" s="383"/>
      <c r="J546" s="413">
        <v>1.024503620620682E-4</v>
      </c>
      <c r="K546" s="413">
        <v>3.3541736287310817E-2</v>
      </c>
      <c r="L546" s="411">
        <v>553.43864874062842</v>
      </c>
      <c r="M546" s="383"/>
      <c r="N546" s="383"/>
      <c r="O546" s="413">
        <v>4.4418972139490856E-5</v>
      </c>
      <c r="P546" s="413">
        <v>1.4542549383608607E-2</v>
      </c>
      <c r="Q546" s="411">
        <v>239.95206482954202</v>
      </c>
      <c r="R546" s="383"/>
      <c r="S546" s="383"/>
      <c r="T546" s="413">
        <v>7.4201159287260251E-5</v>
      </c>
      <c r="U546" s="413">
        <v>2.4293088544852567E-2</v>
      </c>
      <c r="V546" s="411">
        <v>400.83596099006735</v>
      </c>
      <c r="W546" s="383"/>
      <c r="X546" s="414"/>
      <c r="Y546" s="413">
        <v>0</v>
      </c>
      <c r="Z546" s="413">
        <v>0</v>
      </c>
      <c r="AA546" s="411">
        <v>0</v>
      </c>
      <c r="AB546" s="383"/>
      <c r="AC546" s="383"/>
    </row>
    <row r="547" spans="2:29" customFormat="1" hidden="1" outlineLevel="1" x14ac:dyDescent="0.25">
      <c r="B547" s="17" t="s">
        <v>5284</v>
      </c>
      <c r="C547" s="17" t="s">
        <v>3026</v>
      </c>
      <c r="D547" s="412" t="s">
        <v>1709</v>
      </c>
      <c r="E547" s="413">
        <v>8.3746143196994417E-5</v>
      </c>
      <c r="F547" s="413">
        <v>3.5843349288313612E-4</v>
      </c>
      <c r="G547" s="411">
        <v>5.9141526325717457</v>
      </c>
      <c r="H547" s="383"/>
      <c r="I547" s="383"/>
      <c r="J547" s="413">
        <v>1.2806295257758522E-4</v>
      </c>
      <c r="K547" s="413">
        <v>5.481094370320648E-4</v>
      </c>
      <c r="L547" s="411">
        <v>9.0438057110290693</v>
      </c>
      <c r="M547" s="383"/>
      <c r="N547" s="383"/>
      <c r="O547" s="413">
        <v>5.5523715174363568E-5</v>
      </c>
      <c r="P547" s="413">
        <v>2.3764150094627605E-4</v>
      </c>
      <c r="Q547" s="411">
        <v>3.9210847656135548</v>
      </c>
      <c r="R547" s="383"/>
      <c r="S547" s="383"/>
      <c r="T547" s="413">
        <v>9.2751449109075321E-5</v>
      </c>
      <c r="U547" s="413">
        <v>3.9697620218684225E-4</v>
      </c>
      <c r="V547" s="411">
        <v>6.5501073360828972</v>
      </c>
      <c r="W547" s="383"/>
      <c r="X547" s="414"/>
      <c r="Y547" s="413">
        <v>0</v>
      </c>
      <c r="Z547" s="413">
        <v>0</v>
      </c>
      <c r="AA547" s="411">
        <v>0</v>
      </c>
      <c r="AB547" s="383"/>
      <c r="AC547" s="383"/>
    </row>
    <row r="548" spans="2:29" customFormat="1" hidden="1" outlineLevel="1" x14ac:dyDescent="0.25">
      <c r="B548" s="17" t="s">
        <v>5280</v>
      </c>
      <c r="C548" s="17" t="s">
        <v>5691</v>
      </c>
      <c r="D548" s="412" t="s">
        <v>1709</v>
      </c>
      <c r="E548" s="413">
        <v>1.6749228639398883E-4</v>
      </c>
      <c r="F548" s="413">
        <v>8.341115862420645E-2</v>
      </c>
      <c r="G548" s="411">
        <v>1376.2841172994065</v>
      </c>
      <c r="H548" s="383"/>
      <c r="I548" s="383"/>
      <c r="J548" s="413">
        <v>2.3683560646356027E-4</v>
      </c>
      <c r="K548" s="413">
        <v>0.11794413201885301</v>
      </c>
      <c r="L548" s="411">
        <v>1946.0781783110747</v>
      </c>
      <c r="M548" s="383"/>
      <c r="N548" s="383"/>
      <c r="O548" s="413">
        <v>1.5800385797970593E-4</v>
      </c>
      <c r="P548" s="413">
        <v>7.8685921273893553E-2</v>
      </c>
      <c r="Q548" s="411">
        <v>1298.3177010192437</v>
      </c>
      <c r="R548" s="383"/>
      <c r="S548" s="383"/>
      <c r="T548" s="413">
        <v>1.037102515213501E-4</v>
      </c>
      <c r="U548" s="413">
        <v>5.1647705257632348E-2</v>
      </c>
      <c r="V548" s="411">
        <v>852.18713675093375</v>
      </c>
      <c r="W548" s="383"/>
      <c r="X548" s="414"/>
      <c r="Y548" s="413">
        <v>0</v>
      </c>
      <c r="Z548" s="413">
        <v>0</v>
      </c>
      <c r="AA548" s="411">
        <v>0</v>
      </c>
      <c r="AB548" s="383"/>
      <c r="AC548" s="383"/>
    </row>
    <row r="549" spans="2:29" customFormat="1" hidden="1" outlineLevel="1" x14ac:dyDescent="0.25">
      <c r="B549" s="17" t="s">
        <v>5448</v>
      </c>
      <c r="C549" s="17" t="s">
        <v>5692</v>
      </c>
      <c r="D549" s="412" t="s">
        <v>1709</v>
      </c>
      <c r="E549" s="413">
        <v>3.3498457278797771E-5</v>
      </c>
      <c r="F549" s="413">
        <v>7.1768769796960279E-3</v>
      </c>
      <c r="G549" s="411">
        <v>118.41847016498446</v>
      </c>
      <c r="H549" s="383"/>
      <c r="I549" s="383"/>
      <c r="J549" s="413">
        <v>5.1225181031034101E-5</v>
      </c>
      <c r="K549" s="413">
        <v>1.0974738909993901E-2</v>
      </c>
      <c r="L549" s="411">
        <v>181.08319201489937</v>
      </c>
      <c r="M549" s="383"/>
      <c r="N549" s="383"/>
      <c r="O549" s="413">
        <v>2.2209486069745428E-5</v>
      </c>
      <c r="P549" s="413">
        <v>4.7582713430126084E-3</v>
      </c>
      <c r="Q549" s="411">
        <v>78.511477159708036</v>
      </c>
      <c r="R549" s="383"/>
      <c r="S549" s="383"/>
      <c r="T549" s="413">
        <v>3.7100579643630126E-5</v>
      </c>
      <c r="U549" s="413">
        <v>7.9486136857495372E-3</v>
      </c>
      <c r="V549" s="411">
        <v>131.15212581486736</v>
      </c>
      <c r="W549" s="383"/>
      <c r="X549" s="414"/>
      <c r="Y549" s="413">
        <v>0</v>
      </c>
      <c r="Z549" s="413">
        <v>0</v>
      </c>
      <c r="AA549" s="411">
        <v>0</v>
      </c>
      <c r="AB549" s="383"/>
      <c r="AC549" s="383"/>
    </row>
    <row r="550" spans="2:29" customFormat="1" hidden="1" outlineLevel="1" x14ac:dyDescent="0.25">
      <c r="B550" s="17" t="s">
        <v>5551</v>
      </c>
      <c r="C550" s="17" t="s">
        <v>5693</v>
      </c>
      <c r="D550" s="412" t="s">
        <v>1709</v>
      </c>
      <c r="E550" s="413">
        <v>5.0247685918196653E-4</v>
      </c>
      <c r="F550" s="413">
        <v>5.0247685918196653E-5</v>
      </c>
      <c r="G550" s="411">
        <v>0.82908681765024472</v>
      </c>
      <c r="H550" s="383"/>
      <c r="I550" s="383"/>
      <c r="J550" s="413">
        <v>7.6837771546551126E-4</v>
      </c>
      <c r="K550" s="413">
        <v>7.6837771546551145E-5</v>
      </c>
      <c r="L550" s="411">
        <v>1.2678232305180939</v>
      </c>
      <c r="M550" s="383"/>
      <c r="N550" s="383"/>
      <c r="O550" s="413">
        <v>3.3314229104618143E-4</v>
      </c>
      <c r="P550" s="413">
        <v>3.3314229104618143E-5</v>
      </c>
      <c r="Q550" s="411">
        <v>0.54968478022619938</v>
      </c>
      <c r="R550" s="383"/>
      <c r="S550" s="383"/>
      <c r="T550" s="413">
        <v>5.5650869465445195E-4</v>
      </c>
      <c r="U550" s="413">
        <v>5.5650869465445189E-5</v>
      </c>
      <c r="V550" s="411">
        <v>0.91823934617984559</v>
      </c>
      <c r="W550" s="383"/>
      <c r="X550" s="414"/>
      <c r="Y550" s="413">
        <v>0</v>
      </c>
      <c r="Z550" s="413">
        <v>0</v>
      </c>
      <c r="AA550" s="411">
        <v>0</v>
      </c>
      <c r="AB550" s="383"/>
      <c r="AC550" s="383"/>
    </row>
    <row r="551" spans="2:29" customFormat="1" hidden="1" outlineLevel="1" x14ac:dyDescent="0.25">
      <c r="B551" s="17" t="s">
        <v>5551</v>
      </c>
      <c r="C551" s="17" t="s">
        <v>5694</v>
      </c>
      <c r="D551" s="412" t="s">
        <v>1709</v>
      </c>
      <c r="E551" s="413">
        <v>9.2120757516693866E-4</v>
      </c>
      <c r="F551" s="413">
        <v>3.5340872429131647E-5</v>
      </c>
      <c r="G551" s="411">
        <v>0.58312439508067215</v>
      </c>
      <c r="H551" s="383"/>
      <c r="I551" s="383"/>
      <c r="J551" s="413">
        <v>1.4086924783534376E-3</v>
      </c>
      <c r="K551" s="413">
        <v>5.4042565987740957E-5</v>
      </c>
      <c r="L551" s="411">
        <v>0.89170233879772576</v>
      </c>
      <c r="M551" s="383"/>
      <c r="N551" s="383"/>
      <c r="O551" s="413">
        <v>6.1076086691799921E-4</v>
      </c>
      <c r="P551" s="413">
        <v>2.3431007803581423E-5</v>
      </c>
      <c r="Q551" s="411">
        <v>0.3866116287590935</v>
      </c>
      <c r="R551" s="383"/>
      <c r="S551" s="383"/>
      <c r="T551" s="413">
        <v>1.0202659401998284E-3</v>
      </c>
      <c r="U551" s="413">
        <v>3.9141111524029781E-5</v>
      </c>
      <c r="V551" s="411">
        <v>0.64582834014649138</v>
      </c>
      <c r="W551" s="383"/>
      <c r="X551" s="414"/>
      <c r="Y551" s="413">
        <v>0</v>
      </c>
      <c r="Z551" s="413">
        <v>0</v>
      </c>
      <c r="AA551" s="411">
        <v>0</v>
      </c>
      <c r="AB551" s="383"/>
      <c r="AC551" s="383"/>
    </row>
    <row r="552" spans="2:29" customFormat="1" hidden="1" outlineLevel="1" x14ac:dyDescent="0.25">
      <c r="B552" s="17" t="s">
        <v>5695</v>
      </c>
      <c r="C552" s="17" t="s">
        <v>5696</v>
      </c>
      <c r="D552" s="412" t="s">
        <v>1709</v>
      </c>
      <c r="E552" s="413">
        <v>2.6798765823038217E-4</v>
      </c>
      <c r="F552" s="413">
        <v>8.8938404075208075E-5</v>
      </c>
      <c r="G552" s="411">
        <v>1.4674836672409333</v>
      </c>
      <c r="H552" s="383"/>
      <c r="I552" s="383"/>
      <c r="J552" s="413">
        <v>4.0980144824827281E-4</v>
      </c>
      <c r="K552" s="413">
        <v>1.3600285563739552E-4</v>
      </c>
      <c r="L552" s="411">
        <v>2.2440471180170261</v>
      </c>
      <c r="M552" s="383"/>
      <c r="N552" s="383"/>
      <c r="O552" s="413">
        <v>1.7767588855796342E-4</v>
      </c>
      <c r="P552" s="413">
        <v>5.8966185515174102E-5</v>
      </c>
      <c r="Q552" s="411">
        <v>0.97294206100037273</v>
      </c>
      <c r="R552" s="383"/>
      <c r="S552" s="383"/>
      <c r="T552" s="413">
        <v>2.9680463714904101E-4</v>
      </c>
      <c r="U552" s="413">
        <v>9.8502038953837971E-5</v>
      </c>
      <c r="V552" s="411">
        <v>1.6252836427383266</v>
      </c>
      <c r="W552" s="383"/>
      <c r="X552" s="414"/>
      <c r="Y552" s="413">
        <v>0</v>
      </c>
      <c r="Z552" s="413">
        <v>0</v>
      </c>
      <c r="AA552" s="411">
        <v>0</v>
      </c>
      <c r="AB552" s="383"/>
      <c r="AC552" s="383"/>
    </row>
    <row r="553" spans="2:29" customFormat="1" hidden="1" outlineLevel="1" x14ac:dyDescent="0.25">
      <c r="B553" s="17" t="s">
        <v>5695</v>
      </c>
      <c r="C553" s="17" t="s">
        <v>2717</v>
      </c>
      <c r="D553" s="412" t="s">
        <v>1709</v>
      </c>
      <c r="E553" s="413">
        <v>6.6996914557595542E-5</v>
      </c>
      <c r="F553" s="413">
        <v>2.3448920095158442E-6</v>
      </c>
      <c r="G553" s="411">
        <v>3.8690718157011431E-2</v>
      </c>
      <c r="H553" s="383"/>
      <c r="I553" s="383"/>
      <c r="J553" s="413">
        <v>1.024503620620682E-4</v>
      </c>
      <c r="K553" s="413">
        <v>3.5857626721723875E-6</v>
      </c>
      <c r="L553" s="411">
        <v>5.9165084090844394E-2</v>
      </c>
      <c r="M553" s="383"/>
      <c r="N553" s="383"/>
      <c r="O553" s="413">
        <v>4.4418972139490856E-5</v>
      </c>
      <c r="P553" s="413">
        <v>1.55466402488218E-6</v>
      </c>
      <c r="Q553" s="411">
        <v>2.5651956410555971E-2</v>
      </c>
      <c r="R553" s="383"/>
      <c r="S553" s="383"/>
      <c r="T553" s="413">
        <v>7.4201159287260251E-5</v>
      </c>
      <c r="U553" s="413">
        <v>2.5970405750541091E-6</v>
      </c>
      <c r="V553" s="411">
        <v>4.28511694883928E-2</v>
      </c>
      <c r="W553" s="383"/>
      <c r="X553" s="414"/>
      <c r="Y553" s="413">
        <v>0</v>
      </c>
      <c r="Z553" s="413">
        <v>0</v>
      </c>
      <c r="AA553" s="411">
        <v>0</v>
      </c>
      <c r="AB553" s="383"/>
      <c r="AC553" s="383"/>
    </row>
    <row r="554" spans="2:29" customFormat="1" hidden="1" outlineLevel="1" x14ac:dyDescent="0.25">
      <c r="B554" s="17" t="s">
        <v>5551</v>
      </c>
      <c r="C554" s="17" t="s">
        <v>5697</v>
      </c>
      <c r="D554" s="412" t="s">
        <v>1709</v>
      </c>
      <c r="E554" s="413">
        <v>3.3498457278797767E-4</v>
      </c>
      <c r="F554" s="413">
        <v>8.8100942643238125E-5</v>
      </c>
      <c r="G554" s="411">
        <v>1.4536655536134291</v>
      </c>
      <c r="H554" s="383"/>
      <c r="I554" s="383"/>
      <c r="J554" s="413">
        <v>5.1225181031034088E-4</v>
      </c>
      <c r="K554" s="413">
        <v>1.3472222611161965E-4</v>
      </c>
      <c r="L554" s="411">
        <v>2.2229167308417241</v>
      </c>
      <c r="M554" s="383"/>
      <c r="N554" s="383"/>
      <c r="O554" s="413">
        <v>2.2209486069745427E-4</v>
      </c>
      <c r="P554" s="413">
        <v>5.8410948363430475E-5</v>
      </c>
      <c r="Q554" s="411">
        <v>0.96378064799660279</v>
      </c>
      <c r="R554" s="383"/>
      <c r="S554" s="383"/>
      <c r="T554" s="413">
        <v>3.7100579643630128E-4</v>
      </c>
      <c r="U554" s="413">
        <v>9.7574524462747236E-5</v>
      </c>
      <c r="V554" s="411">
        <v>1.6099796536353295</v>
      </c>
      <c r="W554" s="383"/>
      <c r="X554" s="414"/>
      <c r="Y554" s="413">
        <v>0</v>
      </c>
      <c r="Z554" s="413">
        <v>0</v>
      </c>
      <c r="AA554" s="411">
        <v>0</v>
      </c>
      <c r="AB554" s="383"/>
      <c r="AC554" s="383"/>
    </row>
    <row r="555" spans="2:29" customFormat="1" hidden="1" outlineLevel="1" x14ac:dyDescent="0.25">
      <c r="B555" s="17" t="s">
        <v>5448</v>
      </c>
      <c r="C555" s="17" t="s">
        <v>2276</v>
      </c>
      <c r="D555" s="412" t="s">
        <v>1709</v>
      </c>
      <c r="E555" s="413">
        <v>8.3746143196994425E-4</v>
      </c>
      <c r="F555" s="413">
        <v>8.4416112342570372E-5</v>
      </c>
      <c r="G555" s="411">
        <v>1.3928658536524112</v>
      </c>
      <c r="H555" s="383"/>
      <c r="I555" s="383"/>
      <c r="J555" s="413">
        <v>1.2806295257758527E-3</v>
      </c>
      <c r="K555" s="413">
        <v>1.2908745619820593E-4</v>
      </c>
      <c r="L555" s="411">
        <v>2.1299430272703979</v>
      </c>
      <c r="M555" s="383"/>
      <c r="N555" s="383"/>
      <c r="O555" s="413">
        <v>5.5523715174363565E-4</v>
      </c>
      <c r="P555" s="413">
        <v>5.5967904895758478E-5</v>
      </c>
      <c r="Q555" s="411">
        <v>0.92347043078001489</v>
      </c>
      <c r="R555" s="383"/>
      <c r="S555" s="383"/>
      <c r="T555" s="413">
        <v>9.2751449109075318E-4</v>
      </c>
      <c r="U555" s="413">
        <v>9.3493460701947912E-5</v>
      </c>
      <c r="V555" s="411">
        <v>1.5426421015821405</v>
      </c>
      <c r="W555" s="383"/>
      <c r="X555" s="414"/>
      <c r="Y555" s="413">
        <v>0</v>
      </c>
      <c r="Z555" s="413">
        <v>0</v>
      </c>
      <c r="AA555" s="411">
        <v>0</v>
      </c>
      <c r="AB555" s="383"/>
      <c r="AC555" s="383"/>
    </row>
    <row r="556" spans="2:29" customFormat="1" hidden="1" outlineLevel="1" x14ac:dyDescent="0.25">
      <c r="B556" s="17" t="s">
        <v>5695</v>
      </c>
      <c r="C556" s="17" t="s">
        <v>2263</v>
      </c>
      <c r="D556" s="412" t="s">
        <v>1709</v>
      </c>
      <c r="E556" s="413">
        <v>3.3498457278797767E-4</v>
      </c>
      <c r="F556" s="413">
        <v>1.6849724011235278E-4</v>
      </c>
      <c r="G556" s="411">
        <v>2.7802044618538209</v>
      </c>
      <c r="H556" s="383"/>
      <c r="I556" s="383"/>
      <c r="J556" s="413">
        <v>5.1225181031034088E-4</v>
      </c>
      <c r="K556" s="413">
        <v>2.5766266058610158E-4</v>
      </c>
      <c r="L556" s="411">
        <v>4.2514338996706762</v>
      </c>
      <c r="M556" s="383"/>
      <c r="N556" s="383"/>
      <c r="O556" s="413">
        <v>2.2209486069745427E-4</v>
      </c>
      <c r="P556" s="413">
        <v>1.1171371493081949E-4</v>
      </c>
      <c r="Q556" s="411">
        <v>1.8432762963585216</v>
      </c>
      <c r="R556" s="383"/>
      <c r="S556" s="383"/>
      <c r="T556" s="413">
        <v>3.7100579643630128E-4</v>
      </c>
      <c r="U556" s="413">
        <v>1.8661591560745951E-4</v>
      </c>
      <c r="V556" s="411">
        <v>3.0791626075230818</v>
      </c>
      <c r="W556" s="383"/>
      <c r="X556" s="414"/>
      <c r="Y556" s="413">
        <v>0</v>
      </c>
      <c r="Z556" s="413">
        <v>0</v>
      </c>
      <c r="AA556" s="411">
        <v>0</v>
      </c>
      <c r="AB556" s="383"/>
      <c r="AC556" s="383"/>
    </row>
    <row r="557" spans="2:29" customFormat="1" hidden="1" outlineLevel="1" x14ac:dyDescent="0.25">
      <c r="B557" s="17" t="s">
        <v>5695</v>
      </c>
      <c r="C557" s="17" t="s">
        <v>2573</v>
      </c>
      <c r="D557" s="412" t="s">
        <v>1709</v>
      </c>
      <c r="E557" s="413">
        <v>5.0247685918196653E-4</v>
      </c>
      <c r="F557" s="413">
        <v>4.7735301622286822E-5</v>
      </c>
      <c r="G557" s="411">
        <v>0.78763247676773251</v>
      </c>
      <c r="H557" s="383"/>
      <c r="I557" s="383"/>
      <c r="J557" s="413">
        <v>7.6837771546551126E-4</v>
      </c>
      <c r="K557" s="413">
        <v>7.299588296922359E-5</v>
      </c>
      <c r="L557" s="411">
        <v>1.2044320689921892</v>
      </c>
      <c r="M557" s="383"/>
      <c r="N557" s="383"/>
      <c r="O557" s="413">
        <v>3.3314229104618143E-4</v>
      </c>
      <c r="P557" s="413">
        <v>3.1648517649387235E-5</v>
      </c>
      <c r="Q557" s="411">
        <v>0.52220054121488935</v>
      </c>
      <c r="R557" s="383"/>
      <c r="S557" s="383"/>
      <c r="T557" s="413">
        <v>5.5650869465445195E-4</v>
      </c>
      <c r="U557" s="413">
        <v>5.2868325992172929E-5</v>
      </c>
      <c r="V557" s="411">
        <v>0.87232737887085332</v>
      </c>
      <c r="W557" s="383"/>
      <c r="X557" s="414"/>
      <c r="Y557" s="413">
        <v>0</v>
      </c>
      <c r="Z557" s="413">
        <v>0</v>
      </c>
      <c r="AA557" s="411">
        <v>0</v>
      </c>
      <c r="AB557" s="383"/>
      <c r="AC557" s="383"/>
    </row>
    <row r="558" spans="2:29" customFormat="1" hidden="1" outlineLevel="1" x14ac:dyDescent="0.25">
      <c r="B558" s="17" t="s">
        <v>5695</v>
      </c>
      <c r="C558" s="17" t="s">
        <v>2086</v>
      </c>
      <c r="D558" s="412" t="s">
        <v>1709</v>
      </c>
      <c r="E558" s="413">
        <v>3.3498457278797767E-4</v>
      </c>
      <c r="F558" s="413">
        <v>3.4838395569949681E-5</v>
      </c>
      <c r="G558" s="411">
        <v>0.57483352690416978</v>
      </c>
      <c r="H558" s="383"/>
      <c r="I558" s="383"/>
      <c r="J558" s="413">
        <v>5.1225181031034088E-4</v>
      </c>
      <c r="K558" s="413">
        <v>5.3274188272275461E-5</v>
      </c>
      <c r="L558" s="411">
        <v>0.87902410649254514</v>
      </c>
      <c r="M558" s="383"/>
      <c r="N558" s="383"/>
      <c r="O558" s="413">
        <v>2.2209486069745427E-4</v>
      </c>
      <c r="P558" s="413">
        <v>2.3097865512535244E-5</v>
      </c>
      <c r="Q558" s="411">
        <v>0.38111478095683154</v>
      </c>
      <c r="R558" s="383"/>
      <c r="S558" s="383"/>
      <c r="T558" s="413">
        <v>3.7100579643630128E-4</v>
      </c>
      <c r="U558" s="413">
        <v>3.8584602829375335E-5</v>
      </c>
      <c r="V558" s="411">
        <v>0.63664594668469299</v>
      </c>
      <c r="W558" s="383"/>
      <c r="X558" s="414"/>
      <c r="Y558" s="413">
        <v>0</v>
      </c>
      <c r="Z558" s="413">
        <v>0</v>
      </c>
      <c r="AA558" s="411">
        <v>0</v>
      </c>
      <c r="AB558" s="383"/>
      <c r="AC558" s="383"/>
    </row>
    <row r="559" spans="2:29" customFormat="1" hidden="1" outlineLevel="1" x14ac:dyDescent="0.25">
      <c r="B559" s="17" t="s">
        <v>5695</v>
      </c>
      <c r="C559" s="17" t="s">
        <v>2550</v>
      </c>
      <c r="D559" s="412" t="s">
        <v>1935</v>
      </c>
      <c r="E559" s="413">
        <v>2.5123842959098325E-3</v>
      </c>
      <c r="F559" s="413">
        <v>2.428805644999232E-3</v>
      </c>
      <c r="G559" s="411">
        <v>40.075293142487325</v>
      </c>
      <c r="H559" s="383"/>
      <c r="I559" s="383"/>
      <c r="J559" s="413">
        <v>3.8418885773275572E-3</v>
      </c>
      <c r="K559" s="413">
        <v>3.7140817506551268E-3</v>
      </c>
      <c r="L559" s="411">
        <v>61.28234888580959</v>
      </c>
      <c r="M559" s="383"/>
      <c r="N559" s="383"/>
      <c r="O559" s="413">
        <v>1.6657114552309068E-3</v>
      </c>
      <c r="P559" s="413">
        <v>1.6102987874868921E-3</v>
      </c>
      <c r="Q559" s="411">
        <v>26.569929993533719</v>
      </c>
      <c r="R559" s="383"/>
      <c r="S559" s="383"/>
      <c r="T559" s="413">
        <v>2.7825434732722592E-3</v>
      </c>
      <c r="U559" s="413">
        <v>2.689977527061402E-3</v>
      </c>
      <c r="V559" s="411">
        <v>44.384629196513131</v>
      </c>
      <c r="W559" s="383"/>
      <c r="X559" s="414"/>
      <c r="Y559" s="413">
        <v>0</v>
      </c>
      <c r="Z559" s="413">
        <v>0</v>
      </c>
      <c r="AA559" s="411">
        <v>0</v>
      </c>
      <c r="AB559" s="383"/>
      <c r="AC559" s="383"/>
    </row>
    <row r="560" spans="2:29" customFormat="1" hidden="1" outlineLevel="1" x14ac:dyDescent="0.25">
      <c r="B560" s="17" t="s">
        <v>5695</v>
      </c>
      <c r="C560" s="17" t="s">
        <v>5698</v>
      </c>
      <c r="D560" s="412" t="s">
        <v>1709</v>
      </c>
      <c r="E560" s="413">
        <v>3.3498457278797767E-4</v>
      </c>
      <c r="F560" s="413">
        <v>6.5640227037804227E-4</v>
      </c>
      <c r="G560" s="411">
        <v>10.830637461237698</v>
      </c>
      <c r="H560" s="383"/>
      <c r="I560" s="383"/>
      <c r="J560" s="413">
        <v>5.1225181031034088E-4</v>
      </c>
      <c r="K560" s="413">
        <v>1.0037574223031129E-3</v>
      </c>
      <c r="L560" s="411">
        <v>16.561997468001362</v>
      </c>
      <c r="M560" s="383"/>
      <c r="N560" s="383"/>
      <c r="O560" s="413">
        <v>2.2209486069745427E-4</v>
      </c>
      <c r="P560" s="413">
        <v>4.3519487953666168E-4</v>
      </c>
      <c r="Q560" s="411">
        <v>7.1807155123549178</v>
      </c>
      <c r="R560" s="383"/>
      <c r="S560" s="383"/>
      <c r="T560" s="413">
        <v>3.7100579643630128E-4</v>
      </c>
      <c r="U560" s="413">
        <v>7.2698585811693231E-4</v>
      </c>
      <c r="V560" s="411">
        <v>11.995266658929383</v>
      </c>
      <c r="W560" s="383"/>
      <c r="X560" s="414"/>
      <c r="Y560" s="413">
        <v>0</v>
      </c>
      <c r="Z560" s="413">
        <v>0</v>
      </c>
      <c r="AA560" s="411">
        <v>0</v>
      </c>
      <c r="AB560" s="383"/>
      <c r="AC560" s="383"/>
    </row>
    <row r="561" spans="2:29" customFormat="1" hidden="1" outlineLevel="1" x14ac:dyDescent="0.25">
      <c r="B561" s="17" t="s">
        <v>5695</v>
      </c>
      <c r="C561" s="17" t="s">
        <v>5699</v>
      </c>
      <c r="D561" s="412" t="s">
        <v>1709</v>
      </c>
      <c r="E561" s="413">
        <v>3.3498457278797767E-4</v>
      </c>
      <c r="F561" s="413">
        <v>7.265815383771236E-4</v>
      </c>
      <c r="G561" s="411">
        <v>11.98859538322254</v>
      </c>
      <c r="H561" s="383"/>
      <c r="I561" s="383"/>
      <c r="J561" s="413">
        <v>5.1225181031034088E-4</v>
      </c>
      <c r="K561" s="413">
        <v>1.1110741765631294E-3</v>
      </c>
      <c r="L561" s="411">
        <v>18.332723913291638</v>
      </c>
      <c r="M561" s="383"/>
      <c r="N561" s="383"/>
      <c r="O561" s="413">
        <v>2.2209486069745427E-4</v>
      </c>
      <c r="P561" s="413">
        <v>4.8172375285277836E-4</v>
      </c>
      <c r="Q561" s="411">
        <v>7.9484419220708427</v>
      </c>
      <c r="R561" s="383"/>
      <c r="S561" s="383"/>
      <c r="T561" s="413">
        <v>3.7100579643630128E-4</v>
      </c>
      <c r="U561" s="413">
        <v>8.0471157247033747E-4</v>
      </c>
      <c r="V561" s="411">
        <v>13.277740945760568</v>
      </c>
      <c r="W561" s="383"/>
      <c r="X561" s="414"/>
      <c r="Y561" s="413">
        <v>0</v>
      </c>
      <c r="Z561" s="413">
        <v>0</v>
      </c>
      <c r="AA561" s="411">
        <v>0</v>
      </c>
      <c r="AB561" s="383"/>
      <c r="AC561" s="383"/>
    </row>
    <row r="562" spans="2:29" customFormat="1" hidden="1" outlineLevel="1" x14ac:dyDescent="0.25">
      <c r="B562" s="17" t="s">
        <v>5695</v>
      </c>
      <c r="C562" s="17" t="s">
        <v>5700</v>
      </c>
      <c r="D562" s="412" t="s">
        <v>1709</v>
      </c>
      <c r="E562" s="413">
        <v>3.3498457278797767E-4</v>
      </c>
      <c r="F562" s="413">
        <v>6.4987007120867663E-4</v>
      </c>
      <c r="G562" s="411">
        <v>10.722856174943164</v>
      </c>
      <c r="H562" s="383"/>
      <c r="I562" s="383"/>
      <c r="J562" s="413">
        <v>5.1225181031034088E-4</v>
      </c>
      <c r="K562" s="413">
        <v>9.9376851200206153E-4</v>
      </c>
      <c r="L562" s="411">
        <v>16.397180448034014</v>
      </c>
      <c r="M562" s="383"/>
      <c r="N562" s="383"/>
      <c r="O562" s="413">
        <v>2.2209486069745427E-4</v>
      </c>
      <c r="P562" s="413">
        <v>4.3086402975306122E-4</v>
      </c>
      <c r="Q562" s="411">
        <v>7.1092564909255103</v>
      </c>
      <c r="R562" s="383"/>
      <c r="S562" s="383"/>
      <c r="T562" s="413">
        <v>3.7100579643630128E-4</v>
      </c>
      <c r="U562" s="413">
        <v>7.1975124508642427E-4</v>
      </c>
      <c r="V562" s="411">
        <v>11.875895543926001</v>
      </c>
      <c r="W562" s="383"/>
      <c r="X562" s="414"/>
      <c r="Y562" s="413">
        <v>0</v>
      </c>
      <c r="Z562" s="413">
        <v>0</v>
      </c>
      <c r="AA562" s="411">
        <v>0</v>
      </c>
      <c r="AB562" s="383"/>
      <c r="AC562" s="383"/>
    </row>
    <row r="563" spans="2:29" customFormat="1" hidden="1" outlineLevel="1" x14ac:dyDescent="0.25">
      <c r="B563" s="17" t="s">
        <v>5695</v>
      </c>
      <c r="C563" s="17" t="s">
        <v>5701</v>
      </c>
      <c r="D563" s="412" t="s">
        <v>1709</v>
      </c>
      <c r="E563" s="413">
        <v>3.3498457278797767E-4</v>
      </c>
      <c r="F563" s="413">
        <v>7.679521331164389E-4</v>
      </c>
      <c r="G563" s="411">
        <v>12.671210196421242</v>
      </c>
      <c r="H563" s="383"/>
      <c r="I563" s="383"/>
      <c r="J563" s="413">
        <v>5.1225181031034088E-4</v>
      </c>
      <c r="K563" s="413">
        <v>1.1743372751364567E-3</v>
      </c>
      <c r="L563" s="411">
        <v>19.376565039751537</v>
      </c>
      <c r="M563" s="383"/>
      <c r="N563" s="383"/>
      <c r="O563" s="413">
        <v>2.2209486069745427E-4</v>
      </c>
      <c r="P563" s="413">
        <v>5.0915246814891397E-4</v>
      </c>
      <c r="Q563" s="411">
        <v>8.4010157244570802</v>
      </c>
      <c r="R563" s="383"/>
      <c r="S563" s="383"/>
      <c r="T563" s="413">
        <v>3.7100579643630128E-4</v>
      </c>
      <c r="U563" s="413">
        <v>8.505307883302206E-4</v>
      </c>
      <c r="V563" s="411">
        <v>14.03375800744864</v>
      </c>
      <c r="W563" s="383"/>
      <c r="X563" s="414"/>
      <c r="Y563" s="413">
        <v>0</v>
      </c>
      <c r="Z563" s="413">
        <v>0</v>
      </c>
      <c r="AA563" s="411">
        <v>0</v>
      </c>
      <c r="AB563" s="383"/>
      <c r="AC563" s="383"/>
    </row>
    <row r="564" spans="2:29" customFormat="1" hidden="1" outlineLevel="1" x14ac:dyDescent="0.25">
      <c r="B564" s="17" t="s">
        <v>5695</v>
      </c>
      <c r="C564" s="17" t="s">
        <v>5702</v>
      </c>
      <c r="D564" s="412" t="s">
        <v>1709</v>
      </c>
      <c r="E564" s="413">
        <v>4.1873071598497213E-4</v>
      </c>
      <c r="F564" s="413">
        <v>5.7114869660350199E-5</v>
      </c>
      <c r="G564" s="411">
        <v>0.94239534939577829</v>
      </c>
      <c r="H564" s="383"/>
      <c r="I564" s="383"/>
      <c r="J564" s="413">
        <v>6.4031476288792634E-4</v>
      </c>
      <c r="K564" s="413">
        <v>8.7338933657913132E-5</v>
      </c>
      <c r="L564" s="411">
        <v>1.4410924053555667</v>
      </c>
      <c r="M564" s="383"/>
      <c r="N564" s="383"/>
      <c r="O564" s="413">
        <v>2.7761857587181783E-4</v>
      </c>
      <c r="P564" s="413">
        <v>3.7867173748915959E-5</v>
      </c>
      <c r="Q564" s="411">
        <v>0.62480836685711327</v>
      </c>
      <c r="R564" s="383"/>
      <c r="S564" s="383"/>
      <c r="T564" s="413">
        <v>4.6375724554537659E-4</v>
      </c>
      <c r="U564" s="413">
        <v>6.325648829238937E-5</v>
      </c>
      <c r="V564" s="411">
        <v>1.0437320568244246</v>
      </c>
      <c r="W564" s="383"/>
      <c r="X564" s="414"/>
      <c r="Y564" s="413">
        <v>0</v>
      </c>
      <c r="Z564" s="413">
        <v>0</v>
      </c>
      <c r="AA564" s="411">
        <v>0</v>
      </c>
      <c r="AB564" s="383"/>
      <c r="AC564" s="383"/>
    </row>
    <row r="565" spans="2:29" customFormat="1" hidden="1" outlineLevel="1" x14ac:dyDescent="0.25">
      <c r="B565" s="17" t="s">
        <v>5551</v>
      </c>
      <c r="C565" s="17" t="s">
        <v>2959</v>
      </c>
      <c r="D565" s="412" t="s">
        <v>1709</v>
      </c>
      <c r="E565" s="413">
        <v>4.1873071598497213E-4</v>
      </c>
      <c r="F565" s="413">
        <v>3.6848303006677547E-6</v>
      </c>
      <c r="G565" s="411">
        <v>6.0799699961017951E-2</v>
      </c>
      <c r="H565" s="383"/>
      <c r="I565" s="383"/>
      <c r="J565" s="413">
        <v>6.4031476288792634E-4</v>
      </c>
      <c r="K565" s="413">
        <v>5.6347699134137496E-6</v>
      </c>
      <c r="L565" s="411">
        <v>9.2973703571326866E-2</v>
      </c>
      <c r="M565" s="383"/>
      <c r="N565" s="383"/>
      <c r="O565" s="413">
        <v>2.7761857587181783E-4</v>
      </c>
      <c r="P565" s="413">
        <v>2.4430434676719974E-6</v>
      </c>
      <c r="Q565" s="411">
        <v>4.0310217216587958E-2</v>
      </c>
      <c r="R565" s="383"/>
      <c r="S565" s="383"/>
      <c r="T565" s="413">
        <v>4.6375724554537659E-4</v>
      </c>
      <c r="U565" s="413">
        <v>4.0810637607993141E-6</v>
      </c>
      <c r="V565" s="411">
        <v>6.7337552053188685E-2</v>
      </c>
      <c r="W565" s="383"/>
      <c r="X565" s="414"/>
      <c r="Y565" s="413">
        <v>0</v>
      </c>
      <c r="Z565" s="413">
        <v>0</v>
      </c>
      <c r="AA565" s="411">
        <v>0</v>
      </c>
      <c r="AB565" s="383"/>
      <c r="AC565" s="383"/>
    </row>
    <row r="566" spans="2:29" customFormat="1" hidden="1" outlineLevel="1" x14ac:dyDescent="0.25">
      <c r="B566" s="17" t="s">
        <v>5551</v>
      </c>
      <c r="C566" s="17" t="s">
        <v>5703</v>
      </c>
      <c r="D566" s="412" t="s">
        <v>1709</v>
      </c>
      <c r="E566" s="413">
        <v>3.3498457278797767E-4</v>
      </c>
      <c r="F566" s="413">
        <v>2.0936535799248604E-5</v>
      </c>
      <c r="G566" s="411">
        <v>0.34545284068760196</v>
      </c>
      <c r="H566" s="383"/>
      <c r="I566" s="383"/>
      <c r="J566" s="413">
        <v>5.1225181031034088E-4</v>
      </c>
      <c r="K566" s="413">
        <v>3.2015738144396305E-5</v>
      </c>
      <c r="L566" s="411">
        <v>0.52825967938253904</v>
      </c>
      <c r="M566" s="383"/>
      <c r="N566" s="383"/>
      <c r="O566" s="413">
        <v>2.2209486069745427E-4</v>
      </c>
      <c r="P566" s="413">
        <v>1.3880928793590892E-5</v>
      </c>
      <c r="Q566" s="411">
        <v>0.22903532509424973</v>
      </c>
      <c r="R566" s="383"/>
      <c r="S566" s="383"/>
      <c r="T566" s="413">
        <v>3.7100579643630128E-4</v>
      </c>
      <c r="U566" s="413">
        <v>2.318786227726883E-5</v>
      </c>
      <c r="V566" s="411">
        <v>0.38259972757493571</v>
      </c>
      <c r="W566" s="383"/>
      <c r="X566" s="414"/>
      <c r="Y566" s="413">
        <v>0</v>
      </c>
      <c r="Z566" s="413">
        <v>0</v>
      </c>
      <c r="AA566" s="411">
        <v>0</v>
      </c>
      <c r="AB566" s="383"/>
      <c r="AC566" s="383"/>
    </row>
    <row r="567" spans="2:29" customFormat="1" hidden="1" outlineLevel="1" x14ac:dyDescent="0.25">
      <c r="B567" s="17" t="s">
        <v>5695</v>
      </c>
      <c r="C567" s="17" t="s">
        <v>2722</v>
      </c>
      <c r="D567" s="412" t="s">
        <v>1709</v>
      </c>
      <c r="E567" s="413">
        <v>2.3448920095158439E-4</v>
      </c>
      <c r="F567" s="413">
        <v>6.5321991693655654E-5</v>
      </c>
      <c r="G567" s="411">
        <v>1.0778128629453183</v>
      </c>
      <c r="H567" s="383"/>
      <c r="I567" s="383"/>
      <c r="J567" s="413">
        <v>3.5857626721723878E-4</v>
      </c>
      <c r="K567" s="413">
        <v>9.988910301051649E-5</v>
      </c>
      <c r="L567" s="411">
        <v>1.6481701996735221</v>
      </c>
      <c r="M567" s="383"/>
      <c r="N567" s="383"/>
      <c r="O567" s="413">
        <v>1.5546640248821798E-4</v>
      </c>
      <c r="P567" s="413">
        <v>4.3308497836003574E-5</v>
      </c>
      <c r="Q567" s="411">
        <v>0.714590214294059</v>
      </c>
      <c r="R567" s="383"/>
      <c r="S567" s="383"/>
      <c r="T567" s="413">
        <v>2.5970405750541084E-4</v>
      </c>
      <c r="U567" s="413">
        <v>7.234613030507874E-5</v>
      </c>
      <c r="V567" s="411">
        <v>1.1937111500337991</v>
      </c>
      <c r="W567" s="383"/>
      <c r="X567" s="414"/>
      <c r="Y567" s="413">
        <v>0</v>
      </c>
      <c r="Z567" s="413">
        <v>0</v>
      </c>
      <c r="AA567" s="411">
        <v>0</v>
      </c>
      <c r="AB567" s="383"/>
      <c r="AC567" s="383"/>
    </row>
    <row r="568" spans="2:29" customFormat="1" hidden="1" outlineLevel="1" x14ac:dyDescent="0.25">
      <c r="B568" s="17" t="s">
        <v>5695</v>
      </c>
      <c r="C568" s="17" t="s">
        <v>5704</v>
      </c>
      <c r="D568" s="412" t="s">
        <v>1709</v>
      </c>
      <c r="E568" s="413">
        <v>3.3498457278797771E-5</v>
      </c>
      <c r="F568" s="413">
        <v>2.9311150118948049E-5</v>
      </c>
      <c r="G568" s="411">
        <v>0.48363397696264282</v>
      </c>
      <c r="H568" s="383"/>
      <c r="I568" s="383"/>
      <c r="J568" s="413">
        <v>5.1225181031034101E-5</v>
      </c>
      <c r="K568" s="413">
        <v>4.4822033402154847E-5</v>
      </c>
      <c r="L568" s="411">
        <v>0.73956355113555494</v>
      </c>
      <c r="M568" s="383"/>
      <c r="N568" s="383"/>
      <c r="O568" s="413">
        <v>2.2209486069745428E-5</v>
      </c>
      <c r="P568" s="413">
        <v>1.9433300311027248E-5</v>
      </c>
      <c r="Q568" s="411">
        <v>0.32064945513194959</v>
      </c>
      <c r="R568" s="383"/>
      <c r="S568" s="383"/>
      <c r="T568" s="413">
        <v>3.7100579643630126E-5</v>
      </c>
      <c r="U568" s="413">
        <v>3.2463007188176355E-5</v>
      </c>
      <c r="V568" s="411">
        <v>0.53563961860490983</v>
      </c>
      <c r="W568" s="383"/>
      <c r="X568" s="414"/>
      <c r="Y568" s="413">
        <v>0</v>
      </c>
      <c r="Z568" s="413">
        <v>0</v>
      </c>
      <c r="AA568" s="411">
        <v>0</v>
      </c>
      <c r="AB568" s="383"/>
      <c r="AC568" s="383"/>
    </row>
    <row r="569" spans="2:29" customFormat="1" hidden="1" outlineLevel="1" x14ac:dyDescent="0.25">
      <c r="B569" s="17" t="s">
        <v>5695</v>
      </c>
      <c r="C569" s="17" t="s">
        <v>2730</v>
      </c>
      <c r="D569" s="412" t="s">
        <v>1709</v>
      </c>
      <c r="E569" s="413">
        <v>1.6749228639398883E-4</v>
      </c>
      <c r="F569" s="413">
        <v>2.8163157988003649E-2</v>
      </c>
      <c r="G569" s="411">
        <v>464.69210680206021</v>
      </c>
      <c r="H569" s="383"/>
      <c r="I569" s="383"/>
      <c r="J569" s="413">
        <v>2.5612590515517044E-4</v>
      </c>
      <c r="K569" s="413">
        <v>4.3066546448221311E-2</v>
      </c>
      <c r="L569" s="411">
        <v>710.5980163956516</v>
      </c>
      <c r="M569" s="383"/>
      <c r="N569" s="383"/>
      <c r="O569" s="413">
        <v>1.1104743034872714E-4</v>
      </c>
      <c r="P569" s="413">
        <v>1.8672181223417073E-2</v>
      </c>
      <c r="Q569" s="411">
        <v>308.0909901863817</v>
      </c>
      <c r="R569" s="383"/>
      <c r="S569" s="383"/>
      <c r="T569" s="413">
        <v>1.8550289821815064E-4</v>
      </c>
      <c r="U569" s="413">
        <v>3.1191570323789157E-2</v>
      </c>
      <c r="V569" s="411">
        <v>514.66091034252111</v>
      </c>
      <c r="W569" s="383"/>
      <c r="X569" s="414"/>
      <c r="Y569" s="413">
        <v>0</v>
      </c>
      <c r="Z569" s="413">
        <v>0</v>
      </c>
      <c r="AA569" s="411">
        <v>0</v>
      </c>
      <c r="AB569" s="383"/>
      <c r="AC569" s="383"/>
    </row>
    <row r="570" spans="2:29" customFormat="1" hidden="1" outlineLevel="1" x14ac:dyDescent="0.25">
      <c r="B570" s="17" t="s">
        <v>5448</v>
      </c>
      <c r="C570" s="17" t="s">
        <v>2303</v>
      </c>
      <c r="D570" s="412" t="s">
        <v>1709</v>
      </c>
      <c r="E570" s="413">
        <v>1.6749228639398885E-3</v>
      </c>
      <c r="F570" s="413">
        <v>3.1321057555675917E-5</v>
      </c>
      <c r="G570" s="411">
        <v>0.5167974496686526</v>
      </c>
      <c r="H570" s="383"/>
      <c r="I570" s="383"/>
      <c r="J570" s="413">
        <v>2.5612590515517054E-3</v>
      </c>
      <c r="K570" s="413">
        <v>4.7895544264016872E-5</v>
      </c>
      <c r="L570" s="411">
        <v>0.7902764803562784</v>
      </c>
      <c r="M570" s="383"/>
      <c r="N570" s="383"/>
      <c r="O570" s="413">
        <v>1.1104743034872713E-3</v>
      </c>
      <c r="P570" s="413">
        <v>2.0765869475211978E-5</v>
      </c>
      <c r="Q570" s="411">
        <v>0.34263684634099761</v>
      </c>
      <c r="R570" s="383"/>
      <c r="S570" s="383"/>
      <c r="T570" s="413">
        <v>1.8550289821815064E-3</v>
      </c>
      <c r="U570" s="413">
        <v>3.4689041966794175E-5</v>
      </c>
      <c r="V570" s="411">
        <v>0.57236919245210394</v>
      </c>
      <c r="W570" s="383"/>
      <c r="X570" s="414"/>
      <c r="Y570" s="413">
        <v>0</v>
      </c>
      <c r="Z570" s="413">
        <v>0</v>
      </c>
      <c r="AA570" s="411">
        <v>0</v>
      </c>
      <c r="AB570" s="383"/>
      <c r="AC570" s="383"/>
    </row>
    <row r="571" spans="2:29" customFormat="1" hidden="1" outlineLevel="1" x14ac:dyDescent="0.25">
      <c r="B571" s="17" t="s">
        <v>5695</v>
      </c>
      <c r="C571" s="17" t="s">
        <v>2887</v>
      </c>
      <c r="D571" s="412" t="s">
        <v>1709</v>
      </c>
      <c r="E571" s="413">
        <v>1.0049537183639331E-4</v>
      </c>
      <c r="F571" s="413">
        <v>3.5776352373756014E-4</v>
      </c>
      <c r="G571" s="411">
        <v>5.9030981416697426</v>
      </c>
      <c r="H571" s="383"/>
      <c r="I571" s="383"/>
      <c r="J571" s="413">
        <v>1.5367554309310229E-4</v>
      </c>
      <c r="K571" s="413">
        <v>5.4708493341144415E-4</v>
      </c>
      <c r="L571" s="411">
        <v>9.0269014012888285</v>
      </c>
      <c r="M571" s="383"/>
      <c r="N571" s="383"/>
      <c r="O571" s="413">
        <v>6.6628458209236287E-5</v>
      </c>
      <c r="P571" s="413">
        <v>2.3719731122488118E-4</v>
      </c>
      <c r="Q571" s="411">
        <v>3.9137556352105394</v>
      </c>
      <c r="R571" s="383"/>
      <c r="S571" s="383"/>
      <c r="T571" s="413">
        <v>1.1130173893089038E-4</v>
      </c>
      <c r="U571" s="413">
        <v>3.9623419059396978E-4</v>
      </c>
      <c r="V571" s="411">
        <v>6.5378641448005013</v>
      </c>
      <c r="W571" s="383"/>
      <c r="X571" s="414"/>
      <c r="Y571" s="413">
        <v>0</v>
      </c>
      <c r="Z571" s="413">
        <v>0</v>
      </c>
      <c r="AA571" s="411">
        <v>0</v>
      </c>
      <c r="AB571" s="383"/>
      <c r="AC571" s="383"/>
    </row>
    <row r="572" spans="2:29" customFormat="1" hidden="1" outlineLevel="1" x14ac:dyDescent="0.25">
      <c r="B572" s="17" t="s">
        <v>5695</v>
      </c>
      <c r="C572" s="17" t="s">
        <v>2894</v>
      </c>
      <c r="D572" s="412" t="s">
        <v>1935</v>
      </c>
      <c r="E572" s="413">
        <v>2.5123842959098325E-3</v>
      </c>
      <c r="F572" s="413">
        <v>4.005042053795782E-2</v>
      </c>
      <c r="G572" s="411">
        <v>660.83193887630409</v>
      </c>
      <c r="H572" s="383"/>
      <c r="I572" s="383"/>
      <c r="J572" s="413">
        <v>3.8418885773275572E-3</v>
      </c>
      <c r="K572" s="413">
        <v>6.124431418889404E-2</v>
      </c>
      <c r="L572" s="411">
        <v>1010.5311841167517</v>
      </c>
      <c r="M572" s="383"/>
      <c r="N572" s="383"/>
      <c r="O572" s="413">
        <v>1.6657114552309068E-3</v>
      </c>
      <c r="P572" s="413">
        <v>2.6553439450126934E-2</v>
      </c>
      <c r="Q572" s="411">
        <v>438.1317509270944</v>
      </c>
      <c r="R572" s="383"/>
      <c r="S572" s="383"/>
      <c r="T572" s="413">
        <v>2.7825434732722592E-3</v>
      </c>
      <c r="U572" s="413">
        <v>4.4357082016127744E-2</v>
      </c>
      <c r="V572" s="411">
        <v>731.89185326610777</v>
      </c>
      <c r="W572" s="383"/>
      <c r="X572" s="414"/>
      <c r="Y572" s="413">
        <v>0</v>
      </c>
      <c r="Z572" s="413">
        <v>0</v>
      </c>
      <c r="AA572" s="411">
        <v>0</v>
      </c>
      <c r="AB572" s="383"/>
      <c r="AC572" s="383"/>
    </row>
    <row r="573" spans="2:29" customFormat="1" hidden="1" outlineLevel="1" x14ac:dyDescent="0.25">
      <c r="B573" s="17" t="s">
        <v>5695</v>
      </c>
      <c r="C573" s="17" t="s">
        <v>2896</v>
      </c>
      <c r="D573" s="412" t="s">
        <v>1935</v>
      </c>
      <c r="E573" s="413">
        <v>8.3746143196994425E-4</v>
      </c>
      <c r="F573" s="413">
        <v>3.3221927513961295E-2</v>
      </c>
      <c r="G573" s="411">
        <v>548.16180398036136</v>
      </c>
      <c r="H573" s="383"/>
      <c r="I573" s="383"/>
      <c r="J573" s="413">
        <v>1.2806295257758527E-3</v>
      </c>
      <c r="K573" s="413">
        <v>5.0802317161622909E-2</v>
      </c>
      <c r="L573" s="411">
        <v>838.23823316677795</v>
      </c>
      <c r="M573" s="383"/>
      <c r="N573" s="383"/>
      <c r="O573" s="413">
        <v>5.5523715174363565E-4</v>
      </c>
      <c r="P573" s="413">
        <v>2.2026146762239678E-2</v>
      </c>
      <c r="Q573" s="411">
        <v>363.43142157695468</v>
      </c>
      <c r="R573" s="383"/>
      <c r="S573" s="383"/>
      <c r="T573" s="413">
        <v>9.2751449109075318E-4</v>
      </c>
      <c r="U573" s="413">
        <v>3.6794314358671955E-2</v>
      </c>
      <c r="V573" s="411">
        <v>607.10618691808725</v>
      </c>
      <c r="W573" s="383"/>
      <c r="X573" s="414"/>
      <c r="Y573" s="413">
        <v>0</v>
      </c>
      <c r="Z573" s="413">
        <v>0</v>
      </c>
      <c r="AA573" s="411">
        <v>0</v>
      </c>
      <c r="AB573" s="383"/>
      <c r="AC573" s="383"/>
    </row>
    <row r="574" spans="2:29" customFormat="1" hidden="1" outlineLevel="1" x14ac:dyDescent="0.25">
      <c r="B574" s="17" t="s">
        <v>5695</v>
      </c>
      <c r="C574" s="17" t="s">
        <v>2898</v>
      </c>
      <c r="D574" s="412" t="s">
        <v>1935</v>
      </c>
      <c r="E574" s="413">
        <v>8.3746143196994425E-4</v>
      </c>
      <c r="F574" s="413">
        <v>4.1922984299842619E-2</v>
      </c>
      <c r="G574" s="411">
        <v>691.72924094740324</v>
      </c>
      <c r="H574" s="383"/>
      <c r="I574" s="383"/>
      <c r="J574" s="413">
        <v>1.2806295257758527E-3</v>
      </c>
      <c r="K574" s="413">
        <v>6.4107801808528861E-2</v>
      </c>
      <c r="L574" s="411">
        <v>1057.7787298407261</v>
      </c>
      <c r="M574" s="383"/>
      <c r="N574" s="383"/>
      <c r="O574" s="413">
        <v>5.5523715174363565E-4</v>
      </c>
      <c r="P574" s="413">
        <v>2.7794949721425707E-2</v>
      </c>
      <c r="Q574" s="411">
        <v>458.61667040352415</v>
      </c>
      <c r="R574" s="383"/>
      <c r="S574" s="383"/>
      <c r="T574" s="413">
        <v>9.2751449109075318E-4</v>
      </c>
      <c r="U574" s="413">
        <v>4.6431004418206669E-2</v>
      </c>
      <c r="V574" s="411">
        <v>766.11157290041001</v>
      </c>
      <c r="W574" s="383"/>
      <c r="X574" s="414"/>
      <c r="Y574" s="413">
        <v>0</v>
      </c>
      <c r="Z574" s="413">
        <v>0</v>
      </c>
      <c r="AA574" s="411">
        <v>0</v>
      </c>
      <c r="AB574" s="383"/>
      <c r="AC574" s="383"/>
    </row>
    <row r="575" spans="2:29" customFormat="1" hidden="1" outlineLevel="1" x14ac:dyDescent="0.25">
      <c r="B575" s="17" t="s">
        <v>5695</v>
      </c>
      <c r="C575" s="17" t="s">
        <v>5705</v>
      </c>
      <c r="D575" s="412" t="s">
        <v>1709</v>
      </c>
      <c r="E575" s="413">
        <v>3.3498457278797771E-5</v>
      </c>
      <c r="F575" s="413">
        <v>1.8424151503338773E-5</v>
      </c>
      <c r="G575" s="411">
        <v>0.30399849980508975</v>
      </c>
      <c r="H575" s="383"/>
      <c r="I575" s="383"/>
      <c r="J575" s="413">
        <v>5.1225181031034101E-5</v>
      </c>
      <c r="K575" s="413">
        <v>2.8173849567068756E-5</v>
      </c>
      <c r="L575" s="411">
        <v>0.46486851785663447</v>
      </c>
      <c r="M575" s="383"/>
      <c r="N575" s="383"/>
      <c r="O575" s="413">
        <v>2.2209486069745428E-5</v>
      </c>
      <c r="P575" s="413">
        <v>1.2215217338359985E-5</v>
      </c>
      <c r="Q575" s="411">
        <v>0.20155108608293976</v>
      </c>
      <c r="R575" s="383"/>
      <c r="S575" s="383"/>
      <c r="T575" s="413">
        <v>3.7100579643630126E-5</v>
      </c>
      <c r="U575" s="413">
        <v>2.040531880399657E-5</v>
      </c>
      <c r="V575" s="411">
        <v>0.33668776026594344</v>
      </c>
      <c r="W575" s="383"/>
      <c r="X575" s="414"/>
      <c r="Y575" s="413">
        <v>0</v>
      </c>
      <c r="Z575" s="413">
        <v>0</v>
      </c>
      <c r="AA575" s="411">
        <v>0</v>
      </c>
      <c r="AB575" s="383"/>
      <c r="AC575" s="383"/>
    </row>
    <row r="576" spans="2:29" customFormat="1" hidden="1" outlineLevel="1" x14ac:dyDescent="0.25">
      <c r="B576" s="17" t="s">
        <v>5551</v>
      </c>
      <c r="C576" s="17" t="s">
        <v>5706</v>
      </c>
      <c r="D576" s="412" t="s">
        <v>1709</v>
      </c>
      <c r="E576" s="413">
        <v>8.3746143196994417E-5</v>
      </c>
      <c r="F576" s="413">
        <v>3.4503410997161704E-5</v>
      </c>
      <c r="G576" s="411">
        <v>0.56930628145316808</v>
      </c>
      <c r="H576" s="383"/>
      <c r="I576" s="383"/>
      <c r="J576" s="413">
        <v>1.2806295257758522E-4</v>
      </c>
      <c r="K576" s="413">
        <v>5.2761936461965121E-5</v>
      </c>
      <c r="L576" s="411">
        <v>0.87057195162242451</v>
      </c>
      <c r="M576" s="383"/>
      <c r="N576" s="383"/>
      <c r="O576" s="413">
        <v>5.5523715174363568E-5</v>
      </c>
      <c r="P576" s="413">
        <v>2.2875770651837789E-5</v>
      </c>
      <c r="Q576" s="411">
        <v>0.3774502157553235</v>
      </c>
      <c r="R576" s="383"/>
      <c r="S576" s="383"/>
      <c r="T576" s="413">
        <v>9.2751449109075321E-5</v>
      </c>
      <c r="U576" s="413">
        <v>3.8213597032939026E-5</v>
      </c>
      <c r="V576" s="411">
        <v>0.63052435104349391</v>
      </c>
      <c r="W576" s="383"/>
      <c r="X576" s="414"/>
      <c r="Y576" s="413">
        <v>0</v>
      </c>
      <c r="Z576" s="413">
        <v>0</v>
      </c>
      <c r="AA576" s="411">
        <v>0</v>
      </c>
      <c r="AB576" s="383"/>
      <c r="AC576" s="383"/>
    </row>
    <row r="577" spans="2:29" customFormat="1" hidden="1" outlineLevel="1" x14ac:dyDescent="0.25">
      <c r="B577" s="17" t="s">
        <v>5695</v>
      </c>
      <c r="C577" s="17" t="s">
        <v>5707</v>
      </c>
      <c r="D577" s="412" t="s">
        <v>1709</v>
      </c>
      <c r="E577" s="413">
        <v>3.3498457278797771E-5</v>
      </c>
      <c r="F577" s="413">
        <v>7.3763602927912682E-4</v>
      </c>
      <c r="G577" s="411">
        <v>12.170994483105593</v>
      </c>
      <c r="H577" s="383"/>
      <c r="I577" s="383"/>
      <c r="J577" s="413">
        <v>5.1225181031034101E-5</v>
      </c>
      <c r="K577" s="413">
        <v>1.1279784863033706E-3</v>
      </c>
      <c r="L577" s="411">
        <v>18.611645024005615</v>
      </c>
      <c r="M577" s="383"/>
      <c r="N577" s="383"/>
      <c r="O577" s="413">
        <v>2.2209486069745428E-5</v>
      </c>
      <c r="P577" s="413">
        <v>4.8905288325579437E-4</v>
      </c>
      <c r="Q577" s="411">
        <v>8.0693725737206066</v>
      </c>
      <c r="R577" s="383"/>
      <c r="S577" s="383"/>
      <c r="T577" s="413">
        <v>3.7100579643630126E-5</v>
      </c>
      <c r="U577" s="413">
        <v>8.1695476375273526E-4</v>
      </c>
      <c r="V577" s="411">
        <v>13.479753601920132</v>
      </c>
      <c r="W577" s="383"/>
      <c r="X577" s="414"/>
      <c r="Y577" s="413">
        <v>0</v>
      </c>
      <c r="Z577" s="413">
        <v>0</v>
      </c>
      <c r="AA577" s="411">
        <v>0</v>
      </c>
      <c r="AB577" s="383"/>
      <c r="AC577" s="383"/>
    </row>
    <row r="578" spans="2:29" customFormat="1" hidden="1" outlineLevel="1" x14ac:dyDescent="0.25">
      <c r="B578" s="17" t="s">
        <v>5551</v>
      </c>
      <c r="C578" s="17" t="s">
        <v>5708</v>
      </c>
      <c r="D578" s="412" t="s">
        <v>1709</v>
      </c>
      <c r="E578" s="413">
        <v>3.3498457278797771E-5</v>
      </c>
      <c r="F578" s="413">
        <v>3.783650749640208E-4</v>
      </c>
      <c r="G578" s="411">
        <v>6.243023736906343</v>
      </c>
      <c r="H578" s="383"/>
      <c r="I578" s="383"/>
      <c r="J578" s="413">
        <v>5.1225181031034101E-5</v>
      </c>
      <c r="K578" s="413">
        <v>5.7858841974553011E-4</v>
      </c>
      <c r="L578" s="411">
        <v>9.5467089258012461</v>
      </c>
      <c r="M578" s="383"/>
      <c r="N578" s="383"/>
      <c r="O578" s="413">
        <v>2.2209486069745428E-5</v>
      </c>
      <c r="P578" s="413">
        <v>2.5085614515777457E-4</v>
      </c>
      <c r="Q578" s="411">
        <v>4.13912639510328</v>
      </c>
      <c r="R578" s="383"/>
      <c r="S578" s="383"/>
      <c r="T578" s="413">
        <v>3.7100579643630126E-5</v>
      </c>
      <c r="U578" s="413">
        <v>4.1905104707480226E-4</v>
      </c>
      <c r="V578" s="411">
        <v>6.9143422767342377</v>
      </c>
      <c r="W578" s="383"/>
      <c r="X578" s="414"/>
      <c r="Y578" s="413">
        <v>0</v>
      </c>
      <c r="Z578" s="413">
        <v>0</v>
      </c>
      <c r="AA578" s="411">
        <v>0</v>
      </c>
      <c r="AB578" s="383"/>
      <c r="AC578" s="383"/>
    </row>
    <row r="579" spans="2:29" customFormat="1" hidden="1" outlineLevel="1" x14ac:dyDescent="0.25">
      <c r="B579" s="17" t="s">
        <v>5448</v>
      </c>
      <c r="C579" s="17" t="s">
        <v>3476</v>
      </c>
      <c r="D579" s="412" t="s">
        <v>1709</v>
      </c>
      <c r="E579" s="413">
        <v>5.0247685918196653E-5</v>
      </c>
      <c r="F579" s="413">
        <v>3.7300532179941316E-4</v>
      </c>
      <c r="G579" s="411">
        <v>6.1545878096903168</v>
      </c>
      <c r="H579" s="383"/>
      <c r="I579" s="383"/>
      <c r="J579" s="413">
        <v>7.6837771546551145E-5</v>
      </c>
      <c r="K579" s="413">
        <v>5.7039239078056467E-4</v>
      </c>
      <c r="L579" s="411">
        <v>9.4114744478793178</v>
      </c>
      <c r="M579" s="383"/>
      <c r="N579" s="383"/>
      <c r="O579" s="413">
        <v>3.3314229104618143E-5</v>
      </c>
      <c r="P579" s="413">
        <v>2.4730262738661534E-4</v>
      </c>
      <c r="Q579" s="411">
        <v>4.0804933518791531</v>
      </c>
      <c r="R579" s="383"/>
      <c r="S579" s="383"/>
      <c r="T579" s="413">
        <v>5.5650869465445189E-5</v>
      </c>
      <c r="U579" s="413">
        <v>4.1311495433182143E-4</v>
      </c>
      <c r="V579" s="411">
        <v>6.8163967464750534</v>
      </c>
      <c r="W579" s="383"/>
      <c r="X579" s="414"/>
      <c r="Y579" s="413">
        <v>0</v>
      </c>
      <c r="Z579" s="413">
        <v>0</v>
      </c>
      <c r="AA579" s="411">
        <v>0</v>
      </c>
      <c r="AB579" s="383"/>
      <c r="AC579" s="383"/>
    </row>
    <row r="580" spans="2:29" customFormat="1" hidden="1" outlineLevel="1" x14ac:dyDescent="0.25">
      <c r="B580" s="17" t="s">
        <v>5695</v>
      </c>
      <c r="C580" s="17" t="s">
        <v>2917</v>
      </c>
      <c r="D580" s="412" t="s">
        <v>1709</v>
      </c>
      <c r="E580" s="413">
        <v>1.6749228639398885E-5</v>
      </c>
      <c r="F580" s="413">
        <v>4.5507654213246772E-4</v>
      </c>
      <c r="G580" s="411">
        <v>7.5087629451857172</v>
      </c>
      <c r="H580" s="383"/>
      <c r="I580" s="383"/>
      <c r="J580" s="413">
        <v>2.5612590515517051E-5</v>
      </c>
      <c r="K580" s="413">
        <v>6.9589408430659834E-4</v>
      </c>
      <c r="L580" s="411">
        <v>11.482252391058873</v>
      </c>
      <c r="M580" s="383"/>
      <c r="N580" s="383"/>
      <c r="O580" s="413">
        <v>1.1104743034872714E-5</v>
      </c>
      <c r="P580" s="413">
        <v>3.0171586825749165E-4</v>
      </c>
      <c r="Q580" s="411">
        <v>4.9783118262486123</v>
      </c>
      <c r="R580" s="383"/>
      <c r="S580" s="383"/>
      <c r="T580" s="413">
        <v>1.8550289821815063E-5</v>
      </c>
      <c r="U580" s="413">
        <v>5.0401137445871529E-4</v>
      </c>
      <c r="V580" s="411">
        <v>8.3161876785688023</v>
      </c>
      <c r="W580" s="383"/>
      <c r="X580" s="414"/>
      <c r="Y580" s="413">
        <v>0</v>
      </c>
      <c r="Z580" s="413">
        <v>0</v>
      </c>
      <c r="AA580" s="411">
        <v>0</v>
      </c>
      <c r="AB580" s="383"/>
      <c r="AC580" s="383"/>
    </row>
    <row r="581" spans="2:29" customFormat="1" hidden="1" outlineLevel="1" x14ac:dyDescent="0.25">
      <c r="B581" s="17" t="s">
        <v>5695</v>
      </c>
      <c r="C581" s="17" t="s">
        <v>2919</v>
      </c>
      <c r="D581" s="412" t="s">
        <v>1709</v>
      </c>
      <c r="E581" s="413">
        <v>1.6749228639398885E-5</v>
      </c>
      <c r="F581" s="413">
        <v>1.5526534948722765E-4</v>
      </c>
      <c r="G581" s="411">
        <v>2.5618782665392561</v>
      </c>
      <c r="H581" s="383"/>
      <c r="I581" s="383"/>
      <c r="J581" s="413">
        <v>2.5612590515517051E-5</v>
      </c>
      <c r="K581" s="413">
        <v>2.3742871407884302E-4</v>
      </c>
      <c r="L581" s="411">
        <v>3.9175737823009098</v>
      </c>
      <c r="M581" s="383"/>
      <c r="N581" s="383"/>
      <c r="O581" s="413">
        <v>1.1104743034872714E-5</v>
      </c>
      <c r="P581" s="413">
        <v>1.0294096793327006E-4</v>
      </c>
      <c r="Q581" s="411">
        <v>1.698525970898956</v>
      </c>
      <c r="R581" s="383"/>
      <c r="S581" s="383"/>
      <c r="T581" s="413">
        <v>1.8550289821815063E-5</v>
      </c>
      <c r="U581" s="413">
        <v>1.7196118664822562E-4</v>
      </c>
      <c r="V581" s="411">
        <v>2.8373595796957227</v>
      </c>
      <c r="W581" s="383"/>
      <c r="X581" s="414"/>
      <c r="Y581" s="413">
        <v>0</v>
      </c>
      <c r="Z581" s="413">
        <v>0</v>
      </c>
      <c r="AA581" s="411">
        <v>0</v>
      </c>
      <c r="AB581" s="383"/>
      <c r="AC581" s="383"/>
    </row>
    <row r="582" spans="2:29" hidden="1" outlineLevel="1" x14ac:dyDescent="0.25">
      <c r="B582" s="185" t="s">
        <v>5266</v>
      </c>
      <c r="C582" s="185" t="s">
        <v>5709</v>
      </c>
      <c r="D582" s="187" t="s">
        <v>1709</v>
      </c>
      <c r="E582" s="382">
        <v>8.2741189478630489E-3</v>
      </c>
      <c r="F582" s="382">
        <v>4.2859936149930597E-2</v>
      </c>
      <c r="G582" s="411">
        <v>707.1889464738548</v>
      </c>
      <c r="H582" s="383"/>
      <c r="I582" s="383"/>
      <c r="J582" s="382">
        <v>1.146144377045849E-2</v>
      </c>
      <c r="K582" s="382">
        <v>5.9370278730974994E-2</v>
      </c>
      <c r="L582" s="411">
        <v>979.60959906108735</v>
      </c>
      <c r="M582" s="383"/>
      <c r="N582" s="383"/>
      <c r="O582" s="382">
        <v>8.3853024654400622E-3</v>
      </c>
      <c r="P582" s="382">
        <v>4.343586677097952E-2</v>
      </c>
      <c r="Q582" s="411">
        <v>716.69180172116205</v>
      </c>
      <c r="R582" s="383"/>
      <c r="S582" s="383"/>
      <c r="T582" s="382">
        <v>4.1131472384492085E-3</v>
      </c>
      <c r="U582" s="382">
        <v>2.13061026951669E-2</v>
      </c>
      <c r="V582" s="411">
        <v>351.55069447025386</v>
      </c>
      <c r="W582" s="383"/>
      <c r="X582" s="383"/>
      <c r="Y582" s="382">
        <v>0</v>
      </c>
      <c r="Z582" s="382">
        <v>0</v>
      </c>
      <c r="AA582" s="411">
        <v>0</v>
      </c>
      <c r="AB582" s="383"/>
      <c r="AC582" s="383"/>
    </row>
    <row r="583" spans="2:29" customFormat="1" hidden="1" outlineLevel="1" x14ac:dyDescent="0.25">
      <c r="B583" s="17" t="s">
        <v>5266</v>
      </c>
      <c r="C583" s="17" t="s">
        <v>5710</v>
      </c>
      <c r="D583" s="412" t="s">
        <v>1709</v>
      </c>
      <c r="E583" s="413">
        <v>4.9912701345408679E-3</v>
      </c>
      <c r="F583" s="413">
        <v>2.5555303088849242E-2</v>
      </c>
      <c r="G583" s="411">
        <v>421.66250096601249</v>
      </c>
      <c r="H583" s="383"/>
      <c r="I583" s="383"/>
      <c r="J583" s="413">
        <v>6.9139883473615998E-3</v>
      </c>
      <c r="K583" s="413">
        <v>3.5399620338491394E-2</v>
      </c>
      <c r="L583" s="411">
        <v>584.09373558510799</v>
      </c>
      <c r="M583" s="383"/>
      <c r="N583" s="383"/>
      <c r="O583" s="413">
        <v>5.0583403536460288E-3</v>
      </c>
      <c r="P583" s="413">
        <v>2.5898702610667668E-2</v>
      </c>
      <c r="Q583" s="411">
        <v>427.32859307601655</v>
      </c>
      <c r="R583" s="383"/>
      <c r="S583" s="383"/>
      <c r="T583" s="413">
        <v>2.4812102774450688E-3</v>
      </c>
      <c r="U583" s="413">
        <v>1.2703796620518753E-2</v>
      </c>
      <c r="V583" s="411">
        <v>209.61264423855943</v>
      </c>
      <c r="W583" s="383"/>
      <c r="X583" s="414"/>
      <c r="Y583" s="413">
        <v>0</v>
      </c>
      <c r="Z583" s="413">
        <v>0</v>
      </c>
      <c r="AA583" s="411">
        <v>0</v>
      </c>
      <c r="AB583" s="383"/>
      <c r="AC583" s="383"/>
    </row>
    <row r="584" spans="2:29" hidden="1" outlineLevel="1" x14ac:dyDescent="0.25">
      <c r="B584" s="185" t="s">
        <v>5266</v>
      </c>
      <c r="C584" s="185" t="s">
        <v>5711</v>
      </c>
      <c r="D584" s="187" t="s">
        <v>1709</v>
      </c>
      <c r="E584" s="382">
        <v>9.9992894977211349E-3</v>
      </c>
      <c r="F584" s="382">
        <v>4.4596831159836259E-2</v>
      </c>
      <c r="G584" s="411">
        <v>735.84771413729823</v>
      </c>
      <c r="H584" s="383"/>
      <c r="I584" s="383"/>
      <c r="J584" s="382">
        <v>1.3851177997902265E-2</v>
      </c>
      <c r="K584" s="382">
        <v>6.1776253870644102E-2</v>
      </c>
      <c r="L584" s="411">
        <v>1019.3081888656277</v>
      </c>
      <c r="M584" s="383"/>
      <c r="N584" s="383"/>
      <c r="O584" s="382">
        <v>1.0133655003780804E-2</v>
      </c>
      <c r="P584" s="382">
        <v>4.5196101316862379E-2</v>
      </c>
      <c r="Q584" s="411">
        <v>745.73567172822925</v>
      </c>
      <c r="R584" s="383"/>
      <c r="S584" s="383"/>
      <c r="T584" s="382">
        <v>4.970746763874853E-3</v>
      </c>
      <c r="U584" s="382">
        <v>2.2169530566881847E-2</v>
      </c>
      <c r="V584" s="411">
        <v>365.7972543535505</v>
      </c>
      <c r="W584" s="383"/>
      <c r="X584" s="383"/>
      <c r="Y584" s="382">
        <v>0</v>
      </c>
      <c r="Z584" s="382">
        <v>0</v>
      </c>
      <c r="AA584" s="411">
        <v>0</v>
      </c>
      <c r="AB584" s="383"/>
      <c r="AC584" s="383"/>
    </row>
    <row r="585" spans="2:29" hidden="1" outlineLevel="1" x14ac:dyDescent="0.25">
      <c r="B585" s="185" t="s">
        <v>5266</v>
      </c>
      <c r="C585" s="185" t="s">
        <v>5712</v>
      </c>
      <c r="D585" s="187" t="s">
        <v>1709</v>
      </c>
      <c r="E585" s="382">
        <v>9.6978033822119544E-3</v>
      </c>
      <c r="F585" s="382">
        <v>4.2670334881732594E-2</v>
      </c>
      <c r="G585" s="411">
        <v>704.06052554858775</v>
      </c>
      <c r="H585" s="383"/>
      <c r="I585" s="383"/>
      <c r="J585" s="382">
        <v>1.343355454067908E-2</v>
      </c>
      <c r="K585" s="382">
        <v>5.9107639978987971E-2</v>
      </c>
      <c r="L585" s="411">
        <v>975.27605965330156</v>
      </c>
      <c r="M585" s="383"/>
      <c r="N585" s="383"/>
      <c r="O585" s="382">
        <v>9.8281176669833929E-3</v>
      </c>
      <c r="P585" s="382">
        <v>4.3243717734726926E-2</v>
      </c>
      <c r="Q585" s="411">
        <v>713.52134262299433</v>
      </c>
      <c r="R585" s="383"/>
      <c r="S585" s="383"/>
      <c r="T585" s="382">
        <v>4.8208750021499838E-3</v>
      </c>
      <c r="U585" s="382">
        <v>2.1211850009459923E-2</v>
      </c>
      <c r="V585" s="411">
        <v>349.99552515608872</v>
      </c>
      <c r="W585" s="383"/>
      <c r="X585" s="383"/>
      <c r="Y585" s="382">
        <v>0</v>
      </c>
      <c r="Z585" s="382">
        <v>0</v>
      </c>
      <c r="AA585" s="411">
        <v>0</v>
      </c>
      <c r="AB585" s="383"/>
      <c r="AC585" s="383"/>
    </row>
    <row r="586" spans="2:29" customFormat="1" hidden="1" outlineLevel="1" x14ac:dyDescent="0.25">
      <c r="B586" s="17" t="s">
        <v>5266</v>
      </c>
      <c r="C586" s="17" t="s">
        <v>5713</v>
      </c>
      <c r="D586" s="412" t="s">
        <v>1709</v>
      </c>
      <c r="E586" s="413">
        <v>1.9596597508096695E-3</v>
      </c>
      <c r="F586" s="413">
        <v>1.0053054521653604E-2</v>
      </c>
      <c r="G586" s="411">
        <v>165.87539960728446</v>
      </c>
      <c r="H586" s="383"/>
      <c r="I586" s="383"/>
      <c r="J586" s="413">
        <v>2.7145524719506954E-3</v>
      </c>
      <c r="K586" s="413">
        <v>1.3925654181107068E-2</v>
      </c>
      <c r="L586" s="411">
        <v>229.77329398826663</v>
      </c>
      <c r="M586" s="383"/>
      <c r="N586" s="383"/>
      <c r="O586" s="413">
        <v>1.9859926891831726E-3</v>
      </c>
      <c r="P586" s="413">
        <v>1.0188142495509676E-2</v>
      </c>
      <c r="Q586" s="411">
        <v>168.10435117590964</v>
      </c>
      <c r="R586" s="383"/>
      <c r="S586" s="383"/>
      <c r="T586" s="413">
        <v>9.7416645121165457E-4</v>
      </c>
      <c r="U586" s="413">
        <v>4.997473894715789E-3</v>
      </c>
      <c r="V586" s="411">
        <v>82.458319262810519</v>
      </c>
      <c r="W586" s="383"/>
      <c r="X586" s="414"/>
      <c r="Y586" s="413">
        <v>0</v>
      </c>
      <c r="Z586" s="413">
        <v>0</v>
      </c>
      <c r="AA586" s="411">
        <v>0</v>
      </c>
      <c r="AB586" s="383"/>
      <c r="AC586" s="383"/>
    </row>
    <row r="587" spans="2:29" customFormat="1" hidden="1" outlineLevel="1" x14ac:dyDescent="0.25">
      <c r="B587" s="17" t="s">
        <v>5266</v>
      </c>
      <c r="C587" s="17" t="s">
        <v>5714</v>
      </c>
      <c r="D587" s="412" t="s">
        <v>1709</v>
      </c>
      <c r="E587" s="413">
        <v>1.2561921479549163E-3</v>
      </c>
      <c r="F587" s="413">
        <v>6.6955041485997043E-3</v>
      </c>
      <c r="G587" s="411">
        <v>110.47581845189512</v>
      </c>
      <c r="H587" s="383"/>
      <c r="I587" s="383"/>
      <c r="J587" s="413">
        <v>1.740097738429933E-3</v>
      </c>
      <c r="K587" s="413">
        <v>9.2747209458315417E-3</v>
      </c>
      <c r="L587" s="411">
        <v>153.03289560622045</v>
      </c>
      <c r="M587" s="383"/>
      <c r="N587" s="383"/>
      <c r="O587" s="413">
        <v>1.2730722366558797E-3</v>
      </c>
      <c r="P587" s="413">
        <v>6.7854750213758403E-3</v>
      </c>
      <c r="Q587" s="411">
        <v>111.96033785270137</v>
      </c>
      <c r="R587" s="383"/>
      <c r="S587" s="383"/>
      <c r="T587" s="413">
        <v>6.2446567385362464E-4</v>
      </c>
      <c r="U587" s="413">
        <v>3.3284020416398199E-3</v>
      </c>
      <c r="V587" s="411">
        <v>54.918633687057032</v>
      </c>
      <c r="W587" s="383"/>
      <c r="X587" s="414"/>
      <c r="Y587" s="413">
        <v>0</v>
      </c>
      <c r="Z587" s="413">
        <v>0</v>
      </c>
      <c r="AA587" s="411">
        <v>0</v>
      </c>
      <c r="AB587" s="383"/>
      <c r="AC587" s="383"/>
    </row>
    <row r="588" spans="2:29" hidden="1" outlineLevel="1" x14ac:dyDescent="0.25">
      <c r="B588" s="185" t="s">
        <v>5266</v>
      </c>
      <c r="C588" s="185" t="s">
        <v>5715</v>
      </c>
      <c r="D588" s="187" t="s">
        <v>1709</v>
      </c>
      <c r="E588" s="382">
        <v>6.0129730815441998E-3</v>
      </c>
      <c r="F588" s="382">
        <v>3.9384973684114505E-2</v>
      </c>
      <c r="G588" s="411">
        <v>649.85206578788927</v>
      </c>
      <c r="H588" s="383"/>
      <c r="I588" s="383"/>
      <c r="J588" s="382">
        <v>8.3292678412846127E-3</v>
      </c>
      <c r="K588" s="382">
        <v>5.4556704360414203E-2</v>
      </c>
      <c r="L588" s="411">
        <v>900.18562194683432</v>
      </c>
      <c r="M588" s="383"/>
      <c r="N588" s="383"/>
      <c r="O588" s="382">
        <v>6.0937724394594783E-3</v>
      </c>
      <c r="P588" s="382">
        <v>3.9914209478459577E-2</v>
      </c>
      <c r="Q588" s="411">
        <v>658.58445639458296</v>
      </c>
      <c r="R588" s="383"/>
      <c r="S588" s="383"/>
      <c r="T588" s="382">
        <v>2.9891090255126838E-3</v>
      </c>
      <c r="U588" s="382">
        <v>1.9578664117108076E-2</v>
      </c>
      <c r="V588" s="411">
        <v>323.04795793228323</v>
      </c>
      <c r="W588" s="383"/>
      <c r="X588" s="383"/>
      <c r="Y588" s="382">
        <v>0</v>
      </c>
      <c r="Z588" s="382">
        <v>0</v>
      </c>
      <c r="AA588" s="411">
        <v>0</v>
      </c>
      <c r="AB588" s="383"/>
      <c r="AC588" s="383"/>
    </row>
    <row r="589" spans="2:29" customFormat="1" hidden="1" outlineLevel="1" x14ac:dyDescent="0.25">
      <c r="B589" s="17" t="s">
        <v>5266</v>
      </c>
      <c r="C589" s="17" t="s">
        <v>5716</v>
      </c>
      <c r="D589" s="412" t="s">
        <v>1709</v>
      </c>
      <c r="E589" s="413">
        <v>1.9261612935308717E-3</v>
      </c>
      <c r="F589" s="413">
        <v>1.6757603253718584E-2</v>
      </c>
      <c r="G589" s="411">
        <v>276.50045368635665</v>
      </c>
      <c r="H589" s="383"/>
      <c r="I589" s="383"/>
      <c r="J589" s="413">
        <v>2.6681498655925632E-3</v>
      </c>
      <c r="K589" s="413">
        <v>2.3212903830655301E-2</v>
      </c>
      <c r="L589" s="411">
        <v>383.01291320581248</v>
      </c>
      <c r="M589" s="383"/>
      <c r="N589" s="383"/>
      <c r="O589" s="413">
        <v>1.9520440962056827E-3</v>
      </c>
      <c r="P589" s="413">
        <v>1.6982783636989438E-2</v>
      </c>
      <c r="Q589" s="411">
        <v>280.21593001032574</v>
      </c>
      <c r="R589" s="383"/>
      <c r="S589" s="383"/>
      <c r="T589" s="413">
        <v>9.5751403324222475E-4</v>
      </c>
      <c r="U589" s="413">
        <v>8.3303720892073541E-3</v>
      </c>
      <c r="V589" s="411">
        <v>137.45113947192135</v>
      </c>
      <c r="W589" s="383"/>
      <c r="X589" s="383"/>
      <c r="Y589" s="413">
        <v>0</v>
      </c>
      <c r="Z589" s="413">
        <v>0</v>
      </c>
      <c r="AA589" s="411">
        <v>0</v>
      </c>
      <c r="AB589" s="383"/>
      <c r="AC589" s="383"/>
    </row>
    <row r="590" spans="2:29" customFormat="1" hidden="1" outlineLevel="1" x14ac:dyDescent="0.25">
      <c r="B590" s="17" t="s">
        <v>5448</v>
      </c>
      <c r="C590" s="17" t="s">
        <v>5717</v>
      </c>
      <c r="D590" s="412" t="s">
        <v>1709</v>
      </c>
      <c r="E590" s="413">
        <v>3.3498457278797771E-5</v>
      </c>
      <c r="F590" s="413">
        <v>1.5308794976410582E-4</v>
      </c>
      <c r="G590" s="411">
        <v>2.5259511711077458</v>
      </c>
      <c r="H590" s="383"/>
      <c r="I590" s="383"/>
      <c r="J590" s="413">
        <v>4.6402606358131546E-5</v>
      </c>
      <c r="K590" s="413">
        <v>2.1205991105666117E-4</v>
      </c>
      <c r="L590" s="411">
        <v>3.4989885324349093</v>
      </c>
      <c r="M590" s="383"/>
      <c r="N590" s="383"/>
      <c r="O590" s="413">
        <v>3.394859297749013E-5</v>
      </c>
      <c r="P590" s="413">
        <v>1.551450699071299E-4</v>
      </c>
      <c r="Q590" s="411">
        <v>2.5598936534676433</v>
      </c>
      <c r="R590" s="383"/>
      <c r="S590" s="383"/>
      <c r="T590" s="413">
        <v>1.6652417969429994E-5</v>
      </c>
      <c r="U590" s="413">
        <v>7.610155012029507E-5</v>
      </c>
      <c r="V590" s="411">
        <v>1.2556755769848686</v>
      </c>
      <c r="W590" s="383"/>
      <c r="X590" s="383"/>
      <c r="Y590" s="413">
        <v>0</v>
      </c>
      <c r="Z590" s="413">
        <v>0</v>
      </c>
      <c r="AA590" s="411">
        <v>0</v>
      </c>
      <c r="AB590" s="383"/>
      <c r="AC590" s="383"/>
    </row>
    <row r="591" spans="2:29" customFormat="1" hidden="1" outlineLevel="1" x14ac:dyDescent="0.25">
      <c r="B591" s="17" t="s">
        <v>5551</v>
      </c>
      <c r="C591" s="17" t="s">
        <v>5718</v>
      </c>
      <c r="D591" s="412" t="s">
        <v>1709</v>
      </c>
      <c r="E591" s="413">
        <v>1.6749228639398885E-5</v>
      </c>
      <c r="F591" s="413">
        <v>1.0384521756427308E-5</v>
      </c>
      <c r="G591" s="411">
        <v>0.17134460898105058</v>
      </c>
      <c r="H591" s="383"/>
      <c r="I591" s="383"/>
      <c r="J591" s="413">
        <v>2.3201303179065773E-5</v>
      </c>
      <c r="K591" s="413">
        <v>1.4384807971020779E-5</v>
      </c>
      <c r="L591" s="411">
        <v>0.23734933152184284</v>
      </c>
      <c r="M591" s="383"/>
      <c r="N591" s="383"/>
      <c r="O591" s="413">
        <v>1.6974296488745065E-5</v>
      </c>
      <c r="P591" s="413">
        <v>1.052406382302194E-5</v>
      </c>
      <c r="Q591" s="411">
        <v>0.173647053079862</v>
      </c>
      <c r="R591" s="383"/>
      <c r="S591" s="383"/>
      <c r="T591" s="413">
        <v>8.326208984714997E-6</v>
      </c>
      <c r="U591" s="413">
        <v>5.1622495705232973E-6</v>
      </c>
      <c r="V591" s="411">
        <v>8.5177117913634401E-2</v>
      </c>
      <c r="W591" s="383"/>
      <c r="X591" s="383"/>
      <c r="Y591" s="413">
        <v>0</v>
      </c>
      <c r="Z591" s="413">
        <v>0</v>
      </c>
      <c r="AA591" s="411">
        <v>0</v>
      </c>
      <c r="AB591" s="383"/>
      <c r="AC591" s="383"/>
    </row>
    <row r="592" spans="2:29" customFormat="1" hidden="1" outlineLevel="1" x14ac:dyDescent="0.25">
      <c r="B592" s="17" t="s">
        <v>5381</v>
      </c>
      <c r="C592" s="17" t="s">
        <v>5719</v>
      </c>
      <c r="D592" s="412" t="s">
        <v>2432</v>
      </c>
      <c r="E592" s="413">
        <v>1.6749228639398885E-5</v>
      </c>
      <c r="F592" s="413">
        <v>1.0083035640918128E-4</v>
      </c>
      <c r="G592" s="411">
        <v>1.6637008807514913</v>
      </c>
      <c r="H592" s="383"/>
      <c r="I592" s="383"/>
      <c r="J592" s="413">
        <v>2.3201303179065773E-5</v>
      </c>
      <c r="K592" s="413">
        <v>1.3967184513797594E-4</v>
      </c>
      <c r="L592" s="411">
        <v>2.304585444776603</v>
      </c>
      <c r="M592" s="383"/>
      <c r="N592" s="383"/>
      <c r="O592" s="413">
        <v>1.6974296488745065E-5</v>
      </c>
      <c r="P592" s="413">
        <v>1.0218526486224527E-4</v>
      </c>
      <c r="Q592" s="411">
        <v>1.6860568702270469</v>
      </c>
      <c r="R592" s="383"/>
      <c r="S592" s="383"/>
      <c r="T592" s="413">
        <v>8.326208984714997E-6</v>
      </c>
      <c r="U592" s="413">
        <v>5.0123778087984269E-5</v>
      </c>
      <c r="V592" s="411">
        <v>0.82704233845174047</v>
      </c>
      <c r="W592" s="383"/>
      <c r="X592" s="383"/>
      <c r="Y592" s="413">
        <v>0</v>
      </c>
      <c r="Z592" s="413">
        <v>0</v>
      </c>
      <c r="AA592" s="411">
        <v>0</v>
      </c>
      <c r="AB592" s="383"/>
      <c r="AC592" s="383"/>
    </row>
    <row r="593" spans="1:29" customFormat="1" hidden="1" outlineLevel="1" x14ac:dyDescent="0.25">
      <c r="B593" s="17" t="s">
        <v>5551</v>
      </c>
      <c r="C593" s="17" t="s">
        <v>5720</v>
      </c>
      <c r="D593" s="412" t="s">
        <v>1709</v>
      </c>
      <c r="E593" s="413">
        <v>6.6996914557595542E-5</v>
      </c>
      <c r="F593" s="413">
        <v>1.7000467068989869E-4</v>
      </c>
      <c r="G593" s="411">
        <v>2.8050770663833284</v>
      </c>
      <c r="H593" s="383"/>
      <c r="I593" s="383"/>
      <c r="J593" s="413">
        <v>2.3549322726751761E-4</v>
      </c>
      <c r="K593" s="413">
        <v>2.3549322726751761E-4</v>
      </c>
      <c r="L593" s="411">
        <v>3.8856382499140407</v>
      </c>
      <c r="M593" s="383"/>
      <c r="N593" s="383"/>
      <c r="O593" s="413">
        <v>6.7897185954980259E-5</v>
      </c>
      <c r="P593" s="413">
        <v>1.7228910936076239E-4</v>
      </c>
      <c r="Q593" s="411">
        <v>2.8427703044525794</v>
      </c>
      <c r="R593" s="383"/>
      <c r="S593" s="383"/>
      <c r="T593" s="413">
        <v>3.3304835938859988E-5</v>
      </c>
      <c r="U593" s="413">
        <v>8.4511021194857207E-5</v>
      </c>
      <c r="V593" s="411">
        <v>1.394431849715144</v>
      </c>
      <c r="W593" s="383"/>
      <c r="X593" s="383"/>
      <c r="Y593" s="413">
        <v>0</v>
      </c>
      <c r="Z593" s="413">
        <v>0</v>
      </c>
      <c r="AA593" s="411">
        <v>0</v>
      </c>
      <c r="AB593" s="383"/>
      <c r="AC593" s="383"/>
    </row>
    <row r="594" spans="1:29" customFormat="1" hidden="1" outlineLevel="1" x14ac:dyDescent="0.25">
      <c r="B594" s="17" t="s">
        <v>5381</v>
      </c>
      <c r="C594" s="17" t="s">
        <v>5721</v>
      </c>
      <c r="D594" s="412" t="s">
        <v>1709</v>
      </c>
      <c r="E594" s="413">
        <v>1.5074305775458996E-4</v>
      </c>
      <c r="F594" s="413">
        <v>1.443783508716184E-4</v>
      </c>
      <c r="G594" s="411">
        <v>2.3822427893817038</v>
      </c>
      <c r="H594" s="383"/>
      <c r="I594" s="383"/>
      <c r="J594" s="413">
        <v>4.2127461586720274E-5</v>
      </c>
      <c r="K594" s="413">
        <v>4.2127461586720274E-5</v>
      </c>
      <c r="L594" s="411">
        <v>0.69510311618088449</v>
      </c>
      <c r="M594" s="383"/>
      <c r="N594" s="383"/>
      <c r="O594" s="413">
        <v>1.2106583981948808E-4</v>
      </c>
      <c r="P594" s="413">
        <v>1.1599065745212957E-4</v>
      </c>
      <c r="Q594" s="411">
        <v>1.9138458479601379</v>
      </c>
      <c r="R594" s="383"/>
      <c r="S594" s="383"/>
      <c r="T594" s="413">
        <v>3.3756980693774988E-4</v>
      </c>
      <c r="U594" s="413">
        <v>3.2322309014289551E-4</v>
      </c>
      <c r="V594" s="411">
        <v>5.3331809873577756</v>
      </c>
      <c r="W594" s="383"/>
      <c r="X594" s="383"/>
      <c r="Y594" s="413">
        <v>6.3859558365257478E-4</v>
      </c>
      <c r="Z594" s="413">
        <v>6.1145527134734033E-4</v>
      </c>
      <c r="AA594" s="411">
        <v>10.089011977231115</v>
      </c>
      <c r="AB594" s="383"/>
      <c r="AC594" s="383"/>
    </row>
    <row r="595" spans="1:29" s="195" customFormat="1" ht="15.75" hidden="1" outlineLevel="1" thickBot="1" x14ac:dyDescent="0.3">
      <c r="B595" s="415" t="s">
        <v>5722</v>
      </c>
      <c r="C595" s="415"/>
      <c r="D595" s="415"/>
      <c r="E595" s="416"/>
      <c r="F595" s="416">
        <f t="shared" ref="F595:G595" si="12">SUM(F56:F594)</f>
        <v>50.818683369265543</v>
      </c>
      <c r="G595" s="416">
        <f t="shared" si="12"/>
        <v>838508.27559288044</v>
      </c>
      <c r="H595" s="416">
        <f>SUM(H56:H594)</f>
        <v>0</v>
      </c>
      <c r="I595" s="416">
        <f>SUM(I56:I594)</f>
        <v>0</v>
      </c>
      <c r="J595" s="416">
        <f t="shared" ref="J595:AC595" si="13">SUM(J56:J594)</f>
        <v>120.84697852223614</v>
      </c>
      <c r="K595" s="416">
        <f t="shared" si="13"/>
        <v>45.351573258346384</v>
      </c>
      <c r="L595" s="416">
        <f t="shared" si="13"/>
        <v>748300.95876271522</v>
      </c>
      <c r="M595" s="416">
        <f t="shared" si="13"/>
        <v>0</v>
      </c>
      <c r="N595" s="416">
        <f t="shared" si="13"/>
        <v>0</v>
      </c>
      <c r="O595" s="416">
        <f t="shared" si="13"/>
        <v>140.04475671047965</v>
      </c>
      <c r="P595" s="416">
        <f t="shared" si="13"/>
        <v>50.256972478677049</v>
      </c>
      <c r="Q595" s="416">
        <f t="shared" si="13"/>
        <v>829240.04589817033</v>
      </c>
      <c r="R595" s="416">
        <f t="shared" si="13"/>
        <v>0</v>
      </c>
      <c r="S595" s="416">
        <f t="shared" si="13"/>
        <v>0</v>
      </c>
      <c r="T595" s="416">
        <f t="shared" si="13"/>
        <v>142.57594756460915</v>
      </c>
      <c r="U595" s="416">
        <f t="shared" si="13"/>
        <v>58.807263944704189</v>
      </c>
      <c r="V595" s="416">
        <f t="shared" si="13"/>
        <v>970319.85508761974</v>
      </c>
      <c r="W595" s="416">
        <f t="shared" si="13"/>
        <v>0</v>
      </c>
      <c r="X595" s="416">
        <f t="shared" si="13"/>
        <v>0</v>
      </c>
      <c r="Y595" s="416">
        <f t="shared" si="13"/>
        <v>181.77545602977364</v>
      </c>
      <c r="Z595" s="416">
        <f t="shared" si="13"/>
        <v>65.094661218802457</v>
      </c>
      <c r="AA595" s="416">
        <f t="shared" si="13"/>
        <v>1074061.9101102413</v>
      </c>
      <c r="AB595" s="416">
        <f t="shared" si="13"/>
        <v>0</v>
      </c>
      <c r="AC595" s="416">
        <f t="shared" si="13"/>
        <v>0</v>
      </c>
    </row>
    <row r="596" spans="1:29" ht="15.75" hidden="1" outlineLevel="1" thickTop="1" x14ac:dyDescent="0.25">
      <c r="E596" s="324"/>
      <c r="F596" s="324"/>
      <c r="G596" s="324"/>
      <c r="H596" s="324"/>
      <c r="I596" s="324"/>
      <c r="J596" s="324"/>
      <c r="K596" s="324"/>
      <c r="L596" s="324"/>
      <c r="M596" s="324"/>
      <c r="N596" s="324"/>
    </row>
    <row r="597" spans="1:29" hidden="1" outlineLevel="1" x14ac:dyDescent="0.25">
      <c r="C597" s="380"/>
      <c r="D597" s="380" t="s">
        <v>5188</v>
      </c>
      <c r="E597" s="380" t="s">
        <v>5189</v>
      </c>
      <c r="F597" s="380" t="s">
        <v>5190</v>
      </c>
      <c r="G597" s="380" t="s">
        <v>5191</v>
      </c>
      <c r="H597" s="380" t="s">
        <v>5192</v>
      </c>
      <c r="I597" s="380" t="s">
        <v>5193</v>
      </c>
      <c r="J597" s="380" t="s">
        <v>5194</v>
      </c>
      <c r="K597" s="380" t="s">
        <v>5195</v>
      </c>
      <c r="L597" s="380" t="s">
        <v>5196</v>
      </c>
      <c r="M597" s="380" t="s">
        <v>5197</v>
      </c>
      <c r="N597" s="380" t="s">
        <v>5198</v>
      </c>
      <c r="O597" s="380" t="s">
        <v>5199</v>
      </c>
    </row>
    <row r="598" spans="1:29" hidden="1" outlineLevel="1" x14ac:dyDescent="0.25">
      <c r="C598" s="185" t="s">
        <v>5200</v>
      </c>
      <c r="D598" s="392">
        <f t="shared" ref="D598:O598" si="14">$N$595*D8</f>
        <v>0</v>
      </c>
      <c r="E598" s="392">
        <f t="shared" si="14"/>
        <v>0</v>
      </c>
      <c r="F598" s="392">
        <f t="shared" si="14"/>
        <v>0</v>
      </c>
      <c r="G598" s="392">
        <f t="shared" si="14"/>
        <v>0</v>
      </c>
      <c r="H598" s="392">
        <f t="shared" si="14"/>
        <v>0</v>
      </c>
      <c r="I598" s="392">
        <f t="shared" si="14"/>
        <v>0</v>
      </c>
      <c r="J598" s="392">
        <f t="shared" si="14"/>
        <v>0</v>
      </c>
      <c r="K598" s="392">
        <f t="shared" si="14"/>
        <v>0</v>
      </c>
      <c r="L598" s="392">
        <f t="shared" si="14"/>
        <v>0</v>
      </c>
      <c r="M598" s="392">
        <f t="shared" si="14"/>
        <v>0</v>
      </c>
      <c r="N598" s="392">
        <f t="shared" si="14"/>
        <v>0</v>
      </c>
      <c r="O598" s="392">
        <f t="shared" si="14"/>
        <v>0</v>
      </c>
    </row>
    <row r="599" spans="1:29" hidden="1" outlineLevel="1" x14ac:dyDescent="0.25">
      <c r="C599" s="185" t="s">
        <v>5201</v>
      </c>
      <c r="D599" s="392">
        <f t="shared" ref="D599:O599" si="15">$S$595*D9</f>
        <v>0</v>
      </c>
      <c r="E599" s="392">
        <f t="shared" si="15"/>
        <v>0</v>
      </c>
      <c r="F599" s="392">
        <f t="shared" si="15"/>
        <v>0</v>
      </c>
      <c r="G599" s="392">
        <f t="shared" si="15"/>
        <v>0</v>
      </c>
      <c r="H599" s="392">
        <f t="shared" si="15"/>
        <v>0</v>
      </c>
      <c r="I599" s="392">
        <f t="shared" si="15"/>
        <v>0</v>
      </c>
      <c r="J599" s="392">
        <f t="shared" si="15"/>
        <v>0</v>
      </c>
      <c r="K599" s="392">
        <f t="shared" si="15"/>
        <v>0</v>
      </c>
      <c r="L599" s="392">
        <f t="shared" si="15"/>
        <v>0</v>
      </c>
      <c r="M599" s="392">
        <f t="shared" si="15"/>
        <v>0</v>
      </c>
      <c r="N599" s="392">
        <f t="shared" si="15"/>
        <v>0</v>
      </c>
      <c r="O599" s="392">
        <f t="shared" si="15"/>
        <v>0</v>
      </c>
    </row>
    <row r="600" spans="1:29" hidden="1" outlineLevel="1" x14ac:dyDescent="0.25">
      <c r="C600" s="185" t="s">
        <v>5202</v>
      </c>
      <c r="D600" s="411">
        <f t="shared" ref="D600:O600" si="16">$X$595*D10</f>
        <v>0</v>
      </c>
      <c r="E600" s="411">
        <f t="shared" si="16"/>
        <v>0</v>
      </c>
      <c r="F600" s="411">
        <f t="shared" si="16"/>
        <v>0</v>
      </c>
      <c r="G600" s="411">
        <f t="shared" si="16"/>
        <v>0</v>
      </c>
      <c r="H600" s="411">
        <f t="shared" si="16"/>
        <v>0</v>
      </c>
      <c r="I600" s="411">
        <f t="shared" si="16"/>
        <v>0</v>
      </c>
      <c r="J600" s="411">
        <f t="shared" si="16"/>
        <v>0</v>
      </c>
      <c r="K600" s="411">
        <f t="shared" si="16"/>
        <v>0</v>
      </c>
      <c r="L600" s="411">
        <f t="shared" si="16"/>
        <v>0</v>
      </c>
      <c r="M600" s="411">
        <f t="shared" si="16"/>
        <v>0</v>
      </c>
      <c r="N600" s="411">
        <f t="shared" si="16"/>
        <v>0</v>
      </c>
      <c r="O600" s="411">
        <f t="shared" si="16"/>
        <v>0</v>
      </c>
    </row>
    <row r="601" spans="1:29" hidden="1" outlineLevel="1" x14ac:dyDescent="0.25">
      <c r="C601" s="185" t="s">
        <v>5203</v>
      </c>
      <c r="D601" s="392">
        <f t="shared" ref="D601:O601" si="17">$AC$595*D11</f>
        <v>0</v>
      </c>
      <c r="E601" s="392">
        <f t="shared" si="17"/>
        <v>0</v>
      </c>
      <c r="F601" s="392">
        <f t="shared" si="17"/>
        <v>0</v>
      </c>
      <c r="G601" s="392">
        <f t="shared" si="17"/>
        <v>0</v>
      </c>
      <c r="H601" s="392">
        <f t="shared" si="17"/>
        <v>0</v>
      </c>
      <c r="I601" s="392">
        <f t="shared" si="17"/>
        <v>0</v>
      </c>
      <c r="J601" s="392">
        <f t="shared" si="17"/>
        <v>0</v>
      </c>
      <c r="K601" s="392">
        <f t="shared" si="17"/>
        <v>0</v>
      </c>
      <c r="L601" s="392">
        <f t="shared" si="17"/>
        <v>0</v>
      </c>
      <c r="M601" s="392">
        <f t="shared" si="17"/>
        <v>0</v>
      </c>
      <c r="N601" s="392">
        <f t="shared" si="17"/>
        <v>0</v>
      </c>
      <c r="O601" s="392">
        <f t="shared" si="17"/>
        <v>0</v>
      </c>
    </row>
    <row r="602" spans="1:29" hidden="1" outlineLevel="1" x14ac:dyDescent="0.25">
      <c r="C602" s="384" t="s">
        <v>5204</v>
      </c>
      <c r="D602" s="392"/>
      <c r="E602" s="392"/>
      <c r="F602" s="392"/>
      <c r="G602" s="392"/>
      <c r="H602" s="392"/>
      <c r="I602" s="392"/>
      <c r="J602" s="392"/>
      <c r="K602" s="392"/>
      <c r="L602" s="392"/>
      <c r="M602" s="392"/>
      <c r="N602" s="392"/>
      <c r="O602" s="392"/>
    </row>
    <row r="603" spans="1:29" hidden="1" outlineLevel="1" x14ac:dyDescent="0.25">
      <c r="C603" s="185" t="s">
        <v>5723</v>
      </c>
      <c r="D603" s="392">
        <f>SUM(D598:D602)</f>
        <v>0</v>
      </c>
      <c r="E603" s="392">
        <f t="shared" ref="E603:O603" si="18">SUM(E598:E602)</f>
        <v>0</v>
      </c>
      <c r="F603" s="392">
        <f t="shared" si="18"/>
        <v>0</v>
      </c>
      <c r="G603" s="392">
        <f t="shared" si="18"/>
        <v>0</v>
      </c>
      <c r="H603" s="392">
        <f t="shared" si="18"/>
        <v>0</v>
      </c>
      <c r="I603" s="392">
        <f t="shared" si="18"/>
        <v>0</v>
      </c>
      <c r="J603" s="392">
        <f t="shared" si="18"/>
        <v>0</v>
      </c>
      <c r="K603" s="392">
        <f t="shared" si="18"/>
        <v>0</v>
      </c>
      <c r="L603" s="392">
        <f t="shared" si="18"/>
        <v>0</v>
      </c>
      <c r="M603" s="392">
        <f t="shared" si="18"/>
        <v>0</v>
      </c>
      <c r="N603" s="392">
        <f t="shared" si="18"/>
        <v>0</v>
      </c>
      <c r="O603" s="392">
        <f t="shared" si="18"/>
        <v>0</v>
      </c>
    </row>
    <row r="604" spans="1:29" collapsed="1" x14ac:dyDescent="0.25">
      <c r="E604" s="324"/>
      <c r="F604" s="324"/>
      <c r="G604" s="324"/>
      <c r="H604" s="324"/>
      <c r="I604" s="324"/>
      <c r="J604" s="324"/>
      <c r="K604" s="324"/>
      <c r="L604" s="324"/>
      <c r="M604" s="324"/>
      <c r="N604" s="324"/>
    </row>
    <row r="605" spans="1:29" s="377" customFormat="1" x14ac:dyDescent="0.25">
      <c r="A605" s="376" t="s">
        <v>5724</v>
      </c>
      <c r="B605" s="376" t="s">
        <v>1641</v>
      </c>
    </row>
    <row r="606" spans="1:29" x14ac:dyDescent="0.25">
      <c r="E606" s="324"/>
      <c r="F606" s="324"/>
      <c r="G606" s="324"/>
      <c r="H606" s="324"/>
      <c r="I606" s="324"/>
      <c r="J606" s="324"/>
      <c r="K606" s="324"/>
      <c r="L606" s="324"/>
      <c r="M606" s="324"/>
      <c r="N606" s="324"/>
    </row>
    <row r="607" spans="1:29" s="417" customFormat="1" ht="45" x14ac:dyDescent="0.25">
      <c r="B607" s="418" t="s">
        <v>212</v>
      </c>
      <c r="C607" s="418" t="s">
        <v>5725</v>
      </c>
      <c r="D607" s="418" t="s">
        <v>1699</v>
      </c>
      <c r="E607" s="418" t="s">
        <v>5726</v>
      </c>
      <c r="F607" s="419" t="s">
        <v>5727</v>
      </c>
      <c r="G607" s="419" t="s">
        <v>5728</v>
      </c>
      <c r="H607" s="419" t="s">
        <v>5729</v>
      </c>
      <c r="I607" s="419" t="s">
        <v>216</v>
      </c>
      <c r="J607" s="420"/>
      <c r="K607" s="420"/>
      <c r="L607" s="420"/>
      <c r="M607" s="420"/>
      <c r="N607" s="420"/>
      <c r="O607" s="420"/>
    </row>
    <row r="608" spans="1:29" x14ac:dyDescent="0.25">
      <c r="B608" s="185"/>
      <c r="C608" s="185"/>
      <c r="D608" s="185"/>
      <c r="E608" s="185"/>
      <c r="F608" s="411"/>
      <c r="G608" s="411"/>
      <c r="H608" s="411"/>
      <c r="I608" s="411"/>
      <c r="J608" s="324"/>
      <c r="K608" s="324"/>
      <c r="L608" s="324"/>
      <c r="M608" s="324"/>
      <c r="N608" s="324"/>
      <c r="O608" s="324"/>
    </row>
    <row r="609" spans="2:17" x14ac:dyDescent="0.25">
      <c r="B609" s="185"/>
      <c r="C609" s="185"/>
      <c r="D609" s="185"/>
      <c r="E609" s="185"/>
      <c r="F609" s="411"/>
      <c r="G609" s="411"/>
      <c r="H609" s="411"/>
      <c r="I609" s="411"/>
      <c r="J609" s="324"/>
      <c r="K609" s="324"/>
      <c r="L609" s="324"/>
      <c r="M609" s="324"/>
      <c r="N609" s="324"/>
      <c r="O609" s="324"/>
    </row>
    <row r="610" spans="2:17" x14ac:dyDescent="0.25">
      <c r="B610" s="185"/>
      <c r="C610" s="185"/>
      <c r="D610" s="185"/>
      <c r="E610" s="185"/>
      <c r="F610" s="411"/>
      <c r="G610" s="411"/>
      <c r="H610" s="411"/>
      <c r="I610" s="411"/>
      <c r="J610" s="324"/>
      <c r="K610" s="324"/>
      <c r="L610" s="324"/>
      <c r="M610" s="324"/>
      <c r="N610" s="324"/>
      <c r="O610" s="324"/>
    </row>
    <row r="611" spans="2:17" x14ac:dyDescent="0.25">
      <c r="F611" s="324"/>
      <c r="G611" s="324"/>
      <c r="H611" s="324"/>
      <c r="I611" s="324"/>
      <c r="J611" s="324"/>
      <c r="K611" s="324"/>
      <c r="L611" s="324"/>
      <c r="M611" s="324"/>
      <c r="N611" s="324"/>
      <c r="O611" s="324"/>
    </row>
    <row r="612" spans="2:17" x14ac:dyDescent="0.25">
      <c r="F612" s="324"/>
      <c r="G612" s="324"/>
      <c r="H612" s="324"/>
      <c r="I612" s="324"/>
      <c r="J612" s="324"/>
      <c r="K612" s="324"/>
      <c r="L612" s="324"/>
      <c r="M612" s="324"/>
      <c r="N612" s="324"/>
      <c r="O612" s="324"/>
    </row>
    <row r="613" spans="2:17" x14ac:dyDescent="0.25">
      <c r="F613" s="324"/>
      <c r="G613" s="324"/>
      <c r="H613" s="324"/>
      <c r="I613" s="324"/>
      <c r="J613" s="324"/>
      <c r="K613" s="324"/>
      <c r="L613" s="324"/>
      <c r="M613" s="324"/>
      <c r="N613" s="324"/>
      <c r="O613" s="324"/>
    </row>
    <row r="614" spans="2:17" x14ac:dyDescent="0.25">
      <c r="B614" s="195" t="s">
        <v>5730</v>
      </c>
      <c r="F614" s="324"/>
      <c r="G614" s="324"/>
      <c r="H614" s="324"/>
      <c r="I614" s="324"/>
      <c r="J614" s="324"/>
      <c r="K614" s="324"/>
      <c r="L614" s="324"/>
      <c r="M614" s="324"/>
      <c r="N614" s="324"/>
      <c r="O614" s="324"/>
    </row>
    <row r="615" spans="2:17" x14ac:dyDescent="0.25">
      <c r="B615" s="418" t="s">
        <v>212</v>
      </c>
      <c r="C615" s="418" t="s">
        <v>5725</v>
      </c>
      <c r="D615" s="418" t="s">
        <v>1699</v>
      </c>
      <c r="E615" s="418" t="s">
        <v>5726</v>
      </c>
      <c r="F615" s="380" t="s">
        <v>5188</v>
      </c>
      <c r="G615" s="380" t="s">
        <v>5189</v>
      </c>
      <c r="H615" s="380" t="s">
        <v>5190</v>
      </c>
      <c r="I615" s="380" t="s">
        <v>5191</v>
      </c>
      <c r="J615" s="380" t="s">
        <v>5192</v>
      </c>
      <c r="K615" s="380" t="s">
        <v>5193</v>
      </c>
      <c r="L615" s="380" t="s">
        <v>5194</v>
      </c>
      <c r="M615" s="380" t="s">
        <v>5195</v>
      </c>
      <c r="N615" s="380" t="s">
        <v>5196</v>
      </c>
      <c r="O615" s="380" t="s">
        <v>5197</v>
      </c>
      <c r="P615" s="380" t="s">
        <v>5198</v>
      </c>
      <c r="Q615" s="380" t="s">
        <v>5199</v>
      </c>
    </row>
    <row r="616" spans="2:17" x14ac:dyDescent="0.25">
      <c r="B616" s="185"/>
      <c r="C616" s="381"/>
      <c r="D616" s="185"/>
      <c r="E616" s="185"/>
      <c r="F616" s="386"/>
      <c r="G616" s="386"/>
      <c r="H616" s="386"/>
      <c r="I616" s="386"/>
      <c r="J616" s="386"/>
      <c r="K616" s="386"/>
      <c r="L616" s="386"/>
      <c r="M616" s="386"/>
      <c r="N616" s="386"/>
      <c r="O616" s="386"/>
      <c r="P616" s="386"/>
      <c r="Q616" s="386"/>
    </row>
    <row r="617" spans="2:17" x14ac:dyDescent="0.25">
      <c r="B617" s="185"/>
      <c r="C617" s="381"/>
      <c r="D617" s="185"/>
      <c r="E617" s="185"/>
      <c r="F617" s="386"/>
      <c r="G617" s="386"/>
      <c r="H617" s="386"/>
      <c r="I617" s="386"/>
      <c r="J617" s="386"/>
      <c r="K617" s="386"/>
      <c r="L617" s="386"/>
      <c r="M617" s="386"/>
      <c r="N617" s="386"/>
      <c r="O617" s="386"/>
      <c r="P617" s="386"/>
      <c r="Q617" s="386"/>
    </row>
    <row r="618" spans="2:17" x14ac:dyDescent="0.25">
      <c r="B618" s="185"/>
      <c r="C618" s="381"/>
      <c r="D618" s="185"/>
      <c r="E618" s="185"/>
      <c r="F618" s="386"/>
      <c r="G618" s="386"/>
      <c r="H618" s="386"/>
      <c r="I618" s="386"/>
      <c r="J618" s="386"/>
      <c r="K618" s="386"/>
      <c r="L618" s="386"/>
      <c r="M618" s="386"/>
      <c r="N618" s="386"/>
      <c r="O618" s="386"/>
      <c r="P618" s="386"/>
      <c r="Q618" s="386"/>
    </row>
    <row r="619" spans="2:17" x14ac:dyDescent="0.25">
      <c r="B619" s="185"/>
      <c r="C619" s="381"/>
      <c r="D619" s="185"/>
      <c r="E619" s="185"/>
      <c r="F619" s="386"/>
      <c r="G619" s="386"/>
      <c r="H619" s="386"/>
      <c r="I619" s="386"/>
      <c r="J619" s="386"/>
      <c r="K619" s="386"/>
      <c r="L619" s="386"/>
      <c r="M619" s="386"/>
      <c r="N619" s="386"/>
      <c r="O619" s="386"/>
      <c r="P619" s="386"/>
      <c r="Q619" s="386"/>
    </row>
    <row r="620" spans="2:17" x14ac:dyDescent="0.25">
      <c r="B620" s="185"/>
      <c r="C620" s="381"/>
      <c r="D620" s="185"/>
      <c r="E620" s="185"/>
      <c r="F620" s="386"/>
      <c r="G620" s="386"/>
      <c r="H620" s="386"/>
      <c r="I620" s="386"/>
      <c r="J620" s="386"/>
      <c r="K620" s="386"/>
      <c r="L620" s="386"/>
      <c r="M620" s="386"/>
      <c r="N620" s="386"/>
      <c r="O620" s="386"/>
      <c r="P620" s="386"/>
      <c r="Q620" s="386"/>
    </row>
    <row r="621" spans="2:17" x14ac:dyDescent="0.25">
      <c r="B621" s="185"/>
      <c r="C621" s="381"/>
      <c r="D621" s="185"/>
      <c r="E621" s="185"/>
      <c r="F621" s="386"/>
      <c r="G621" s="386"/>
      <c r="H621" s="386"/>
      <c r="I621" s="386"/>
      <c r="J621" s="386"/>
      <c r="K621" s="386"/>
      <c r="L621" s="386"/>
      <c r="M621" s="386"/>
      <c r="N621" s="386"/>
      <c r="O621" s="386"/>
      <c r="P621" s="386"/>
      <c r="Q621" s="386"/>
    </row>
    <row r="622" spans="2:17" x14ac:dyDescent="0.25">
      <c r="B622" s="185"/>
      <c r="C622" s="381"/>
      <c r="D622" s="185"/>
      <c r="E622" s="185"/>
      <c r="F622" s="386"/>
      <c r="G622" s="386"/>
      <c r="H622" s="386"/>
      <c r="I622" s="386"/>
      <c r="J622" s="386"/>
      <c r="K622" s="386"/>
      <c r="L622" s="386"/>
      <c r="M622" s="386"/>
      <c r="N622" s="386"/>
      <c r="O622" s="386"/>
      <c r="P622" s="386"/>
      <c r="Q622" s="386"/>
    </row>
    <row r="623" spans="2:17" x14ac:dyDescent="0.25">
      <c r="B623" s="185"/>
      <c r="C623" s="381"/>
      <c r="D623" s="185"/>
      <c r="E623" s="185"/>
      <c r="F623" s="386"/>
      <c r="G623" s="386"/>
      <c r="H623" s="386"/>
      <c r="I623" s="386"/>
      <c r="J623" s="386"/>
      <c r="K623" s="386"/>
      <c r="L623" s="386"/>
      <c r="M623" s="386"/>
      <c r="N623" s="386"/>
      <c r="O623" s="386"/>
      <c r="P623" s="386"/>
      <c r="Q623" s="386"/>
    </row>
    <row r="624" spans="2:17" x14ac:dyDescent="0.25">
      <c r="B624" s="185"/>
      <c r="C624" s="381"/>
      <c r="D624" s="185"/>
      <c r="E624" s="185"/>
      <c r="F624" s="386"/>
      <c r="G624" s="386"/>
      <c r="H624" s="386"/>
      <c r="I624" s="386"/>
      <c r="J624" s="386"/>
      <c r="K624" s="386"/>
      <c r="L624" s="386"/>
      <c r="M624" s="386"/>
      <c r="N624" s="386"/>
      <c r="O624" s="386"/>
      <c r="P624" s="386"/>
      <c r="Q624" s="386"/>
    </row>
    <row r="625" spans="1:17" x14ac:dyDescent="0.25">
      <c r="B625" s="185"/>
      <c r="C625" s="381"/>
      <c r="D625" s="185"/>
      <c r="E625" s="185"/>
      <c r="F625" s="386"/>
      <c r="G625" s="386"/>
      <c r="H625" s="386"/>
      <c r="I625" s="386"/>
      <c r="J625" s="386"/>
      <c r="K625" s="386"/>
      <c r="L625" s="386"/>
      <c r="M625" s="386"/>
      <c r="N625" s="386"/>
      <c r="O625" s="386"/>
      <c r="P625" s="386"/>
      <c r="Q625" s="386"/>
    </row>
    <row r="626" spans="1:17" x14ac:dyDescent="0.25">
      <c r="B626" s="185"/>
      <c r="C626" s="381"/>
      <c r="D626" s="185"/>
      <c r="E626" s="185"/>
      <c r="F626" s="386"/>
      <c r="G626" s="386"/>
      <c r="H626" s="386"/>
      <c r="I626" s="386"/>
      <c r="J626" s="386"/>
      <c r="K626" s="386"/>
      <c r="L626" s="386"/>
      <c r="M626" s="386"/>
      <c r="N626" s="386"/>
      <c r="O626" s="386"/>
      <c r="P626" s="386"/>
      <c r="Q626" s="386"/>
    </row>
    <row r="627" spans="1:17" x14ac:dyDescent="0.25">
      <c r="B627" s="185"/>
      <c r="C627" s="381"/>
      <c r="D627" s="185"/>
      <c r="E627" s="185"/>
      <c r="F627" s="386"/>
      <c r="G627" s="386"/>
      <c r="H627" s="386"/>
      <c r="I627" s="386"/>
      <c r="J627" s="386"/>
      <c r="K627" s="386"/>
      <c r="L627" s="386"/>
      <c r="M627" s="386"/>
      <c r="N627" s="386"/>
      <c r="O627" s="386"/>
      <c r="P627" s="386"/>
      <c r="Q627" s="386"/>
    </row>
    <row r="628" spans="1:17" x14ac:dyDescent="0.25">
      <c r="B628" s="185"/>
      <c r="C628" s="381"/>
      <c r="D628" s="185"/>
      <c r="E628" s="185"/>
      <c r="F628" s="386"/>
      <c r="G628" s="386"/>
      <c r="H628" s="386"/>
      <c r="I628" s="386"/>
      <c r="J628" s="386"/>
      <c r="K628" s="386"/>
      <c r="L628" s="386"/>
      <c r="M628" s="386"/>
      <c r="N628" s="386"/>
      <c r="O628" s="386"/>
      <c r="P628" s="386"/>
      <c r="Q628" s="386"/>
    </row>
    <row r="629" spans="1:17" x14ac:dyDescent="0.25">
      <c r="B629" s="384" t="s">
        <v>5731</v>
      </c>
      <c r="C629" s="381"/>
      <c r="D629" s="185"/>
      <c r="E629" s="185"/>
      <c r="F629" s="386"/>
      <c r="G629" s="386"/>
      <c r="H629" s="386"/>
      <c r="I629" s="386"/>
      <c r="J629" s="386"/>
      <c r="K629" s="386"/>
      <c r="L629" s="386"/>
      <c r="M629" s="386"/>
      <c r="N629" s="386"/>
      <c r="O629" s="386"/>
      <c r="P629" s="386"/>
      <c r="Q629" s="386"/>
    </row>
    <row r="630" spans="1:17" x14ac:dyDescent="0.25">
      <c r="E630" s="324"/>
      <c r="F630" s="324"/>
      <c r="G630" s="324"/>
      <c r="H630" s="324"/>
      <c r="I630" s="324"/>
      <c r="J630" s="324"/>
      <c r="K630" s="324"/>
      <c r="L630" s="324"/>
      <c r="M630" s="324"/>
      <c r="N630" s="324"/>
    </row>
    <row r="631" spans="1:17" s="377" customFormat="1" x14ac:dyDescent="0.25">
      <c r="A631" s="376" t="s">
        <v>5732</v>
      </c>
      <c r="B631" s="376" t="s">
        <v>5733</v>
      </c>
    </row>
    <row r="632" spans="1:17" x14ac:dyDescent="0.25">
      <c r="E632" s="324"/>
      <c r="F632" s="324"/>
      <c r="G632" s="324"/>
      <c r="H632" s="324"/>
      <c r="I632" s="324"/>
      <c r="J632" s="324"/>
      <c r="K632" s="324"/>
      <c r="L632" s="324"/>
      <c r="M632" s="324"/>
      <c r="N632" s="324"/>
    </row>
    <row r="633" spans="1:17" s="180" customFormat="1" x14ac:dyDescent="0.25">
      <c r="A633" s="179" t="s">
        <v>4683</v>
      </c>
      <c r="B633" s="179" t="s">
        <v>5734</v>
      </c>
    </row>
    <row r="634" spans="1:17" x14ac:dyDescent="0.25">
      <c r="E634" s="324"/>
      <c r="F634" s="324"/>
      <c r="G634" s="324"/>
      <c r="H634" s="324"/>
      <c r="I634" s="324"/>
      <c r="J634" s="324"/>
      <c r="K634" s="324"/>
      <c r="L634" s="324"/>
      <c r="M634" s="324"/>
      <c r="N634" s="324"/>
    </row>
    <row r="635" spans="1:17" x14ac:dyDescent="0.25">
      <c r="A635" s="183" t="s">
        <v>5210</v>
      </c>
      <c r="B635" s="183" t="s">
        <v>307</v>
      </c>
      <c r="E635" s="324"/>
      <c r="F635" s="324"/>
      <c r="G635" s="324"/>
      <c r="H635" s="324"/>
      <c r="I635" s="324"/>
      <c r="J635" s="324"/>
      <c r="K635" s="324"/>
      <c r="L635" s="324"/>
      <c r="M635" s="324"/>
      <c r="N635" s="324"/>
    </row>
    <row r="636" spans="1:17" ht="30" x14ac:dyDescent="0.25">
      <c r="B636" s="421" t="s">
        <v>5155</v>
      </c>
      <c r="C636" s="422" t="s">
        <v>5735</v>
      </c>
      <c r="D636" s="380" t="s">
        <v>5188</v>
      </c>
      <c r="E636" s="380" t="s">
        <v>5189</v>
      </c>
      <c r="F636" s="380" t="s">
        <v>5190</v>
      </c>
      <c r="G636" s="380" t="s">
        <v>5191</v>
      </c>
      <c r="H636" s="380" t="s">
        <v>5192</v>
      </c>
      <c r="I636" s="380" t="s">
        <v>5193</v>
      </c>
      <c r="J636" s="380" t="s">
        <v>5194</v>
      </c>
      <c r="K636" s="380" t="s">
        <v>5195</v>
      </c>
      <c r="L636" s="380" t="s">
        <v>5196</v>
      </c>
      <c r="M636" s="380" t="s">
        <v>5197</v>
      </c>
      <c r="N636" s="380" t="s">
        <v>5198</v>
      </c>
      <c r="O636" s="380" t="s">
        <v>5199</v>
      </c>
    </row>
    <row r="637" spans="1:17" x14ac:dyDescent="0.25">
      <c r="B637" s="423" t="s">
        <v>5163</v>
      </c>
      <c r="C637" s="423"/>
      <c r="D637" s="424">
        <f t="shared" ref="D637:O637" si="19">D7</f>
        <v>0</v>
      </c>
      <c r="E637" s="424">
        <f t="shared" si="19"/>
        <v>0</v>
      </c>
      <c r="F637" s="424">
        <f t="shared" si="19"/>
        <v>0</v>
      </c>
      <c r="G637" s="424">
        <f t="shared" si="19"/>
        <v>0</v>
      </c>
      <c r="H637" s="424">
        <f t="shared" si="19"/>
        <v>0</v>
      </c>
      <c r="I637" s="424">
        <f t="shared" si="19"/>
        <v>0</v>
      </c>
      <c r="J637" s="424">
        <f t="shared" si="19"/>
        <v>0</v>
      </c>
      <c r="K637" s="424">
        <f t="shared" si="19"/>
        <v>0</v>
      </c>
      <c r="L637" s="424">
        <f t="shared" si="19"/>
        <v>0</v>
      </c>
      <c r="M637" s="424">
        <f t="shared" si="19"/>
        <v>0</v>
      </c>
      <c r="N637" s="424">
        <f t="shared" si="19"/>
        <v>0</v>
      </c>
      <c r="O637" s="424">
        <f t="shared" si="19"/>
        <v>0</v>
      </c>
    </row>
    <row r="638" spans="1:17" x14ac:dyDescent="0.25">
      <c r="B638" s="425" t="s">
        <v>5736</v>
      </c>
      <c r="C638" s="425" t="s">
        <v>1634</v>
      </c>
      <c r="D638" s="381">
        <f>SUMIFS('Budget COGM Detail'!V:V,'Budget COGM Detail'!$G:$G,'Production Target'!$B638,'Budget COGM Detail'!$F:$F,'Production Target'!$C638,'Budget COGM Detail'!$C:$C,'Production Target'!$B$635)</f>
        <v>0</v>
      </c>
      <c r="E638" s="381">
        <f>SUMIFS('Budget COGM Detail'!W:W,'Budget COGM Detail'!$G:$G,'Production Target'!$B638,'Budget COGM Detail'!$F:$F,'Production Target'!$C638,'Budget COGM Detail'!$C:$C,'Production Target'!$B$635)</f>
        <v>0</v>
      </c>
      <c r="F638" s="381">
        <f>SUMIFS('Budget COGM Detail'!X:X,'Budget COGM Detail'!$G:$G,'Production Target'!$B638,'Budget COGM Detail'!$F:$F,'Production Target'!$C638,'Budget COGM Detail'!$C:$C,'Production Target'!$B$635)</f>
        <v>0</v>
      </c>
      <c r="G638" s="381">
        <f>SUMIFS('Budget COGM Detail'!Y:Y,'Budget COGM Detail'!$G:$G,'Production Target'!$B638,'Budget COGM Detail'!$F:$F,'Production Target'!$C638,'Budget COGM Detail'!$C:$C,'Production Target'!$B$635)</f>
        <v>0</v>
      </c>
      <c r="H638" s="381">
        <f>SUMIFS('Budget COGM Detail'!Z:Z,'Budget COGM Detail'!$G:$G,'Production Target'!$B638,'Budget COGM Detail'!$F:$F,'Production Target'!$C638,'Budget COGM Detail'!$C:$C,'Production Target'!$B$635)</f>
        <v>0</v>
      </c>
      <c r="I638" s="381">
        <f>SUMIFS('Budget COGM Detail'!AA:AA,'Budget COGM Detail'!$G:$G,'Production Target'!$B638,'Budget COGM Detail'!$F:$F,'Production Target'!$C638,'Budget COGM Detail'!$C:$C,'Production Target'!$B$635)</f>
        <v>0</v>
      </c>
      <c r="J638" s="381">
        <f>SUMIFS('Budget COGM Detail'!AB:AB,'Budget COGM Detail'!$G:$G,'Production Target'!$B638,'Budget COGM Detail'!$F:$F,'Production Target'!$C638,'Budget COGM Detail'!$C:$C,'Production Target'!$B$635)</f>
        <v>0</v>
      </c>
      <c r="K638" s="381">
        <f>SUMIFS('Budget COGM Detail'!AC:AC,'Budget COGM Detail'!$G:$G,'Production Target'!$B638,'Budget COGM Detail'!$F:$F,'Production Target'!$C638,'Budget COGM Detail'!$C:$C,'Production Target'!$B$635)</f>
        <v>0</v>
      </c>
      <c r="L638" s="381">
        <f>SUMIFS('Budget COGM Detail'!AD:AD,'Budget COGM Detail'!$G:$G,'Production Target'!$B638,'Budget COGM Detail'!$F:$F,'Production Target'!$C638,'Budget COGM Detail'!$C:$C,'Production Target'!$B$635)</f>
        <v>0</v>
      </c>
      <c r="M638" s="381">
        <f>SUMIFS('Budget COGM Detail'!AE:AE,'Budget COGM Detail'!$G:$G,'Production Target'!$B638,'Budget COGM Detail'!$F:$F,'Production Target'!$C638,'Budget COGM Detail'!$C:$C,'Production Target'!$B$635)</f>
        <v>0</v>
      </c>
      <c r="N638" s="381">
        <f>SUMIFS('Budget COGM Detail'!AF:AF,'Budget COGM Detail'!$G:$G,'Production Target'!$B638,'Budget COGM Detail'!$F:$F,'Production Target'!$C638,'Budget COGM Detail'!$C:$C,'Production Target'!$B$635)</f>
        <v>0</v>
      </c>
      <c r="O638" s="381">
        <f>SUMIFS('Budget COGM Detail'!AG:AG,'Budget COGM Detail'!$G:$G,'Production Target'!$B638,'Budget COGM Detail'!$F:$F,'Production Target'!$C638,'Budget COGM Detail'!$C:$C,'Production Target'!$B$635)</f>
        <v>0</v>
      </c>
    </row>
    <row r="639" spans="1:17" x14ac:dyDescent="0.25">
      <c r="B639" s="425" t="s">
        <v>5736</v>
      </c>
      <c r="C639" s="425" t="s">
        <v>1645</v>
      </c>
      <c r="D639" s="381">
        <f>SUMIFS('Budget COGM Detail'!V:V,'Budget COGM Detail'!$G:$G,'Production Target'!$B639,'Budget COGM Detail'!$F:$F,'Production Target'!$C639,'Budget COGM Detail'!$C:$C,'Production Target'!$B$635)</f>
        <v>0</v>
      </c>
      <c r="E639" s="381">
        <f>SUMIFS('Budget COGM Detail'!W:W,'Budget COGM Detail'!$G:$G,'Production Target'!$B639,'Budget COGM Detail'!$F:$F,'Production Target'!$C639,'Budget COGM Detail'!$C:$C,'Production Target'!$B$635)</f>
        <v>0</v>
      </c>
      <c r="F639" s="381">
        <f>SUMIFS('Budget COGM Detail'!X:X,'Budget COGM Detail'!$G:$G,'Production Target'!$B639,'Budget COGM Detail'!$F:$F,'Production Target'!$C639,'Budget COGM Detail'!$C:$C,'Production Target'!$B$635)</f>
        <v>0</v>
      </c>
      <c r="G639" s="381">
        <f>SUMIFS('Budget COGM Detail'!Y:Y,'Budget COGM Detail'!$G:$G,'Production Target'!$B639,'Budget COGM Detail'!$F:$F,'Production Target'!$C639,'Budget COGM Detail'!$C:$C,'Production Target'!$B$635)</f>
        <v>0</v>
      </c>
      <c r="H639" s="381">
        <f>SUMIFS('Budget COGM Detail'!Z:Z,'Budget COGM Detail'!$G:$G,'Production Target'!$B639,'Budget COGM Detail'!$F:$F,'Production Target'!$C639,'Budget COGM Detail'!$C:$C,'Production Target'!$B$635)</f>
        <v>0</v>
      </c>
      <c r="I639" s="381">
        <f>SUMIFS('Budget COGM Detail'!AA:AA,'Budget COGM Detail'!$G:$G,'Production Target'!$B639,'Budget COGM Detail'!$F:$F,'Production Target'!$C639,'Budget COGM Detail'!$C:$C,'Production Target'!$B$635)</f>
        <v>0</v>
      </c>
      <c r="J639" s="381">
        <f>SUMIFS('Budget COGM Detail'!AB:AB,'Budget COGM Detail'!$G:$G,'Production Target'!$B639,'Budget COGM Detail'!$F:$F,'Production Target'!$C639,'Budget COGM Detail'!$C:$C,'Production Target'!$B$635)</f>
        <v>0</v>
      </c>
      <c r="K639" s="381">
        <f>SUMIFS('Budget COGM Detail'!AC:AC,'Budget COGM Detail'!$G:$G,'Production Target'!$B639,'Budget COGM Detail'!$F:$F,'Production Target'!$C639,'Budget COGM Detail'!$C:$C,'Production Target'!$B$635)</f>
        <v>0</v>
      </c>
      <c r="L639" s="381">
        <f>SUMIFS('Budget COGM Detail'!AD:AD,'Budget COGM Detail'!$G:$G,'Production Target'!$B639,'Budget COGM Detail'!$F:$F,'Production Target'!$C639,'Budget COGM Detail'!$C:$C,'Production Target'!$B$635)</f>
        <v>0</v>
      </c>
      <c r="M639" s="381">
        <f>SUMIFS('Budget COGM Detail'!AE:AE,'Budget COGM Detail'!$G:$G,'Production Target'!$B639,'Budget COGM Detail'!$F:$F,'Production Target'!$C639,'Budget COGM Detail'!$C:$C,'Production Target'!$B$635)</f>
        <v>0</v>
      </c>
      <c r="N639" s="381">
        <f>SUMIFS('Budget COGM Detail'!AF:AF,'Budget COGM Detail'!$G:$G,'Production Target'!$B639,'Budget COGM Detail'!$F:$F,'Production Target'!$C639,'Budget COGM Detail'!$C:$C,'Production Target'!$B$635)</f>
        <v>0</v>
      </c>
      <c r="O639" s="381">
        <f>SUMIFS('Budget COGM Detail'!AG:AG,'Budget COGM Detail'!$G:$G,'Production Target'!$B639,'Budget COGM Detail'!$F:$F,'Production Target'!$C639,'Budget COGM Detail'!$C:$C,'Production Target'!$B$635)</f>
        <v>0</v>
      </c>
    </row>
    <row r="640" spans="1:17" x14ac:dyDescent="0.25">
      <c r="B640" s="425" t="s">
        <v>5736</v>
      </c>
      <c r="C640" s="425" t="s">
        <v>1641</v>
      </c>
      <c r="D640" s="381">
        <f>SUMIFS('Budget COGM Detail'!V:V,'Budget COGM Detail'!$G:$G,'Production Target'!$B640,'Budget COGM Detail'!$F:$F,'Production Target'!$C640,'Budget COGM Detail'!$C:$C,'Production Target'!$B$635)</f>
        <v>0</v>
      </c>
      <c r="E640" s="381">
        <f>SUMIFS('Budget COGM Detail'!W:W,'Budget COGM Detail'!$G:$G,'Production Target'!$B640,'Budget COGM Detail'!$F:$F,'Production Target'!$C640,'Budget COGM Detail'!$C:$C,'Production Target'!$B$635)</f>
        <v>0</v>
      </c>
      <c r="F640" s="381">
        <f>SUMIFS('Budget COGM Detail'!X:X,'Budget COGM Detail'!$G:$G,'Production Target'!$B640,'Budget COGM Detail'!$F:$F,'Production Target'!$C640,'Budget COGM Detail'!$C:$C,'Production Target'!$B$635)</f>
        <v>0</v>
      </c>
      <c r="G640" s="381">
        <f>SUMIFS('Budget COGM Detail'!Y:Y,'Budget COGM Detail'!$G:$G,'Production Target'!$B640,'Budget COGM Detail'!$F:$F,'Production Target'!$C640,'Budget COGM Detail'!$C:$C,'Production Target'!$B$635)</f>
        <v>0</v>
      </c>
      <c r="H640" s="381">
        <f>SUMIFS('Budget COGM Detail'!Z:Z,'Budget COGM Detail'!$G:$G,'Production Target'!$B640,'Budget COGM Detail'!$F:$F,'Production Target'!$C640,'Budget COGM Detail'!$C:$C,'Production Target'!$B$635)</f>
        <v>0</v>
      </c>
      <c r="I640" s="381">
        <f>SUMIFS('Budget COGM Detail'!AA:AA,'Budget COGM Detail'!$G:$G,'Production Target'!$B640,'Budget COGM Detail'!$F:$F,'Production Target'!$C640,'Budget COGM Detail'!$C:$C,'Production Target'!$B$635)</f>
        <v>0</v>
      </c>
      <c r="J640" s="381">
        <f>SUMIFS('Budget COGM Detail'!AB:AB,'Budget COGM Detail'!$G:$G,'Production Target'!$B640,'Budget COGM Detail'!$F:$F,'Production Target'!$C640,'Budget COGM Detail'!$C:$C,'Production Target'!$B$635)</f>
        <v>0</v>
      </c>
      <c r="K640" s="381">
        <f>SUMIFS('Budget COGM Detail'!AC:AC,'Budget COGM Detail'!$G:$G,'Production Target'!$B640,'Budget COGM Detail'!$F:$F,'Production Target'!$C640,'Budget COGM Detail'!$C:$C,'Production Target'!$B$635)</f>
        <v>0</v>
      </c>
      <c r="L640" s="381">
        <f>SUMIFS('Budget COGM Detail'!AD:AD,'Budget COGM Detail'!$G:$G,'Production Target'!$B640,'Budget COGM Detail'!$F:$F,'Production Target'!$C640,'Budget COGM Detail'!$C:$C,'Production Target'!$B$635)</f>
        <v>0</v>
      </c>
      <c r="M640" s="381">
        <f>SUMIFS('Budget COGM Detail'!AE:AE,'Budget COGM Detail'!$G:$G,'Production Target'!$B640,'Budget COGM Detail'!$F:$F,'Production Target'!$C640,'Budget COGM Detail'!$C:$C,'Production Target'!$B$635)</f>
        <v>0</v>
      </c>
      <c r="N640" s="381">
        <f>SUMIFS('Budget COGM Detail'!AF:AF,'Budget COGM Detail'!$G:$G,'Production Target'!$B640,'Budget COGM Detail'!$F:$F,'Production Target'!$C640,'Budget COGM Detail'!$C:$C,'Production Target'!$B$635)</f>
        <v>0</v>
      </c>
      <c r="O640" s="381">
        <f>SUMIFS('Budget COGM Detail'!AG:AG,'Budget COGM Detail'!$G:$G,'Production Target'!$B640,'Budget COGM Detail'!$F:$F,'Production Target'!$C640,'Budget COGM Detail'!$C:$C,'Production Target'!$B$635)</f>
        <v>0</v>
      </c>
    </row>
    <row r="641" spans="1:15" x14ac:dyDescent="0.25">
      <c r="B641" s="425"/>
      <c r="C641" s="425"/>
      <c r="D641" s="185"/>
      <c r="E641" s="382"/>
      <c r="F641" s="382"/>
      <c r="G641" s="382"/>
      <c r="H641" s="382"/>
      <c r="I641" s="382"/>
      <c r="J641" s="382"/>
      <c r="K641" s="382"/>
      <c r="L641" s="382"/>
      <c r="M641" s="382"/>
      <c r="N641" s="382"/>
      <c r="O641" s="185"/>
    </row>
    <row r="642" spans="1:15" x14ac:dyDescent="0.25">
      <c r="B642" s="425" t="s">
        <v>5737</v>
      </c>
      <c r="C642" s="425" t="s">
        <v>1644</v>
      </c>
      <c r="D642" s="381">
        <f>SUMIFS('Budget COGM Detail'!V:V,'Budget COGM Detail'!$G:$G,'Production Target'!$B642,'Budget COGM Detail'!$F:$F,'Production Target'!$C642,'Budget COGM Detail'!$C:$C,'Production Target'!$B$635)</f>
        <v>0</v>
      </c>
      <c r="E642" s="381">
        <f>SUMIFS('Budget COGM Detail'!W:W,'Budget COGM Detail'!$G:$G,'Production Target'!$B642,'Budget COGM Detail'!$F:$F,'Production Target'!$C642,'Budget COGM Detail'!$C:$C,'Production Target'!$B$635)</f>
        <v>0</v>
      </c>
      <c r="F642" s="381">
        <f>SUMIFS('Budget COGM Detail'!X:X,'Budget COGM Detail'!$G:$G,'Production Target'!$B642,'Budget COGM Detail'!$F:$F,'Production Target'!$C642,'Budget COGM Detail'!$C:$C,'Production Target'!$B$635)</f>
        <v>0</v>
      </c>
      <c r="G642" s="381">
        <f>SUMIFS('Budget COGM Detail'!Y:Y,'Budget COGM Detail'!$G:$G,'Production Target'!$B642,'Budget COGM Detail'!$F:$F,'Production Target'!$C642,'Budget COGM Detail'!$C:$C,'Production Target'!$B$635)</f>
        <v>0</v>
      </c>
      <c r="H642" s="381">
        <f>SUMIFS('Budget COGM Detail'!Z:Z,'Budget COGM Detail'!$G:$G,'Production Target'!$B642,'Budget COGM Detail'!$F:$F,'Production Target'!$C642,'Budget COGM Detail'!$C:$C,'Production Target'!$B$635)</f>
        <v>0</v>
      </c>
      <c r="I642" s="381">
        <f>SUMIFS('Budget COGM Detail'!AA:AA,'Budget COGM Detail'!$G:$G,'Production Target'!$B642,'Budget COGM Detail'!$F:$F,'Production Target'!$C642,'Budget COGM Detail'!$C:$C,'Production Target'!$B$635)</f>
        <v>0</v>
      </c>
      <c r="J642" s="381">
        <f>SUMIFS('Budget COGM Detail'!AB:AB,'Budget COGM Detail'!$G:$G,'Production Target'!$B642,'Budget COGM Detail'!$F:$F,'Production Target'!$C642,'Budget COGM Detail'!$C:$C,'Production Target'!$B$635)</f>
        <v>0</v>
      </c>
      <c r="K642" s="381">
        <f>SUMIFS('Budget COGM Detail'!AC:AC,'Budget COGM Detail'!$G:$G,'Production Target'!$B642,'Budget COGM Detail'!$F:$F,'Production Target'!$C642,'Budget COGM Detail'!$C:$C,'Production Target'!$B$635)</f>
        <v>0</v>
      </c>
      <c r="L642" s="381">
        <f>SUMIFS('Budget COGM Detail'!AD:AD,'Budget COGM Detail'!$G:$G,'Production Target'!$B642,'Budget COGM Detail'!$F:$F,'Production Target'!$C642,'Budget COGM Detail'!$C:$C,'Production Target'!$B$635)</f>
        <v>0</v>
      </c>
      <c r="M642" s="381">
        <f>SUMIFS('Budget COGM Detail'!AE:AE,'Budget COGM Detail'!$G:$G,'Production Target'!$B642,'Budget COGM Detail'!$F:$F,'Production Target'!$C642,'Budget COGM Detail'!$C:$C,'Production Target'!$B$635)</f>
        <v>0</v>
      </c>
      <c r="N642" s="381">
        <f>SUMIFS('Budget COGM Detail'!AF:AF,'Budget COGM Detail'!$G:$G,'Production Target'!$B642,'Budget COGM Detail'!$F:$F,'Production Target'!$C642,'Budget COGM Detail'!$C:$C,'Production Target'!$B$635)</f>
        <v>0</v>
      </c>
      <c r="O642" s="381">
        <f>SUMIFS('Budget COGM Detail'!AG:AG,'Budget COGM Detail'!$G:$G,'Production Target'!$B642,'Budget COGM Detail'!$F:$F,'Production Target'!$C642,'Budget COGM Detail'!$C:$C,'Production Target'!$B$635)</f>
        <v>0</v>
      </c>
    </row>
    <row r="643" spans="1:15" x14ac:dyDescent="0.25">
      <c r="E643" s="324"/>
      <c r="F643" s="324"/>
      <c r="G643" s="324"/>
      <c r="H643" s="324"/>
      <c r="I643" s="324"/>
      <c r="J643" s="324"/>
      <c r="K643" s="324"/>
      <c r="L643" s="324"/>
      <c r="M643" s="324"/>
      <c r="N643" s="324"/>
    </row>
    <row r="644" spans="1:15" x14ac:dyDescent="0.25">
      <c r="A644" s="183" t="s">
        <v>5219</v>
      </c>
      <c r="B644" s="183" t="s">
        <v>3237</v>
      </c>
      <c r="E644" s="324"/>
      <c r="F644" s="324"/>
      <c r="G644" s="324"/>
      <c r="H644" s="324"/>
      <c r="I644" s="324"/>
      <c r="J644" s="324"/>
      <c r="K644" s="324"/>
      <c r="L644" s="324"/>
      <c r="M644" s="324"/>
      <c r="N644" s="324"/>
    </row>
    <row r="645" spans="1:15" ht="30" x14ac:dyDescent="0.25">
      <c r="B645" s="421" t="s">
        <v>5155</v>
      </c>
      <c r="C645" s="422" t="s">
        <v>5735</v>
      </c>
      <c r="D645" s="380" t="s">
        <v>5188</v>
      </c>
      <c r="E645" s="380" t="s">
        <v>5189</v>
      </c>
      <c r="F645" s="380" t="s">
        <v>5190</v>
      </c>
      <c r="G645" s="380" t="s">
        <v>5191</v>
      </c>
      <c r="H645" s="380" t="s">
        <v>5192</v>
      </c>
      <c r="I645" s="380" t="s">
        <v>5193</v>
      </c>
      <c r="J645" s="380" t="s">
        <v>5194</v>
      </c>
      <c r="K645" s="380" t="s">
        <v>5195</v>
      </c>
      <c r="L645" s="380" t="s">
        <v>5196</v>
      </c>
      <c r="M645" s="380" t="s">
        <v>5197</v>
      </c>
      <c r="N645" s="380" t="s">
        <v>5198</v>
      </c>
      <c r="O645" s="380" t="s">
        <v>5199</v>
      </c>
    </row>
    <row r="646" spans="1:15" x14ac:dyDescent="0.25">
      <c r="B646" s="423" t="s">
        <v>5163</v>
      </c>
      <c r="C646" s="423"/>
      <c r="D646" s="424">
        <f t="shared" ref="D646:O646" si="20">D16</f>
        <v>0</v>
      </c>
      <c r="E646" s="424">
        <f t="shared" si="20"/>
        <v>0</v>
      </c>
      <c r="F646" s="424">
        <f t="shared" si="20"/>
        <v>0</v>
      </c>
      <c r="G646" s="424">
        <f t="shared" si="20"/>
        <v>0</v>
      </c>
      <c r="H646" s="424">
        <f t="shared" si="20"/>
        <v>0</v>
      </c>
      <c r="I646" s="424">
        <f t="shared" si="20"/>
        <v>0</v>
      </c>
      <c r="J646" s="424">
        <f t="shared" si="20"/>
        <v>0</v>
      </c>
      <c r="K646" s="424">
        <f t="shared" si="20"/>
        <v>0</v>
      </c>
      <c r="L646" s="424">
        <f t="shared" si="20"/>
        <v>0</v>
      </c>
      <c r="M646" s="424">
        <f t="shared" si="20"/>
        <v>0</v>
      </c>
      <c r="N646" s="424">
        <f t="shared" si="20"/>
        <v>0</v>
      </c>
      <c r="O646" s="424">
        <f t="shared" si="20"/>
        <v>0</v>
      </c>
    </row>
    <row r="647" spans="1:15" x14ac:dyDescent="0.25">
      <c r="B647" s="425" t="s">
        <v>5736</v>
      </c>
      <c r="C647" s="425" t="s">
        <v>1634</v>
      </c>
      <c r="D647" s="381">
        <f>SUMIFS('Budget COGM Detail'!V:V,'Budget COGM Detail'!$G:$G,'Production Target'!$B647,'Budget COGM Detail'!$F:$F,'Production Target'!$C647,'Budget COGM Detail'!$C:$C,'Production Target'!$B$644)</f>
        <v>0</v>
      </c>
      <c r="E647" s="381">
        <f>SUMIFS('Budget COGM Detail'!W:W,'Budget COGM Detail'!$G:$G,'Production Target'!$B647,'Budget COGM Detail'!$F:$F,'Production Target'!$C647,'Budget COGM Detail'!$C:$C,'Production Target'!$B$644)</f>
        <v>0</v>
      </c>
      <c r="F647" s="381">
        <f>SUMIFS('Budget COGM Detail'!X:X,'Budget COGM Detail'!$G:$G,'Production Target'!$B647,'Budget COGM Detail'!$F:$F,'Production Target'!$C647,'Budget COGM Detail'!$C:$C,'Production Target'!$B$644)</f>
        <v>0</v>
      </c>
      <c r="G647" s="381">
        <f>SUMIFS('Budget COGM Detail'!Y:Y,'Budget COGM Detail'!$G:$G,'Production Target'!$B647,'Budget COGM Detail'!$F:$F,'Production Target'!$C647,'Budget COGM Detail'!$C:$C,'Production Target'!$B$644)</f>
        <v>0</v>
      </c>
      <c r="H647" s="381">
        <f>SUMIFS('Budget COGM Detail'!Z:Z,'Budget COGM Detail'!$G:$G,'Production Target'!$B647,'Budget COGM Detail'!$F:$F,'Production Target'!$C647,'Budget COGM Detail'!$C:$C,'Production Target'!$B$644)</f>
        <v>0</v>
      </c>
      <c r="I647" s="381">
        <f>SUMIFS('Budget COGM Detail'!AA:AA,'Budget COGM Detail'!$G:$G,'Production Target'!$B647,'Budget COGM Detail'!$F:$F,'Production Target'!$C647,'Budget COGM Detail'!$C:$C,'Production Target'!$B$644)</f>
        <v>0</v>
      </c>
      <c r="J647" s="381">
        <f>SUMIFS('Budget COGM Detail'!AB:AB,'Budget COGM Detail'!$G:$G,'Production Target'!$B647,'Budget COGM Detail'!$F:$F,'Production Target'!$C647,'Budget COGM Detail'!$C:$C,'Production Target'!$B$644)</f>
        <v>0</v>
      </c>
      <c r="K647" s="381">
        <f>SUMIFS('Budget COGM Detail'!AC:AC,'Budget COGM Detail'!$G:$G,'Production Target'!$B647,'Budget COGM Detail'!$F:$F,'Production Target'!$C647,'Budget COGM Detail'!$C:$C,'Production Target'!$B$644)</f>
        <v>0</v>
      </c>
      <c r="L647" s="381">
        <f>SUMIFS('Budget COGM Detail'!AD:AD,'Budget COGM Detail'!$G:$G,'Production Target'!$B647,'Budget COGM Detail'!$F:$F,'Production Target'!$C647,'Budget COGM Detail'!$C:$C,'Production Target'!$B$644)</f>
        <v>0</v>
      </c>
      <c r="M647" s="381">
        <f>SUMIFS('Budget COGM Detail'!AE:AE,'Budget COGM Detail'!$G:$G,'Production Target'!$B647,'Budget COGM Detail'!$F:$F,'Production Target'!$C647,'Budget COGM Detail'!$C:$C,'Production Target'!$B$644)</f>
        <v>0</v>
      </c>
      <c r="N647" s="381">
        <f>SUMIFS('Budget COGM Detail'!AF:AF,'Budget COGM Detail'!$G:$G,'Production Target'!$B647,'Budget COGM Detail'!$F:$F,'Production Target'!$C647,'Budget COGM Detail'!$C:$C,'Production Target'!$B$644)</f>
        <v>0</v>
      </c>
      <c r="O647" s="381">
        <f>SUMIFS('Budget COGM Detail'!AG:AG,'Budget COGM Detail'!$G:$G,'Production Target'!$B647,'Budget COGM Detail'!$F:$F,'Production Target'!$C647,'Budget COGM Detail'!$C:$C,'Production Target'!$B$644)</f>
        <v>0</v>
      </c>
    </row>
    <row r="648" spans="1:15" x14ac:dyDescent="0.25">
      <c r="B648" s="425" t="s">
        <v>5736</v>
      </c>
      <c r="C648" s="425" t="s">
        <v>1645</v>
      </c>
      <c r="D648" s="381">
        <f>SUMIFS('Budget COGM Detail'!V:V,'Budget COGM Detail'!$G:$G,'Production Target'!$B648,'Budget COGM Detail'!$F:$F,'Production Target'!$C648,'Budget COGM Detail'!$C:$C,'Production Target'!$B$644)</f>
        <v>0</v>
      </c>
      <c r="E648" s="381">
        <f>SUMIFS('Budget COGM Detail'!W:W,'Budget COGM Detail'!$G:$G,'Production Target'!$B648,'Budget COGM Detail'!$F:$F,'Production Target'!$C648,'Budget COGM Detail'!$C:$C,'Production Target'!$B$644)</f>
        <v>0</v>
      </c>
      <c r="F648" s="381">
        <f>SUMIFS('Budget COGM Detail'!X:X,'Budget COGM Detail'!$G:$G,'Production Target'!$B648,'Budget COGM Detail'!$F:$F,'Production Target'!$C648,'Budget COGM Detail'!$C:$C,'Production Target'!$B$644)</f>
        <v>0</v>
      </c>
      <c r="G648" s="381">
        <f>SUMIFS('Budget COGM Detail'!Y:Y,'Budget COGM Detail'!$G:$G,'Production Target'!$B648,'Budget COGM Detail'!$F:$F,'Production Target'!$C648,'Budget COGM Detail'!$C:$C,'Production Target'!$B$644)</f>
        <v>0</v>
      </c>
      <c r="H648" s="381">
        <f>SUMIFS('Budget COGM Detail'!Z:Z,'Budget COGM Detail'!$G:$G,'Production Target'!$B648,'Budget COGM Detail'!$F:$F,'Production Target'!$C648,'Budget COGM Detail'!$C:$C,'Production Target'!$B$644)</f>
        <v>0</v>
      </c>
      <c r="I648" s="381">
        <f>SUMIFS('Budget COGM Detail'!AA:AA,'Budget COGM Detail'!$G:$G,'Production Target'!$B648,'Budget COGM Detail'!$F:$F,'Production Target'!$C648,'Budget COGM Detail'!$C:$C,'Production Target'!$B$644)</f>
        <v>0</v>
      </c>
      <c r="J648" s="381">
        <f>SUMIFS('Budget COGM Detail'!AB:AB,'Budget COGM Detail'!$G:$G,'Production Target'!$B648,'Budget COGM Detail'!$F:$F,'Production Target'!$C648,'Budget COGM Detail'!$C:$C,'Production Target'!$B$644)</f>
        <v>0</v>
      </c>
      <c r="K648" s="381">
        <f>SUMIFS('Budget COGM Detail'!AC:AC,'Budget COGM Detail'!$G:$G,'Production Target'!$B648,'Budget COGM Detail'!$F:$F,'Production Target'!$C648,'Budget COGM Detail'!$C:$C,'Production Target'!$B$644)</f>
        <v>0</v>
      </c>
      <c r="L648" s="381">
        <f>SUMIFS('Budget COGM Detail'!AD:AD,'Budget COGM Detail'!$G:$G,'Production Target'!$B648,'Budget COGM Detail'!$F:$F,'Production Target'!$C648,'Budget COGM Detail'!$C:$C,'Production Target'!$B$644)</f>
        <v>0</v>
      </c>
      <c r="M648" s="381">
        <f>SUMIFS('Budget COGM Detail'!AE:AE,'Budget COGM Detail'!$G:$G,'Production Target'!$B648,'Budget COGM Detail'!$F:$F,'Production Target'!$C648,'Budget COGM Detail'!$C:$C,'Production Target'!$B$644)</f>
        <v>0</v>
      </c>
      <c r="N648" s="381">
        <f>SUMIFS('Budget COGM Detail'!AF:AF,'Budget COGM Detail'!$G:$G,'Production Target'!$B648,'Budget COGM Detail'!$F:$F,'Production Target'!$C648,'Budget COGM Detail'!$C:$C,'Production Target'!$B$644)</f>
        <v>0</v>
      </c>
      <c r="O648" s="381">
        <f>SUMIFS('Budget COGM Detail'!AG:AG,'Budget COGM Detail'!$G:$G,'Production Target'!$B648,'Budget COGM Detail'!$F:$F,'Production Target'!$C648,'Budget COGM Detail'!$C:$C,'Production Target'!$B$644)</f>
        <v>0</v>
      </c>
    </row>
    <row r="649" spans="1:15" x14ac:dyDescent="0.25">
      <c r="B649" s="425" t="s">
        <v>5736</v>
      </c>
      <c r="C649" s="425" t="s">
        <v>1641</v>
      </c>
      <c r="D649" s="381">
        <f>SUMIFS('Budget COGM Detail'!V:V,'Budget COGM Detail'!$G:$G,'Production Target'!$B649,'Budget COGM Detail'!$F:$F,'Production Target'!$C649,'Budget COGM Detail'!$C:$C,'Production Target'!$B$644)</f>
        <v>0</v>
      </c>
      <c r="E649" s="381">
        <f>SUMIFS('Budget COGM Detail'!W:W,'Budget COGM Detail'!$G:$G,'Production Target'!$B649,'Budget COGM Detail'!$F:$F,'Production Target'!$C649,'Budget COGM Detail'!$C:$C,'Production Target'!$B$644)</f>
        <v>0</v>
      </c>
      <c r="F649" s="381">
        <f>SUMIFS('Budget COGM Detail'!X:X,'Budget COGM Detail'!$G:$G,'Production Target'!$B649,'Budget COGM Detail'!$F:$F,'Production Target'!$C649,'Budget COGM Detail'!$C:$C,'Production Target'!$B$644)</f>
        <v>0</v>
      </c>
      <c r="G649" s="381">
        <f>SUMIFS('Budget COGM Detail'!Y:Y,'Budget COGM Detail'!$G:$G,'Production Target'!$B649,'Budget COGM Detail'!$F:$F,'Production Target'!$C649,'Budget COGM Detail'!$C:$C,'Production Target'!$B$644)</f>
        <v>0</v>
      </c>
      <c r="H649" s="381">
        <f>SUMIFS('Budget COGM Detail'!Z:Z,'Budget COGM Detail'!$G:$G,'Production Target'!$B649,'Budget COGM Detail'!$F:$F,'Production Target'!$C649,'Budget COGM Detail'!$C:$C,'Production Target'!$B$644)</f>
        <v>0</v>
      </c>
      <c r="I649" s="381">
        <f>SUMIFS('Budget COGM Detail'!AA:AA,'Budget COGM Detail'!$G:$G,'Production Target'!$B649,'Budget COGM Detail'!$F:$F,'Production Target'!$C649,'Budget COGM Detail'!$C:$C,'Production Target'!$B$644)</f>
        <v>0</v>
      </c>
      <c r="J649" s="381">
        <f>SUMIFS('Budget COGM Detail'!AB:AB,'Budget COGM Detail'!$G:$G,'Production Target'!$B649,'Budget COGM Detail'!$F:$F,'Production Target'!$C649,'Budget COGM Detail'!$C:$C,'Production Target'!$B$644)</f>
        <v>0</v>
      </c>
      <c r="K649" s="381">
        <f>SUMIFS('Budget COGM Detail'!AC:AC,'Budget COGM Detail'!$G:$G,'Production Target'!$B649,'Budget COGM Detail'!$F:$F,'Production Target'!$C649,'Budget COGM Detail'!$C:$C,'Production Target'!$B$644)</f>
        <v>0</v>
      </c>
      <c r="L649" s="381">
        <f>SUMIFS('Budget COGM Detail'!AD:AD,'Budget COGM Detail'!$G:$G,'Production Target'!$B649,'Budget COGM Detail'!$F:$F,'Production Target'!$C649,'Budget COGM Detail'!$C:$C,'Production Target'!$B$644)</f>
        <v>0</v>
      </c>
      <c r="M649" s="381">
        <f>SUMIFS('Budget COGM Detail'!AE:AE,'Budget COGM Detail'!$G:$G,'Production Target'!$B649,'Budget COGM Detail'!$F:$F,'Production Target'!$C649,'Budget COGM Detail'!$C:$C,'Production Target'!$B$644)</f>
        <v>0</v>
      </c>
      <c r="N649" s="381">
        <f>SUMIFS('Budget COGM Detail'!AF:AF,'Budget COGM Detail'!$G:$G,'Production Target'!$B649,'Budget COGM Detail'!$F:$F,'Production Target'!$C649,'Budget COGM Detail'!$C:$C,'Production Target'!$B$644)</f>
        <v>0</v>
      </c>
      <c r="O649" s="381">
        <f>SUMIFS('Budget COGM Detail'!AG:AG,'Budget COGM Detail'!$G:$G,'Production Target'!$B649,'Budget COGM Detail'!$F:$F,'Production Target'!$C649,'Budget COGM Detail'!$C:$C,'Production Target'!$B$644)</f>
        <v>0</v>
      </c>
    </row>
    <row r="650" spans="1:15" x14ac:dyDescent="0.25">
      <c r="B650" s="425"/>
      <c r="C650" s="425"/>
      <c r="D650" s="185"/>
      <c r="E650" s="382"/>
      <c r="F650" s="382"/>
      <c r="G650" s="382"/>
      <c r="H650" s="382"/>
      <c r="I650" s="382"/>
      <c r="J650" s="382"/>
      <c r="K650" s="382"/>
      <c r="L650" s="382"/>
      <c r="M650" s="382"/>
      <c r="N650" s="382"/>
      <c r="O650" s="185"/>
    </row>
    <row r="651" spans="1:15" x14ac:dyDescent="0.25">
      <c r="B651" s="425" t="s">
        <v>5737</v>
      </c>
      <c r="C651" s="425" t="s">
        <v>1644</v>
      </c>
      <c r="D651" s="381">
        <f>SUMIFS('Budget COGM Detail'!V:V,'Budget COGM Detail'!$G:$G,'Production Target'!$B651,'Budget COGM Detail'!$F:$F,'Production Target'!$C651,'Budget COGM Detail'!$C:$C,'Production Target'!$B$644)</f>
        <v>0</v>
      </c>
      <c r="E651" s="381">
        <v>0</v>
      </c>
      <c r="F651" s="381">
        <v>0</v>
      </c>
      <c r="G651" s="381">
        <v>0</v>
      </c>
      <c r="H651" s="381">
        <v>0</v>
      </c>
      <c r="I651" s="381">
        <v>0</v>
      </c>
      <c r="J651" s="381">
        <v>0</v>
      </c>
      <c r="K651" s="381">
        <v>0</v>
      </c>
      <c r="L651" s="381">
        <v>0</v>
      </c>
      <c r="M651" s="381">
        <v>0</v>
      </c>
      <c r="N651" s="381">
        <v>0</v>
      </c>
      <c r="O651" s="381">
        <v>0</v>
      </c>
    </row>
    <row r="652" spans="1:15" x14ac:dyDescent="0.25">
      <c r="E652" s="324"/>
      <c r="F652" s="324"/>
      <c r="G652" s="324"/>
      <c r="H652" s="324"/>
      <c r="I652" s="324"/>
      <c r="J652" s="324"/>
      <c r="K652" s="324"/>
      <c r="L652" s="324"/>
      <c r="M652" s="324"/>
      <c r="N652" s="324"/>
    </row>
    <row r="653" spans="1:15" x14ac:dyDescent="0.25">
      <c r="A653" s="183" t="s">
        <v>5228</v>
      </c>
      <c r="B653" s="183" t="s">
        <v>93</v>
      </c>
      <c r="E653" s="324"/>
      <c r="F653" s="324"/>
      <c r="G653" s="324"/>
      <c r="H653" s="324"/>
      <c r="I653" s="324"/>
      <c r="J653" s="324"/>
      <c r="K653" s="324"/>
      <c r="L653" s="324"/>
      <c r="M653" s="324"/>
      <c r="N653" s="324"/>
    </row>
    <row r="654" spans="1:15" ht="30" x14ac:dyDescent="0.25">
      <c r="B654" s="421" t="s">
        <v>5155</v>
      </c>
      <c r="C654" s="422" t="s">
        <v>5735</v>
      </c>
      <c r="D654" s="380" t="s">
        <v>5188</v>
      </c>
      <c r="E654" s="380" t="s">
        <v>5189</v>
      </c>
      <c r="F654" s="380" t="s">
        <v>5190</v>
      </c>
      <c r="G654" s="380" t="s">
        <v>5191</v>
      </c>
      <c r="H654" s="380" t="s">
        <v>5192</v>
      </c>
      <c r="I654" s="380" t="s">
        <v>5193</v>
      </c>
      <c r="J654" s="380" t="s">
        <v>5194</v>
      </c>
      <c r="K654" s="380" t="s">
        <v>5195</v>
      </c>
      <c r="L654" s="380" t="s">
        <v>5196</v>
      </c>
      <c r="M654" s="380" t="s">
        <v>5197</v>
      </c>
      <c r="N654" s="380" t="s">
        <v>5198</v>
      </c>
      <c r="O654" s="380" t="s">
        <v>5199</v>
      </c>
    </row>
    <row r="655" spans="1:15" x14ac:dyDescent="0.25">
      <c r="B655" s="423" t="s">
        <v>5163</v>
      </c>
      <c r="C655" s="423"/>
      <c r="D655" s="424">
        <f t="shared" ref="D655:O655" si="21">D25</f>
        <v>0</v>
      </c>
      <c r="E655" s="424">
        <f t="shared" si="21"/>
        <v>0</v>
      </c>
      <c r="F655" s="424">
        <f t="shared" si="21"/>
        <v>0</v>
      </c>
      <c r="G655" s="424">
        <f t="shared" si="21"/>
        <v>0</v>
      </c>
      <c r="H655" s="424">
        <f t="shared" si="21"/>
        <v>0</v>
      </c>
      <c r="I655" s="424">
        <f t="shared" si="21"/>
        <v>0</v>
      </c>
      <c r="J655" s="424">
        <f t="shared" si="21"/>
        <v>0</v>
      </c>
      <c r="K655" s="424">
        <f t="shared" si="21"/>
        <v>0</v>
      </c>
      <c r="L655" s="424">
        <f t="shared" si="21"/>
        <v>0</v>
      </c>
      <c r="M655" s="424">
        <f t="shared" si="21"/>
        <v>0</v>
      </c>
      <c r="N655" s="424">
        <f t="shared" si="21"/>
        <v>0</v>
      </c>
      <c r="O655" s="424">
        <f t="shared" si="21"/>
        <v>0</v>
      </c>
    </row>
    <row r="656" spans="1:15" x14ac:dyDescent="0.25">
      <c r="B656" s="425" t="s">
        <v>5736</v>
      </c>
      <c r="C656" s="425" t="s">
        <v>1634</v>
      </c>
      <c r="D656" s="381">
        <f>SUMIFS('Budget COGM Detail'!V:V,'Budget COGM Detail'!$G:$G,'Production Target'!$B656,'Budget COGM Detail'!$F:$F,'Production Target'!$C656,'Budget COGM Detail'!$C:$C,'Production Target'!$B$653)</f>
        <v>0</v>
      </c>
      <c r="E656" s="381">
        <f>SUMIFS('Budget COGM Detail'!W:W,'Budget COGM Detail'!$G:$G,'Production Target'!$B656,'Budget COGM Detail'!$F:$F,'Production Target'!$C656,'Budget COGM Detail'!$C:$C,'Production Target'!$B$653)</f>
        <v>0</v>
      </c>
      <c r="F656" s="381">
        <f>SUMIFS('Budget COGM Detail'!X:X,'Budget COGM Detail'!$G:$G,'Production Target'!$B656,'Budget COGM Detail'!$F:$F,'Production Target'!$C656,'Budget COGM Detail'!$C:$C,'Production Target'!$B$653)</f>
        <v>0</v>
      </c>
      <c r="G656" s="381">
        <f>SUMIFS('Budget COGM Detail'!Y:Y,'Budget COGM Detail'!$G:$G,'Production Target'!$B656,'Budget COGM Detail'!$F:$F,'Production Target'!$C656,'Budget COGM Detail'!$C:$C,'Production Target'!$B$653)</f>
        <v>0</v>
      </c>
      <c r="H656" s="381">
        <f>SUMIFS('Budget COGM Detail'!Z:Z,'Budget COGM Detail'!$G:$G,'Production Target'!$B656,'Budget COGM Detail'!$F:$F,'Production Target'!$C656,'Budget COGM Detail'!$C:$C,'Production Target'!$B$653)</f>
        <v>0</v>
      </c>
      <c r="I656" s="381">
        <f>SUMIFS('Budget COGM Detail'!AA:AA,'Budget COGM Detail'!$G:$G,'Production Target'!$B656,'Budget COGM Detail'!$F:$F,'Production Target'!$C656,'Budget COGM Detail'!$C:$C,'Production Target'!$B$653)</f>
        <v>0</v>
      </c>
      <c r="J656" s="381">
        <f>SUMIFS('Budget COGM Detail'!AB:AB,'Budget COGM Detail'!$G:$G,'Production Target'!$B656,'Budget COGM Detail'!$F:$F,'Production Target'!$C656,'Budget COGM Detail'!$C:$C,'Production Target'!$B$653)</f>
        <v>0</v>
      </c>
      <c r="K656" s="381">
        <f>SUMIFS('Budget COGM Detail'!AC:AC,'Budget COGM Detail'!$G:$G,'Production Target'!$B656,'Budget COGM Detail'!$F:$F,'Production Target'!$C656,'Budget COGM Detail'!$C:$C,'Production Target'!$B$653)</f>
        <v>0</v>
      </c>
      <c r="L656" s="381">
        <f>SUMIFS('Budget COGM Detail'!AD:AD,'Budget COGM Detail'!$G:$G,'Production Target'!$B656,'Budget COGM Detail'!$F:$F,'Production Target'!$C656,'Budget COGM Detail'!$C:$C,'Production Target'!$B$653)</f>
        <v>0</v>
      </c>
      <c r="M656" s="381">
        <f>SUMIFS('Budget COGM Detail'!AE:AE,'Budget COGM Detail'!$G:$G,'Production Target'!$B656,'Budget COGM Detail'!$F:$F,'Production Target'!$C656,'Budget COGM Detail'!$C:$C,'Production Target'!$B$653)</f>
        <v>0</v>
      </c>
      <c r="N656" s="381">
        <f>SUMIFS('Budget COGM Detail'!AF:AF,'Budget COGM Detail'!$G:$G,'Production Target'!$B656,'Budget COGM Detail'!$F:$F,'Production Target'!$C656,'Budget COGM Detail'!$C:$C,'Production Target'!$B$653)</f>
        <v>0</v>
      </c>
      <c r="O656" s="381">
        <f>SUMIFS('Budget COGM Detail'!AG:AG,'Budget COGM Detail'!$G:$G,'Production Target'!$B656,'Budget COGM Detail'!$F:$F,'Production Target'!$C656,'Budget COGM Detail'!$C:$C,'Production Target'!$B$653)</f>
        <v>0</v>
      </c>
    </row>
    <row r="657" spans="1:15" x14ac:dyDescent="0.25">
      <c r="B657" s="425" t="s">
        <v>5736</v>
      </c>
      <c r="C657" s="425" t="s">
        <v>1645</v>
      </c>
      <c r="D657" s="381">
        <f>SUMIFS('Budget COGM Detail'!V:V,'Budget COGM Detail'!$G:$G,'Production Target'!$B657,'Budget COGM Detail'!$F:$F,'Production Target'!$C657,'Budget COGM Detail'!$C:$C,'Production Target'!$B$653)</f>
        <v>0</v>
      </c>
      <c r="E657" s="381">
        <f>SUMIFS('Budget COGM Detail'!W:W,'Budget COGM Detail'!$G:$G,'Production Target'!$B657,'Budget COGM Detail'!$F:$F,'Production Target'!$C657,'Budget COGM Detail'!$C:$C,'Production Target'!$B$653)</f>
        <v>0</v>
      </c>
      <c r="F657" s="381">
        <f>SUMIFS('Budget COGM Detail'!X:X,'Budget COGM Detail'!$G:$G,'Production Target'!$B657,'Budget COGM Detail'!$F:$F,'Production Target'!$C657,'Budget COGM Detail'!$C:$C,'Production Target'!$B$653)</f>
        <v>0</v>
      </c>
      <c r="G657" s="381">
        <f>SUMIFS('Budget COGM Detail'!Y:Y,'Budget COGM Detail'!$G:$G,'Production Target'!$B657,'Budget COGM Detail'!$F:$F,'Production Target'!$C657,'Budget COGM Detail'!$C:$C,'Production Target'!$B$653)</f>
        <v>0</v>
      </c>
      <c r="H657" s="381">
        <f>SUMIFS('Budget COGM Detail'!Z:Z,'Budget COGM Detail'!$G:$G,'Production Target'!$B657,'Budget COGM Detail'!$F:$F,'Production Target'!$C657,'Budget COGM Detail'!$C:$C,'Production Target'!$B$653)</f>
        <v>0</v>
      </c>
      <c r="I657" s="381">
        <f>SUMIFS('Budget COGM Detail'!AA:AA,'Budget COGM Detail'!$G:$G,'Production Target'!$B657,'Budget COGM Detail'!$F:$F,'Production Target'!$C657,'Budget COGM Detail'!$C:$C,'Production Target'!$B$653)</f>
        <v>0</v>
      </c>
      <c r="J657" s="381">
        <f>SUMIFS('Budget COGM Detail'!AB:AB,'Budget COGM Detail'!$G:$G,'Production Target'!$B657,'Budget COGM Detail'!$F:$F,'Production Target'!$C657,'Budget COGM Detail'!$C:$C,'Production Target'!$B$653)</f>
        <v>0</v>
      </c>
      <c r="K657" s="381">
        <f>SUMIFS('Budget COGM Detail'!AC:AC,'Budget COGM Detail'!$G:$G,'Production Target'!$B657,'Budget COGM Detail'!$F:$F,'Production Target'!$C657,'Budget COGM Detail'!$C:$C,'Production Target'!$B$653)</f>
        <v>0</v>
      </c>
      <c r="L657" s="381">
        <f>SUMIFS('Budget COGM Detail'!AD:AD,'Budget COGM Detail'!$G:$G,'Production Target'!$B657,'Budget COGM Detail'!$F:$F,'Production Target'!$C657,'Budget COGM Detail'!$C:$C,'Production Target'!$B$653)</f>
        <v>0</v>
      </c>
      <c r="M657" s="381">
        <f>SUMIFS('Budget COGM Detail'!AE:AE,'Budget COGM Detail'!$G:$G,'Production Target'!$B657,'Budget COGM Detail'!$F:$F,'Production Target'!$C657,'Budget COGM Detail'!$C:$C,'Production Target'!$B$653)</f>
        <v>0</v>
      </c>
      <c r="N657" s="381">
        <f>SUMIFS('Budget COGM Detail'!AF:AF,'Budget COGM Detail'!$G:$G,'Production Target'!$B657,'Budget COGM Detail'!$F:$F,'Production Target'!$C657,'Budget COGM Detail'!$C:$C,'Production Target'!$B$653)</f>
        <v>0</v>
      </c>
      <c r="O657" s="381">
        <f>SUMIFS('Budget COGM Detail'!AG:AG,'Budget COGM Detail'!$G:$G,'Production Target'!$B657,'Budget COGM Detail'!$F:$F,'Production Target'!$C657,'Budget COGM Detail'!$C:$C,'Production Target'!$B$653)</f>
        <v>0</v>
      </c>
    </row>
    <row r="658" spans="1:15" x14ac:dyDescent="0.25">
      <c r="B658" s="425" t="s">
        <v>5736</v>
      </c>
      <c r="C658" s="425" t="s">
        <v>1641</v>
      </c>
      <c r="D658" s="381">
        <f>SUMIFS('Budget COGM Detail'!V:V,'Budget COGM Detail'!$G:$G,'Production Target'!$B658,'Budget COGM Detail'!$F:$F,'Production Target'!$C658,'Budget COGM Detail'!$C:$C,'Production Target'!$B$653)</f>
        <v>0</v>
      </c>
      <c r="E658" s="381">
        <f>SUMIFS('Budget COGM Detail'!W:W,'Budget COGM Detail'!$G:$G,'Production Target'!$B658,'Budget COGM Detail'!$F:$F,'Production Target'!$C658,'Budget COGM Detail'!$C:$C,'Production Target'!$B$653)</f>
        <v>0</v>
      </c>
      <c r="F658" s="381">
        <f>SUMIFS('Budget COGM Detail'!X:X,'Budget COGM Detail'!$G:$G,'Production Target'!$B658,'Budget COGM Detail'!$F:$F,'Production Target'!$C658,'Budget COGM Detail'!$C:$C,'Production Target'!$B$653)</f>
        <v>0</v>
      </c>
      <c r="G658" s="381">
        <f>SUMIFS('Budget COGM Detail'!Y:Y,'Budget COGM Detail'!$G:$G,'Production Target'!$B658,'Budget COGM Detail'!$F:$F,'Production Target'!$C658,'Budget COGM Detail'!$C:$C,'Production Target'!$B$653)</f>
        <v>0</v>
      </c>
      <c r="H658" s="381">
        <f>SUMIFS('Budget COGM Detail'!Z:Z,'Budget COGM Detail'!$G:$G,'Production Target'!$B658,'Budget COGM Detail'!$F:$F,'Production Target'!$C658,'Budget COGM Detail'!$C:$C,'Production Target'!$B$653)</f>
        <v>0</v>
      </c>
      <c r="I658" s="381">
        <f>SUMIFS('Budget COGM Detail'!AA:AA,'Budget COGM Detail'!$G:$G,'Production Target'!$B658,'Budget COGM Detail'!$F:$F,'Production Target'!$C658,'Budget COGM Detail'!$C:$C,'Production Target'!$B$653)</f>
        <v>0</v>
      </c>
      <c r="J658" s="381">
        <f>SUMIFS('Budget COGM Detail'!AB:AB,'Budget COGM Detail'!$G:$G,'Production Target'!$B658,'Budget COGM Detail'!$F:$F,'Production Target'!$C658,'Budget COGM Detail'!$C:$C,'Production Target'!$B$653)</f>
        <v>0</v>
      </c>
      <c r="K658" s="381">
        <f>SUMIFS('Budget COGM Detail'!AC:AC,'Budget COGM Detail'!$G:$G,'Production Target'!$B658,'Budget COGM Detail'!$F:$F,'Production Target'!$C658,'Budget COGM Detail'!$C:$C,'Production Target'!$B$653)</f>
        <v>0</v>
      </c>
      <c r="L658" s="381">
        <f>SUMIFS('Budget COGM Detail'!AD:AD,'Budget COGM Detail'!$G:$G,'Production Target'!$B658,'Budget COGM Detail'!$F:$F,'Production Target'!$C658,'Budget COGM Detail'!$C:$C,'Production Target'!$B$653)</f>
        <v>0</v>
      </c>
      <c r="M658" s="381">
        <f>SUMIFS('Budget COGM Detail'!AE:AE,'Budget COGM Detail'!$G:$G,'Production Target'!$B658,'Budget COGM Detail'!$F:$F,'Production Target'!$C658,'Budget COGM Detail'!$C:$C,'Production Target'!$B$653)</f>
        <v>0</v>
      </c>
      <c r="N658" s="381">
        <f>SUMIFS('Budget COGM Detail'!AF:AF,'Budget COGM Detail'!$G:$G,'Production Target'!$B658,'Budget COGM Detail'!$F:$F,'Production Target'!$C658,'Budget COGM Detail'!$C:$C,'Production Target'!$B$653)</f>
        <v>0</v>
      </c>
      <c r="O658" s="381">
        <f>SUMIFS('Budget COGM Detail'!AG:AG,'Budget COGM Detail'!$G:$G,'Production Target'!$B658,'Budget COGM Detail'!$F:$F,'Production Target'!$C658,'Budget COGM Detail'!$C:$C,'Production Target'!$B$653)</f>
        <v>0</v>
      </c>
    </row>
    <row r="659" spans="1:15" x14ac:dyDescent="0.25">
      <c r="B659" s="425"/>
      <c r="C659" s="425"/>
      <c r="D659" s="185"/>
      <c r="E659" s="382"/>
      <c r="F659" s="382"/>
      <c r="G659" s="382"/>
      <c r="H659" s="382"/>
      <c r="I659" s="382"/>
      <c r="J659" s="382"/>
      <c r="K659" s="382"/>
      <c r="L659" s="382"/>
      <c r="M659" s="382"/>
      <c r="N659" s="382"/>
      <c r="O659" s="185"/>
    </row>
    <row r="660" spans="1:15" x14ac:dyDescent="0.25">
      <c r="B660" s="425" t="s">
        <v>5737</v>
      </c>
      <c r="C660" s="425" t="s">
        <v>1644</v>
      </c>
      <c r="D660" s="381">
        <f>SUMIFS('Budget COGM Detail'!V:V,'Budget COGM Detail'!$G:$G,'Production Target'!$B660,'Budget COGM Detail'!$F:$F,'Production Target'!$C660,'Budget COGM Detail'!$C:$C,'Production Target'!$B$653)</f>
        <v>0</v>
      </c>
      <c r="E660" s="381">
        <f>SUMIFS('Budget COGM Detail'!W:W,'Budget COGM Detail'!$G:$G,'Production Target'!$B660,'Budget COGM Detail'!$F:$F,'Production Target'!$C660,'Budget COGM Detail'!$C:$C,'Production Target'!$B$653)</f>
        <v>0</v>
      </c>
      <c r="F660" s="381">
        <f>SUMIFS('Budget COGM Detail'!X:X,'Budget COGM Detail'!$G:$G,'Production Target'!$B660,'Budget COGM Detail'!$F:$F,'Production Target'!$C660,'Budget COGM Detail'!$C:$C,'Production Target'!$B$653)</f>
        <v>0</v>
      </c>
      <c r="G660" s="381">
        <f>SUMIFS('Budget COGM Detail'!Y:Y,'Budget COGM Detail'!$G:$G,'Production Target'!$B660,'Budget COGM Detail'!$F:$F,'Production Target'!$C660,'Budget COGM Detail'!$C:$C,'Production Target'!$B$653)</f>
        <v>0</v>
      </c>
      <c r="H660" s="381">
        <f>SUMIFS('Budget COGM Detail'!Z:Z,'Budget COGM Detail'!$G:$G,'Production Target'!$B660,'Budget COGM Detail'!$F:$F,'Production Target'!$C660,'Budget COGM Detail'!$C:$C,'Production Target'!$B$653)</f>
        <v>0</v>
      </c>
      <c r="I660" s="381">
        <f>SUMIFS('Budget COGM Detail'!AA:AA,'Budget COGM Detail'!$G:$G,'Production Target'!$B660,'Budget COGM Detail'!$F:$F,'Production Target'!$C660,'Budget COGM Detail'!$C:$C,'Production Target'!$B$653)</f>
        <v>0</v>
      </c>
      <c r="J660" s="381">
        <f>SUMIFS('Budget COGM Detail'!AB:AB,'Budget COGM Detail'!$G:$G,'Production Target'!$B660,'Budget COGM Detail'!$F:$F,'Production Target'!$C660,'Budget COGM Detail'!$C:$C,'Production Target'!$B$653)</f>
        <v>0</v>
      </c>
      <c r="K660" s="381">
        <f>SUMIFS('Budget COGM Detail'!AC:AC,'Budget COGM Detail'!$G:$G,'Production Target'!$B660,'Budget COGM Detail'!$F:$F,'Production Target'!$C660,'Budget COGM Detail'!$C:$C,'Production Target'!$B$653)</f>
        <v>0</v>
      </c>
      <c r="L660" s="381">
        <f>SUMIFS('Budget COGM Detail'!AD:AD,'Budget COGM Detail'!$G:$G,'Production Target'!$B660,'Budget COGM Detail'!$F:$F,'Production Target'!$C660,'Budget COGM Detail'!$C:$C,'Production Target'!$B$653)</f>
        <v>0</v>
      </c>
      <c r="M660" s="381">
        <f>SUMIFS('Budget COGM Detail'!AE:AE,'Budget COGM Detail'!$G:$G,'Production Target'!$B660,'Budget COGM Detail'!$F:$F,'Production Target'!$C660,'Budget COGM Detail'!$C:$C,'Production Target'!$B$653)</f>
        <v>0</v>
      </c>
      <c r="N660" s="381">
        <f>SUMIFS('Budget COGM Detail'!AF:AF,'Budget COGM Detail'!$G:$G,'Production Target'!$B660,'Budget COGM Detail'!$F:$F,'Production Target'!$C660,'Budget COGM Detail'!$C:$C,'Production Target'!$B$653)</f>
        <v>0</v>
      </c>
      <c r="O660" s="381">
        <f>SUMIFS('Budget COGM Detail'!AG:AG,'Budget COGM Detail'!$G:$G,'Production Target'!$B660,'Budget COGM Detail'!$F:$F,'Production Target'!$C660,'Budget COGM Detail'!$C:$C,'Production Target'!$B$653)</f>
        <v>0</v>
      </c>
    </row>
    <row r="661" spans="1:15" x14ac:dyDescent="0.25">
      <c r="E661" s="324"/>
      <c r="F661" s="324"/>
      <c r="G661" s="324"/>
      <c r="H661" s="324"/>
      <c r="I661" s="324"/>
      <c r="J661" s="324"/>
      <c r="K661" s="324"/>
      <c r="L661" s="324"/>
      <c r="M661" s="324"/>
      <c r="N661" s="324"/>
    </row>
    <row r="662" spans="1:15" x14ac:dyDescent="0.25">
      <c r="A662" s="183" t="s">
        <v>5739</v>
      </c>
      <c r="B662" s="183" t="s">
        <v>339</v>
      </c>
      <c r="E662" s="324"/>
      <c r="F662" s="324"/>
      <c r="G662" s="324"/>
      <c r="H662" s="324"/>
      <c r="I662" s="324"/>
      <c r="J662" s="324"/>
      <c r="K662" s="324"/>
      <c r="L662" s="324"/>
      <c r="M662" s="324"/>
      <c r="N662" s="324"/>
    </row>
    <row r="663" spans="1:15" ht="30" x14ac:dyDescent="0.25">
      <c r="B663" s="421" t="s">
        <v>5155</v>
      </c>
      <c r="C663" s="422" t="s">
        <v>5735</v>
      </c>
      <c r="D663" s="380" t="s">
        <v>5188</v>
      </c>
      <c r="E663" s="380" t="s">
        <v>5189</v>
      </c>
      <c r="F663" s="380" t="s">
        <v>5190</v>
      </c>
      <c r="G663" s="380" t="s">
        <v>5191</v>
      </c>
      <c r="H663" s="380" t="s">
        <v>5192</v>
      </c>
      <c r="I663" s="380" t="s">
        <v>5193</v>
      </c>
      <c r="J663" s="380" t="s">
        <v>5194</v>
      </c>
      <c r="K663" s="380" t="s">
        <v>5195</v>
      </c>
      <c r="L663" s="380" t="s">
        <v>5196</v>
      </c>
      <c r="M663" s="380" t="s">
        <v>5197</v>
      </c>
      <c r="N663" s="380" t="s">
        <v>5198</v>
      </c>
      <c r="O663" s="380" t="s">
        <v>5199</v>
      </c>
    </row>
    <row r="664" spans="1:15" x14ac:dyDescent="0.25">
      <c r="B664" s="423" t="s">
        <v>5163</v>
      </c>
      <c r="C664" s="423"/>
      <c r="D664" s="424" t="str">
        <f t="shared" ref="D664:O664" si="22">D34</f>
        <v>SM3</v>
      </c>
      <c r="E664" s="424">
        <f t="shared" si="22"/>
        <v>0</v>
      </c>
      <c r="F664" s="424">
        <f t="shared" si="22"/>
        <v>0</v>
      </c>
      <c r="G664" s="424">
        <f t="shared" si="22"/>
        <v>0</v>
      </c>
      <c r="H664" s="424">
        <f t="shared" si="22"/>
        <v>0</v>
      </c>
      <c r="I664" s="424">
        <f t="shared" si="22"/>
        <v>0</v>
      </c>
      <c r="J664" s="424">
        <f t="shared" si="22"/>
        <v>0</v>
      </c>
      <c r="K664" s="424">
        <f t="shared" si="22"/>
        <v>0</v>
      </c>
      <c r="L664" s="424">
        <f t="shared" si="22"/>
        <v>0</v>
      </c>
      <c r="M664" s="424">
        <f t="shared" si="22"/>
        <v>0</v>
      </c>
      <c r="N664" s="424">
        <f t="shared" si="22"/>
        <v>0</v>
      </c>
      <c r="O664" s="424">
        <f t="shared" si="22"/>
        <v>0</v>
      </c>
    </row>
    <row r="665" spans="1:15" x14ac:dyDescent="0.25">
      <c r="B665" s="425" t="s">
        <v>5736</v>
      </c>
      <c r="C665" s="425" t="s">
        <v>1634</v>
      </c>
      <c r="D665" s="381">
        <f>SUMIFS('Budget COGM Detail'!V:V,'Budget COGM Detail'!$G:$G,'Production Target'!$B665,'Budget COGM Detail'!$F:$F,'Production Target'!$C665,'Budget COGM Detail'!$C:$C,'Production Target'!$B$662)</f>
        <v>0</v>
      </c>
      <c r="E665" s="381">
        <f>SUMIFS('Budget COGM Detail'!W:W,'Budget COGM Detail'!$G:$G,'Production Target'!$B665,'Budget COGM Detail'!$F:$F,'Production Target'!$C665,'Budget COGM Detail'!$C:$C,'Production Target'!$B$662)</f>
        <v>0</v>
      </c>
      <c r="F665" s="381">
        <f>SUMIFS('Budget COGM Detail'!X:X,'Budget COGM Detail'!$G:$G,'Production Target'!$B665,'Budget COGM Detail'!$F:$F,'Production Target'!$C665,'Budget COGM Detail'!$C:$C,'Production Target'!$B$662)</f>
        <v>0</v>
      </c>
      <c r="G665" s="381">
        <f>SUMIFS('Budget COGM Detail'!Y:Y,'Budget COGM Detail'!$G:$G,'Production Target'!$B665,'Budget COGM Detail'!$F:$F,'Production Target'!$C665,'Budget COGM Detail'!$C:$C,'Production Target'!$B$662)</f>
        <v>0</v>
      </c>
      <c r="H665" s="381">
        <f>SUMIFS('Budget COGM Detail'!Z:Z,'Budget COGM Detail'!$G:$G,'Production Target'!$B665,'Budget COGM Detail'!$F:$F,'Production Target'!$C665,'Budget COGM Detail'!$C:$C,'Production Target'!$B$662)</f>
        <v>0</v>
      </c>
      <c r="I665" s="381">
        <f>SUMIFS('Budget COGM Detail'!AA:AA,'Budget COGM Detail'!$G:$G,'Production Target'!$B665,'Budget COGM Detail'!$F:$F,'Production Target'!$C665,'Budget COGM Detail'!$C:$C,'Production Target'!$B$662)</f>
        <v>0</v>
      </c>
      <c r="J665" s="381">
        <f>SUMIFS('Budget COGM Detail'!AB:AB,'Budget COGM Detail'!$G:$G,'Production Target'!$B665,'Budget COGM Detail'!$F:$F,'Production Target'!$C665,'Budget COGM Detail'!$C:$C,'Production Target'!$B$662)</f>
        <v>0</v>
      </c>
      <c r="K665" s="381">
        <f>SUMIFS('Budget COGM Detail'!AC:AC,'Budget COGM Detail'!$G:$G,'Production Target'!$B665,'Budget COGM Detail'!$F:$F,'Production Target'!$C665,'Budget COGM Detail'!$C:$C,'Production Target'!$B$662)</f>
        <v>0</v>
      </c>
      <c r="L665" s="381">
        <f>SUMIFS('Budget COGM Detail'!AD:AD,'Budget COGM Detail'!$G:$G,'Production Target'!$B665,'Budget COGM Detail'!$F:$F,'Production Target'!$C665,'Budget COGM Detail'!$C:$C,'Production Target'!$B$662)</f>
        <v>0</v>
      </c>
      <c r="M665" s="381">
        <f>SUMIFS('Budget COGM Detail'!AE:AE,'Budget COGM Detail'!$G:$G,'Production Target'!$B665,'Budget COGM Detail'!$F:$F,'Production Target'!$C665,'Budget COGM Detail'!$C:$C,'Production Target'!$B$662)</f>
        <v>0</v>
      </c>
      <c r="N665" s="381">
        <f>SUMIFS('Budget COGM Detail'!AF:AF,'Budget COGM Detail'!$G:$G,'Production Target'!$B665,'Budget COGM Detail'!$F:$F,'Production Target'!$C665,'Budget COGM Detail'!$C:$C,'Production Target'!$B$662)</f>
        <v>0</v>
      </c>
      <c r="O665" s="381">
        <f>SUMIFS('Budget COGM Detail'!AG:AG,'Budget COGM Detail'!$G:$G,'Production Target'!$B665,'Budget COGM Detail'!$F:$F,'Production Target'!$C665,'Budget COGM Detail'!$C:$C,'Production Target'!$B$662)</f>
        <v>0</v>
      </c>
    </row>
    <row r="666" spans="1:15" x14ac:dyDescent="0.25">
      <c r="B666" s="425" t="s">
        <v>5736</v>
      </c>
      <c r="C666" s="425" t="s">
        <v>1645</v>
      </c>
      <c r="D666" s="381">
        <f>SUMIFS('Budget COGM Detail'!V:V,'Budget COGM Detail'!$G:$G,'Production Target'!$B666,'Budget COGM Detail'!$F:$F,'Production Target'!$C666,'Budget COGM Detail'!$C:$C,'Production Target'!$B$662)</f>
        <v>0</v>
      </c>
      <c r="E666" s="381">
        <f>SUMIFS('Budget COGM Detail'!W:W,'Budget COGM Detail'!$G:$G,'Production Target'!$B666,'Budget COGM Detail'!$F:$F,'Production Target'!$C666,'Budget COGM Detail'!$C:$C,'Production Target'!$B$662)</f>
        <v>0</v>
      </c>
      <c r="F666" s="381">
        <f>SUMIFS('Budget COGM Detail'!X:X,'Budget COGM Detail'!$G:$G,'Production Target'!$B666,'Budget COGM Detail'!$F:$F,'Production Target'!$C666,'Budget COGM Detail'!$C:$C,'Production Target'!$B$662)</f>
        <v>0</v>
      </c>
      <c r="G666" s="381">
        <f>SUMIFS('Budget COGM Detail'!Y:Y,'Budget COGM Detail'!$G:$G,'Production Target'!$B666,'Budget COGM Detail'!$F:$F,'Production Target'!$C666,'Budget COGM Detail'!$C:$C,'Production Target'!$B$662)</f>
        <v>0</v>
      </c>
      <c r="H666" s="381">
        <f>SUMIFS('Budget COGM Detail'!Z:Z,'Budget COGM Detail'!$G:$G,'Production Target'!$B666,'Budget COGM Detail'!$F:$F,'Production Target'!$C666,'Budget COGM Detail'!$C:$C,'Production Target'!$B$662)</f>
        <v>0</v>
      </c>
      <c r="I666" s="381">
        <f>SUMIFS('Budget COGM Detail'!AA:AA,'Budget COGM Detail'!$G:$G,'Production Target'!$B666,'Budget COGM Detail'!$F:$F,'Production Target'!$C666,'Budget COGM Detail'!$C:$C,'Production Target'!$B$662)</f>
        <v>0</v>
      </c>
      <c r="J666" s="381">
        <f>SUMIFS('Budget COGM Detail'!AB:AB,'Budget COGM Detail'!$G:$G,'Production Target'!$B666,'Budget COGM Detail'!$F:$F,'Production Target'!$C666,'Budget COGM Detail'!$C:$C,'Production Target'!$B$662)</f>
        <v>0</v>
      </c>
      <c r="K666" s="381">
        <f>SUMIFS('Budget COGM Detail'!AC:AC,'Budget COGM Detail'!$G:$G,'Production Target'!$B666,'Budget COGM Detail'!$F:$F,'Production Target'!$C666,'Budget COGM Detail'!$C:$C,'Production Target'!$B$662)</f>
        <v>0</v>
      </c>
      <c r="L666" s="381">
        <f>SUMIFS('Budget COGM Detail'!AD:AD,'Budget COGM Detail'!$G:$G,'Production Target'!$B666,'Budget COGM Detail'!$F:$F,'Production Target'!$C666,'Budget COGM Detail'!$C:$C,'Production Target'!$B$662)</f>
        <v>0</v>
      </c>
      <c r="M666" s="381">
        <f>SUMIFS('Budget COGM Detail'!AE:AE,'Budget COGM Detail'!$G:$G,'Production Target'!$B666,'Budget COGM Detail'!$F:$F,'Production Target'!$C666,'Budget COGM Detail'!$C:$C,'Production Target'!$B$662)</f>
        <v>0</v>
      </c>
      <c r="N666" s="381">
        <f>SUMIFS('Budget COGM Detail'!AF:AF,'Budget COGM Detail'!$G:$G,'Production Target'!$B666,'Budget COGM Detail'!$F:$F,'Production Target'!$C666,'Budget COGM Detail'!$C:$C,'Production Target'!$B$662)</f>
        <v>0</v>
      </c>
      <c r="O666" s="381">
        <f>SUMIFS('Budget COGM Detail'!AG:AG,'Budget COGM Detail'!$G:$G,'Production Target'!$B666,'Budget COGM Detail'!$F:$F,'Production Target'!$C666,'Budget COGM Detail'!$C:$C,'Production Target'!$B$662)</f>
        <v>0</v>
      </c>
    </row>
    <row r="667" spans="1:15" x14ac:dyDescent="0.25">
      <c r="B667" s="425" t="s">
        <v>5736</v>
      </c>
      <c r="C667" s="425" t="s">
        <v>1641</v>
      </c>
      <c r="D667" s="381">
        <f>SUMIFS('Budget COGM Detail'!V:V,'Budget COGM Detail'!$G:$G,'Production Target'!$B667,'Budget COGM Detail'!$F:$F,'Production Target'!$C667,'Budget COGM Detail'!$C:$C,'Production Target'!$B$662)</f>
        <v>0</v>
      </c>
      <c r="E667" s="381">
        <f>SUMIFS('Budget COGM Detail'!W:W,'Budget COGM Detail'!$G:$G,'Production Target'!$B667,'Budget COGM Detail'!$F:$F,'Production Target'!$C667,'Budget COGM Detail'!$C:$C,'Production Target'!$B$662)</f>
        <v>0</v>
      </c>
      <c r="F667" s="381">
        <f>SUMIFS('Budget COGM Detail'!X:X,'Budget COGM Detail'!$G:$G,'Production Target'!$B667,'Budget COGM Detail'!$F:$F,'Production Target'!$C667,'Budget COGM Detail'!$C:$C,'Production Target'!$B$662)</f>
        <v>0</v>
      </c>
      <c r="G667" s="381">
        <f>SUMIFS('Budget COGM Detail'!Y:Y,'Budget COGM Detail'!$G:$G,'Production Target'!$B667,'Budget COGM Detail'!$F:$F,'Production Target'!$C667,'Budget COGM Detail'!$C:$C,'Production Target'!$B$662)</f>
        <v>0</v>
      </c>
      <c r="H667" s="381">
        <f>SUMIFS('Budget COGM Detail'!Z:Z,'Budget COGM Detail'!$G:$G,'Production Target'!$B667,'Budget COGM Detail'!$F:$F,'Production Target'!$C667,'Budget COGM Detail'!$C:$C,'Production Target'!$B$662)</f>
        <v>0</v>
      </c>
      <c r="I667" s="381">
        <f>SUMIFS('Budget COGM Detail'!AA:AA,'Budget COGM Detail'!$G:$G,'Production Target'!$B667,'Budget COGM Detail'!$F:$F,'Production Target'!$C667,'Budget COGM Detail'!$C:$C,'Production Target'!$B$662)</f>
        <v>0</v>
      </c>
      <c r="J667" s="381">
        <f>SUMIFS('Budget COGM Detail'!AB:AB,'Budget COGM Detail'!$G:$G,'Production Target'!$B667,'Budget COGM Detail'!$F:$F,'Production Target'!$C667,'Budget COGM Detail'!$C:$C,'Production Target'!$B$662)</f>
        <v>0</v>
      </c>
      <c r="K667" s="381">
        <f>SUMIFS('Budget COGM Detail'!AC:AC,'Budget COGM Detail'!$G:$G,'Production Target'!$B667,'Budget COGM Detail'!$F:$F,'Production Target'!$C667,'Budget COGM Detail'!$C:$C,'Production Target'!$B$662)</f>
        <v>0</v>
      </c>
      <c r="L667" s="381">
        <f>SUMIFS('Budget COGM Detail'!AD:AD,'Budget COGM Detail'!$G:$G,'Production Target'!$B667,'Budget COGM Detail'!$F:$F,'Production Target'!$C667,'Budget COGM Detail'!$C:$C,'Production Target'!$B$662)</f>
        <v>0</v>
      </c>
      <c r="M667" s="381">
        <f>SUMIFS('Budget COGM Detail'!AE:AE,'Budget COGM Detail'!$G:$G,'Production Target'!$B667,'Budget COGM Detail'!$F:$F,'Production Target'!$C667,'Budget COGM Detail'!$C:$C,'Production Target'!$B$662)</f>
        <v>0</v>
      </c>
      <c r="N667" s="381">
        <f>SUMIFS('Budget COGM Detail'!AF:AF,'Budget COGM Detail'!$G:$G,'Production Target'!$B667,'Budget COGM Detail'!$F:$F,'Production Target'!$C667,'Budget COGM Detail'!$C:$C,'Production Target'!$B$662)</f>
        <v>0</v>
      </c>
      <c r="O667" s="381">
        <f>SUMIFS('Budget COGM Detail'!AG:AG,'Budget COGM Detail'!$G:$G,'Production Target'!$B667,'Budget COGM Detail'!$F:$F,'Production Target'!$C667,'Budget COGM Detail'!$C:$C,'Production Target'!$B$662)</f>
        <v>0</v>
      </c>
    </row>
    <row r="668" spans="1:15" x14ac:dyDescent="0.25">
      <c r="B668" s="425"/>
      <c r="C668" s="425"/>
      <c r="D668" s="185"/>
      <c r="E668" s="382"/>
      <c r="F668" s="382"/>
      <c r="G668" s="382"/>
      <c r="H668" s="382"/>
      <c r="I668" s="382"/>
      <c r="J668" s="382"/>
      <c r="K668" s="382"/>
      <c r="L668" s="382"/>
      <c r="M668" s="382"/>
      <c r="N668" s="382"/>
      <c r="O668" s="185"/>
    </row>
    <row r="669" spans="1:15" x14ac:dyDescent="0.25">
      <c r="B669" s="425" t="s">
        <v>5737</v>
      </c>
      <c r="C669" s="425" t="s">
        <v>1644</v>
      </c>
      <c r="D669" s="381">
        <f>SUMIFS('Budget COGM Detail'!V:V,'Budget COGM Detail'!$G:$G,'Production Target'!$B669,'Budget COGM Detail'!$F:$F,'Production Target'!$C669,'Budget COGM Detail'!$C:$C,'Production Target'!$B$662)</f>
        <v>0</v>
      </c>
      <c r="E669" s="381">
        <f>SUMIFS('Budget COGM Detail'!W:W,'Budget COGM Detail'!$G:$G,'Production Target'!$B669,'Budget COGM Detail'!$F:$F,'Production Target'!$C669,'Budget COGM Detail'!$C:$C,'Production Target'!$B$662)</f>
        <v>0</v>
      </c>
      <c r="F669" s="381">
        <f>SUMIFS('Budget COGM Detail'!X:X,'Budget COGM Detail'!$G:$G,'Production Target'!$B669,'Budget COGM Detail'!$F:$F,'Production Target'!$C669,'Budget COGM Detail'!$C:$C,'Production Target'!$B$662)</f>
        <v>0</v>
      </c>
      <c r="G669" s="381">
        <f>SUMIFS('Budget COGM Detail'!Y:Y,'Budget COGM Detail'!$G:$G,'Production Target'!$B669,'Budget COGM Detail'!$F:$F,'Production Target'!$C669,'Budget COGM Detail'!$C:$C,'Production Target'!$B$662)</f>
        <v>0</v>
      </c>
      <c r="H669" s="381">
        <f>SUMIFS('Budget COGM Detail'!Z:Z,'Budget COGM Detail'!$G:$G,'Production Target'!$B669,'Budget COGM Detail'!$F:$F,'Production Target'!$C669,'Budget COGM Detail'!$C:$C,'Production Target'!$B$662)</f>
        <v>0</v>
      </c>
      <c r="I669" s="381">
        <f>SUMIFS('Budget COGM Detail'!AA:AA,'Budget COGM Detail'!$G:$G,'Production Target'!$B669,'Budget COGM Detail'!$F:$F,'Production Target'!$C669,'Budget COGM Detail'!$C:$C,'Production Target'!$B$662)</f>
        <v>0</v>
      </c>
      <c r="J669" s="381">
        <f>SUMIFS('Budget COGM Detail'!AB:AB,'Budget COGM Detail'!$G:$G,'Production Target'!$B669,'Budget COGM Detail'!$F:$F,'Production Target'!$C669,'Budget COGM Detail'!$C:$C,'Production Target'!$B$662)</f>
        <v>0</v>
      </c>
      <c r="K669" s="381">
        <f>SUMIFS('Budget COGM Detail'!AC:AC,'Budget COGM Detail'!$G:$G,'Production Target'!$B669,'Budget COGM Detail'!$F:$F,'Production Target'!$C669,'Budget COGM Detail'!$C:$C,'Production Target'!$B$662)</f>
        <v>0</v>
      </c>
      <c r="L669" s="381">
        <f>SUMIFS('Budget COGM Detail'!AD:AD,'Budget COGM Detail'!$G:$G,'Production Target'!$B669,'Budget COGM Detail'!$F:$F,'Production Target'!$C669,'Budget COGM Detail'!$C:$C,'Production Target'!$B$662)</f>
        <v>0</v>
      </c>
      <c r="M669" s="381">
        <f>SUMIFS('Budget COGM Detail'!AE:AE,'Budget COGM Detail'!$G:$G,'Production Target'!$B669,'Budget COGM Detail'!$F:$F,'Production Target'!$C669,'Budget COGM Detail'!$C:$C,'Production Target'!$B$662)</f>
        <v>0</v>
      </c>
      <c r="N669" s="381">
        <f>SUMIFS('Budget COGM Detail'!AF:AF,'Budget COGM Detail'!$G:$G,'Production Target'!$B669,'Budget COGM Detail'!$F:$F,'Production Target'!$C669,'Budget COGM Detail'!$C:$C,'Production Target'!$B$662)</f>
        <v>0</v>
      </c>
      <c r="O669" s="381">
        <f>SUMIFS('Budget COGM Detail'!AG:AG,'Budget COGM Detail'!$G:$G,'Production Target'!$B669,'Budget COGM Detail'!$F:$F,'Production Target'!$C669,'Budget COGM Detail'!$C:$C,'Production Target'!$B$662)</f>
        <v>0</v>
      </c>
    </row>
    <row r="670" spans="1:15" x14ac:dyDescent="0.25">
      <c r="B670" s="427"/>
      <c r="C670" s="427"/>
      <c r="D670" s="428"/>
      <c r="E670" s="428"/>
      <c r="F670" s="428"/>
      <c r="G670" s="428"/>
      <c r="H670" s="428"/>
      <c r="I670" s="428"/>
      <c r="J670" s="428"/>
      <c r="K670" s="428"/>
      <c r="L670" s="428"/>
      <c r="M670" s="428"/>
      <c r="N670" s="428"/>
      <c r="O670" s="428"/>
    </row>
    <row r="671" spans="1:15" x14ac:dyDescent="0.25">
      <c r="A671" s="183" t="s">
        <v>5740</v>
      </c>
      <c r="B671" s="183" t="s">
        <v>4467</v>
      </c>
      <c r="E671" s="324"/>
      <c r="F671" s="324"/>
      <c r="G671" s="324"/>
      <c r="H671" s="324"/>
      <c r="I671" s="324"/>
      <c r="J671" s="324"/>
      <c r="K671" s="324"/>
      <c r="L671" s="324"/>
      <c r="M671" s="324"/>
      <c r="N671" s="324"/>
    </row>
    <row r="672" spans="1:15" ht="30" x14ac:dyDescent="0.25">
      <c r="B672" s="421" t="s">
        <v>5155</v>
      </c>
      <c r="C672" s="422" t="s">
        <v>5735</v>
      </c>
      <c r="D672" s="380" t="s">
        <v>5188</v>
      </c>
      <c r="E672" s="380" t="s">
        <v>5189</v>
      </c>
      <c r="F672" s="380" t="s">
        <v>5190</v>
      </c>
      <c r="G672" s="380" t="s">
        <v>5191</v>
      </c>
      <c r="H672" s="380" t="s">
        <v>5192</v>
      </c>
      <c r="I672" s="380" t="s">
        <v>5193</v>
      </c>
      <c r="J672" s="380" t="s">
        <v>5194</v>
      </c>
      <c r="K672" s="380" t="s">
        <v>5195</v>
      </c>
      <c r="L672" s="380" t="s">
        <v>5196</v>
      </c>
      <c r="M672" s="380" t="s">
        <v>5197</v>
      </c>
      <c r="N672" s="380" t="s">
        <v>5198</v>
      </c>
      <c r="O672" s="380" t="s">
        <v>5199</v>
      </c>
    </row>
    <row r="673" spans="1:15" x14ac:dyDescent="0.25">
      <c r="B673" s="423" t="s">
        <v>5163</v>
      </c>
      <c r="C673" s="423"/>
      <c r="D673" s="424">
        <f t="shared" ref="D673:O673" si="23">D43</f>
        <v>0</v>
      </c>
      <c r="E673" s="424">
        <f t="shared" si="23"/>
        <v>0</v>
      </c>
      <c r="F673" s="424">
        <f t="shared" si="23"/>
        <v>0</v>
      </c>
      <c r="G673" s="424">
        <f t="shared" si="23"/>
        <v>0</v>
      </c>
      <c r="H673" s="424">
        <f t="shared" si="23"/>
        <v>0</v>
      </c>
      <c r="I673" s="424">
        <f t="shared" si="23"/>
        <v>0</v>
      </c>
      <c r="J673" s="424">
        <f t="shared" si="23"/>
        <v>0</v>
      </c>
      <c r="K673" s="424">
        <f t="shared" si="23"/>
        <v>0</v>
      </c>
      <c r="L673" s="424">
        <f t="shared" si="23"/>
        <v>0</v>
      </c>
      <c r="M673" s="424">
        <f t="shared" si="23"/>
        <v>0</v>
      </c>
      <c r="N673" s="424">
        <f t="shared" si="23"/>
        <v>0</v>
      </c>
      <c r="O673" s="424">
        <f t="shared" si="23"/>
        <v>0</v>
      </c>
    </row>
    <row r="674" spans="1:15" x14ac:dyDescent="0.25">
      <c r="B674" s="425" t="s">
        <v>5736</v>
      </c>
      <c r="C674" s="425" t="s">
        <v>1634</v>
      </c>
      <c r="D674" s="381">
        <f>SUMIFS('Budget COGM Detail'!V:V,'Budget COGM Detail'!$G:$G,'Production Target'!$B674,'Budget COGM Detail'!$F:$F,'Production Target'!$C674,'Budget COGM Detail'!$C:$C,'Production Target'!$B$671)</f>
        <v>0</v>
      </c>
      <c r="E674" s="381">
        <f>SUMIFS('Budget COGM Detail'!W:W,'Budget COGM Detail'!$G:$G,'Production Target'!$B674,'Budget COGM Detail'!$F:$F,'Production Target'!$C674,'Budget COGM Detail'!$C:$C,'Production Target'!$B$671)</f>
        <v>0</v>
      </c>
      <c r="F674" s="381">
        <f>SUMIFS('Budget COGM Detail'!X:X,'Budget COGM Detail'!$G:$G,'Production Target'!$B674,'Budget COGM Detail'!$F:$F,'Production Target'!$C674,'Budget COGM Detail'!$C:$C,'Production Target'!$B$671)</f>
        <v>0</v>
      </c>
      <c r="G674" s="381">
        <f>SUMIFS('Budget COGM Detail'!Y:Y,'Budget COGM Detail'!$G:$G,'Production Target'!$B674,'Budget COGM Detail'!$F:$F,'Production Target'!$C674,'Budget COGM Detail'!$C:$C,'Production Target'!$B$671)</f>
        <v>0</v>
      </c>
      <c r="H674" s="381">
        <f>SUMIFS('Budget COGM Detail'!Z:Z,'Budget COGM Detail'!$G:$G,'Production Target'!$B674,'Budget COGM Detail'!$F:$F,'Production Target'!$C674,'Budget COGM Detail'!$C:$C,'Production Target'!$B$671)</f>
        <v>0</v>
      </c>
      <c r="I674" s="381">
        <f>SUMIFS('Budget COGM Detail'!AA:AA,'Budget COGM Detail'!$G:$G,'Production Target'!$B674,'Budget COGM Detail'!$F:$F,'Production Target'!$C674,'Budget COGM Detail'!$C:$C,'Production Target'!$B$671)</f>
        <v>0</v>
      </c>
      <c r="J674" s="381">
        <f>SUMIFS('Budget COGM Detail'!AB:AB,'Budget COGM Detail'!$G:$G,'Production Target'!$B674,'Budget COGM Detail'!$F:$F,'Production Target'!$C674,'Budget COGM Detail'!$C:$C,'Production Target'!$B$671)</f>
        <v>0</v>
      </c>
      <c r="K674" s="381">
        <f>SUMIFS('Budget COGM Detail'!AC:AC,'Budget COGM Detail'!$G:$G,'Production Target'!$B674,'Budget COGM Detail'!$F:$F,'Production Target'!$C674,'Budget COGM Detail'!$C:$C,'Production Target'!$B$671)</f>
        <v>0</v>
      </c>
      <c r="L674" s="381">
        <f>SUMIFS('Budget COGM Detail'!AD:AD,'Budget COGM Detail'!$G:$G,'Production Target'!$B674,'Budget COGM Detail'!$F:$F,'Production Target'!$C674,'Budget COGM Detail'!$C:$C,'Production Target'!$B$671)</f>
        <v>0</v>
      </c>
      <c r="M674" s="381">
        <f>SUMIFS('Budget COGM Detail'!AE:AE,'Budget COGM Detail'!$G:$G,'Production Target'!$B674,'Budget COGM Detail'!$F:$F,'Production Target'!$C674,'Budget COGM Detail'!$C:$C,'Production Target'!$B$671)</f>
        <v>0</v>
      </c>
      <c r="N674" s="381">
        <f>SUMIFS('Budget COGM Detail'!AF:AF,'Budget COGM Detail'!$G:$G,'Production Target'!$B674,'Budget COGM Detail'!$F:$F,'Production Target'!$C674,'Budget COGM Detail'!$C:$C,'Production Target'!$B$671)</f>
        <v>0</v>
      </c>
      <c r="O674" s="381">
        <f>SUMIFS('Budget COGM Detail'!AG:AG,'Budget COGM Detail'!$G:$G,'Production Target'!$B674,'Budget COGM Detail'!$F:$F,'Production Target'!$C674,'Budget COGM Detail'!$C:$C,'Production Target'!$B$671)</f>
        <v>0</v>
      </c>
    </row>
    <row r="675" spans="1:15" x14ac:dyDescent="0.25">
      <c r="B675" s="425" t="s">
        <v>5736</v>
      </c>
      <c r="C675" s="425" t="s">
        <v>1645</v>
      </c>
      <c r="D675" s="381">
        <f>SUMIFS('Budget COGM Detail'!V:V,'Budget COGM Detail'!$G:$G,'Production Target'!$B675,'Budget COGM Detail'!$F:$F,'Production Target'!$C675,'Budget COGM Detail'!$C:$C,'Production Target'!$B$671)</f>
        <v>0</v>
      </c>
      <c r="E675" s="381">
        <f>SUMIFS('Budget COGM Detail'!W:W,'Budget COGM Detail'!$G:$G,'Production Target'!$B675,'Budget COGM Detail'!$F:$F,'Production Target'!$C675,'Budget COGM Detail'!$C:$C,'Production Target'!$B$671)</f>
        <v>0</v>
      </c>
      <c r="F675" s="381">
        <f>SUMIFS('Budget COGM Detail'!X:X,'Budget COGM Detail'!$G:$G,'Production Target'!$B675,'Budget COGM Detail'!$F:$F,'Production Target'!$C675,'Budget COGM Detail'!$C:$C,'Production Target'!$B$671)</f>
        <v>0</v>
      </c>
      <c r="G675" s="381">
        <f>SUMIFS('Budget COGM Detail'!Y:Y,'Budget COGM Detail'!$G:$G,'Production Target'!$B675,'Budget COGM Detail'!$F:$F,'Production Target'!$C675,'Budget COGM Detail'!$C:$C,'Production Target'!$B$671)</f>
        <v>0</v>
      </c>
      <c r="H675" s="381">
        <f>SUMIFS('Budget COGM Detail'!Z:Z,'Budget COGM Detail'!$G:$G,'Production Target'!$B675,'Budget COGM Detail'!$F:$F,'Production Target'!$C675,'Budget COGM Detail'!$C:$C,'Production Target'!$B$671)</f>
        <v>0</v>
      </c>
      <c r="I675" s="381">
        <f>SUMIFS('Budget COGM Detail'!AA:AA,'Budget COGM Detail'!$G:$G,'Production Target'!$B675,'Budget COGM Detail'!$F:$F,'Production Target'!$C675,'Budget COGM Detail'!$C:$C,'Production Target'!$B$671)</f>
        <v>0</v>
      </c>
      <c r="J675" s="381">
        <f>SUMIFS('Budget COGM Detail'!AB:AB,'Budget COGM Detail'!$G:$G,'Production Target'!$B675,'Budget COGM Detail'!$F:$F,'Production Target'!$C675,'Budget COGM Detail'!$C:$C,'Production Target'!$B$671)</f>
        <v>0</v>
      </c>
      <c r="K675" s="381">
        <f>SUMIFS('Budget COGM Detail'!AC:AC,'Budget COGM Detail'!$G:$G,'Production Target'!$B675,'Budget COGM Detail'!$F:$F,'Production Target'!$C675,'Budget COGM Detail'!$C:$C,'Production Target'!$B$671)</f>
        <v>0</v>
      </c>
      <c r="L675" s="381">
        <f>SUMIFS('Budget COGM Detail'!AD:AD,'Budget COGM Detail'!$G:$G,'Production Target'!$B675,'Budget COGM Detail'!$F:$F,'Production Target'!$C675,'Budget COGM Detail'!$C:$C,'Production Target'!$B$671)</f>
        <v>0</v>
      </c>
      <c r="M675" s="381">
        <f>SUMIFS('Budget COGM Detail'!AE:AE,'Budget COGM Detail'!$G:$G,'Production Target'!$B675,'Budget COGM Detail'!$F:$F,'Production Target'!$C675,'Budget COGM Detail'!$C:$C,'Production Target'!$B$671)</f>
        <v>0</v>
      </c>
      <c r="N675" s="381">
        <f>SUMIFS('Budget COGM Detail'!AF:AF,'Budget COGM Detail'!$G:$G,'Production Target'!$B675,'Budget COGM Detail'!$F:$F,'Production Target'!$C675,'Budget COGM Detail'!$C:$C,'Production Target'!$B$671)</f>
        <v>0</v>
      </c>
      <c r="O675" s="381">
        <f>SUMIFS('Budget COGM Detail'!AG:AG,'Budget COGM Detail'!$G:$G,'Production Target'!$B675,'Budget COGM Detail'!$F:$F,'Production Target'!$C675,'Budget COGM Detail'!$C:$C,'Production Target'!$B$671)</f>
        <v>0</v>
      </c>
    </row>
    <row r="676" spans="1:15" x14ac:dyDescent="0.25">
      <c r="B676" s="425" t="s">
        <v>5736</v>
      </c>
      <c r="C676" s="425" t="s">
        <v>1641</v>
      </c>
      <c r="D676" s="381">
        <f>SUMIFS('Budget COGM Detail'!V:V,'Budget COGM Detail'!$G:$G,'Production Target'!$B676,'Budget COGM Detail'!$F:$F,'Production Target'!$C676,'Budget COGM Detail'!$C:$C,'Production Target'!$B$671)</f>
        <v>0</v>
      </c>
      <c r="E676" s="381">
        <f>SUMIFS('Budget COGM Detail'!W:W,'Budget COGM Detail'!$G:$G,'Production Target'!$B676,'Budget COGM Detail'!$F:$F,'Production Target'!$C676,'Budget COGM Detail'!$C:$C,'Production Target'!$B$671)</f>
        <v>0</v>
      </c>
      <c r="F676" s="381">
        <f>SUMIFS('Budget COGM Detail'!X:X,'Budget COGM Detail'!$G:$G,'Production Target'!$B676,'Budget COGM Detail'!$F:$F,'Production Target'!$C676,'Budget COGM Detail'!$C:$C,'Production Target'!$B$671)</f>
        <v>0</v>
      </c>
      <c r="G676" s="381">
        <f>SUMIFS('Budget COGM Detail'!Y:Y,'Budget COGM Detail'!$G:$G,'Production Target'!$B676,'Budget COGM Detail'!$F:$F,'Production Target'!$C676,'Budget COGM Detail'!$C:$C,'Production Target'!$B$671)</f>
        <v>0</v>
      </c>
      <c r="H676" s="381">
        <f>SUMIFS('Budget COGM Detail'!Z:Z,'Budget COGM Detail'!$G:$G,'Production Target'!$B676,'Budget COGM Detail'!$F:$F,'Production Target'!$C676,'Budget COGM Detail'!$C:$C,'Production Target'!$B$671)</f>
        <v>0</v>
      </c>
      <c r="I676" s="381">
        <f>SUMIFS('Budget COGM Detail'!AA:AA,'Budget COGM Detail'!$G:$G,'Production Target'!$B676,'Budget COGM Detail'!$F:$F,'Production Target'!$C676,'Budget COGM Detail'!$C:$C,'Production Target'!$B$671)</f>
        <v>0</v>
      </c>
      <c r="J676" s="381">
        <f>SUMIFS('Budget COGM Detail'!AB:AB,'Budget COGM Detail'!$G:$G,'Production Target'!$B676,'Budget COGM Detail'!$F:$F,'Production Target'!$C676,'Budget COGM Detail'!$C:$C,'Production Target'!$B$671)</f>
        <v>0</v>
      </c>
      <c r="K676" s="381">
        <f>SUMIFS('Budget COGM Detail'!AC:AC,'Budget COGM Detail'!$G:$G,'Production Target'!$B676,'Budget COGM Detail'!$F:$F,'Production Target'!$C676,'Budget COGM Detail'!$C:$C,'Production Target'!$B$671)</f>
        <v>0</v>
      </c>
      <c r="L676" s="381">
        <f>SUMIFS('Budget COGM Detail'!AD:AD,'Budget COGM Detail'!$G:$G,'Production Target'!$B676,'Budget COGM Detail'!$F:$F,'Production Target'!$C676,'Budget COGM Detail'!$C:$C,'Production Target'!$B$671)</f>
        <v>0</v>
      </c>
      <c r="M676" s="381">
        <f>SUMIFS('Budget COGM Detail'!AE:AE,'Budget COGM Detail'!$G:$G,'Production Target'!$B676,'Budget COGM Detail'!$F:$F,'Production Target'!$C676,'Budget COGM Detail'!$C:$C,'Production Target'!$B$671)</f>
        <v>0</v>
      </c>
      <c r="N676" s="381">
        <f>SUMIFS('Budget COGM Detail'!AF:AF,'Budget COGM Detail'!$G:$G,'Production Target'!$B676,'Budget COGM Detail'!$F:$F,'Production Target'!$C676,'Budget COGM Detail'!$C:$C,'Production Target'!$B$671)</f>
        <v>0</v>
      </c>
      <c r="O676" s="381">
        <f>SUMIFS('Budget COGM Detail'!AG:AG,'Budget COGM Detail'!$G:$G,'Production Target'!$B676,'Budget COGM Detail'!$F:$F,'Production Target'!$C676,'Budget COGM Detail'!$C:$C,'Production Target'!$B$671)</f>
        <v>0</v>
      </c>
    </row>
    <row r="677" spans="1:15" x14ac:dyDescent="0.25">
      <c r="B677" s="425"/>
      <c r="C677" s="425"/>
      <c r="D677" s="185"/>
      <c r="E677" s="382"/>
      <c r="F677" s="382"/>
      <c r="G677" s="382"/>
      <c r="H677" s="382"/>
      <c r="I677" s="382"/>
      <c r="J677" s="382"/>
      <c r="K677" s="382"/>
      <c r="L677" s="382"/>
      <c r="M677" s="382"/>
      <c r="N677" s="382"/>
      <c r="O677" s="185"/>
    </row>
    <row r="678" spans="1:15" x14ac:dyDescent="0.25">
      <c r="B678" s="425" t="s">
        <v>5737</v>
      </c>
      <c r="C678" s="425" t="s">
        <v>1644</v>
      </c>
      <c r="D678" s="381">
        <f>SUMIFS('Budget COGM Detail'!V:V,'Budget COGM Detail'!$G:$G,'Production Target'!$B678,'Budget COGM Detail'!$F:$F,'Production Target'!$C678,'Budget COGM Detail'!$C:$C,'Production Target'!$B$671)</f>
        <v>0</v>
      </c>
      <c r="E678" s="381">
        <f>SUMIFS('Budget COGM Detail'!W:W,'Budget COGM Detail'!$G:$G,'Production Target'!$B678,'Budget COGM Detail'!$F:$F,'Production Target'!$C678,'Budget COGM Detail'!$C:$C,'Production Target'!$B$671)</f>
        <v>0</v>
      </c>
      <c r="F678" s="381">
        <f>SUMIFS('Budget COGM Detail'!X:X,'Budget COGM Detail'!$G:$G,'Production Target'!$B678,'Budget COGM Detail'!$F:$F,'Production Target'!$C678,'Budget COGM Detail'!$C:$C,'Production Target'!$B$671)</f>
        <v>0</v>
      </c>
      <c r="G678" s="381">
        <f>SUMIFS('Budget COGM Detail'!Y:Y,'Budget COGM Detail'!$G:$G,'Production Target'!$B678,'Budget COGM Detail'!$F:$F,'Production Target'!$C678,'Budget COGM Detail'!$C:$C,'Production Target'!$B$671)</f>
        <v>0</v>
      </c>
      <c r="H678" s="381">
        <f>SUMIFS('Budget COGM Detail'!Z:Z,'Budget COGM Detail'!$G:$G,'Production Target'!$B678,'Budget COGM Detail'!$F:$F,'Production Target'!$C678,'Budget COGM Detail'!$C:$C,'Production Target'!$B$671)</f>
        <v>0</v>
      </c>
      <c r="I678" s="381">
        <f>SUMIFS('Budget COGM Detail'!AA:AA,'Budget COGM Detail'!$G:$G,'Production Target'!$B678,'Budget COGM Detail'!$F:$F,'Production Target'!$C678,'Budget COGM Detail'!$C:$C,'Production Target'!$B$671)</f>
        <v>0</v>
      </c>
      <c r="J678" s="381">
        <f>SUMIFS('Budget COGM Detail'!AB:AB,'Budget COGM Detail'!$G:$G,'Production Target'!$B678,'Budget COGM Detail'!$F:$F,'Production Target'!$C678,'Budget COGM Detail'!$C:$C,'Production Target'!$B$671)</f>
        <v>0</v>
      </c>
      <c r="K678" s="381">
        <f>SUMIFS('Budget COGM Detail'!AC:AC,'Budget COGM Detail'!$G:$G,'Production Target'!$B678,'Budget COGM Detail'!$F:$F,'Production Target'!$C678,'Budget COGM Detail'!$C:$C,'Production Target'!$B$671)</f>
        <v>0</v>
      </c>
      <c r="L678" s="381">
        <f>SUMIFS('Budget COGM Detail'!AD:AD,'Budget COGM Detail'!$G:$G,'Production Target'!$B678,'Budget COGM Detail'!$F:$F,'Production Target'!$C678,'Budget COGM Detail'!$C:$C,'Production Target'!$B$671)</f>
        <v>0</v>
      </c>
      <c r="M678" s="381">
        <f>SUMIFS('Budget COGM Detail'!AE:AE,'Budget COGM Detail'!$G:$G,'Production Target'!$B678,'Budget COGM Detail'!$F:$F,'Production Target'!$C678,'Budget COGM Detail'!$C:$C,'Production Target'!$B$671)</f>
        <v>0</v>
      </c>
      <c r="N678" s="381">
        <f>SUMIFS('Budget COGM Detail'!AF:AF,'Budget COGM Detail'!$G:$G,'Production Target'!$B678,'Budget COGM Detail'!$F:$F,'Production Target'!$C678,'Budget COGM Detail'!$C:$C,'Production Target'!$B$671)</f>
        <v>0</v>
      </c>
      <c r="O678" s="381">
        <f>SUMIFS('Budget COGM Detail'!AG:AG,'Budget COGM Detail'!$G:$G,'Production Target'!$B678,'Budget COGM Detail'!$F:$F,'Production Target'!$C678,'Budget COGM Detail'!$C:$C,'Production Target'!$B$671)</f>
        <v>0</v>
      </c>
    </row>
    <row r="679" spans="1:15" x14ac:dyDescent="0.25">
      <c r="E679" s="324"/>
      <c r="F679" s="324"/>
      <c r="G679" s="324"/>
      <c r="H679" s="324"/>
      <c r="I679" s="324"/>
      <c r="J679" s="324"/>
      <c r="K679" s="324"/>
      <c r="L679" s="324"/>
      <c r="M679" s="324"/>
      <c r="N679" s="324"/>
    </row>
    <row r="680" spans="1:15" s="180" customFormat="1" hidden="1" outlineLevel="1" x14ac:dyDescent="0.25">
      <c r="A680" s="179" t="s">
        <v>4684</v>
      </c>
      <c r="B680" s="179" t="s">
        <v>5738</v>
      </c>
    </row>
    <row r="681" spans="1:15" hidden="1" outlineLevel="1" x14ac:dyDescent="0.25">
      <c r="B681"/>
      <c r="C681"/>
      <c r="E681" s="324"/>
      <c r="F681" s="324"/>
      <c r="G681" s="324"/>
      <c r="H681" s="324"/>
      <c r="I681" s="324"/>
      <c r="J681" s="324"/>
      <c r="K681" s="324"/>
      <c r="L681" s="324"/>
      <c r="M681" s="324"/>
      <c r="N681" s="324"/>
    </row>
    <row r="682" spans="1:15" ht="30" hidden="1" outlineLevel="1" x14ac:dyDescent="0.25">
      <c r="B682" s="421" t="s">
        <v>5155</v>
      </c>
      <c r="C682" s="422" t="s">
        <v>5735</v>
      </c>
      <c r="D682" s="380" t="s">
        <v>5188</v>
      </c>
      <c r="E682" s="380" t="s">
        <v>5189</v>
      </c>
      <c r="F682" s="380" t="s">
        <v>5190</v>
      </c>
      <c r="G682" s="380" t="s">
        <v>5191</v>
      </c>
      <c r="H682" s="380" t="s">
        <v>5192</v>
      </c>
      <c r="I682" s="380" t="s">
        <v>5193</v>
      </c>
      <c r="J682" s="380" t="s">
        <v>5194</v>
      </c>
      <c r="K682" s="380" t="s">
        <v>5195</v>
      </c>
      <c r="L682" s="380" t="s">
        <v>5196</v>
      </c>
      <c r="M682" s="380" t="s">
        <v>5197</v>
      </c>
      <c r="N682" s="380" t="s">
        <v>5198</v>
      </c>
      <c r="O682" s="380" t="s">
        <v>5199</v>
      </c>
    </row>
    <row r="683" spans="1:15" hidden="1" outlineLevel="1" x14ac:dyDescent="0.25">
      <c r="B683" s="423" t="s">
        <v>5163</v>
      </c>
      <c r="C683" s="423"/>
      <c r="D683" s="424">
        <f t="shared" ref="D683:O683" si="24">D637</f>
        <v>0</v>
      </c>
      <c r="E683" s="424">
        <f t="shared" si="24"/>
        <v>0</v>
      </c>
      <c r="F683" s="424">
        <f t="shared" si="24"/>
        <v>0</v>
      </c>
      <c r="G683" s="424">
        <f t="shared" si="24"/>
        <v>0</v>
      </c>
      <c r="H683" s="424">
        <f t="shared" si="24"/>
        <v>0</v>
      </c>
      <c r="I683" s="424">
        <f t="shared" si="24"/>
        <v>0</v>
      </c>
      <c r="J683" s="424">
        <f t="shared" si="24"/>
        <v>0</v>
      </c>
      <c r="K683" s="424">
        <f t="shared" si="24"/>
        <v>0</v>
      </c>
      <c r="L683" s="424">
        <f t="shared" si="24"/>
        <v>0</v>
      </c>
      <c r="M683" s="424">
        <f t="shared" si="24"/>
        <v>0</v>
      </c>
      <c r="N683" s="424">
        <f t="shared" si="24"/>
        <v>0</v>
      </c>
      <c r="O683" s="424">
        <f t="shared" si="24"/>
        <v>0</v>
      </c>
    </row>
    <row r="684" spans="1:15" hidden="1" outlineLevel="1" x14ac:dyDescent="0.25">
      <c r="B684" s="425" t="s">
        <v>5736</v>
      </c>
      <c r="C684" s="425" t="s">
        <v>1634</v>
      </c>
      <c r="D684" s="426" t="e">
        <f t="shared" ref="D684:O684" si="25">D638/D$683</f>
        <v>#DIV/0!</v>
      </c>
      <c r="E684" s="426" t="e">
        <f t="shared" si="25"/>
        <v>#DIV/0!</v>
      </c>
      <c r="F684" s="426" t="e">
        <f t="shared" si="25"/>
        <v>#DIV/0!</v>
      </c>
      <c r="G684" s="426" t="e">
        <f t="shared" si="25"/>
        <v>#DIV/0!</v>
      </c>
      <c r="H684" s="426" t="e">
        <f t="shared" si="25"/>
        <v>#DIV/0!</v>
      </c>
      <c r="I684" s="426" t="e">
        <f t="shared" si="25"/>
        <v>#DIV/0!</v>
      </c>
      <c r="J684" s="426" t="e">
        <f t="shared" si="25"/>
        <v>#DIV/0!</v>
      </c>
      <c r="K684" s="426" t="e">
        <f t="shared" si="25"/>
        <v>#DIV/0!</v>
      </c>
      <c r="L684" s="426" t="e">
        <f t="shared" si="25"/>
        <v>#DIV/0!</v>
      </c>
      <c r="M684" s="426" t="e">
        <f t="shared" si="25"/>
        <v>#DIV/0!</v>
      </c>
      <c r="N684" s="426" t="e">
        <f t="shared" si="25"/>
        <v>#DIV/0!</v>
      </c>
      <c r="O684" s="426" t="e">
        <f t="shared" si="25"/>
        <v>#DIV/0!</v>
      </c>
    </row>
    <row r="685" spans="1:15" hidden="1" outlineLevel="1" x14ac:dyDescent="0.25">
      <c r="B685" s="425" t="s">
        <v>5736</v>
      </c>
      <c r="C685" s="425" t="s">
        <v>1645</v>
      </c>
      <c r="D685" s="426" t="e">
        <f t="shared" ref="D685:O685" si="26">D639/D$683</f>
        <v>#DIV/0!</v>
      </c>
      <c r="E685" s="426" t="e">
        <f t="shared" si="26"/>
        <v>#DIV/0!</v>
      </c>
      <c r="F685" s="426" t="e">
        <f t="shared" si="26"/>
        <v>#DIV/0!</v>
      </c>
      <c r="G685" s="426" t="e">
        <f t="shared" si="26"/>
        <v>#DIV/0!</v>
      </c>
      <c r="H685" s="426" t="e">
        <f t="shared" si="26"/>
        <v>#DIV/0!</v>
      </c>
      <c r="I685" s="426" t="e">
        <f t="shared" si="26"/>
        <v>#DIV/0!</v>
      </c>
      <c r="J685" s="426" t="e">
        <f t="shared" si="26"/>
        <v>#DIV/0!</v>
      </c>
      <c r="K685" s="426" t="e">
        <f t="shared" si="26"/>
        <v>#DIV/0!</v>
      </c>
      <c r="L685" s="426" t="e">
        <f t="shared" si="26"/>
        <v>#DIV/0!</v>
      </c>
      <c r="M685" s="426" t="e">
        <f t="shared" si="26"/>
        <v>#DIV/0!</v>
      </c>
      <c r="N685" s="426" t="e">
        <f t="shared" si="26"/>
        <v>#DIV/0!</v>
      </c>
      <c r="O685" s="426" t="e">
        <f t="shared" si="26"/>
        <v>#DIV/0!</v>
      </c>
    </row>
    <row r="686" spans="1:15" hidden="1" outlineLevel="1" x14ac:dyDescent="0.25">
      <c r="B686" s="425" t="s">
        <v>5736</v>
      </c>
      <c r="C686" s="425" t="s">
        <v>440</v>
      </c>
      <c r="D686" s="426" t="e">
        <f>#REF!/D$683</f>
        <v>#REF!</v>
      </c>
      <c r="E686" s="426" t="e">
        <f>#REF!/E$683</f>
        <v>#REF!</v>
      </c>
      <c r="F686" s="426" t="e">
        <f>#REF!/F$683</f>
        <v>#REF!</v>
      </c>
      <c r="G686" s="426" t="e">
        <f>#REF!/G$683</f>
        <v>#REF!</v>
      </c>
      <c r="H686" s="426" t="e">
        <f>#REF!/H$683</f>
        <v>#REF!</v>
      </c>
      <c r="I686" s="426" t="e">
        <f>#REF!/I$683</f>
        <v>#REF!</v>
      </c>
      <c r="J686" s="426" t="e">
        <f>#REF!/J$683</f>
        <v>#REF!</v>
      </c>
      <c r="K686" s="426" t="e">
        <f>#REF!/K$683</f>
        <v>#REF!</v>
      </c>
      <c r="L686" s="426" t="e">
        <f>#REF!/L$683</f>
        <v>#REF!</v>
      </c>
      <c r="M686" s="426" t="e">
        <f>#REF!/M$683</f>
        <v>#REF!</v>
      </c>
      <c r="N686" s="426" t="e">
        <f>#REF!/N$683</f>
        <v>#REF!</v>
      </c>
      <c r="O686" s="426" t="e">
        <f>#REF!/O$683</f>
        <v>#REF!</v>
      </c>
    </row>
    <row r="687" spans="1:15" hidden="1" outlineLevel="1" x14ac:dyDescent="0.25">
      <c r="B687" s="425" t="s">
        <v>5736</v>
      </c>
      <c r="C687" s="425" t="s">
        <v>1650</v>
      </c>
      <c r="D687" s="426" t="e">
        <f>#REF!/D$683</f>
        <v>#REF!</v>
      </c>
      <c r="E687" s="426" t="e">
        <f>#REF!/E$683</f>
        <v>#REF!</v>
      </c>
      <c r="F687" s="426" t="e">
        <f>#REF!/F$683</f>
        <v>#REF!</v>
      </c>
      <c r="G687" s="426" t="e">
        <f>#REF!/G$683</f>
        <v>#REF!</v>
      </c>
      <c r="H687" s="426" t="e">
        <f>#REF!/H$683</f>
        <v>#REF!</v>
      </c>
      <c r="I687" s="426" t="e">
        <f>#REF!/I$683</f>
        <v>#REF!</v>
      </c>
      <c r="J687" s="426" t="e">
        <f>#REF!/J$683</f>
        <v>#REF!</v>
      </c>
      <c r="K687" s="426" t="e">
        <f>#REF!/K$683</f>
        <v>#REF!</v>
      </c>
      <c r="L687" s="426" t="e">
        <f>#REF!/L$683</f>
        <v>#REF!</v>
      </c>
      <c r="M687" s="426" t="e">
        <f>#REF!/M$683</f>
        <v>#REF!</v>
      </c>
      <c r="N687" s="426" t="e">
        <f>#REF!/N$683</f>
        <v>#REF!</v>
      </c>
      <c r="O687" s="426" t="e">
        <f>#REF!/O$683</f>
        <v>#REF!</v>
      </c>
    </row>
    <row r="688" spans="1:15" hidden="1" outlineLevel="1" x14ac:dyDescent="0.25">
      <c r="B688" s="425" t="s">
        <v>5736</v>
      </c>
      <c r="C688" s="425" t="s">
        <v>1649</v>
      </c>
      <c r="D688" s="426" t="e">
        <f>#REF!/D$683</f>
        <v>#REF!</v>
      </c>
      <c r="E688" s="426" t="e">
        <f>#REF!/E$683</f>
        <v>#REF!</v>
      </c>
      <c r="F688" s="426" t="e">
        <f>#REF!/F$683</f>
        <v>#REF!</v>
      </c>
      <c r="G688" s="426" t="e">
        <f>#REF!/G$683</f>
        <v>#REF!</v>
      </c>
      <c r="H688" s="426" t="e">
        <f>#REF!/H$683</f>
        <v>#REF!</v>
      </c>
      <c r="I688" s="426" t="e">
        <f>#REF!/I$683</f>
        <v>#REF!</v>
      </c>
      <c r="J688" s="426" t="e">
        <f>#REF!/J$683</f>
        <v>#REF!</v>
      </c>
      <c r="K688" s="426" t="e">
        <f>#REF!/K$683</f>
        <v>#REF!</v>
      </c>
      <c r="L688" s="426" t="e">
        <f>#REF!/L$683</f>
        <v>#REF!</v>
      </c>
      <c r="M688" s="426" t="e">
        <f>#REF!/M$683</f>
        <v>#REF!</v>
      </c>
      <c r="N688" s="426" t="e">
        <f>#REF!/N$683</f>
        <v>#REF!</v>
      </c>
      <c r="O688" s="426" t="e">
        <f>#REF!/O$683</f>
        <v>#REF!</v>
      </c>
    </row>
    <row r="689" spans="2:15" hidden="1" outlineLevel="1" x14ac:dyDescent="0.25">
      <c r="B689" s="425" t="s">
        <v>5736</v>
      </c>
      <c r="C689" s="425" t="s">
        <v>448</v>
      </c>
      <c r="D689" s="426" t="e">
        <f>#REF!/D$683</f>
        <v>#REF!</v>
      </c>
      <c r="E689" s="426" t="e">
        <f>#REF!/E$683</f>
        <v>#REF!</v>
      </c>
      <c r="F689" s="426" t="e">
        <f>#REF!/F$683</f>
        <v>#REF!</v>
      </c>
      <c r="G689" s="426" t="e">
        <f>#REF!/G$683</f>
        <v>#REF!</v>
      </c>
      <c r="H689" s="426" t="e">
        <f>#REF!/H$683</f>
        <v>#REF!</v>
      </c>
      <c r="I689" s="426" t="e">
        <f>#REF!/I$683</f>
        <v>#REF!</v>
      </c>
      <c r="J689" s="426" t="e">
        <f>#REF!/J$683</f>
        <v>#REF!</v>
      </c>
      <c r="K689" s="426" t="e">
        <f>#REF!/K$683</f>
        <v>#REF!</v>
      </c>
      <c r="L689" s="426" t="e">
        <f>#REF!/L$683</f>
        <v>#REF!</v>
      </c>
      <c r="M689" s="426" t="e">
        <f>#REF!/M$683</f>
        <v>#REF!</v>
      </c>
      <c r="N689" s="426" t="e">
        <f>#REF!/N$683</f>
        <v>#REF!</v>
      </c>
      <c r="O689" s="426" t="e">
        <f>#REF!/O$683</f>
        <v>#REF!</v>
      </c>
    </row>
    <row r="690" spans="2:15" hidden="1" outlineLevel="1" x14ac:dyDescent="0.25">
      <c r="B690" s="425" t="s">
        <v>5736</v>
      </c>
      <c r="C690" s="425" t="s">
        <v>1641</v>
      </c>
      <c r="D690" s="426" t="e">
        <f t="shared" ref="D690:O690" si="27">D640/D$683</f>
        <v>#DIV/0!</v>
      </c>
      <c r="E690" s="426" t="e">
        <f t="shared" si="27"/>
        <v>#DIV/0!</v>
      </c>
      <c r="F690" s="426" t="e">
        <f t="shared" si="27"/>
        <v>#DIV/0!</v>
      </c>
      <c r="G690" s="426" t="e">
        <f t="shared" si="27"/>
        <v>#DIV/0!</v>
      </c>
      <c r="H690" s="426" t="e">
        <f t="shared" si="27"/>
        <v>#DIV/0!</v>
      </c>
      <c r="I690" s="426" t="e">
        <f t="shared" si="27"/>
        <v>#DIV/0!</v>
      </c>
      <c r="J690" s="426" t="e">
        <f t="shared" si="27"/>
        <v>#DIV/0!</v>
      </c>
      <c r="K690" s="426" t="e">
        <f t="shared" si="27"/>
        <v>#DIV/0!</v>
      </c>
      <c r="L690" s="426" t="e">
        <f t="shared" si="27"/>
        <v>#DIV/0!</v>
      </c>
      <c r="M690" s="426" t="e">
        <f t="shared" si="27"/>
        <v>#DIV/0!</v>
      </c>
      <c r="N690" s="426" t="e">
        <f t="shared" si="27"/>
        <v>#DIV/0!</v>
      </c>
      <c r="O690" s="426" t="e">
        <f t="shared" si="27"/>
        <v>#DIV/0!</v>
      </c>
    </row>
    <row r="691" spans="2:15" hidden="1" outlineLevel="1" x14ac:dyDescent="0.25">
      <c r="B691" s="425"/>
      <c r="C691" s="425"/>
      <c r="D691" s="185"/>
      <c r="E691" s="382"/>
      <c r="F691" s="382"/>
      <c r="G691" s="382"/>
      <c r="H691" s="382"/>
      <c r="I691" s="382"/>
      <c r="J691" s="382"/>
      <c r="K691" s="382"/>
      <c r="L691" s="382"/>
      <c r="M691" s="382"/>
      <c r="N691" s="382"/>
      <c r="O691" s="185"/>
    </row>
    <row r="692" spans="2:15" hidden="1" outlineLevel="1" x14ac:dyDescent="0.25">
      <c r="B692" s="425" t="s">
        <v>5737</v>
      </c>
      <c r="C692" s="425" t="s">
        <v>1446</v>
      </c>
      <c r="D692" s="426" t="e">
        <f>#REF!/D$683</f>
        <v>#REF!</v>
      </c>
      <c r="E692" s="426" t="e">
        <f>#REF!/E$683</f>
        <v>#REF!</v>
      </c>
      <c r="F692" s="426" t="e">
        <f>#REF!/F$683</f>
        <v>#REF!</v>
      </c>
      <c r="G692" s="426" t="e">
        <f>#REF!/G$683</f>
        <v>#REF!</v>
      </c>
      <c r="H692" s="426" t="e">
        <f>#REF!/H$683</f>
        <v>#REF!</v>
      </c>
      <c r="I692" s="426" t="e">
        <f>#REF!/I$683</f>
        <v>#REF!</v>
      </c>
      <c r="J692" s="426" t="e">
        <f>#REF!/J$683</f>
        <v>#REF!</v>
      </c>
      <c r="K692" s="426" t="e">
        <f>#REF!/K$683</f>
        <v>#REF!</v>
      </c>
      <c r="L692" s="426" t="e">
        <f>#REF!/L$683</f>
        <v>#REF!</v>
      </c>
      <c r="M692" s="426" t="e">
        <f>#REF!/M$683</f>
        <v>#REF!</v>
      </c>
      <c r="N692" s="426" t="e">
        <f>#REF!/N$683</f>
        <v>#REF!</v>
      </c>
      <c r="O692" s="426" t="e">
        <f>#REF!/O$683</f>
        <v>#REF!</v>
      </c>
    </row>
    <row r="693" spans="2:15" hidden="1" outlineLevel="1" x14ac:dyDescent="0.25">
      <c r="B693" s="425" t="s">
        <v>5737</v>
      </c>
      <c r="C693" s="425" t="s">
        <v>1450</v>
      </c>
      <c r="D693" s="426" t="e">
        <f>#REF!/D$683</f>
        <v>#REF!</v>
      </c>
      <c r="E693" s="426" t="e">
        <f>#REF!/E$683</f>
        <v>#REF!</v>
      </c>
      <c r="F693" s="426" t="e">
        <f>#REF!/F$683</f>
        <v>#REF!</v>
      </c>
      <c r="G693" s="426" t="e">
        <f>#REF!/G$683</f>
        <v>#REF!</v>
      </c>
      <c r="H693" s="426" t="e">
        <f>#REF!/H$683</f>
        <v>#REF!</v>
      </c>
      <c r="I693" s="426" t="e">
        <f>#REF!/I$683</f>
        <v>#REF!</v>
      </c>
      <c r="J693" s="426" t="e">
        <f>#REF!/J$683</f>
        <v>#REF!</v>
      </c>
      <c r="K693" s="426" t="e">
        <f>#REF!/K$683</f>
        <v>#REF!</v>
      </c>
      <c r="L693" s="426" t="e">
        <f>#REF!/L$683</f>
        <v>#REF!</v>
      </c>
      <c r="M693" s="426" t="e">
        <f>#REF!/M$683</f>
        <v>#REF!</v>
      </c>
      <c r="N693" s="426" t="e">
        <f>#REF!/N$683</f>
        <v>#REF!</v>
      </c>
      <c r="O693" s="426" t="e">
        <f>#REF!/O$683</f>
        <v>#REF!</v>
      </c>
    </row>
    <row r="694" spans="2:15" hidden="1" outlineLevel="1" x14ac:dyDescent="0.25">
      <c r="B694" s="425" t="s">
        <v>5737</v>
      </c>
      <c r="C694" s="425" t="s">
        <v>1652</v>
      </c>
      <c r="D694" s="426" t="e">
        <f>#REF!/D$683</f>
        <v>#REF!</v>
      </c>
      <c r="E694" s="426" t="e">
        <f>#REF!/E$683</f>
        <v>#REF!</v>
      </c>
      <c r="F694" s="426" t="e">
        <f>#REF!/F$683</f>
        <v>#REF!</v>
      </c>
      <c r="G694" s="426" t="e">
        <f>#REF!/G$683</f>
        <v>#REF!</v>
      </c>
      <c r="H694" s="426" t="e">
        <f>#REF!/H$683</f>
        <v>#REF!</v>
      </c>
      <c r="I694" s="426" t="e">
        <f>#REF!/I$683</f>
        <v>#REF!</v>
      </c>
      <c r="J694" s="426" t="e">
        <f>#REF!/J$683</f>
        <v>#REF!</v>
      </c>
      <c r="K694" s="426" t="e">
        <f>#REF!/K$683</f>
        <v>#REF!</v>
      </c>
      <c r="L694" s="426" t="e">
        <f>#REF!/L$683</f>
        <v>#REF!</v>
      </c>
      <c r="M694" s="426" t="e">
        <f>#REF!/M$683</f>
        <v>#REF!</v>
      </c>
      <c r="N694" s="426" t="e">
        <f>#REF!/N$683</f>
        <v>#REF!</v>
      </c>
      <c r="O694" s="426" t="e">
        <f>#REF!/O$683</f>
        <v>#REF!</v>
      </c>
    </row>
    <row r="695" spans="2:15" hidden="1" outlineLevel="1" x14ac:dyDescent="0.25">
      <c r="B695" s="425" t="s">
        <v>5737</v>
      </c>
      <c r="C695" s="425" t="s">
        <v>1653</v>
      </c>
      <c r="D695" s="426" t="e">
        <f>#REF!/D$683</f>
        <v>#REF!</v>
      </c>
      <c r="E695" s="426" t="e">
        <f>#REF!/E$683</f>
        <v>#REF!</v>
      </c>
      <c r="F695" s="426" t="e">
        <f>#REF!/F$683</f>
        <v>#REF!</v>
      </c>
      <c r="G695" s="426" t="e">
        <f>#REF!/G$683</f>
        <v>#REF!</v>
      </c>
      <c r="H695" s="426" t="e">
        <f>#REF!/H$683</f>
        <v>#REF!</v>
      </c>
      <c r="I695" s="426" t="e">
        <f>#REF!/I$683</f>
        <v>#REF!</v>
      </c>
      <c r="J695" s="426" t="e">
        <f>#REF!/J$683</f>
        <v>#REF!</v>
      </c>
      <c r="K695" s="426" t="e">
        <f>#REF!/K$683</f>
        <v>#REF!</v>
      </c>
      <c r="L695" s="426" t="e">
        <f>#REF!/L$683</f>
        <v>#REF!</v>
      </c>
      <c r="M695" s="426" t="e">
        <f>#REF!/M$683</f>
        <v>#REF!</v>
      </c>
      <c r="N695" s="426" t="e">
        <f>#REF!/N$683</f>
        <v>#REF!</v>
      </c>
      <c r="O695" s="426" t="e">
        <f>#REF!/O$683</f>
        <v>#REF!</v>
      </c>
    </row>
    <row r="696" spans="2:15" hidden="1" outlineLevel="1" x14ac:dyDescent="0.25">
      <c r="B696" s="425" t="s">
        <v>5737</v>
      </c>
      <c r="C696" s="425" t="s">
        <v>1654</v>
      </c>
      <c r="D696" s="426" t="e">
        <f>#REF!/D$683</f>
        <v>#REF!</v>
      </c>
      <c r="E696" s="426" t="e">
        <f>#REF!/E$683</f>
        <v>#REF!</v>
      </c>
      <c r="F696" s="426" t="e">
        <f>#REF!/F$683</f>
        <v>#REF!</v>
      </c>
      <c r="G696" s="426" t="e">
        <f>#REF!/G$683</f>
        <v>#REF!</v>
      </c>
      <c r="H696" s="426" t="e">
        <f>#REF!/H$683</f>
        <v>#REF!</v>
      </c>
      <c r="I696" s="426" t="e">
        <f>#REF!/I$683</f>
        <v>#REF!</v>
      </c>
      <c r="J696" s="426" t="e">
        <f>#REF!/J$683</f>
        <v>#REF!</v>
      </c>
      <c r="K696" s="426" t="e">
        <f>#REF!/K$683</f>
        <v>#REF!</v>
      </c>
      <c r="L696" s="426" t="e">
        <f>#REF!/L$683</f>
        <v>#REF!</v>
      </c>
      <c r="M696" s="426" t="e">
        <f>#REF!/M$683</f>
        <v>#REF!</v>
      </c>
      <c r="N696" s="426" t="e">
        <f>#REF!/N$683</f>
        <v>#REF!</v>
      </c>
      <c r="O696" s="426" t="e">
        <f>#REF!/O$683</f>
        <v>#REF!</v>
      </c>
    </row>
    <row r="697" spans="2:15" hidden="1" outlineLevel="1" x14ac:dyDescent="0.25">
      <c r="B697" s="425" t="s">
        <v>5737</v>
      </c>
      <c r="C697" s="425" t="s">
        <v>1465</v>
      </c>
      <c r="D697" s="426" t="e">
        <f>#REF!/D$683</f>
        <v>#REF!</v>
      </c>
      <c r="E697" s="426" t="e">
        <f>#REF!/E$683</f>
        <v>#REF!</v>
      </c>
      <c r="F697" s="426" t="e">
        <f>#REF!/F$683</f>
        <v>#REF!</v>
      </c>
      <c r="G697" s="426" t="e">
        <f>#REF!/G$683</f>
        <v>#REF!</v>
      </c>
      <c r="H697" s="426" t="e">
        <f>#REF!/H$683</f>
        <v>#REF!</v>
      </c>
      <c r="I697" s="426" t="e">
        <f>#REF!/I$683</f>
        <v>#REF!</v>
      </c>
      <c r="J697" s="426" t="e">
        <f>#REF!/J$683</f>
        <v>#REF!</v>
      </c>
      <c r="K697" s="426" t="e">
        <f>#REF!/K$683</f>
        <v>#REF!</v>
      </c>
      <c r="L697" s="426" t="e">
        <f>#REF!/L$683</f>
        <v>#REF!</v>
      </c>
      <c r="M697" s="426" t="e">
        <f>#REF!/M$683</f>
        <v>#REF!</v>
      </c>
      <c r="N697" s="426" t="e">
        <f>#REF!/N$683</f>
        <v>#REF!</v>
      </c>
      <c r="O697" s="426" t="e">
        <f>#REF!/O$683</f>
        <v>#REF!</v>
      </c>
    </row>
    <row r="698" spans="2:15" hidden="1" outlineLevel="1" x14ac:dyDescent="0.25">
      <c r="B698" s="425" t="s">
        <v>5737</v>
      </c>
      <c r="C698" s="425" t="s">
        <v>1644</v>
      </c>
      <c r="D698" s="426" t="e">
        <f t="shared" ref="D698:O698" si="28">D642/D$683</f>
        <v>#DIV/0!</v>
      </c>
      <c r="E698" s="426" t="e">
        <f t="shared" si="28"/>
        <v>#DIV/0!</v>
      </c>
      <c r="F698" s="426" t="e">
        <f t="shared" si="28"/>
        <v>#DIV/0!</v>
      </c>
      <c r="G698" s="426" t="e">
        <f t="shared" si="28"/>
        <v>#DIV/0!</v>
      </c>
      <c r="H698" s="426" t="e">
        <f t="shared" si="28"/>
        <v>#DIV/0!</v>
      </c>
      <c r="I698" s="426" t="e">
        <f t="shared" si="28"/>
        <v>#DIV/0!</v>
      </c>
      <c r="J698" s="426" t="e">
        <f t="shared" si="28"/>
        <v>#DIV/0!</v>
      </c>
      <c r="K698" s="426" t="e">
        <f t="shared" si="28"/>
        <v>#DIV/0!</v>
      </c>
      <c r="L698" s="426" t="e">
        <f t="shared" si="28"/>
        <v>#DIV/0!</v>
      </c>
      <c r="M698" s="426" t="e">
        <f t="shared" si="28"/>
        <v>#DIV/0!</v>
      </c>
      <c r="N698" s="426" t="e">
        <f t="shared" si="28"/>
        <v>#DIV/0!</v>
      </c>
      <c r="O698" s="426" t="e">
        <f t="shared" si="28"/>
        <v>#DIV/0!</v>
      </c>
    </row>
    <row r="699" spans="2:15" hidden="1" outlineLevel="1" x14ac:dyDescent="0.25">
      <c r="B699" s="425" t="s">
        <v>5737</v>
      </c>
      <c r="C699" s="425" t="s">
        <v>1461</v>
      </c>
      <c r="D699" s="426" t="e">
        <f>#REF!/D$683</f>
        <v>#REF!</v>
      </c>
      <c r="E699" s="426" t="e">
        <f>#REF!/E$683</f>
        <v>#REF!</v>
      </c>
      <c r="F699" s="426" t="e">
        <f>#REF!/F$683</f>
        <v>#REF!</v>
      </c>
      <c r="G699" s="426" t="e">
        <f>#REF!/G$683</f>
        <v>#REF!</v>
      </c>
      <c r="H699" s="426" t="e">
        <f>#REF!/H$683</f>
        <v>#REF!</v>
      </c>
      <c r="I699" s="426" t="e">
        <f>#REF!/I$683</f>
        <v>#REF!</v>
      </c>
      <c r="J699" s="426" t="e">
        <f>#REF!/J$683</f>
        <v>#REF!</v>
      </c>
      <c r="K699" s="426" t="e">
        <f>#REF!/K$683</f>
        <v>#REF!</v>
      </c>
      <c r="L699" s="426" t="e">
        <f>#REF!/L$683</f>
        <v>#REF!</v>
      </c>
      <c r="M699" s="426" t="e">
        <f>#REF!/M$683</f>
        <v>#REF!</v>
      </c>
      <c r="N699" s="426" t="e">
        <f>#REF!/N$683</f>
        <v>#REF!</v>
      </c>
      <c r="O699" s="426" t="e">
        <f>#REF!/O$683</f>
        <v>#REF!</v>
      </c>
    </row>
    <row r="700" spans="2:15" collapsed="1" x14ac:dyDescent="0.25">
      <c r="E700" s="324"/>
      <c r="F700" s="324"/>
      <c r="G700" s="324"/>
      <c r="H700" s="324"/>
      <c r="I700" s="324"/>
      <c r="J700" s="324"/>
      <c r="K700" s="324"/>
      <c r="L700" s="324"/>
      <c r="M700" s="324"/>
      <c r="N700" s="324"/>
    </row>
    <row r="701" spans="2:15" x14ac:dyDescent="0.25">
      <c r="E701" s="324"/>
      <c r="F701" s="324"/>
      <c r="G701" s="324"/>
      <c r="H701" s="324"/>
      <c r="I701" s="324"/>
      <c r="J701" s="324"/>
      <c r="K701" s="324"/>
      <c r="L701" s="324"/>
      <c r="M701" s="324"/>
      <c r="N701" s="324"/>
    </row>
    <row r="702" spans="2:15" x14ac:dyDescent="0.25">
      <c r="E702" s="324"/>
      <c r="F702" s="324"/>
      <c r="G702" s="324"/>
      <c r="H702" s="324"/>
      <c r="I702" s="324"/>
      <c r="J702" s="324"/>
      <c r="K702" s="324"/>
      <c r="L702" s="324"/>
      <c r="M702" s="324"/>
      <c r="N702" s="324"/>
    </row>
    <row r="703" spans="2:15" x14ac:dyDescent="0.25">
      <c r="E703" s="324"/>
      <c r="F703" s="324"/>
      <c r="G703" s="324"/>
      <c r="H703" s="324"/>
      <c r="I703" s="324"/>
      <c r="J703" s="324"/>
      <c r="K703" s="324"/>
      <c r="L703" s="324"/>
      <c r="M703" s="324"/>
      <c r="N703" s="324"/>
    </row>
    <row r="704" spans="2:15" x14ac:dyDescent="0.25">
      <c r="E704" s="324"/>
      <c r="F704" s="324"/>
      <c r="G704" s="324"/>
      <c r="H704" s="324"/>
      <c r="I704" s="324"/>
      <c r="J704" s="324"/>
      <c r="K704" s="324"/>
      <c r="L704" s="324"/>
      <c r="M704" s="324"/>
      <c r="N704" s="324"/>
    </row>
    <row r="705" spans="5:14" x14ac:dyDescent="0.25">
      <c r="E705" s="324"/>
      <c r="F705" s="324"/>
      <c r="G705" s="324"/>
      <c r="H705" s="324"/>
      <c r="I705" s="324"/>
      <c r="J705" s="324"/>
      <c r="K705" s="324"/>
      <c r="L705" s="324"/>
      <c r="M705" s="324"/>
      <c r="N705" s="324"/>
    </row>
    <row r="706" spans="5:14" x14ac:dyDescent="0.25">
      <c r="E706" s="324"/>
      <c r="F706" s="324"/>
      <c r="G706" s="324"/>
      <c r="H706" s="324"/>
      <c r="I706" s="324"/>
      <c r="J706" s="324"/>
      <c r="K706" s="324"/>
      <c r="L706" s="324"/>
      <c r="M706" s="324"/>
      <c r="N706" s="324"/>
    </row>
    <row r="707" spans="5:14" x14ac:dyDescent="0.25">
      <c r="E707" s="324"/>
      <c r="F707" s="324"/>
      <c r="G707" s="324"/>
      <c r="H707" s="324"/>
      <c r="I707" s="324"/>
      <c r="J707" s="324"/>
      <c r="K707" s="324"/>
      <c r="L707" s="324"/>
      <c r="M707" s="324"/>
      <c r="N707" s="324"/>
    </row>
    <row r="708" spans="5:14" x14ac:dyDescent="0.25">
      <c r="E708" s="324"/>
      <c r="F708" s="324"/>
      <c r="G708" s="324"/>
      <c r="H708" s="324"/>
      <c r="I708" s="324"/>
      <c r="J708" s="324"/>
      <c r="K708" s="324"/>
      <c r="L708" s="324"/>
      <c r="M708" s="324"/>
      <c r="N708" s="324"/>
    </row>
    <row r="709" spans="5:14" x14ac:dyDescent="0.25">
      <c r="E709" s="324"/>
      <c r="F709" s="324"/>
      <c r="G709" s="324"/>
      <c r="H709" s="324"/>
      <c r="I709" s="324"/>
      <c r="J709" s="324"/>
      <c r="K709" s="324"/>
      <c r="L709" s="324"/>
      <c r="M709" s="324"/>
      <c r="N709" s="324"/>
    </row>
    <row r="710" spans="5:14" x14ac:dyDescent="0.25">
      <c r="E710" s="324"/>
      <c r="F710" s="324"/>
      <c r="G710" s="324"/>
      <c r="H710" s="324"/>
      <c r="I710" s="324"/>
      <c r="J710" s="324"/>
      <c r="K710" s="324"/>
      <c r="L710" s="324"/>
      <c r="M710" s="324"/>
      <c r="N710" s="324"/>
    </row>
    <row r="711" spans="5:14" x14ac:dyDescent="0.25">
      <c r="E711" s="324"/>
      <c r="F711" s="324"/>
      <c r="G711" s="324"/>
      <c r="H711" s="324"/>
      <c r="I711" s="324"/>
      <c r="J711" s="324"/>
      <c r="K711" s="324"/>
      <c r="L711" s="324"/>
      <c r="M711" s="324"/>
      <c r="N711" s="324"/>
    </row>
    <row r="712" spans="5:14" x14ac:dyDescent="0.25">
      <c r="E712" s="324"/>
      <c r="F712" s="324"/>
      <c r="G712" s="324"/>
      <c r="H712" s="324"/>
      <c r="I712" s="324"/>
      <c r="J712" s="324"/>
      <c r="K712" s="324"/>
      <c r="L712" s="324"/>
      <c r="M712" s="324"/>
      <c r="N712" s="324"/>
    </row>
    <row r="713" spans="5:14" x14ac:dyDescent="0.25">
      <c r="E713" s="324"/>
      <c r="F713" s="324"/>
      <c r="G713" s="324"/>
      <c r="H713" s="324"/>
      <c r="I713" s="324"/>
      <c r="J713" s="324"/>
      <c r="K713" s="324"/>
      <c r="L713" s="324"/>
      <c r="M713" s="324"/>
      <c r="N713" s="324"/>
    </row>
    <row r="714" spans="5:14" x14ac:dyDescent="0.25">
      <c r="E714" s="324"/>
      <c r="F714" s="324"/>
      <c r="G714" s="324"/>
      <c r="H714" s="324"/>
      <c r="I714" s="324"/>
      <c r="J714" s="324"/>
      <c r="K714" s="324"/>
      <c r="L714" s="324"/>
      <c r="M714" s="324"/>
      <c r="N714" s="324"/>
    </row>
    <row r="715" spans="5:14" x14ac:dyDescent="0.25">
      <c r="E715" s="324"/>
      <c r="F715" s="324"/>
      <c r="G715" s="324"/>
      <c r="H715" s="324"/>
      <c r="I715" s="324"/>
      <c r="J715" s="324"/>
      <c r="K715" s="324"/>
      <c r="L715" s="324"/>
      <c r="M715" s="324"/>
      <c r="N715" s="324"/>
    </row>
    <row r="716" spans="5:14" x14ac:dyDescent="0.25">
      <c r="E716" s="324"/>
      <c r="F716" s="324"/>
      <c r="G716" s="324"/>
      <c r="H716" s="324"/>
      <c r="I716" s="324"/>
      <c r="J716" s="324"/>
      <c r="K716" s="324"/>
      <c r="L716" s="324"/>
      <c r="M716" s="324"/>
      <c r="N716" s="324"/>
    </row>
    <row r="717" spans="5:14" x14ac:dyDescent="0.25">
      <c r="E717" s="324"/>
      <c r="F717" s="324"/>
      <c r="G717" s="324"/>
      <c r="H717" s="324"/>
      <c r="I717" s="324"/>
      <c r="J717" s="324"/>
      <c r="K717" s="324"/>
      <c r="L717" s="324"/>
      <c r="M717" s="324"/>
      <c r="N717" s="324"/>
    </row>
    <row r="718" spans="5:14" x14ac:dyDescent="0.25">
      <c r="E718" s="324"/>
      <c r="F718" s="324"/>
      <c r="G718" s="324"/>
      <c r="H718" s="324"/>
      <c r="I718" s="324"/>
      <c r="J718" s="324"/>
      <c r="K718" s="324"/>
      <c r="L718" s="324"/>
      <c r="M718" s="324"/>
      <c r="N718" s="324"/>
    </row>
    <row r="719" spans="5:14" x14ac:dyDescent="0.25">
      <c r="E719" s="324"/>
      <c r="F719" s="324"/>
      <c r="G719" s="324"/>
      <c r="H719" s="324"/>
      <c r="I719" s="324"/>
      <c r="J719" s="324"/>
      <c r="K719" s="324"/>
      <c r="L719" s="324"/>
      <c r="M719" s="324"/>
      <c r="N719" s="324"/>
    </row>
    <row r="720" spans="5:14" x14ac:dyDescent="0.25">
      <c r="E720" s="324"/>
      <c r="F720" s="324"/>
      <c r="G720" s="324"/>
      <c r="H720" s="324"/>
      <c r="I720" s="324"/>
      <c r="J720" s="324"/>
      <c r="K720" s="324"/>
      <c r="L720" s="324"/>
      <c r="M720" s="324"/>
      <c r="N720" s="324"/>
    </row>
    <row r="721" spans="5:14" x14ac:dyDescent="0.25">
      <c r="E721" s="324"/>
      <c r="F721" s="324"/>
      <c r="G721" s="324"/>
      <c r="H721" s="324"/>
      <c r="I721" s="324"/>
      <c r="J721" s="324"/>
      <c r="K721" s="324"/>
      <c r="L721" s="324"/>
      <c r="M721" s="324"/>
      <c r="N721" s="324"/>
    </row>
    <row r="722" spans="5:14" x14ac:dyDescent="0.25">
      <c r="E722" s="324"/>
      <c r="F722" s="324"/>
      <c r="G722" s="324"/>
      <c r="H722" s="324"/>
      <c r="I722" s="324"/>
      <c r="J722" s="324"/>
      <c r="K722" s="324"/>
      <c r="L722" s="324"/>
      <c r="M722" s="324"/>
      <c r="N722" s="324"/>
    </row>
    <row r="723" spans="5:14" x14ac:dyDescent="0.25">
      <c r="E723" s="324"/>
      <c r="F723" s="324"/>
      <c r="G723" s="324"/>
      <c r="H723" s="324"/>
      <c r="I723" s="324"/>
      <c r="J723" s="324"/>
      <c r="K723" s="324"/>
      <c r="L723" s="324"/>
      <c r="M723" s="324"/>
      <c r="N723" s="324"/>
    </row>
    <row r="724" spans="5:14" x14ac:dyDescent="0.25">
      <c r="E724" s="324"/>
      <c r="F724" s="324"/>
      <c r="G724" s="324"/>
      <c r="H724" s="324"/>
      <c r="I724" s="324"/>
      <c r="J724" s="324"/>
      <c r="K724" s="324"/>
      <c r="L724" s="324"/>
      <c r="M724" s="324"/>
      <c r="N724" s="324"/>
    </row>
    <row r="725" spans="5:14" x14ac:dyDescent="0.25">
      <c r="E725" s="324"/>
      <c r="F725" s="324"/>
      <c r="G725" s="324"/>
      <c r="H725" s="324"/>
      <c r="I725" s="324"/>
      <c r="J725" s="324"/>
      <c r="K725" s="324"/>
      <c r="L725" s="324"/>
      <c r="M725" s="324"/>
      <c r="N725" s="324"/>
    </row>
    <row r="726" spans="5:14" x14ac:dyDescent="0.25">
      <c r="E726" s="324"/>
      <c r="F726" s="324"/>
      <c r="G726" s="324"/>
      <c r="H726" s="324"/>
      <c r="I726" s="324"/>
      <c r="J726" s="324"/>
      <c r="K726" s="324"/>
      <c r="L726" s="324"/>
      <c r="M726" s="324"/>
      <c r="N726" s="324"/>
    </row>
    <row r="727" spans="5:14" x14ac:dyDescent="0.25">
      <c r="E727" s="324"/>
      <c r="F727" s="324"/>
      <c r="G727" s="324"/>
      <c r="H727" s="324"/>
      <c r="I727" s="324"/>
      <c r="J727" s="324"/>
      <c r="K727" s="324"/>
      <c r="L727" s="324"/>
      <c r="M727" s="324"/>
      <c r="N727" s="324"/>
    </row>
    <row r="728" spans="5:14" x14ac:dyDescent="0.25">
      <c r="E728" s="324"/>
      <c r="F728" s="324"/>
      <c r="G728" s="324"/>
      <c r="H728" s="324"/>
      <c r="I728" s="324"/>
      <c r="J728" s="324"/>
      <c r="K728" s="324"/>
      <c r="L728" s="324"/>
      <c r="M728" s="324"/>
      <c r="N728" s="324"/>
    </row>
    <row r="729" spans="5:14" x14ac:dyDescent="0.25">
      <c r="E729" s="324"/>
      <c r="F729" s="324"/>
      <c r="G729" s="324"/>
      <c r="H729" s="324"/>
      <c r="I729" s="324"/>
      <c r="J729" s="324"/>
      <c r="K729" s="324"/>
      <c r="L729" s="324"/>
      <c r="M729" s="324"/>
      <c r="N729" s="324"/>
    </row>
    <row r="730" spans="5:14" x14ac:dyDescent="0.25">
      <c r="E730" s="324"/>
      <c r="F730" s="324"/>
      <c r="G730" s="324"/>
      <c r="H730" s="324"/>
      <c r="I730" s="324"/>
      <c r="J730" s="324"/>
      <c r="K730" s="324"/>
      <c r="L730" s="324"/>
      <c r="M730" s="324"/>
      <c r="N730" s="324"/>
    </row>
    <row r="731" spans="5:14" x14ac:dyDescent="0.25">
      <c r="E731" s="324"/>
      <c r="F731" s="324"/>
      <c r="G731" s="324"/>
      <c r="H731" s="324"/>
      <c r="I731" s="324"/>
      <c r="J731" s="324"/>
      <c r="K731" s="324"/>
      <c r="L731" s="324"/>
      <c r="M731" s="324"/>
      <c r="N731" s="324"/>
    </row>
    <row r="732" spans="5:14" x14ac:dyDescent="0.25">
      <c r="E732" s="324"/>
      <c r="F732" s="324"/>
      <c r="G732" s="324"/>
      <c r="H732" s="324"/>
      <c r="I732" s="324"/>
      <c r="J732" s="324"/>
      <c r="K732" s="324"/>
      <c r="L732" s="324"/>
      <c r="M732" s="324"/>
      <c r="N732" s="324"/>
    </row>
    <row r="733" spans="5:14" x14ac:dyDescent="0.25">
      <c r="E733" s="324"/>
      <c r="F733" s="324"/>
      <c r="G733" s="324"/>
      <c r="H733" s="324"/>
      <c r="I733" s="324"/>
      <c r="J733" s="324"/>
      <c r="K733" s="324"/>
      <c r="L733" s="324"/>
      <c r="M733" s="324"/>
      <c r="N733" s="324"/>
    </row>
    <row r="734" spans="5:14" x14ac:dyDescent="0.25">
      <c r="E734" s="324"/>
      <c r="F734" s="324"/>
      <c r="G734" s="324"/>
      <c r="H734" s="324"/>
      <c r="I734" s="324"/>
      <c r="J734" s="324"/>
      <c r="K734" s="324"/>
      <c r="L734" s="324"/>
      <c r="M734" s="324"/>
      <c r="N734" s="324"/>
    </row>
    <row r="735" spans="5:14" x14ac:dyDescent="0.25">
      <c r="E735" s="324"/>
      <c r="F735" s="324"/>
      <c r="G735" s="324"/>
      <c r="H735" s="324"/>
      <c r="I735" s="324"/>
      <c r="J735" s="324"/>
      <c r="K735" s="324"/>
      <c r="L735" s="324"/>
      <c r="M735" s="324"/>
      <c r="N735" s="324"/>
    </row>
    <row r="736" spans="5:14" x14ac:dyDescent="0.25">
      <c r="E736" s="324"/>
      <c r="F736" s="324"/>
      <c r="G736" s="324"/>
      <c r="H736" s="324"/>
      <c r="I736" s="324"/>
      <c r="J736" s="324"/>
      <c r="K736" s="324"/>
      <c r="L736" s="324"/>
      <c r="M736" s="324"/>
      <c r="N736" s="324"/>
    </row>
    <row r="737" spans="5:14" x14ac:dyDescent="0.25">
      <c r="E737" s="324"/>
      <c r="F737" s="324"/>
      <c r="G737" s="324"/>
      <c r="H737" s="324"/>
      <c r="I737" s="324"/>
      <c r="J737" s="324"/>
      <c r="K737" s="324"/>
      <c r="L737" s="324"/>
      <c r="M737" s="324"/>
      <c r="N737" s="324"/>
    </row>
    <row r="738" spans="5:14" x14ac:dyDescent="0.25">
      <c r="E738" s="324"/>
      <c r="F738" s="324"/>
      <c r="G738" s="324"/>
      <c r="H738" s="324"/>
      <c r="I738" s="324"/>
      <c r="J738" s="324"/>
      <c r="K738" s="324"/>
      <c r="L738" s="324"/>
      <c r="M738" s="324"/>
      <c r="N738" s="324"/>
    </row>
    <row r="739" spans="5:14" x14ac:dyDescent="0.25">
      <c r="E739" s="324"/>
      <c r="F739" s="324"/>
      <c r="G739" s="324"/>
      <c r="H739" s="324"/>
      <c r="I739" s="324"/>
      <c r="J739" s="324"/>
      <c r="K739" s="324"/>
      <c r="L739" s="324"/>
      <c r="M739" s="324"/>
      <c r="N739" s="324"/>
    </row>
    <row r="740" spans="5:14" x14ac:dyDescent="0.25">
      <c r="E740" s="324"/>
      <c r="F740" s="324"/>
      <c r="G740" s="324"/>
      <c r="H740" s="324"/>
      <c r="I740" s="324"/>
      <c r="J740" s="324"/>
      <c r="K740" s="324"/>
      <c r="L740" s="324"/>
      <c r="M740" s="324"/>
      <c r="N740" s="324"/>
    </row>
    <row r="741" spans="5:14" x14ac:dyDescent="0.25">
      <c r="E741" s="324"/>
      <c r="F741" s="324"/>
      <c r="G741" s="324"/>
      <c r="H741" s="324"/>
      <c r="I741" s="324"/>
      <c r="J741" s="324"/>
      <c r="K741" s="324"/>
      <c r="L741" s="324"/>
      <c r="M741" s="324"/>
      <c r="N741" s="324"/>
    </row>
    <row r="742" spans="5:14" x14ac:dyDescent="0.25">
      <c r="E742" s="324"/>
      <c r="F742" s="324"/>
      <c r="G742" s="324"/>
      <c r="H742" s="324"/>
      <c r="I742" s="324"/>
      <c r="J742" s="324"/>
      <c r="K742" s="324"/>
      <c r="L742" s="324"/>
      <c r="M742" s="324"/>
      <c r="N742" s="324"/>
    </row>
    <row r="743" spans="5:14" x14ac:dyDescent="0.25">
      <c r="E743" s="324"/>
      <c r="F743" s="324"/>
      <c r="G743" s="324"/>
      <c r="H743" s="324"/>
      <c r="I743" s="324"/>
      <c r="J743" s="324"/>
      <c r="K743" s="324"/>
      <c r="L743" s="324"/>
      <c r="M743" s="324"/>
      <c r="N743" s="324"/>
    </row>
    <row r="744" spans="5:14" x14ac:dyDescent="0.25">
      <c r="E744" s="324"/>
      <c r="F744" s="324"/>
      <c r="G744" s="324"/>
      <c r="H744" s="324"/>
      <c r="I744" s="324"/>
      <c r="J744" s="324"/>
      <c r="K744" s="324"/>
      <c r="L744" s="324"/>
      <c r="M744" s="324"/>
      <c r="N744" s="324"/>
    </row>
    <row r="745" spans="5:14" x14ac:dyDescent="0.25">
      <c r="E745" s="324"/>
      <c r="F745" s="324"/>
      <c r="G745" s="324"/>
      <c r="H745" s="324"/>
      <c r="I745" s="324"/>
      <c r="J745" s="324"/>
      <c r="K745" s="324"/>
      <c r="L745" s="324"/>
      <c r="M745" s="324"/>
      <c r="N745" s="324"/>
    </row>
    <row r="746" spans="5:14" x14ac:dyDescent="0.25">
      <c r="E746" s="324"/>
      <c r="F746" s="324"/>
      <c r="G746" s="324"/>
      <c r="H746" s="324"/>
      <c r="I746" s="324"/>
      <c r="J746" s="324"/>
      <c r="K746" s="324"/>
      <c r="L746" s="324"/>
      <c r="M746" s="324"/>
      <c r="N746" s="324"/>
    </row>
    <row r="747" spans="5:14" x14ac:dyDescent="0.25">
      <c r="E747" s="324"/>
      <c r="F747" s="324"/>
      <c r="G747" s="324"/>
      <c r="H747" s="324"/>
      <c r="I747" s="324"/>
      <c r="J747" s="324"/>
      <c r="K747" s="324"/>
      <c r="L747" s="324"/>
      <c r="M747" s="324"/>
      <c r="N747" s="324"/>
    </row>
    <row r="748" spans="5:14" x14ac:dyDescent="0.25">
      <c r="E748" s="324"/>
      <c r="F748" s="324"/>
      <c r="G748" s="324"/>
      <c r="H748" s="324"/>
      <c r="I748" s="324"/>
      <c r="J748" s="324"/>
      <c r="K748" s="324"/>
      <c r="L748" s="324"/>
      <c r="M748" s="324"/>
      <c r="N748" s="324"/>
    </row>
    <row r="749" spans="5:14" x14ac:dyDescent="0.25">
      <c r="E749" s="324"/>
      <c r="F749" s="324"/>
      <c r="G749" s="324"/>
      <c r="H749" s="324"/>
      <c r="I749" s="324"/>
      <c r="J749" s="324"/>
      <c r="K749" s="324"/>
      <c r="L749" s="324"/>
      <c r="M749" s="324"/>
      <c r="N749" s="324"/>
    </row>
    <row r="750" spans="5:14" x14ac:dyDescent="0.25">
      <c r="E750" s="324"/>
      <c r="F750" s="324"/>
      <c r="G750" s="324"/>
      <c r="H750" s="324"/>
      <c r="I750" s="324"/>
      <c r="J750" s="324"/>
      <c r="K750" s="324"/>
      <c r="L750" s="324"/>
      <c r="M750" s="324"/>
      <c r="N750" s="324"/>
    </row>
    <row r="751" spans="5:14" x14ac:dyDescent="0.25">
      <c r="E751" s="324"/>
      <c r="F751" s="324"/>
      <c r="G751" s="324"/>
      <c r="H751" s="324"/>
      <c r="I751" s="324"/>
      <c r="J751" s="324"/>
      <c r="K751" s="324"/>
      <c r="L751" s="324"/>
      <c r="M751" s="324"/>
      <c r="N751" s="324"/>
    </row>
    <row r="752" spans="5:14" x14ac:dyDescent="0.25">
      <c r="E752" s="324"/>
      <c r="F752" s="324"/>
      <c r="G752" s="324"/>
      <c r="H752" s="324"/>
      <c r="I752" s="324"/>
      <c r="J752" s="324"/>
      <c r="K752" s="324"/>
      <c r="L752" s="324"/>
      <c r="M752" s="324"/>
      <c r="N752" s="324"/>
    </row>
    <row r="753" spans="5:14" x14ac:dyDescent="0.25">
      <c r="E753" s="324"/>
      <c r="F753" s="324"/>
      <c r="G753" s="324"/>
      <c r="H753" s="324"/>
      <c r="I753" s="324"/>
      <c r="J753" s="324"/>
      <c r="K753" s="324"/>
      <c r="L753" s="324"/>
      <c r="M753" s="324"/>
      <c r="N753" s="324"/>
    </row>
    <row r="754" spans="5:14" x14ac:dyDescent="0.25">
      <c r="E754" s="324"/>
      <c r="F754" s="324"/>
      <c r="G754" s="324"/>
      <c r="H754" s="324"/>
      <c r="I754" s="324"/>
      <c r="J754" s="324"/>
      <c r="K754" s="324"/>
      <c r="L754" s="324"/>
      <c r="M754" s="324"/>
      <c r="N754" s="324"/>
    </row>
    <row r="755" spans="5:14" x14ac:dyDescent="0.25">
      <c r="E755" s="324"/>
      <c r="F755" s="324"/>
      <c r="G755" s="324"/>
      <c r="H755" s="324"/>
      <c r="I755" s="324"/>
      <c r="J755" s="324"/>
      <c r="K755" s="324"/>
      <c r="L755" s="324"/>
      <c r="M755" s="324"/>
      <c r="N755" s="324"/>
    </row>
    <row r="756" spans="5:14" x14ac:dyDescent="0.25">
      <c r="E756" s="324"/>
      <c r="F756" s="324"/>
      <c r="G756" s="324"/>
      <c r="H756" s="324"/>
      <c r="I756" s="324"/>
      <c r="J756" s="324"/>
      <c r="K756" s="324"/>
      <c r="L756" s="324"/>
      <c r="M756" s="324"/>
      <c r="N756" s="324"/>
    </row>
    <row r="757" spans="5:14" x14ac:dyDescent="0.25">
      <c r="E757" s="324"/>
      <c r="F757" s="324"/>
      <c r="G757" s="324"/>
      <c r="H757" s="324"/>
      <c r="I757" s="324"/>
      <c r="J757" s="324"/>
      <c r="K757" s="324"/>
      <c r="L757" s="324"/>
      <c r="M757" s="324"/>
      <c r="N757" s="324"/>
    </row>
    <row r="758" spans="5:14" x14ac:dyDescent="0.25">
      <c r="E758" s="324"/>
      <c r="F758" s="324"/>
      <c r="G758" s="324"/>
      <c r="H758" s="324"/>
      <c r="I758" s="324"/>
      <c r="J758" s="324"/>
      <c r="K758" s="324"/>
      <c r="L758" s="324"/>
      <c r="M758" s="324"/>
      <c r="N758" s="324"/>
    </row>
    <row r="759" spans="5:14" x14ac:dyDescent="0.25">
      <c r="E759" s="324"/>
      <c r="F759" s="324"/>
      <c r="G759" s="324"/>
      <c r="H759" s="324"/>
      <c r="I759" s="324"/>
      <c r="J759" s="324"/>
      <c r="K759" s="324"/>
      <c r="L759" s="324"/>
      <c r="M759" s="324"/>
      <c r="N759" s="324"/>
    </row>
    <row r="760" spans="5:14" x14ac:dyDescent="0.25">
      <c r="E760" s="324"/>
      <c r="F760" s="324"/>
      <c r="G760" s="324"/>
      <c r="H760" s="324"/>
      <c r="I760" s="324"/>
      <c r="J760" s="324"/>
      <c r="K760" s="324"/>
      <c r="L760" s="324"/>
      <c r="M760" s="324"/>
      <c r="N760" s="324"/>
    </row>
    <row r="761" spans="5:14" x14ac:dyDescent="0.25">
      <c r="E761" s="324"/>
      <c r="F761" s="324"/>
      <c r="G761" s="324"/>
      <c r="H761" s="324"/>
      <c r="I761" s="324"/>
      <c r="J761" s="324"/>
      <c r="K761" s="324"/>
      <c r="L761" s="324"/>
      <c r="M761" s="324"/>
      <c r="N761" s="324"/>
    </row>
    <row r="762" spans="5:14" x14ac:dyDescent="0.25">
      <c r="E762" s="324"/>
      <c r="F762" s="324"/>
      <c r="G762" s="324"/>
      <c r="H762" s="324"/>
      <c r="I762" s="324"/>
      <c r="J762" s="324"/>
      <c r="K762" s="324"/>
      <c r="L762" s="324"/>
      <c r="M762" s="324"/>
      <c r="N762" s="324"/>
    </row>
    <row r="763" spans="5:14" x14ac:dyDescent="0.25">
      <c r="E763" s="324"/>
      <c r="F763" s="324"/>
      <c r="G763" s="324"/>
      <c r="H763" s="324"/>
      <c r="I763" s="324"/>
      <c r="J763" s="324"/>
      <c r="K763" s="324"/>
      <c r="L763" s="324"/>
      <c r="M763" s="324"/>
      <c r="N763" s="324"/>
    </row>
    <row r="764" spans="5:14" x14ac:dyDescent="0.25">
      <c r="E764" s="324"/>
      <c r="F764" s="324"/>
      <c r="G764" s="324"/>
      <c r="H764" s="324"/>
      <c r="I764" s="324"/>
      <c r="J764" s="324"/>
      <c r="K764" s="324"/>
      <c r="L764" s="324"/>
      <c r="M764" s="324"/>
      <c r="N764" s="324"/>
    </row>
    <row r="765" spans="5:14" x14ac:dyDescent="0.25">
      <c r="E765" s="324"/>
      <c r="F765" s="324"/>
      <c r="G765" s="324"/>
      <c r="H765" s="324"/>
      <c r="I765" s="324"/>
      <c r="J765" s="324"/>
      <c r="K765" s="324"/>
      <c r="L765" s="324"/>
      <c r="M765" s="324"/>
      <c r="N765" s="324"/>
    </row>
    <row r="766" spans="5:14" x14ac:dyDescent="0.25">
      <c r="E766" s="324"/>
      <c r="F766" s="324"/>
      <c r="G766" s="324"/>
      <c r="H766" s="324"/>
      <c r="I766" s="324"/>
      <c r="J766" s="324"/>
      <c r="K766" s="324"/>
      <c r="L766" s="324"/>
      <c r="M766" s="324"/>
      <c r="N766" s="324"/>
    </row>
    <row r="767" spans="5:14" x14ac:dyDescent="0.25">
      <c r="E767" s="324"/>
      <c r="F767" s="324"/>
      <c r="G767" s="324"/>
      <c r="H767" s="324"/>
      <c r="I767" s="324"/>
      <c r="J767" s="324"/>
      <c r="K767" s="324"/>
      <c r="L767" s="324"/>
      <c r="M767" s="324"/>
      <c r="N767" s="324"/>
    </row>
    <row r="768" spans="5:14" x14ac:dyDescent="0.25">
      <c r="E768" s="324"/>
      <c r="F768" s="324"/>
      <c r="G768" s="324"/>
      <c r="H768" s="324"/>
      <c r="I768" s="324"/>
      <c r="J768" s="324"/>
      <c r="K768" s="324"/>
      <c r="L768" s="324"/>
      <c r="M768" s="324"/>
      <c r="N768" s="324"/>
    </row>
    <row r="769" spans="5:14" x14ac:dyDescent="0.25">
      <c r="E769" s="324"/>
      <c r="F769" s="324"/>
      <c r="G769" s="324"/>
      <c r="H769" s="324"/>
      <c r="I769" s="324"/>
      <c r="J769" s="324"/>
      <c r="K769" s="324"/>
      <c r="L769" s="324"/>
      <c r="M769" s="324"/>
      <c r="N769" s="324"/>
    </row>
    <row r="770" spans="5:14" x14ac:dyDescent="0.25">
      <c r="E770" s="324"/>
      <c r="F770" s="324"/>
      <c r="G770" s="324"/>
      <c r="H770" s="324"/>
      <c r="I770" s="324"/>
      <c r="J770" s="324"/>
      <c r="K770" s="324"/>
      <c r="L770" s="324"/>
      <c r="M770" s="324"/>
      <c r="N770" s="324"/>
    </row>
  </sheetData>
  <autoFilter ref="B55:X595" xr:uid="{99F0BFC2-5154-4B12-8752-2B160E2B2565}">
    <filterColumn colId="3">
      <filters blank="1">
        <filter val="0,00"/>
        <filter val="0,01"/>
        <filter val="0,02"/>
        <filter val="0,03"/>
        <filter val="0,04"/>
        <filter val="0,05"/>
        <filter val="0,06"/>
        <filter val="0,07"/>
        <filter val="0,08"/>
        <filter val="0,09"/>
        <filter val="0,13"/>
        <filter val="0,17"/>
        <filter val="0,19"/>
        <filter val="0,23"/>
        <filter val="0,25"/>
        <filter val="0,27"/>
        <filter val="0,28"/>
        <filter val="0,29"/>
        <filter val="0,30"/>
        <filter val="0,32"/>
        <filter val="0,46"/>
        <filter val="0,51"/>
        <filter val="0,52"/>
        <filter val="0,54"/>
        <filter val="0,55"/>
        <filter val="0,68"/>
        <filter val="0,79"/>
        <filter val="0,80"/>
        <filter val="0,92"/>
        <filter val="1,00"/>
        <filter val="1,14"/>
        <filter val="1,37"/>
        <filter val="1,55"/>
        <filter val="1,80"/>
        <filter val="13,22"/>
        <filter val="14,17"/>
        <filter val="19,48"/>
        <filter val="2,38"/>
        <filter val="2,51"/>
        <filter val="50,66"/>
        <filter val="6,49"/>
        <filter val="9,33"/>
      </filters>
    </filterColumn>
  </autoFilter>
  <dataValidations count="1">
    <dataValidation type="list" allowBlank="1" showInputMessage="1" showErrorMessage="1" sqref="D608:D610 D616:D628" xr:uid="{1680B7CC-C4DC-4373-BD88-704587A5CD16}">
      <formula1>"RM Exp - Building,RM Exp - Machinery,RM Exp - Office Eq,RM Exp - Heavy Eq"</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F59CB41-41E8-4660-843A-7B7D71EC095A}">
          <x14:formula1>
            <xm:f>'Budget COGM Detail'!$C$3:$C$129</xm:f>
          </x14:formula1>
          <xm:sqref>B616:B628 B608:B610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3D7D4-E6A7-4CE0-BBA1-E7031C4720D3}">
  <dimension ref="A1:AY1770"/>
  <sheetViews>
    <sheetView topLeftCell="AJ1" zoomScale="70" zoomScaleNormal="70" workbookViewId="0">
      <pane ySplit="1" topLeftCell="A877" activePane="bottomLeft" state="frozen"/>
      <selection pane="bottomLeft" activeCell="AR890" sqref="AR890"/>
    </sheetView>
  </sheetViews>
  <sheetFormatPr defaultColWidth="9.140625" defaultRowHeight="15" x14ac:dyDescent="0.25"/>
  <cols>
    <col min="1" max="1" width="9.42578125" style="183" bestFit="1" customWidth="1"/>
    <col min="2" max="2" width="6.85546875" style="183" bestFit="1" customWidth="1"/>
    <col min="3" max="3" width="13.5703125" style="183" bestFit="1" customWidth="1"/>
    <col min="4" max="4" width="7.7109375" style="183" bestFit="1" customWidth="1"/>
    <col min="5" max="5" width="12.42578125" style="183" bestFit="1" customWidth="1"/>
    <col min="6" max="6" width="54.42578125" style="183" bestFit="1" customWidth="1"/>
    <col min="7" max="7" width="25.140625" style="183" bestFit="1" customWidth="1"/>
    <col min="8" max="8" width="11.140625" style="183" bestFit="1" customWidth="1"/>
    <col min="9" max="9" width="16.85546875" style="183" bestFit="1" customWidth="1"/>
    <col min="10" max="10" width="16.7109375" style="183" bestFit="1" customWidth="1"/>
    <col min="11" max="11" width="42" style="183" bestFit="1" customWidth="1"/>
    <col min="12" max="12" width="14" style="183" bestFit="1" customWidth="1"/>
    <col min="13" max="13" width="12.42578125" style="183" bestFit="1" customWidth="1"/>
    <col min="14" max="14" width="17.5703125" style="183" bestFit="1" customWidth="1"/>
    <col min="15" max="15" width="11.85546875" style="183" bestFit="1" customWidth="1"/>
    <col min="16" max="16" width="11.42578125" style="183" bestFit="1" customWidth="1"/>
    <col min="17" max="17" width="8.28515625" style="183" bestFit="1" customWidth="1"/>
    <col min="18" max="18" width="17.42578125" style="183" bestFit="1" customWidth="1"/>
    <col min="19" max="19" width="9.140625" style="183"/>
    <col min="20" max="20" width="12" style="183" bestFit="1" customWidth="1"/>
    <col min="21" max="21" width="10.7109375" style="183" bestFit="1" customWidth="1"/>
    <col min="22" max="22" width="27.85546875" style="183" bestFit="1" customWidth="1"/>
    <col min="23" max="23" width="13" style="183" bestFit="1" customWidth="1"/>
    <col min="24" max="24" width="14.140625" style="183" bestFit="1" customWidth="1"/>
    <col min="25" max="25" width="16.5703125" style="183" bestFit="1" customWidth="1"/>
    <col min="26" max="26" width="19" style="183" bestFit="1" customWidth="1"/>
    <col min="27" max="27" width="7.5703125" style="183" bestFit="1" customWidth="1"/>
    <col min="28" max="28" width="15.140625" style="183" bestFit="1" customWidth="1"/>
    <col min="29" max="29" width="12.42578125" style="183" bestFit="1" customWidth="1"/>
    <col min="30" max="30" width="11.85546875" style="183" bestFit="1" customWidth="1"/>
    <col min="31" max="31" width="7.85546875" style="183" bestFit="1" customWidth="1"/>
    <col min="32" max="32" width="10.28515625" style="183" bestFit="1" customWidth="1"/>
    <col min="33" max="33" width="19.140625" style="183" bestFit="1" customWidth="1"/>
    <col min="34" max="34" width="22.140625" style="183" bestFit="1" customWidth="1"/>
    <col min="35" max="35" width="18.140625" style="183" bestFit="1" customWidth="1"/>
    <col min="36" max="36" width="10" style="183" bestFit="1" customWidth="1"/>
    <col min="37" max="37" width="8.140625" style="183" bestFit="1" customWidth="1"/>
    <col min="38" max="38" width="8" style="183" bestFit="1" customWidth="1"/>
    <col min="39" max="39" width="19.85546875" style="183" bestFit="1" customWidth="1"/>
    <col min="40" max="40" width="41.85546875" style="183" bestFit="1" customWidth="1"/>
    <col min="41" max="41" width="5.7109375" style="183" bestFit="1" customWidth="1"/>
    <col min="42" max="42" width="11.28515625" style="183" bestFit="1" customWidth="1"/>
    <col min="43" max="44" width="8.140625" style="183" bestFit="1" customWidth="1"/>
    <col min="45" max="45" width="22.5703125" style="183" bestFit="1" customWidth="1"/>
    <col min="46" max="46" width="10.42578125" style="183" bestFit="1" customWidth="1"/>
    <col min="47" max="47" width="9.140625" style="183"/>
    <col min="48" max="48" width="18.7109375" style="183" bestFit="1" customWidth="1"/>
    <col min="49" max="16384" width="9.140625" style="183"/>
  </cols>
  <sheetData>
    <row r="1" spans="1:51" ht="60" x14ac:dyDescent="0.25">
      <c r="A1" s="312" t="s">
        <v>1848</v>
      </c>
      <c r="B1" s="313" t="s">
        <v>1849</v>
      </c>
      <c r="C1" s="312" t="s">
        <v>1850</v>
      </c>
      <c r="D1" s="313" t="s">
        <v>1775</v>
      </c>
      <c r="E1" s="312" t="s">
        <v>1772</v>
      </c>
      <c r="F1" s="312" t="s">
        <v>1781</v>
      </c>
      <c r="G1" s="312" t="s">
        <v>1851</v>
      </c>
      <c r="H1" s="312" t="s">
        <v>1338</v>
      </c>
      <c r="I1" s="312" t="s">
        <v>1774</v>
      </c>
      <c r="J1" s="312" t="s">
        <v>1794</v>
      </c>
      <c r="K1" s="312" t="s">
        <v>1777</v>
      </c>
      <c r="L1" s="314" t="s">
        <v>1784</v>
      </c>
      <c r="M1" s="312" t="s">
        <v>1852</v>
      </c>
      <c r="N1" s="312" t="s">
        <v>1785</v>
      </c>
      <c r="O1" s="312" t="s">
        <v>1793</v>
      </c>
      <c r="P1" s="312" t="s">
        <v>209</v>
      </c>
      <c r="Q1" s="313" t="s">
        <v>1778</v>
      </c>
      <c r="R1" s="313" t="s">
        <v>1779</v>
      </c>
      <c r="S1" s="313" t="s">
        <v>1776</v>
      </c>
      <c r="T1" s="313" t="s">
        <v>1780</v>
      </c>
      <c r="U1" s="312" t="s">
        <v>76</v>
      </c>
      <c r="V1" s="312" t="s">
        <v>1853</v>
      </c>
      <c r="W1" s="312" t="s">
        <v>1796</v>
      </c>
      <c r="X1" s="312" t="s">
        <v>1854</v>
      </c>
      <c r="Y1" s="312" t="s">
        <v>1855</v>
      </c>
      <c r="Z1" s="312" t="s">
        <v>1856</v>
      </c>
      <c r="AA1" s="313" t="s">
        <v>1857</v>
      </c>
      <c r="AB1" s="312" t="s">
        <v>1858</v>
      </c>
      <c r="AC1" s="312" t="s">
        <v>1859</v>
      </c>
      <c r="AD1" s="312" t="s">
        <v>1787</v>
      </c>
      <c r="AE1" s="312" t="s">
        <v>1788</v>
      </c>
      <c r="AF1" s="312" t="s">
        <v>1860</v>
      </c>
      <c r="AG1" s="312" t="s">
        <v>1792</v>
      </c>
      <c r="AH1" s="312" t="s">
        <v>1861</v>
      </c>
      <c r="AI1" s="313" t="s">
        <v>1862</v>
      </c>
      <c r="AJ1" s="312" t="s">
        <v>1800</v>
      </c>
      <c r="AK1" s="313" t="s">
        <v>1801</v>
      </c>
      <c r="AL1" s="313" t="s">
        <v>1863</v>
      </c>
      <c r="AM1" s="312" t="s">
        <v>1806</v>
      </c>
      <c r="AN1" s="312" t="s">
        <v>1807</v>
      </c>
      <c r="AO1" s="312" t="s">
        <v>1789</v>
      </c>
      <c r="AP1" s="315" t="s">
        <v>1864</v>
      </c>
      <c r="AQ1" s="316" t="s">
        <v>1865</v>
      </c>
      <c r="AR1" s="316" t="s">
        <v>1866</v>
      </c>
      <c r="AS1" s="317" t="s">
        <v>80</v>
      </c>
      <c r="AT1" s="183" t="s">
        <v>1771</v>
      </c>
      <c r="AU1" s="183" t="s">
        <v>15</v>
      </c>
      <c r="AV1" s="318" t="s">
        <v>5102</v>
      </c>
      <c r="AX1" s="183" t="s">
        <v>5103</v>
      </c>
      <c r="AY1" s="183" t="s">
        <v>5104</v>
      </c>
    </row>
    <row r="2" spans="1:51" x14ac:dyDescent="0.25">
      <c r="A2" s="319" t="s">
        <v>1867</v>
      </c>
      <c r="B2" s="319" t="s">
        <v>1810</v>
      </c>
      <c r="C2" s="319" t="s">
        <v>1868</v>
      </c>
      <c r="D2" s="319" t="s">
        <v>1869</v>
      </c>
      <c r="E2" s="320">
        <v>45681</v>
      </c>
      <c r="F2" s="319" t="s">
        <v>1870</v>
      </c>
      <c r="G2" s="319" t="s">
        <v>1633</v>
      </c>
      <c r="H2" s="319">
        <v>53100010</v>
      </c>
      <c r="I2" s="319" t="s">
        <v>1871</v>
      </c>
      <c r="J2" s="319" t="s">
        <v>1633</v>
      </c>
      <c r="K2" s="319" t="s">
        <v>644</v>
      </c>
      <c r="L2" s="320">
        <v>45681</v>
      </c>
      <c r="M2" s="319" t="s">
        <v>1872</v>
      </c>
      <c r="N2" s="319" t="s">
        <v>1633</v>
      </c>
      <c r="O2" s="320"/>
      <c r="P2" s="319" t="s">
        <v>1873</v>
      </c>
      <c r="Q2" s="319" t="s">
        <v>89</v>
      </c>
      <c r="R2" s="321">
        <v>49886.02</v>
      </c>
      <c r="S2" s="319" t="s">
        <v>89</v>
      </c>
      <c r="T2" s="321">
        <v>49886.02</v>
      </c>
      <c r="U2" s="319" t="s">
        <v>306</v>
      </c>
      <c r="V2" s="319" t="s">
        <v>307</v>
      </c>
      <c r="W2" s="319" t="s">
        <v>1633</v>
      </c>
      <c r="X2" s="319" t="s">
        <v>1633</v>
      </c>
      <c r="Y2" s="319" t="s">
        <v>1633</v>
      </c>
      <c r="Z2" s="319" t="s">
        <v>1633</v>
      </c>
      <c r="AA2" s="319" t="s">
        <v>1874</v>
      </c>
      <c r="AB2" s="319" t="s">
        <v>1633</v>
      </c>
      <c r="AC2" s="320">
        <v>45681</v>
      </c>
      <c r="AD2" s="319"/>
      <c r="AE2" s="319"/>
      <c r="AF2" s="319" t="s">
        <v>1633</v>
      </c>
      <c r="AG2" s="319" t="s">
        <v>1633</v>
      </c>
      <c r="AH2" s="319" t="s">
        <v>1875</v>
      </c>
      <c r="AI2" s="319" t="s">
        <v>1876</v>
      </c>
      <c r="AJ2" s="322">
        <v>3</v>
      </c>
      <c r="AK2" s="319" t="s">
        <v>1709</v>
      </c>
      <c r="AL2" s="323" t="s">
        <v>1877</v>
      </c>
      <c r="AM2" s="319" t="s">
        <v>1878</v>
      </c>
      <c r="AN2" s="319" t="s">
        <v>1879</v>
      </c>
      <c r="AO2" s="319" t="s">
        <v>1633</v>
      </c>
      <c r="AP2" s="183" t="s">
        <v>1880</v>
      </c>
      <c r="AQ2" s="319" t="s">
        <v>1633</v>
      </c>
      <c r="AR2" s="183" t="s">
        <v>1881</v>
      </c>
      <c r="AS2" s="183" t="s">
        <v>1641</v>
      </c>
      <c r="AT2" s="183" t="s">
        <v>1817</v>
      </c>
      <c r="AU2" s="183" t="str">
        <f>LEFT(V2,3)</f>
        <v>SMS</v>
      </c>
      <c r="AV2" s="324">
        <f>IF(Q2="USD",R2*16500,IF(Q2="IDR",R2,T2*16500))</f>
        <v>823119330</v>
      </c>
    </row>
    <row r="3" spans="1:51" x14ac:dyDescent="0.25">
      <c r="A3" s="319" t="s">
        <v>1867</v>
      </c>
      <c r="B3" s="319" t="s">
        <v>1810</v>
      </c>
      <c r="C3" s="319" t="s">
        <v>1868</v>
      </c>
      <c r="D3" s="319" t="s">
        <v>1882</v>
      </c>
      <c r="E3" s="320">
        <v>45681</v>
      </c>
      <c r="F3" s="319" t="s">
        <v>1883</v>
      </c>
      <c r="G3" s="319" t="s">
        <v>1884</v>
      </c>
      <c r="H3" s="319">
        <v>50300010</v>
      </c>
      <c r="I3" s="319" t="s">
        <v>1885</v>
      </c>
      <c r="J3" s="319" t="s">
        <v>1633</v>
      </c>
      <c r="K3" s="319" t="s">
        <v>1369</v>
      </c>
      <c r="L3" s="320">
        <v>45681</v>
      </c>
      <c r="M3" s="319" t="s">
        <v>1886</v>
      </c>
      <c r="N3" s="319" t="s">
        <v>1887</v>
      </c>
      <c r="O3" s="320"/>
      <c r="P3" s="319" t="s">
        <v>1873</v>
      </c>
      <c r="Q3" s="319" t="s">
        <v>1534</v>
      </c>
      <c r="R3" s="322">
        <v>206856687</v>
      </c>
      <c r="S3" s="319" t="s">
        <v>89</v>
      </c>
      <c r="T3" s="321">
        <v>12673.49</v>
      </c>
      <c r="U3" s="319" t="s">
        <v>306</v>
      </c>
      <c r="V3" s="319" t="s">
        <v>307</v>
      </c>
      <c r="W3" s="319" t="s">
        <v>1633</v>
      </c>
      <c r="X3" s="319" t="s">
        <v>1633</v>
      </c>
      <c r="Y3" s="319" t="s">
        <v>1633</v>
      </c>
      <c r="Z3" s="319" t="s">
        <v>1633</v>
      </c>
      <c r="AA3" s="319" t="s">
        <v>1874</v>
      </c>
      <c r="AB3" s="319" t="s">
        <v>1633</v>
      </c>
      <c r="AC3" s="320">
        <v>45681</v>
      </c>
      <c r="AD3" s="319"/>
      <c r="AE3" s="319"/>
      <c r="AF3" s="319" t="s">
        <v>1633</v>
      </c>
      <c r="AG3" s="319" t="s">
        <v>1633</v>
      </c>
      <c r="AH3" s="319" t="s">
        <v>1875</v>
      </c>
      <c r="AI3" s="319" t="s">
        <v>1876</v>
      </c>
      <c r="AJ3" s="325">
        <v>0</v>
      </c>
      <c r="AK3" s="319" t="s">
        <v>1633</v>
      </c>
      <c r="AL3" s="319" t="s">
        <v>1633</v>
      </c>
      <c r="AM3" s="319" t="s">
        <v>1633</v>
      </c>
      <c r="AN3" s="319" t="s">
        <v>1633</v>
      </c>
      <c r="AO3" s="319" t="s">
        <v>1633</v>
      </c>
      <c r="AP3" s="183" t="s">
        <v>1880</v>
      </c>
      <c r="AQ3" s="319" t="s">
        <v>1633</v>
      </c>
      <c r="AR3" s="183" t="s">
        <v>1881</v>
      </c>
      <c r="AS3" s="183" t="s">
        <v>1636</v>
      </c>
      <c r="AT3" s="183" t="s">
        <v>1817</v>
      </c>
      <c r="AU3" s="183" t="str">
        <f t="shared" ref="AU3:AU65" si="0">LEFT(V3,3)</f>
        <v>SMS</v>
      </c>
      <c r="AV3" s="324">
        <f t="shared" ref="AV3:AV65" si="1">IF(Q3="USD",R3*16500,IF(Q3="IDR",R3,T3*16500))</f>
        <v>206856687</v>
      </c>
    </row>
    <row r="4" spans="1:51" x14ac:dyDescent="0.25">
      <c r="A4" s="319" t="s">
        <v>1867</v>
      </c>
      <c r="B4" s="319" t="s">
        <v>1810</v>
      </c>
      <c r="C4" s="319" t="s">
        <v>1868</v>
      </c>
      <c r="D4" s="319" t="s">
        <v>1888</v>
      </c>
      <c r="E4" s="320">
        <v>45674</v>
      </c>
      <c r="F4" s="319" t="s">
        <v>1633</v>
      </c>
      <c r="G4" s="319" t="s">
        <v>1633</v>
      </c>
      <c r="H4" s="319">
        <v>50800020</v>
      </c>
      <c r="I4" s="319" t="s">
        <v>1889</v>
      </c>
      <c r="J4" s="319" t="s">
        <v>1633</v>
      </c>
      <c r="K4" s="319" t="s">
        <v>454</v>
      </c>
      <c r="L4" s="320">
        <v>45674</v>
      </c>
      <c r="M4" s="319" t="s">
        <v>1890</v>
      </c>
      <c r="N4" s="319" t="s">
        <v>1891</v>
      </c>
      <c r="O4" s="320"/>
      <c r="P4" s="319" t="s">
        <v>1873</v>
      </c>
      <c r="Q4" s="319" t="s">
        <v>1534</v>
      </c>
      <c r="R4" s="322">
        <v>69062400</v>
      </c>
      <c r="S4" s="319" t="s">
        <v>89</v>
      </c>
      <c r="T4" s="321">
        <v>4263.37</v>
      </c>
      <c r="U4" s="319" t="s">
        <v>306</v>
      </c>
      <c r="V4" s="319" t="s">
        <v>307</v>
      </c>
      <c r="W4" s="319" t="s">
        <v>1633</v>
      </c>
      <c r="X4" s="319" t="s">
        <v>1633</v>
      </c>
      <c r="Y4" s="319" t="s">
        <v>1633</v>
      </c>
      <c r="Z4" s="319" t="s">
        <v>1633</v>
      </c>
      <c r="AA4" s="319" t="s">
        <v>1874</v>
      </c>
      <c r="AB4" s="319" t="s">
        <v>1633</v>
      </c>
      <c r="AC4" s="320">
        <v>45674</v>
      </c>
      <c r="AD4" s="319"/>
      <c r="AE4" s="319"/>
      <c r="AF4" s="319" t="s">
        <v>1633</v>
      </c>
      <c r="AG4" s="319" t="s">
        <v>1892</v>
      </c>
      <c r="AH4" s="319" t="s">
        <v>1875</v>
      </c>
      <c r="AI4" s="319" t="s">
        <v>1876</v>
      </c>
      <c r="AJ4" s="322">
        <v>100</v>
      </c>
      <c r="AK4" s="319" t="s">
        <v>1709</v>
      </c>
      <c r="AL4" s="323" t="s">
        <v>1877</v>
      </c>
      <c r="AM4" s="319" t="s">
        <v>1633</v>
      </c>
      <c r="AN4" s="319" t="s">
        <v>1633</v>
      </c>
      <c r="AO4" s="319" t="s">
        <v>1633</v>
      </c>
      <c r="AP4" s="183" t="s">
        <v>1880</v>
      </c>
      <c r="AQ4" s="319" t="s">
        <v>1633</v>
      </c>
      <c r="AR4" s="183" t="s">
        <v>1881</v>
      </c>
      <c r="AS4" s="183" t="s">
        <v>1641</v>
      </c>
      <c r="AT4" s="183" t="s">
        <v>1817</v>
      </c>
      <c r="AU4" s="183" t="str">
        <f t="shared" si="0"/>
        <v>SMS</v>
      </c>
      <c r="AV4" s="324">
        <f t="shared" si="1"/>
        <v>69062400</v>
      </c>
    </row>
    <row r="5" spans="1:51" x14ac:dyDescent="0.25">
      <c r="A5" s="319" t="s">
        <v>1867</v>
      </c>
      <c r="B5" s="319" t="s">
        <v>1810</v>
      </c>
      <c r="C5" s="319" t="s">
        <v>1868</v>
      </c>
      <c r="D5" s="319" t="s">
        <v>1893</v>
      </c>
      <c r="E5" s="320">
        <v>45688</v>
      </c>
      <c r="F5" s="319" t="s">
        <v>1894</v>
      </c>
      <c r="G5" s="319" t="s">
        <v>1895</v>
      </c>
      <c r="H5" s="319">
        <v>50300090</v>
      </c>
      <c r="I5" s="319" t="s">
        <v>1896</v>
      </c>
      <c r="J5" s="319" t="s">
        <v>1633</v>
      </c>
      <c r="K5" s="319" t="s">
        <v>1376</v>
      </c>
      <c r="L5" s="320">
        <v>45688</v>
      </c>
      <c r="M5" s="319" t="s">
        <v>1897</v>
      </c>
      <c r="N5" s="319" t="s">
        <v>1898</v>
      </c>
      <c r="O5" s="320"/>
      <c r="P5" s="319" t="s">
        <v>1873</v>
      </c>
      <c r="Q5" s="319" t="s">
        <v>1534</v>
      </c>
      <c r="R5" s="322">
        <v>67738503</v>
      </c>
      <c r="S5" s="319" t="s">
        <v>89</v>
      </c>
      <c r="T5" s="321">
        <v>4370.2299999999996</v>
      </c>
      <c r="U5" s="319" t="s">
        <v>306</v>
      </c>
      <c r="V5" s="319" t="s">
        <v>307</v>
      </c>
      <c r="W5" s="319" t="s">
        <v>1633</v>
      </c>
      <c r="X5" s="319" t="s">
        <v>1633</v>
      </c>
      <c r="Y5" s="319" t="s">
        <v>1633</v>
      </c>
      <c r="Z5" s="319" t="s">
        <v>1633</v>
      </c>
      <c r="AA5" s="319" t="s">
        <v>1874</v>
      </c>
      <c r="AB5" s="319" t="s">
        <v>1633</v>
      </c>
      <c r="AC5" s="320">
        <v>45693</v>
      </c>
      <c r="AD5" s="319"/>
      <c r="AE5" s="319"/>
      <c r="AF5" s="319" t="s">
        <v>1633</v>
      </c>
      <c r="AG5" s="319" t="s">
        <v>1633</v>
      </c>
      <c r="AH5" s="319" t="s">
        <v>1875</v>
      </c>
      <c r="AI5" s="319" t="s">
        <v>1876</v>
      </c>
      <c r="AJ5" s="325">
        <v>0</v>
      </c>
      <c r="AK5" s="319" t="s">
        <v>1633</v>
      </c>
      <c r="AL5" s="319" t="s">
        <v>1633</v>
      </c>
      <c r="AM5" s="319" t="s">
        <v>1633</v>
      </c>
      <c r="AN5" s="319" t="s">
        <v>1633</v>
      </c>
      <c r="AO5" s="319" t="s">
        <v>1633</v>
      </c>
      <c r="AP5" s="183" t="s">
        <v>1880</v>
      </c>
      <c r="AQ5" s="319" t="s">
        <v>1633</v>
      </c>
      <c r="AR5" s="183" t="s">
        <v>1881</v>
      </c>
      <c r="AS5" s="183" t="s">
        <v>1636</v>
      </c>
      <c r="AT5" s="183" t="s">
        <v>1817</v>
      </c>
      <c r="AU5" s="183" t="str">
        <f t="shared" si="0"/>
        <v>SMS</v>
      </c>
      <c r="AV5" s="324">
        <f t="shared" si="1"/>
        <v>67738503</v>
      </c>
    </row>
    <row r="6" spans="1:51" x14ac:dyDescent="0.25">
      <c r="A6" s="319" t="s">
        <v>1867</v>
      </c>
      <c r="B6" s="319" t="s">
        <v>1810</v>
      </c>
      <c r="C6" s="319" t="s">
        <v>1868</v>
      </c>
      <c r="D6" s="319" t="s">
        <v>1869</v>
      </c>
      <c r="E6" s="320">
        <v>45667</v>
      </c>
      <c r="F6" s="319" t="s">
        <v>1899</v>
      </c>
      <c r="G6" s="319" t="s">
        <v>1633</v>
      </c>
      <c r="H6" s="319">
        <v>53100010</v>
      </c>
      <c r="I6" s="319" t="s">
        <v>1900</v>
      </c>
      <c r="J6" s="319" t="s">
        <v>1633</v>
      </c>
      <c r="K6" s="319" t="s">
        <v>644</v>
      </c>
      <c r="L6" s="320">
        <v>45667</v>
      </c>
      <c r="M6" s="319" t="s">
        <v>1901</v>
      </c>
      <c r="N6" s="319" t="s">
        <v>1633</v>
      </c>
      <c r="O6" s="320"/>
      <c r="P6" s="319" t="s">
        <v>1873</v>
      </c>
      <c r="Q6" s="319" t="s">
        <v>89</v>
      </c>
      <c r="R6" s="321">
        <v>2811.01</v>
      </c>
      <c r="S6" s="319" t="s">
        <v>89</v>
      </c>
      <c r="T6" s="321">
        <v>2811.01</v>
      </c>
      <c r="U6" s="319" t="s">
        <v>306</v>
      </c>
      <c r="V6" s="319" t="s">
        <v>307</v>
      </c>
      <c r="W6" s="319" t="s">
        <v>1633</v>
      </c>
      <c r="X6" s="319" t="s">
        <v>1633</v>
      </c>
      <c r="Y6" s="319" t="s">
        <v>1633</v>
      </c>
      <c r="Z6" s="319" t="s">
        <v>1633</v>
      </c>
      <c r="AA6" s="319" t="s">
        <v>1874</v>
      </c>
      <c r="AB6" s="319" t="s">
        <v>1633</v>
      </c>
      <c r="AC6" s="320">
        <v>45667</v>
      </c>
      <c r="AD6" s="319"/>
      <c r="AE6" s="319"/>
      <c r="AF6" s="319" t="s">
        <v>1633</v>
      </c>
      <c r="AG6" s="319" t="s">
        <v>1633</v>
      </c>
      <c r="AH6" s="319" t="s">
        <v>1875</v>
      </c>
      <c r="AI6" s="319" t="s">
        <v>1876</v>
      </c>
      <c r="AJ6" s="322">
        <v>2</v>
      </c>
      <c r="AK6" s="319" t="s">
        <v>1709</v>
      </c>
      <c r="AL6" s="323" t="s">
        <v>1877</v>
      </c>
      <c r="AM6" s="319" t="s">
        <v>1902</v>
      </c>
      <c r="AN6" s="319" t="s">
        <v>1903</v>
      </c>
      <c r="AO6" s="319" t="s">
        <v>1633</v>
      </c>
      <c r="AP6" s="183" t="s">
        <v>1880</v>
      </c>
      <c r="AQ6" s="319" t="s">
        <v>1633</v>
      </c>
      <c r="AR6" s="183" t="s">
        <v>1881</v>
      </c>
      <c r="AS6" s="183" t="s">
        <v>1641</v>
      </c>
      <c r="AT6" s="183" t="s">
        <v>1817</v>
      </c>
      <c r="AU6" s="183" t="str">
        <f t="shared" si="0"/>
        <v>SMS</v>
      </c>
      <c r="AV6" s="324">
        <f t="shared" si="1"/>
        <v>46381665</v>
      </c>
    </row>
    <row r="7" spans="1:51" x14ac:dyDescent="0.25">
      <c r="A7" s="319" t="s">
        <v>1867</v>
      </c>
      <c r="B7" s="319" t="s">
        <v>1810</v>
      </c>
      <c r="C7" s="319" t="s">
        <v>1868</v>
      </c>
      <c r="D7" s="319" t="s">
        <v>1882</v>
      </c>
      <c r="E7" s="320">
        <v>45681</v>
      </c>
      <c r="F7" s="319" t="s">
        <v>1883</v>
      </c>
      <c r="G7" s="319" t="s">
        <v>1884</v>
      </c>
      <c r="H7" s="319">
        <v>50300020</v>
      </c>
      <c r="I7" s="319" t="s">
        <v>1885</v>
      </c>
      <c r="J7" s="319" t="s">
        <v>1633</v>
      </c>
      <c r="K7" s="319" t="s">
        <v>1370</v>
      </c>
      <c r="L7" s="320">
        <v>45681</v>
      </c>
      <c r="M7" s="319" t="s">
        <v>1886</v>
      </c>
      <c r="N7" s="319" t="s">
        <v>1887</v>
      </c>
      <c r="O7" s="320"/>
      <c r="P7" s="319" t="s">
        <v>1873</v>
      </c>
      <c r="Q7" s="319" t="s">
        <v>1534</v>
      </c>
      <c r="R7" s="322">
        <v>40533742</v>
      </c>
      <c r="S7" s="319" t="s">
        <v>89</v>
      </c>
      <c r="T7" s="321">
        <v>2483.38</v>
      </c>
      <c r="U7" s="319" t="s">
        <v>306</v>
      </c>
      <c r="V7" s="319" t="s">
        <v>307</v>
      </c>
      <c r="W7" s="319" t="s">
        <v>1633</v>
      </c>
      <c r="X7" s="319" t="s">
        <v>1633</v>
      </c>
      <c r="Y7" s="319" t="s">
        <v>1633</v>
      </c>
      <c r="Z7" s="319" t="s">
        <v>1633</v>
      </c>
      <c r="AA7" s="319" t="s">
        <v>1874</v>
      </c>
      <c r="AB7" s="319" t="s">
        <v>1633</v>
      </c>
      <c r="AC7" s="320">
        <v>45681</v>
      </c>
      <c r="AD7" s="319"/>
      <c r="AE7" s="319"/>
      <c r="AF7" s="319" t="s">
        <v>1633</v>
      </c>
      <c r="AG7" s="319" t="s">
        <v>1633</v>
      </c>
      <c r="AH7" s="319" t="s">
        <v>1875</v>
      </c>
      <c r="AI7" s="319" t="s">
        <v>1876</v>
      </c>
      <c r="AJ7" s="325">
        <v>0</v>
      </c>
      <c r="AK7" s="319" t="s">
        <v>1633</v>
      </c>
      <c r="AL7" s="319" t="s">
        <v>1633</v>
      </c>
      <c r="AM7" s="319" t="s">
        <v>1633</v>
      </c>
      <c r="AN7" s="319" t="s">
        <v>1633</v>
      </c>
      <c r="AO7" s="319" t="s">
        <v>1633</v>
      </c>
      <c r="AP7" s="183" t="s">
        <v>1880</v>
      </c>
      <c r="AQ7" s="319" t="s">
        <v>1633</v>
      </c>
      <c r="AR7" s="183" t="s">
        <v>1881</v>
      </c>
      <c r="AS7" s="183" t="s">
        <v>1640</v>
      </c>
      <c r="AT7" s="183" t="s">
        <v>1817</v>
      </c>
      <c r="AU7" s="183" t="str">
        <f t="shared" si="0"/>
        <v>SMS</v>
      </c>
      <c r="AV7" s="324">
        <f t="shared" si="1"/>
        <v>40533742</v>
      </c>
    </row>
    <row r="8" spans="1:51" x14ac:dyDescent="0.25">
      <c r="A8" s="319" t="s">
        <v>1867</v>
      </c>
      <c r="B8" s="319" t="s">
        <v>1810</v>
      </c>
      <c r="C8" s="319" t="s">
        <v>1868</v>
      </c>
      <c r="D8" s="319" t="s">
        <v>1888</v>
      </c>
      <c r="E8" s="320">
        <v>45663</v>
      </c>
      <c r="F8" s="319" t="s">
        <v>1633</v>
      </c>
      <c r="G8" s="319" t="s">
        <v>1904</v>
      </c>
      <c r="H8" s="319">
        <v>50800020</v>
      </c>
      <c r="I8" s="319" t="s">
        <v>1905</v>
      </c>
      <c r="J8" s="319" t="s">
        <v>1633</v>
      </c>
      <c r="K8" s="319" t="s">
        <v>454</v>
      </c>
      <c r="L8" s="320">
        <v>45663</v>
      </c>
      <c r="M8" s="319" t="s">
        <v>1906</v>
      </c>
      <c r="N8" s="319" t="s">
        <v>1907</v>
      </c>
      <c r="O8" s="320"/>
      <c r="P8" s="319" t="s">
        <v>1873</v>
      </c>
      <c r="Q8" s="319" t="s">
        <v>1908</v>
      </c>
      <c r="R8" s="321">
        <v>3230.8</v>
      </c>
      <c r="S8" s="319" t="s">
        <v>89</v>
      </c>
      <c r="T8" s="321">
        <v>2377.77</v>
      </c>
      <c r="U8" s="319" t="s">
        <v>306</v>
      </c>
      <c r="V8" s="319" t="s">
        <v>307</v>
      </c>
      <c r="W8" s="319" t="s">
        <v>1633</v>
      </c>
      <c r="X8" s="319" t="s">
        <v>1633</v>
      </c>
      <c r="Y8" s="319" t="s">
        <v>1633</v>
      </c>
      <c r="Z8" s="319" t="s">
        <v>1633</v>
      </c>
      <c r="AA8" s="319" t="s">
        <v>1874</v>
      </c>
      <c r="AB8" s="319" t="s">
        <v>1633</v>
      </c>
      <c r="AC8" s="320">
        <v>45663</v>
      </c>
      <c r="AD8" s="319"/>
      <c r="AE8" s="319"/>
      <c r="AF8" s="319" t="s">
        <v>1633</v>
      </c>
      <c r="AG8" s="319" t="s">
        <v>1909</v>
      </c>
      <c r="AH8" s="319" t="s">
        <v>1875</v>
      </c>
      <c r="AI8" s="319" t="s">
        <v>1876</v>
      </c>
      <c r="AJ8" s="322">
        <v>10</v>
      </c>
      <c r="AK8" s="319" t="s">
        <v>1709</v>
      </c>
      <c r="AL8" s="323" t="s">
        <v>1877</v>
      </c>
      <c r="AM8" s="319" t="s">
        <v>1633</v>
      </c>
      <c r="AN8" s="319" t="s">
        <v>1633</v>
      </c>
      <c r="AO8" s="319" t="s">
        <v>1633</v>
      </c>
      <c r="AP8" s="183" t="s">
        <v>1880</v>
      </c>
      <c r="AQ8" s="319" t="s">
        <v>1633</v>
      </c>
      <c r="AR8" s="183" t="s">
        <v>1881</v>
      </c>
      <c r="AS8" s="183" t="s">
        <v>1641</v>
      </c>
      <c r="AT8" s="183" t="s">
        <v>1817</v>
      </c>
      <c r="AU8" s="183" t="str">
        <f t="shared" si="0"/>
        <v>SMS</v>
      </c>
      <c r="AV8" s="324">
        <f t="shared" si="1"/>
        <v>39233205</v>
      </c>
    </row>
    <row r="9" spans="1:51" x14ac:dyDescent="0.25">
      <c r="A9" s="319" t="s">
        <v>1867</v>
      </c>
      <c r="B9" s="319" t="s">
        <v>1810</v>
      </c>
      <c r="C9" s="319" t="s">
        <v>1868</v>
      </c>
      <c r="D9" s="319" t="s">
        <v>1888</v>
      </c>
      <c r="E9" s="320">
        <v>45680</v>
      </c>
      <c r="F9" s="319" t="s">
        <v>1633</v>
      </c>
      <c r="G9" s="319" t="s">
        <v>1910</v>
      </c>
      <c r="H9" s="319">
        <v>50800020</v>
      </c>
      <c r="I9" s="319" t="s">
        <v>1911</v>
      </c>
      <c r="J9" s="319" t="s">
        <v>1633</v>
      </c>
      <c r="K9" s="319" t="s">
        <v>454</v>
      </c>
      <c r="L9" s="320">
        <v>45680</v>
      </c>
      <c r="M9" s="319" t="s">
        <v>1912</v>
      </c>
      <c r="N9" s="319" t="s">
        <v>1913</v>
      </c>
      <c r="O9" s="320"/>
      <c r="P9" s="319" t="s">
        <v>1873</v>
      </c>
      <c r="Q9" s="319" t="s">
        <v>1914</v>
      </c>
      <c r="R9" s="321">
        <v>14630</v>
      </c>
      <c r="S9" s="319" t="s">
        <v>89</v>
      </c>
      <c r="T9" s="321">
        <v>1991.58</v>
      </c>
      <c r="U9" s="319" t="s">
        <v>306</v>
      </c>
      <c r="V9" s="319" t="s">
        <v>307</v>
      </c>
      <c r="W9" s="319" t="s">
        <v>1633</v>
      </c>
      <c r="X9" s="319" t="s">
        <v>1633</v>
      </c>
      <c r="Y9" s="319" t="s">
        <v>1633</v>
      </c>
      <c r="Z9" s="319" t="s">
        <v>1633</v>
      </c>
      <c r="AA9" s="319" t="s">
        <v>1874</v>
      </c>
      <c r="AB9" s="319" t="s">
        <v>1633</v>
      </c>
      <c r="AC9" s="320">
        <v>45680</v>
      </c>
      <c r="AD9" s="319"/>
      <c r="AE9" s="319"/>
      <c r="AF9" s="319" t="s">
        <v>1633</v>
      </c>
      <c r="AG9" s="319" t="s">
        <v>1915</v>
      </c>
      <c r="AH9" s="319" t="s">
        <v>1875</v>
      </c>
      <c r="AI9" s="319" t="s">
        <v>1876</v>
      </c>
      <c r="AJ9" s="322">
        <v>4</v>
      </c>
      <c r="AK9" s="319" t="s">
        <v>1916</v>
      </c>
      <c r="AL9" s="323" t="s">
        <v>1877</v>
      </c>
      <c r="AM9" s="319" t="s">
        <v>1633</v>
      </c>
      <c r="AN9" s="319" t="s">
        <v>1633</v>
      </c>
      <c r="AO9" s="319" t="s">
        <v>1633</v>
      </c>
      <c r="AP9" s="183" t="s">
        <v>1880</v>
      </c>
      <c r="AQ9" s="319" t="s">
        <v>1633</v>
      </c>
      <c r="AR9" s="183" t="s">
        <v>1881</v>
      </c>
      <c r="AS9" s="183" t="s">
        <v>1641</v>
      </c>
      <c r="AT9" s="183" t="s">
        <v>1817</v>
      </c>
      <c r="AU9" s="183" t="str">
        <f t="shared" si="0"/>
        <v>SMS</v>
      </c>
      <c r="AV9" s="324">
        <f t="shared" si="1"/>
        <v>32861070</v>
      </c>
    </row>
    <row r="10" spans="1:51" x14ac:dyDescent="0.25">
      <c r="A10" s="319" t="s">
        <v>1867</v>
      </c>
      <c r="B10" s="319" t="s">
        <v>1810</v>
      </c>
      <c r="C10" s="319" t="s">
        <v>1868</v>
      </c>
      <c r="D10" s="319" t="s">
        <v>1917</v>
      </c>
      <c r="E10" s="320">
        <v>45688</v>
      </c>
      <c r="F10" s="319" t="s">
        <v>1918</v>
      </c>
      <c r="G10" s="319" t="s">
        <v>1918</v>
      </c>
      <c r="H10" s="319">
        <v>50400010</v>
      </c>
      <c r="I10" s="319" t="s">
        <v>1919</v>
      </c>
      <c r="J10" s="319" t="s">
        <v>1633</v>
      </c>
      <c r="K10" s="319" t="s">
        <v>1638</v>
      </c>
      <c r="L10" s="320">
        <v>45688</v>
      </c>
      <c r="M10" s="319" t="s">
        <v>1920</v>
      </c>
      <c r="N10" s="319" t="s">
        <v>1898</v>
      </c>
      <c r="O10" s="320"/>
      <c r="P10" s="319" t="s">
        <v>1873</v>
      </c>
      <c r="Q10" s="319" t="s">
        <v>1534</v>
      </c>
      <c r="R10" s="322">
        <v>31079144</v>
      </c>
      <c r="S10" s="319" t="s">
        <v>89</v>
      </c>
      <c r="T10" s="321">
        <v>1911.5</v>
      </c>
      <c r="U10" s="319" t="s">
        <v>306</v>
      </c>
      <c r="V10" s="319" t="s">
        <v>307</v>
      </c>
      <c r="W10" s="319" t="s">
        <v>1633</v>
      </c>
      <c r="X10" s="319" t="s">
        <v>1633</v>
      </c>
      <c r="Y10" s="319" t="s">
        <v>1633</v>
      </c>
      <c r="Z10" s="319" t="s">
        <v>1633</v>
      </c>
      <c r="AA10" s="319" t="s">
        <v>1874</v>
      </c>
      <c r="AB10" s="319" t="s">
        <v>1633</v>
      </c>
      <c r="AC10" s="320">
        <v>45693</v>
      </c>
      <c r="AD10" s="319"/>
      <c r="AE10" s="319"/>
      <c r="AF10" s="319" t="s">
        <v>1633</v>
      </c>
      <c r="AG10" s="319" t="s">
        <v>1633</v>
      </c>
      <c r="AH10" s="319" t="s">
        <v>1875</v>
      </c>
      <c r="AI10" s="319" t="s">
        <v>1876</v>
      </c>
      <c r="AJ10" s="325">
        <v>0</v>
      </c>
      <c r="AK10" s="319" t="s">
        <v>1633</v>
      </c>
      <c r="AL10" s="319" t="s">
        <v>1633</v>
      </c>
      <c r="AM10" s="319" t="s">
        <v>1633</v>
      </c>
      <c r="AN10" s="319" t="s">
        <v>1633</v>
      </c>
      <c r="AO10" s="319" t="s">
        <v>1633</v>
      </c>
      <c r="AP10" s="183" t="s">
        <v>1880</v>
      </c>
      <c r="AQ10" s="319" t="s">
        <v>1633</v>
      </c>
      <c r="AR10" s="183" t="s">
        <v>1881</v>
      </c>
      <c r="AS10" s="183" t="s">
        <v>1636</v>
      </c>
      <c r="AT10" s="183" t="s">
        <v>1817</v>
      </c>
      <c r="AU10" s="183" t="str">
        <f t="shared" si="0"/>
        <v>SMS</v>
      </c>
      <c r="AV10" s="324">
        <f t="shared" si="1"/>
        <v>31079144</v>
      </c>
    </row>
    <row r="11" spans="1:51" x14ac:dyDescent="0.25">
      <c r="A11" s="319" t="s">
        <v>1867</v>
      </c>
      <c r="B11" s="319" t="s">
        <v>1810</v>
      </c>
      <c r="C11" s="319" t="s">
        <v>1868</v>
      </c>
      <c r="D11" s="319" t="s">
        <v>1888</v>
      </c>
      <c r="E11" s="320">
        <v>45660</v>
      </c>
      <c r="F11" s="319" t="s">
        <v>1633</v>
      </c>
      <c r="G11" s="319" t="s">
        <v>1633</v>
      </c>
      <c r="H11" s="319">
        <v>50800020</v>
      </c>
      <c r="I11" s="319" t="s">
        <v>1921</v>
      </c>
      <c r="J11" s="319" t="s">
        <v>1633</v>
      </c>
      <c r="K11" s="319" t="s">
        <v>454</v>
      </c>
      <c r="L11" s="320">
        <v>45660</v>
      </c>
      <c r="M11" s="319" t="s">
        <v>1922</v>
      </c>
      <c r="N11" s="319" t="s">
        <v>1923</v>
      </c>
      <c r="O11" s="320"/>
      <c r="P11" s="319" t="s">
        <v>1873</v>
      </c>
      <c r="Q11" s="319" t="s">
        <v>1534</v>
      </c>
      <c r="R11" s="322">
        <v>25020000</v>
      </c>
      <c r="S11" s="319" t="s">
        <v>89</v>
      </c>
      <c r="T11" s="321">
        <v>1543.87</v>
      </c>
      <c r="U11" s="319" t="s">
        <v>306</v>
      </c>
      <c r="V11" s="319" t="s">
        <v>307</v>
      </c>
      <c r="W11" s="319" t="s">
        <v>1633</v>
      </c>
      <c r="X11" s="319" t="s">
        <v>1633</v>
      </c>
      <c r="Y11" s="319" t="s">
        <v>1633</v>
      </c>
      <c r="Z11" s="319" t="s">
        <v>1633</v>
      </c>
      <c r="AA11" s="319" t="s">
        <v>1874</v>
      </c>
      <c r="AB11" s="319" t="s">
        <v>1633</v>
      </c>
      <c r="AC11" s="320">
        <v>45660</v>
      </c>
      <c r="AD11" s="319"/>
      <c r="AE11" s="319"/>
      <c r="AF11" s="319" t="s">
        <v>1633</v>
      </c>
      <c r="AG11" s="319" t="s">
        <v>1924</v>
      </c>
      <c r="AH11" s="319" t="s">
        <v>1875</v>
      </c>
      <c r="AI11" s="319" t="s">
        <v>1876</v>
      </c>
      <c r="AJ11" s="322">
        <v>2</v>
      </c>
      <c r="AK11" s="319" t="s">
        <v>1709</v>
      </c>
      <c r="AL11" s="323" t="s">
        <v>1877</v>
      </c>
      <c r="AM11" s="319" t="s">
        <v>1633</v>
      </c>
      <c r="AN11" s="319" t="s">
        <v>1633</v>
      </c>
      <c r="AO11" s="319" t="s">
        <v>1633</v>
      </c>
      <c r="AP11" s="183" t="s">
        <v>1880</v>
      </c>
      <c r="AQ11" s="319" t="s">
        <v>1633</v>
      </c>
      <c r="AR11" s="183" t="s">
        <v>1881</v>
      </c>
      <c r="AS11" s="183" t="s">
        <v>1641</v>
      </c>
      <c r="AT11" s="183" t="s">
        <v>1817</v>
      </c>
      <c r="AU11" s="183" t="str">
        <f t="shared" si="0"/>
        <v>SMS</v>
      </c>
      <c r="AV11" s="324">
        <f t="shared" si="1"/>
        <v>25020000</v>
      </c>
    </row>
    <row r="12" spans="1:51" x14ac:dyDescent="0.25">
      <c r="A12" s="319" t="s">
        <v>1867</v>
      </c>
      <c r="B12" s="319" t="s">
        <v>1810</v>
      </c>
      <c r="C12" s="319" t="s">
        <v>1868</v>
      </c>
      <c r="D12" s="319" t="s">
        <v>1882</v>
      </c>
      <c r="E12" s="320">
        <v>45680</v>
      </c>
      <c r="F12" s="319" t="s">
        <v>1925</v>
      </c>
      <c r="G12" s="319" t="s">
        <v>1884</v>
      </c>
      <c r="H12" s="319">
        <v>50300050</v>
      </c>
      <c r="I12" s="319" t="s">
        <v>1926</v>
      </c>
      <c r="J12" s="319" t="s">
        <v>1633</v>
      </c>
      <c r="K12" s="319" t="s">
        <v>1373</v>
      </c>
      <c r="L12" s="320">
        <v>45680</v>
      </c>
      <c r="M12" s="319" t="s">
        <v>1886</v>
      </c>
      <c r="N12" s="319" t="s">
        <v>1927</v>
      </c>
      <c r="O12" s="320"/>
      <c r="P12" s="319" t="s">
        <v>1873</v>
      </c>
      <c r="Q12" s="319" t="s">
        <v>1534</v>
      </c>
      <c r="R12" s="322">
        <v>20710193</v>
      </c>
      <c r="S12" s="319" t="s">
        <v>89</v>
      </c>
      <c r="T12" s="321">
        <v>1268.8499999999999</v>
      </c>
      <c r="U12" s="319" t="s">
        <v>306</v>
      </c>
      <c r="V12" s="319" t="s">
        <v>307</v>
      </c>
      <c r="W12" s="319" t="s">
        <v>1633</v>
      </c>
      <c r="X12" s="319" t="s">
        <v>1633</v>
      </c>
      <c r="Y12" s="319" t="s">
        <v>1633</v>
      </c>
      <c r="Z12" s="319" t="s">
        <v>1633</v>
      </c>
      <c r="AA12" s="319" t="s">
        <v>1874</v>
      </c>
      <c r="AB12" s="319" t="s">
        <v>1633</v>
      </c>
      <c r="AC12" s="320">
        <v>45680</v>
      </c>
      <c r="AD12" s="319"/>
      <c r="AE12" s="319"/>
      <c r="AF12" s="319" t="s">
        <v>1633</v>
      </c>
      <c r="AG12" s="319" t="s">
        <v>1633</v>
      </c>
      <c r="AH12" s="319" t="s">
        <v>1875</v>
      </c>
      <c r="AI12" s="319" t="s">
        <v>1876</v>
      </c>
      <c r="AJ12" s="325">
        <v>0</v>
      </c>
      <c r="AK12" s="319" t="s">
        <v>1633</v>
      </c>
      <c r="AL12" s="319" t="s">
        <v>1633</v>
      </c>
      <c r="AM12" s="319" t="s">
        <v>1633</v>
      </c>
      <c r="AN12" s="319" t="s">
        <v>1633</v>
      </c>
      <c r="AO12" s="319" t="s">
        <v>1633</v>
      </c>
      <c r="AP12" s="183" t="s">
        <v>1880</v>
      </c>
      <c r="AQ12" s="319" t="s">
        <v>1633</v>
      </c>
      <c r="AR12" s="183" t="s">
        <v>1881</v>
      </c>
      <c r="AS12" s="183" t="s">
        <v>1636</v>
      </c>
      <c r="AT12" s="183" t="s">
        <v>1817</v>
      </c>
      <c r="AU12" s="183" t="str">
        <f t="shared" si="0"/>
        <v>SMS</v>
      </c>
      <c r="AV12" s="324">
        <f t="shared" si="1"/>
        <v>20710193</v>
      </c>
    </row>
    <row r="13" spans="1:51" x14ac:dyDescent="0.25">
      <c r="A13" s="319" t="s">
        <v>1867</v>
      </c>
      <c r="B13" s="319" t="s">
        <v>1810</v>
      </c>
      <c r="C13" s="319" t="s">
        <v>1868</v>
      </c>
      <c r="D13" s="319" t="s">
        <v>1893</v>
      </c>
      <c r="E13" s="320">
        <v>45688</v>
      </c>
      <c r="F13" s="319" t="s">
        <v>1928</v>
      </c>
      <c r="G13" s="319" t="s">
        <v>1929</v>
      </c>
      <c r="H13" s="319">
        <v>50300030</v>
      </c>
      <c r="I13" s="319" t="s">
        <v>1930</v>
      </c>
      <c r="J13" s="319" t="s">
        <v>1633</v>
      </c>
      <c r="K13" s="319" t="s">
        <v>1371</v>
      </c>
      <c r="L13" s="320">
        <v>45688</v>
      </c>
      <c r="M13" s="323" t="s">
        <v>1931</v>
      </c>
      <c r="N13" s="323" t="s">
        <v>1931</v>
      </c>
      <c r="O13" s="320"/>
      <c r="P13" s="319" t="s">
        <v>1873</v>
      </c>
      <c r="Q13" s="319" t="s">
        <v>89</v>
      </c>
      <c r="R13" s="321">
        <v>1283.3</v>
      </c>
      <c r="S13" s="319" t="s">
        <v>89</v>
      </c>
      <c r="T13" s="321">
        <v>1283.3</v>
      </c>
      <c r="U13" s="319" t="s">
        <v>306</v>
      </c>
      <c r="V13" s="319" t="s">
        <v>307</v>
      </c>
      <c r="W13" s="319" t="s">
        <v>1633</v>
      </c>
      <c r="X13" s="319" t="s">
        <v>1633</v>
      </c>
      <c r="Y13" s="319" t="s">
        <v>1633</v>
      </c>
      <c r="Z13" s="319" t="s">
        <v>1633</v>
      </c>
      <c r="AA13" s="319" t="s">
        <v>1874</v>
      </c>
      <c r="AB13" s="319" t="s">
        <v>1633</v>
      </c>
      <c r="AC13" s="320">
        <v>45685</v>
      </c>
      <c r="AD13" s="319"/>
      <c r="AE13" s="319"/>
      <c r="AF13" s="319" t="s">
        <v>1633</v>
      </c>
      <c r="AG13" s="319" t="s">
        <v>1633</v>
      </c>
      <c r="AH13" s="319" t="s">
        <v>1875</v>
      </c>
      <c r="AI13" s="319" t="s">
        <v>1876</v>
      </c>
      <c r="AJ13" s="325">
        <v>0</v>
      </c>
      <c r="AK13" s="319" t="s">
        <v>1633</v>
      </c>
      <c r="AL13" s="319" t="s">
        <v>1633</v>
      </c>
      <c r="AM13" s="319" t="s">
        <v>1633</v>
      </c>
      <c r="AN13" s="319" t="s">
        <v>1633</v>
      </c>
      <c r="AO13" s="319" t="s">
        <v>1633</v>
      </c>
      <c r="AP13" s="183" t="s">
        <v>1880</v>
      </c>
      <c r="AQ13" s="319" t="s">
        <v>1633</v>
      </c>
      <c r="AR13" s="183" t="s">
        <v>1881</v>
      </c>
      <c r="AS13" s="183" t="s">
        <v>1636</v>
      </c>
      <c r="AT13" s="183" t="s">
        <v>1817</v>
      </c>
      <c r="AU13" s="183" t="str">
        <f t="shared" si="0"/>
        <v>SMS</v>
      </c>
      <c r="AV13" s="324">
        <f t="shared" si="1"/>
        <v>21174450</v>
      </c>
    </row>
    <row r="14" spans="1:51" x14ac:dyDescent="0.25">
      <c r="A14" s="319" t="s">
        <v>1867</v>
      </c>
      <c r="B14" s="319" t="s">
        <v>1810</v>
      </c>
      <c r="C14" s="319" t="s">
        <v>1868</v>
      </c>
      <c r="D14" s="319" t="s">
        <v>1869</v>
      </c>
      <c r="E14" s="320">
        <v>45673</v>
      </c>
      <c r="F14" s="319" t="s">
        <v>1932</v>
      </c>
      <c r="G14" s="319" t="s">
        <v>1633</v>
      </c>
      <c r="H14" s="319">
        <v>53100010</v>
      </c>
      <c r="I14" s="319" t="s">
        <v>1933</v>
      </c>
      <c r="J14" s="319" t="s">
        <v>1633</v>
      </c>
      <c r="K14" s="319" t="s">
        <v>644</v>
      </c>
      <c r="L14" s="320">
        <v>45673</v>
      </c>
      <c r="M14" s="319" t="s">
        <v>1934</v>
      </c>
      <c r="N14" s="319" t="s">
        <v>1633</v>
      </c>
      <c r="O14" s="320"/>
      <c r="P14" s="319" t="s">
        <v>1873</v>
      </c>
      <c r="Q14" s="319" t="s">
        <v>89</v>
      </c>
      <c r="R14" s="321">
        <v>895.12</v>
      </c>
      <c r="S14" s="319" t="s">
        <v>89</v>
      </c>
      <c r="T14" s="321">
        <v>895.12</v>
      </c>
      <c r="U14" s="319" t="s">
        <v>306</v>
      </c>
      <c r="V14" s="319" t="s">
        <v>307</v>
      </c>
      <c r="W14" s="319" t="s">
        <v>1633</v>
      </c>
      <c r="X14" s="319" t="s">
        <v>1633</v>
      </c>
      <c r="Y14" s="319" t="s">
        <v>1633</v>
      </c>
      <c r="Z14" s="319" t="s">
        <v>1633</v>
      </c>
      <c r="AA14" s="319" t="s">
        <v>1874</v>
      </c>
      <c r="AB14" s="319" t="s">
        <v>1633</v>
      </c>
      <c r="AC14" s="320">
        <v>45673</v>
      </c>
      <c r="AD14" s="319"/>
      <c r="AE14" s="319"/>
      <c r="AF14" s="319" t="s">
        <v>1633</v>
      </c>
      <c r="AG14" s="319" t="s">
        <v>1633</v>
      </c>
      <c r="AH14" s="319" t="s">
        <v>1875</v>
      </c>
      <c r="AI14" s="319" t="s">
        <v>1876</v>
      </c>
      <c r="AJ14" s="322">
        <v>200</v>
      </c>
      <c r="AK14" s="319" t="s">
        <v>1935</v>
      </c>
      <c r="AL14" s="323" t="s">
        <v>1877</v>
      </c>
      <c r="AM14" s="319" t="s">
        <v>1936</v>
      </c>
      <c r="AN14" s="319" t="s">
        <v>1937</v>
      </c>
      <c r="AO14" s="319" t="s">
        <v>1633</v>
      </c>
      <c r="AP14" s="183" t="s">
        <v>1880</v>
      </c>
      <c r="AQ14" s="319" t="s">
        <v>1633</v>
      </c>
      <c r="AR14" s="183" t="s">
        <v>1881</v>
      </c>
      <c r="AS14" s="183" t="s">
        <v>1641</v>
      </c>
      <c r="AT14" s="183" t="s">
        <v>1817</v>
      </c>
      <c r="AU14" s="183" t="str">
        <f t="shared" si="0"/>
        <v>SMS</v>
      </c>
      <c r="AV14" s="324">
        <f t="shared" si="1"/>
        <v>14769480</v>
      </c>
    </row>
    <row r="15" spans="1:51" x14ac:dyDescent="0.25">
      <c r="A15" s="319" t="s">
        <v>1867</v>
      </c>
      <c r="B15" s="319" t="s">
        <v>1810</v>
      </c>
      <c r="C15" s="319" t="s">
        <v>1868</v>
      </c>
      <c r="D15" s="319" t="s">
        <v>1882</v>
      </c>
      <c r="E15" s="320">
        <v>45667</v>
      </c>
      <c r="F15" s="319" t="s">
        <v>1938</v>
      </c>
      <c r="G15" s="319" t="s">
        <v>1884</v>
      </c>
      <c r="H15" s="319">
        <v>50300070</v>
      </c>
      <c r="I15" s="319" t="s">
        <v>1939</v>
      </c>
      <c r="J15" s="319" t="s">
        <v>1633</v>
      </c>
      <c r="K15" s="319" t="s">
        <v>1374</v>
      </c>
      <c r="L15" s="320">
        <v>45667</v>
      </c>
      <c r="M15" s="319" t="s">
        <v>1886</v>
      </c>
      <c r="N15" s="319" t="s">
        <v>1940</v>
      </c>
      <c r="O15" s="320"/>
      <c r="P15" s="319" t="s">
        <v>1873</v>
      </c>
      <c r="Q15" s="319" t="s">
        <v>1534</v>
      </c>
      <c r="R15" s="322">
        <v>13932000</v>
      </c>
      <c r="S15" s="319" t="s">
        <v>89</v>
      </c>
      <c r="T15" s="321">
        <v>860.37</v>
      </c>
      <c r="U15" s="319" t="s">
        <v>306</v>
      </c>
      <c r="V15" s="319" t="s">
        <v>307</v>
      </c>
      <c r="W15" s="319" t="s">
        <v>1633</v>
      </c>
      <c r="X15" s="319" t="s">
        <v>1633</v>
      </c>
      <c r="Y15" s="319" t="s">
        <v>1633</v>
      </c>
      <c r="Z15" s="319" t="s">
        <v>1633</v>
      </c>
      <c r="AA15" s="319" t="s">
        <v>1874</v>
      </c>
      <c r="AB15" s="319" t="s">
        <v>1633</v>
      </c>
      <c r="AC15" s="320">
        <v>45667</v>
      </c>
      <c r="AD15" s="319"/>
      <c r="AE15" s="319"/>
      <c r="AF15" s="319" t="s">
        <v>1633</v>
      </c>
      <c r="AG15" s="319" t="s">
        <v>1633</v>
      </c>
      <c r="AH15" s="319" t="s">
        <v>1875</v>
      </c>
      <c r="AI15" s="319" t="s">
        <v>1876</v>
      </c>
      <c r="AJ15" s="325">
        <v>0</v>
      </c>
      <c r="AK15" s="319" t="s">
        <v>1633</v>
      </c>
      <c r="AL15" s="319" t="s">
        <v>1633</v>
      </c>
      <c r="AM15" s="319" t="s">
        <v>1633</v>
      </c>
      <c r="AN15" s="319" t="s">
        <v>1633</v>
      </c>
      <c r="AO15" s="319" t="s">
        <v>1633</v>
      </c>
      <c r="AP15" s="183" t="s">
        <v>1880</v>
      </c>
      <c r="AQ15" s="319" t="s">
        <v>1633</v>
      </c>
      <c r="AR15" s="183" t="s">
        <v>1881</v>
      </c>
      <c r="AS15" s="183" t="s">
        <v>1640</v>
      </c>
      <c r="AT15" s="183" t="s">
        <v>1817</v>
      </c>
      <c r="AU15" s="183" t="str">
        <f t="shared" si="0"/>
        <v>SMS</v>
      </c>
      <c r="AV15" s="324">
        <f t="shared" si="1"/>
        <v>13932000</v>
      </c>
    </row>
    <row r="16" spans="1:51" x14ac:dyDescent="0.25">
      <c r="A16" s="319" t="s">
        <v>1867</v>
      </c>
      <c r="B16" s="319" t="s">
        <v>1810</v>
      </c>
      <c r="C16" s="319" t="s">
        <v>1868</v>
      </c>
      <c r="D16" s="319" t="s">
        <v>1869</v>
      </c>
      <c r="E16" s="320">
        <v>45673</v>
      </c>
      <c r="F16" s="319" t="s">
        <v>1941</v>
      </c>
      <c r="G16" s="319" t="s">
        <v>1633</v>
      </c>
      <c r="H16" s="319">
        <v>53100010</v>
      </c>
      <c r="I16" s="319" t="s">
        <v>1933</v>
      </c>
      <c r="J16" s="319" t="s">
        <v>1633</v>
      </c>
      <c r="K16" s="319" t="s">
        <v>644</v>
      </c>
      <c r="L16" s="320">
        <v>45673</v>
      </c>
      <c r="M16" s="319" t="s">
        <v>1934</v>
      </c>
      <c r="N16" s="319" t="s">
        <v>1633</v>
      </c>
      <c r="O16" s="320"/>
      <c r="P16" s="319" t="s">
        <v>1873</v>
      </c>
      <c r="Q16" s="319" t="s">
        <v>89</v>
      </c>
      <c r="R16" s="321">
        <v>831.83</v>
      </c>
      <c r="S16" s="319" t="s">
        <v>89</v>
      </c>
      <c r="T16" s="321">
        <v>831.83</v>
      </c>
      <c r="U16" s="319" t="s">
        <v>306</v>
      </c>
      <c r="V16" s="319" t="s">
        <v>307</v>
      </c>
      <c r="W16" s="319" t="s">
        <v>1633</v>
      </c>
      <c r="X16" s="319" t="s">
        <v>1633</v>
      </c>
      <c r="Y16" s="319" t="s">
        <v>1633</v>
      </c>
      <c r="Z16" s="319" t="s">
        <v>1633</v>
      </c>
      <c r="AA16" s="319" t="s">
        <v>1874</v>
      </c>
      <c r="AB16" s="319" t="s">
        <v>1633</v>
      </c>
      <c r="AC16" s="320">
        <v>45673</v>
      </c>
      <c r="AD16" s="319"/>
      <c r="AE16" s="319"/>
      <c r="AF16" s="319" t="s">
        <v>1633</v>
      </c>
      <c r="AG16" s="319" t="s">
        <v>1633</v>
      </c>
      <c r="AH16" s="319" t="s">
        <v>1875</v>
      </c>
      <c r="AI16" s="319" t="s">
        <v>1876</v>
      </c>
      <c r="AJ16" s="322">
        <v>2</v>
      </c>
      <c r="AK16" s="319" t="s">
        <v>1709</v>
      </c>
      <c r="AL16" s="323" t="s">
        <v>1877</v>
      </c>
      <c r="AM16" s="319" t="s">
        <v>1942</v>
      </c>
      <c r="AN16" s="319" t="s">
        <v>1943</v>
      </c>
      <c r="AO16" s="319" t="s">
        <v>1633</v>
      </c>
      <c r="AP16" s="183" t="s">
        <v>1880</v>
      </c>
      <c r="AQ16" s="319" t="s">
        <v>1633</v>
      </c>
      <c r="AR16" s="183" t="s">
        <v>1881</v>
      </c>
      <c r="AS16" s="183" t="s">
        <v>1641</v>
      </c>
      <c r="AT16" s="183" t="s">
        <v>1817</v>
      </c>
      <c r="AU16" s="183" t="str">
        <f t="shared" si="0"/>
        <v>SMS</v>
      </c>
      <c r="AV16" s="324">
        <f t="shared" si="1"/>
        <v>13725195</v>
      </c>
    </row>
    <row r="17" spans="1:48" x14ac:dyDescent="0.25">
      <c r="A17" s="319" t="s">
        <v>1867</v>
      </c>
      <c r="B17" s="319" t="s">
        <v>1810</v>
      </c>
      <c r="C17" s="319" t="s">
        <v>1868</v>
      </c>
      <c r="D17" s="319" t="s">
        <v>1869</v>
      </c>
      <c r="E17" s="320">
        <v>45674</v>
      </c>
      <c r="F17" s="319" t="s">
        <v>1941</v>
      </c>
      <c r="G17" s="319" t="s">
        <v>1633</v>
      </c>
      <c r="H17" s="319">
        <v>53100010</v>
      </c>
      <c r="I17" s="319" t="s">
        <v>1944</v>
      </c>
      <c r="J17" s="319" t="s">
        <v>1633</v>
      </c>
      <c r="K17" s="319" t="s">
        <v>644</v>
      </c>
      <c r="L17" s="320">
        <v>45674</v>
      </c>
      <c r="M17" s="319" t="s">
        <v>1890</v>
      </c>
      <c r="N17" s="319" t="s">
        <v>1633</v>
      </c>
      <c r="O17" s="320"/>
      <c r="P17" s="319" t="s">
        <v>1873</v>
      </c>
      <c r="Q17" s="319" t="s">
        <v>89</v>
      </c>
      <c r="R17" s="321">
        <v>831.82</v>
      </c>
      <c r="S17" s="319" t="s">
        <v>89</v>
      </c>
      <c r="T17" s="321">
        <v>831.82</v>
      </c>
      <c r="U17" s="319" t="s">
        <v>306</v>
      </c>
      <c r="V17" s="319" t="s">
        <v>307</v>
      </c>
      <c r="W17" s="319" t="s">
        <v>1633</v>
      </c>
      <c r="X17" s="319" t="s">
        <v>1633</v>
      </c>
      <c r="Y17" s="319" t="s">
        <v>1633</v>
      </c>
      <c r="Z17" s="319" t="s">
        <v>1633</v>
      </c>
      <c r="AA17" s="319" t="s">
        <v>1874</v>
      </c>
      <c r="AB17" s="319" t="s">
        <v>1633</v>
      </c>
      <c r="AC17" s="320">
        <v>45674</v>
      </c>
      <c r="AD17" s="319"/>
      <c r="AE17" s="319"/>
      <c r="AF17" s="319" t="s">
        <v>1633</v>
      </c>
      <c r="AG17" s="319" t="s">
        <v>1633</v>
      </c>
      <c r="AH17" s="319" t="s">
        <v>1875</v>
      </c>
      <c r="AI17" s="319" t="s">
        <v>1876</v>
      </c>
      <c r="AJ17" s="322">
        <v>2</v>
      </c>
      <c r="AK17" s="319" t="s">
        <v>1709</v>
      </c>
      <c r="AL17" s="323" t="s">
        <v>1877</v>
      </c>
      <c r="AM17" s="319" t="s">
        <v>1942</v>
      </c>
      <c r="AN17" s="319" t="s">
        <v>1943</v>
      </c>
      <c r="AO17" s="319" t="s">
        <v>1633</v>
      </c>
      <c r="AP17" s="183" t="s">
        <v>1880</v>
      </c>
      <c r="AQ17" s="319" t="s">
        <v>1633</v>
      </c>
      <c r="AR17" s="183" t="s">
        <v>1881</v>
      </c>
      <c r="AS17" s="183" t="s">
        <v>1641</v>
      </c>
      <c r="AT17" s="183" t="s">
        <v>1817</v>
      </c>
      <c r="AU17" s="183" t="str">
        <f t="shared" si="0"/>
        <v>SMS</v>
      </c>
      <c r="AV17" s="324">
        <f t="shared" si="1"/>
        <v>13725030</v>
      </c>
    </row>
    <row r="18" spans="1:48" x14ac:dyDescent="0.25">
      <c r="A18" s="319" t="s">
        <v>1867</v>
      </c>
      <c r="B18" s="319" t="s">
        <v>1810</v>
      </c>
      <c r="C18" s="319" t="s">
        <v>1868</v>
      </c>
      <c r="D18" s="319" t="s">
        <v>1882</v>
      </c>
      <c r="E18" s="320">
        <v>45681</v>
      </c>
      <c r="F18" s="319" t="s">
        <v>1883</v>
      </c>
      <c r="G18" s="319" t="s">
        <v>1884</v>
      </c>
      <c r="H18" s="319">
        <v>50300070</v>
      </c>
      <c r="I18" s="319" t="s">
        <v>1885</v>
      </c>
      <c r="J18" s="319" t="s">
        <v>1633</v>
      </c>
      <c r="K18" s="319" t="s">
        <v>1374</v>
      </c>
      <c r="L18" s="320">
        <v>45681</v>
      </c>
      <c r="M18" s="319" t="s">
        <v>1886</v>
      </c>
      <c r="N18" s="319" t="s">
        <v>1887</v>
      </c>
      <c r="O18" s="320"/>
      <c r="P18" s="319" t="s">
        <v>1873</v>
      </c>
      <c r="Q18" s="319" t="s">
        <v>1534</v>
      </c>
      <c r="R18" s="322">
        <v>11819269</v>
      </c>
      <c r="S18" s="319" t="s">
        <v>89</v>
      </c>
      <c r="T18" s="321">
        <v>724.13</v>
      </c>
      <c r="U18" s="319" t="s">
        <v>306</v>
      </c>
      <c r="V18" s="319" t="s">
        <v>307</v>
      </c>
      <c r="W18" s="319" t="s">
        <v>1633</v>
      </c>
      <c r="X18" s="319" t="s">
        <v>1633</v>
      </c>
      <c r="Y18" s="319" t="s">
        <v>1633</v>
      </c>
      <c r="Z18" s="319" t="s">
        <v>1633</v>
      </c>
      <c r="AA18" s="319" t="s">
        <v>1874</v>
      </c>
      <c r="AB18" s="319" t="s">
        <v>1633</v>
      </c>
      <c r="AC18" s="320">
        <v>45681</v>
      </c>
      <c r="AD18" s="319"/>
      <c r="AE18" s="319"/>
      <c r="AF18" s="319" t="s">
        <v>1633</v>
      </c>
      <c r="AG18" s="319" t="s">
        <v>1633</v>
      </c>
      <c r="AH18" s="319" t="s">
        <v>1875</v>
      </c>
      <c r="AI18" s="319" t="s">
        <v>1876</v>
      </c>
      <c r="AJ18" s="325">
        <v>0</v>
      </c>
      <c r="AK18" s="319" t="s">
        <v>1633</v>
      </c>
      <c r="AL18" s="319" t="s">
        <v>1633</v>
      </c>
      <c r="AM18" s="319" t="s">
        <v>1633</v>
      </c>
      <c r="AN18" s="319" t="s">
        <v>1633</v>
      </c>
      <c r="AO18" s="319" t="s">
        <v>1633</v>
      </c>
      <c r="AP18" s="183" t="s">
        <v>1880</v>
      </c>
      <c r="AQ18" s="319" t="s">
        <v>1633</v>
      </c>
      <c r="AR18" s="183" t="s">
        <v>1881</v>
      </c>
      <c r="AS18" s="183" t="s">
        <v>1640</v>
      </c>
      <c r="AT18" s="183" t="s">
        <v>1817</v>
      </c>
      <c r="AU18" s="183" t="str">
        <f t="shared" si="0"/>
        <v>SMS</v>
      </c>
      <c r="AV18" s="324">
        <f t="shared" si="1"/>
        <v>11819269</v>
      </c>
    </row>
    <row r="19" spans="1:48" x14ac:dyDescent="0.25">
      <c r="A19" s="319" t="s">
        <v>1867</v>
      </c>
      <c r="B19" s="319" t="s">
        <v>1810</v>
      </c>
      <c r="C19" s="319" t="s">
        <v>1868</v>
      </c>
      <c r="D19" s="319" t="s">
        <v>1882</v>
      </c>
      <c r="E19" s="320">
        <v>45663</v>
      </c>
      <c r="F19" s="319" t="s">
        <v>1946</v>
      </c>
      <c r="G19" s="319" t="s">
        <v>1884</v>
      </c>
      <c r="H19" s="319">
        <v>50300050</v>
      </c>
      <c r="I19" s="319" t="s">
        <v>1947</v>
      </c>
      <c r="J19" s="319" t="s">
        <v>1633</v>
      </c>
      <c r="K19" s="319" t="s">
        <v>1373</v>
      </c>
      <c r="L19" s="320">
        <v>45656</v>
      </c>
      <c r="M19" s="319" t="s">
        <v>1886</v>
      </c>
      <c r="N19" s="319" t="s">
        <v>1948</v>
      </c>
      <c r="O19" s="320"/>
      <c r="P19" s="319" t="s">
        <v>1873</v>
      </c>
      <c r="Q19" s="319" t="s">
        <v>1534</v>
      </c>
      <c r="R19" s="322">
        <v>10005336</v>
      </c>
      <c r="S19" s="319" t="s">
        <v>89</v>
      </c>
      <c r="T19" s="321">
        <v>617.38</v>
      </c>
      <c r="U19" s="319" t="s">
        <v>306</v>
      </c>
      <c r="V19" s="319" t="s">
        <v>307</v>
      </c>
      <c r="W19" s="319" t="s">
        <v>1633</v>
      </c>
      <c r="X19" s="319" t="s">
        <v>1633</v>
      </c>
      <c r="Y19" s="319" t="s">
        <v>1633</v>
      </c>
      <c r="Z19" s="319" t="s">
        <v>1633</v>
      </c>
      <c r="AA19" s="319" t="s">
        <v>1874</v>
      </c>
      <c r="AB19" s="319" t="s">
        <v>1633</v>
      </c>
      <c r="AC19" s="320">
        <v>45663</v>
      </c>
      <c r="AD19" s="319"/>
      <c r="AE19" s="319"/>
      <c r="AF19" s="319" t="s">
        <v>1633</v>
      </c>
      <c r="AG19" s="319" t="s">
        <v>1633</v>
      </c>
      <c r="AH19" s="319" t="s">
        <v>1875</v>
      </c>
      <c r="AI19" s="319" t="s">
        <v>1876</v>
      </c>
      <c r="AJ19" s="325">
        <v>0</v>
      </c>
      <c r="AK19" s="319" t="s">
        <v>1633</v>
      </c>
      <c r="AL19" s="319" t="s">
        <v>1633</v>
      </c>
      <c r="AM19" s="319" t="s">
        <v>1633</v>
      </c>
      <c r="AN19" s="319" t="s">
        <v>1633</v>
      </c>
      <c r="AO19" s="319" t="s">
        <v>1633</v>
      </c>
      <c r="AP19" s="183" t="s">
        <v>1880</v>
      </c>
      <c r="AQ19" s="319" t="s">
        <v>1633</v>
      </c>
      <c r="AR19" s="183" t="s">
        <v>1881</v>
      </c>
      <c r="AS19" s="183" t="s">
        <v>1636</v>
      </c>
      <c r="AT19" s="183" t="s">
        <v>1817</v>
      </c>
      <c r="AU19" s="183" t="str">
        <f t="shared" si="0"/>
        <v>SMS</v>
      </c>
      <c r="AV19" s="324">
        <f t="shared" si="1"/>
        <v>10005336</v>
      </c>
    </row>
    <row r="20" spans="1:48" x14ac:dyDescent="0.25">
      <c r="A20" s="319" t="s">
        <v>1867</v>
      </c>
      <c r="B20" s="319" t="s">
        <v>1810</v>
      </c>
      <c r="C20" s="319" t="s">
        <v>1868</v>
      </c>
      <c r="D20" s="319" t="s">
        <v>1888</v>
      </c>
      <c r="E20" s="320">
        <v>45681</v>
      </c>
      <c r="F20" s="319" t="s">
        <v>1633</v>
      </c>
      <c r="G20" s="319" t="s">
        <v>1633</v>
      </c>
      <c r="H20" s="319">
        <v>50800020</v>
      </c>
      <c r="I20" s="319" t="s">
        <v>1949</v>
      </c>
      <c r="J20" s="319" t="s">
        <v>1633</v>
      </c>
      <c r="K20" s="319" t="s">
        <v>454</v>
      </c>
      <c r="L20" s="320">
        <v>45681</v>
      </c>
      <c r="M20" s="319" t="s">
        <v>1872</v>
      </c>
      <c r="N20" s="319" t="s">
        <v>1950</v>
      </c>
      <c r="O20" s="320"/>
      <c r="P20" s="319" t="s">
        <v>1873</v>
      </c>
      <c r="Q20" s="319" t="s">
        <v>1534</v>
      </c>
      <c r="R20" s="322">
        <v>8700000</v>
      </c>
      <c r="S20" s="319" t="s">
        <v>89</v>
      </c>
      <c r="T20" s="321">
        <v>533.02</v>
      </c>
      <c r="U20" s="319" t="s">
        <v>306</v>
      </c>
      <c r="V20" s="319" t="s">
        <v>307</v>
      </c>
      <c r="W20" s="319" t="s">
        <v>1633</v>
      </c>
      <c r="X20" s="319" t="s">
        <v>1633</v>
      </c>
      <c r="Y20" s="319" t="s">
        <v>1633</v>
      </c>
      <c r="Z20" s="319" t="s">
        <v>1633</v>
      </c>
      <c r="AA20" s="319" t="s">
        <v>1874</v>
      </c>
      <c r="AB20" s="319" t="s">
        <v>1633</v>
      </c>
      <c r="AC20" s="320">
        <v>45681</v>
      </c>
      <c r="AD20" s="319"/>
      <c r="AE20" s="319"/>
      <c r="AF20" s="319" t="s">
        <v>1633</v>
      </c>
      <c r="AG20" s="319" t="s">
        <v>1951</v>
      </c>
      <c r="AH20" s="319" t="s">
        <v>1875</v>
      </c>
      <c r="AI20" s="319" t="s">
        <v>1876</v>
      </c>
      <c r="AJ20" s="322">
        <v>1</v>
      </c>
      <c r="AK20" s="319" t="s">
        <v>1709</v>
      </c>
      <c r="AL20" s="323" t="s">
        <v>1877</v>
      </c>
      <c r="AM20" s="319" t="s">
        <v>1633</v>
      </c>
      <c r="AN20" s="319" t="s">
        <v>1633</v>
      </c>
      <c r="AO20" s="319" t="s">
        <v>1633</v>
      </c>
      <c r="AP20" s="183" t="s">
        <v>1880</v>
      </c>
      <c r="AQ20" s="319" t="s">
        <v>1633</v>
      </c>
      <c r="AR20" s="183" t="s">
        <v>1881</v>
      </c>
      <c r="AS20" s="183" t="s">
        <v>1641</v>
      </c>
      <c r="AT20" s="183" t="s">
        <v>1817</v>
      </c>
      <c r="AU20" s="183" t="str">
        <f t="shared" si="0"/>
        <v>SMS</v>
      </c>
      <c r="AV20" s="324">
        <f t="shared" si="1"/>
        <v>8700000</v>
      </c>
    </row>
    <row r="21" spans="1:48" x14ac:dyDescent="0.25">
      <c r="A21" s="319" t="s">
        <v>1867</v>
      </c>
      <c r="B21" s="319" t="s">
        <v>1810</v>
      </c>
      <c r="C21" s="319" t="s">
        <v>1868</v>
      </c>
      <c r="D21" s="319" t="s">
        <v>1869</v>
      </c>
      <c r="E21" s="320">
        <v>45680</v>
      </c>
      <c r="F21" s="319" t="s">
        <v>1952</v>
      </c>
      <c r="G21" s="319" t="s">
        <v>1633</v>
      </c>
      <c r="H21" s="319">
        <v>53100010</v>
      </c>
      <c r="I21" s="319" t="s">
        <v>1953</v>
      </c>
      <c r="J21" s="319" t="s">
        <v>1633</v>
      </c>
      <c r="K21" s="319" t="s">
        <v>644</v>
      </c>
      <c r="L21" s="320">
        <v>45680</v>
      </c>
      <c r="M21" s="319" t="s">
        <v>1912</v>
      </c>
      <c r="N21" s="319" t="s">
        <v>1633</v>
      </c>
      <c r="O21" s="320"/>
      <c r="P21" s="319" t="s">
        <v>1873</v>
      </c>
      <c r="Q21" s="319" t="s">
        <v>89</v>
      </c>
      <c r="R21" s="321">
        <v>515.99</v>
      </c>
      <c r="S21" s="319" t="s">
        <v>89</v>
      </c>
      <c r="T21" s="321">
        <v>515.99</v>
      </c>
      <c r="U21" s="319" t="s">
        <v>306</v>
      </c>
      <c r="V21" s="319" t="s">
        <v>307</v>
      </c>
      <c r="W21" s="319" t="s">
        <v>1633</v>
      </c>
      <c r="X21" s="319" t="s">
        <v>1633</v>
      </c>
      <c r="Y21" s="319" t="s">
        <v>1633</v>
      </c>
      <c r="Z21" s="319" t="s">
        <v>1633</v>
      </c>
      <c r="AA21" s="319" t="s">
        <v>1874</v>
      </c>
      <c r="AB21" s="319" t="s">
        <v>1633</v>
      </c>
      <c r="AC21" s="320">
        <v>45680</v>
      </c>
      <c r="AD21" s="319"/>
      <c r="AE21" s="319"/>
      <c r="AF21" s="319" t="s">
        <v>1633</v>
      </c>
      <c r="AG21" s="319" t="s">
        <v>1633</v>
      </c>
      <c r="AH21" s="319" t="s">
        <v>1875</v>
      </c>
      <c r="AI21" s="319" t="s">
        <v>1876</v>
      </c>
      <c r="AJ21" s="322">
        <v>80</v>
      </c>
      <c r="AK21" s="319" t="s">
        <v>1935</v>
      </c>
      <c r="AL21" s="323" t="s">
        <v>1877</v>
      </c>
      <c r="AM21" s="319" t="s">
        <v>1954</v>
      </c>
      <c r="AN21" s="319" t="s">
        <v>1955</v>
      </c>
      <c r="AO21" s="319" t="s">
        <v>1633</v>
      </c>
      <c r="AP21" s="183" t="s">
        <v>1880</v>
      </c>
      <c r="AQ21" s="319" t="s">
        <v>1633</v>
      </c>
      <c r="AR21" s="183" t="s">
        <v>1881</v>
      </c>
      <c r="AS21" s="183" t="s">
        <v>1641</v>
      </c>
      <c r="AT21" s="183" t="s">
        <v>1817</v>
      </c>
      <c r="AU21" s="183" t="str">
        <f t="shared" si="0"/>
        <v>SMS</v>
      </c>
      <c r="AV21" s="324">
        <f t="shared" si="1"/>
        <v>8513835</v>
      </c>
    </row>
    <row r="22" spans="1:48" x14ac:dyDescent="0.25">
      <c r="A22" s="319" t="s">
        <v>1867</v>
      </c>
      <c r="B22" s="319" t="s">
        <v>1810</v>
      </c>
      <c r="C22" s="319" t="s">
        <v>1868</v>
      </c>
      <c r="D22" s="319" t="s">
        <v>1888</v>
      </c>
      <c r="E22" s="320">
        <v>45680</v>
      </c>
      <c r="F22" s="319" t="s">
        <v>1956</v>
      </c>
      <c r="G22" s="319" t="s">
        <v>1633</v>
      </c>
      <c r="H22" s="319">
        <v>50600050</v>
      </c>
      <c r="I22" s="319" t="s">
        <v>1957</v>
      </c>
      <c r="J22" s="319" t="s">
        <v>1633</v>
      </c>
      <c r="K22" s="319" t="s">
        <v>448</v>
      </c>
      <c r="L22" s="320">
        <v>45680</v>
      </c>
      <c r="M22" s="319" t="s">
        <v>1912</v>
      </c>
      <c r="N22" s="319" t="s">
        <v>1958</v>
      </c>
      <c r="O22" s="320"/>
      <c r="P22" s="319" t="s">
        <v>1873</v>
      </c>
      <c r="Q22" s="319" t="s">
        <v>1534</v>
      </c>
      <c r="R22" s="322">
        <v>7327582</v>
      </c>
      <c r="S22" s="319" t="s">
        <v>89</v>
      </c>
      <c r="T22" s="321">
        <v>448.94</v>
      </c>
      <c r="U22" s="319" t="s">
        <v>306</v>
      </c>
      <c r="V22" s="319" t="s">
        <v>307</v>
      </c>
      <c r="W22" s="319" t="s">
        <v>1633</v>
      </c>
      <c r="X22" s="319" t="s">
        <v>1633</v>
      </c>
      <c r="Y22" s="319" t="s">
        <v>1633</v>
      </c>
      <c r="Z22" s="319" t="s">
        <v>1633</v>
      </c>
      <c r="AA22" s="319" t="s">
        <v>1874</v>
      </c>
      <c r="AB22" s="319" t="s">
        <v>1633</v>
      </c>
      <c r="AC22" s="320">
        <v>45680</v>
      </c>
      <c r="AD22" s="319"/>
      <c r="AE22" s="319"/>
      <c r="AF22" s="319" t="s">
        <v>1633</v>
      </c>
      <c r="AG22" s="319" t="s">
        <v>1959</v>
      </c>
      <c r="AH22" s="319" t="s">
        <v>1875</v>
      </c>
      <c r="AI22" s="319" t="s">
        <v>1876</v>
      </c>
      <c r="AJ22" s="322">
        <v>1</v>
      </c>
      <c r="AK22" s="319" t="s">
        <v>1960</v>
      </c>
      <c r="AL22" s="323" t="s">
        <v>1877</v>
      </c>
      <c r="AM22" s="319" t="s">
        <v>1633</v>
      </c>
      <c r="AN22" s="319" t="s">
        <v>1633</v>
      </c>
      <c r="AO22" s="319" t="s">
        <v>1633</v>
      </c>
      <c r="AP22" s="183" t="s">
        <v>1880</v>
      </c>
      <c r="AQ22" s="319" t="s">
        <v>1633</v>
      </c>
      <c r="AR22" s="183" t="s">
        <v>1881</v>
      </c>
      <c r="AS22" s="183" t="s">
        <v>448</v>
      </c>
      <c r="AT22" s="183" t="s">
        <v>1817</v>
      </c>
      <c r="AU22" s="183" t="str">
        <f t="shared" si="0"/>
        <v>SMS</v>
      </c>
      <c r="AV22" s="324">
        <f t="shared" si="1"/>
        <v>7327582</v>
      </c>
    </row>
    <row r="23" spans="1:48" x14ac:dyDescent="0.25">
      <c r="A23" s="319" t="s">
        <v>1867</v>
      </c>
      <c r="B23" s="319" t="s">
        <v>1810</v>
      </c>
      <c r="C23" s="319" t="s">
        <v>1868</v>
      </c>
      <c r="D23" s="319" t="s">
        <v>1869</v>
      </c>
      <c r="E23" s="320">
        <v>45670</v>
      </c>
      <c r="F23" s="319" t="s">
        <v>1961</v>
      </c>
      <c r="G23" s="319" t="s">
        <v>1633</v>
      </c>
      <c r="H23" s="319">
        <v>53100010</v>
      </c>
      <c r="I23" s="319" t="s">
        <v>1962</v>
      </c>
      <c r="J23" s="319" t="s">
        <v>1633</v>
      </c>
      <c r="K23" s="319" t="s">
        <v>644</v>
      </c>
      <c r="L23" s="320">
        <v>45670</v>
      </c>
      <c r="M23" s="319" t="s">
        <v>1963</v>
      </c>
      <c r="N23" s="319" t="s">
        <v>1633</v>
      </c>
      <c r="O23" s="320"/>
      <c r="P23" s="319" t="s">
        <v>1873</v>
      </c>
      <c r="Q23" s="319" t="s">
        <v>89</v>
      </c>
      <c r="R23" s="321">
        <v>410.83</v>
      </c>
      <c r="S23" s="319" t="s">
        <v>89</v>
      </c>
      <c r="T23" s="321">
        <v>410.83</v>
      </c>
      <c r="U23" s="319" t="s">
        <v>306</v>
      </c>
      <c r="V23" s="319" t="s">
        <v>307</v>
      </c>
      <c r="W23" s="319" t="s">
        <v>1633</v>
      </c>
      <c r="X23" s="319" t="s">
        <v>1633</v>
      </c>
      <c r="Y23" s="319" t="s">
        <v>1633</v>
      </c>
      <c r="Z23" s="319" t="s">
        <v>1633</v>
      </c>
      <c r="AA23" s="319" t="s">
        <v>1874</v>
      </c>
      <c r="AB23" s="319" t="s">
        <v>1633</v>
      </c>
      <c r="AC23" s="320">
        <v>45670</v>
      </c>
      <c r="AD23" s="319"/>
      <c r="AE23" s="319"/>
      <c r="AF23" s="319" t="s">
        <v>1633</v>
      </c>
      <c r="AG23" s="319" t="s">
        <v>1633</v>
      </c>
      <c r="AH23" s="319" t="s">
        <v>1875</v>
      </c>
      <c r="AI23" s="319" t="s">
        <v>1876</v>
      </c>
      <c r="AJ23" s="322">
        <v>2</v>
      </c>
      <c r="AK23" s="319" t="s">
        <v>1709</v>
      </c>
      <c r="AL23" s="323" t="s">
        <v>1877</v>
      </c>
      <c r="AM23" s="319" t="s">
        <v>1964</v>
      </c>
      <c r="AN23" s="319" t="s">
        <v>1965</v>
      </c>
      <c r="AO23" s="319" t="s">
        <v>1633</v>
      </c>
      <c r="AP23" s="183" t="s">
        <v>1880</v>
      </c>
      <c r="AQ23" s="319" t="s">
        <v>1633</v>
      </c>
      <c r="AR23" s="183" t="s">
        <v>1881</v>
      </c>
      <c r="AS23" s="183" t="s">
        <v>1641</v>
      </c>
      <c r="AT23" s="183" t="s">
        <v>1817</v>
      </c>
      <c r="AU23" s="183" t="str">
        <f t="shared" si="0"/>
        <v>SMS</v>
      </c>
      <c r="AV23" s="324">
        <f t="shared" si="1"/>
        <v>6778695</v>
      </c>
    </row>
    <row r="24" spans="1:48" x14ac:dyDescent="0.25">
      <c r="A24" s="319" t="s">
        <v>1867</v>
      </c>
      <c r="B24" s="319" t="s">
        <v>1810</v>
      </c>
      <c r="C24" s="319" t="s">
        <v>1868</v>
      </c>
      <c r="D24" s="319" t="s">
        <v>1888</v>
      </c>
      <c r="E24" s="320">
        <v>45673</v>
      </c>
      <c r="F24" s="319" t="s">
        <v>1633</v>
      </c>
      <c r="G24" s="319" t="s">
        <v>1633</v>
      </c>
      <c r="H24" s="319">
        <v>50800020</v>
      </c>
      <c r="I24" s="319" t="s">
        <v>1966</v>
      </c>
      <c r="J24" s="319" t="s">
        <v>1633</v>
      </c>
      <c r="K24" s="319" t="s">
        <v>454</v>
      </c>
      <c r="L24" s="320">
        <v>45673</v>
      </c>
      <c r="M24" s="319" t="s">
        <v>1934</v>
      </c>
      <c r="N24" s="319" t="s">
        <v>1967</v>
      </c>
      <c r="O24" s="320"/>
      <c r="P24" s="319" t="s">
        <v>1873</v>
      </c>
      <c r="Q24" s="319" t="s">
        <v>1534</v>
      </c>
      <c r="R24" s="322">
        <v>5210000</v>
      </c>
      <c r="S24" s="319" t="s">
        <v>89</v>
      </c>
      <c r="T24" s="321">
        <v>321.63</v>
      </c>
      <c r="U24" s="319" t="s">
        <v>306</v>
      </c>
      <c r="V24" s="319" t="s">
        <v>307</v>
      </c>
      <c r="W24" s="319" t="s">
        <v>1633</v>
      </c>
      <c r="X24" s="319" t="s">
        <v>1633</v>
      </c>
      <c r="Y24" s="319" t="s">
        <v>1633</v>
      </c>
      <c r="Z24" s="319" t="s">
        <v>1633</v>
      </c>
      <c r="AA24" s="319" t="s">
        <v>1874</v>
      </c>
      <c r="AB24" s="319" t="s">
        <v>1633</v>
      </c>
      <c r="AC24" s="320">
        <v>45673</v>
      </c>
      <c r="AD24" s="319"/>
      <c r="AE24" s="319"/>
      <c r="AF24" s="319" t="s">
        <v>1633</v>
      </c>
      <c r="AG24" s="319" t="s">
        <v>1968</v>
      </c>
      <c r="AH24" s="319" t="s">
        <v>1875</v>
      </c>
      <c r="AI24" s="319" t="s">
        <v>1876</v>
      </c>
      <c r="AJ24" s="322">
        <v>3</v>
      </c>
      <c r="AK24" s="319" t="s">
        <v>1709</v>
      </c>
      <c r="AL24" s="323" t="s">
        <v>1877</v>
      </c>
      <c r="AM24" s="319" t="s">
        <v>1633</v>
      </c>
      <c r="AN24" s="319" t="s">
        <v>1633</v>
      </c>
      <c r="AO24" s="319" t="s">
        <v>1633</v>
      </c>
      <c r="AP24" s="183" t="s">
        <v>1880</v>
      </c>
      <c r="AQ24" s="319" t="s">
        <v>1633</v>
      </c>
      <c r="AR24" s="183" t="s">
        <v>1881</v>
      </c>
      <c r="AS24" s="183" t="s">
        <v>1641</v>
      </c>
      <c r="AT24" s="183" t="s">
        <v>1817</v>
      </c>
      <c r="AU24" s="183" t="str">
        <f t="shared" si="0"/>
        <v>SMS</v>
      </c>
      <c r="AV24" s="324">
        <f t="shared" si="1"/>
        <v>5210000</v>
      </c>
    </row>
    <row r="25" spans="1:48" x14ac:dyDescent="0.25">
      <c r="A25" s="319" t="s">
        <v>1867</v>
      </c>
      <c r="B25" s="319" t="s">
        <v>1810</v>
      </c>
      <c r="C25" s="319" t="s">
        <v>1868</v>
      </c>
      <c r="D25" s="319" t="s">
        <v>1882</v>
      </c>
      <c r="E25" s="320">
        <v>45681</v>
      </c>
      <c r="F25" s="319" t="s">
        <v>1883</v>
      </c>
      <c r="G25" s="319" t="s">
        <v>1884</v>
      </c>
      <c r="H25" s="319">
        <v>50300040</v>
      </c>
      <c r="I25" s="319" t="s">
        <v>1885</v>
      </c>
      <c r="J25" s="319" t="s">
        <v>1633</v>
      </c>
      <c r="K25" s="319" t="s">
        <v>1372</v>
      </c>
      <c r="L25" s="320">
        <v>45681</v>
      </c>
      <c r="M25" s="319" t="s">
        <v>1886</v>
      </c>
      <c r="N25" s="319" t="s">
        <v>1887</v>
      </c>
      <c r="O25" s="320"/>
      <c r="P25" s="319" t="s">
        <v>1873</v>
      </c>
      <c r="Q25" s="319" t="s">
        <v>1534</v>
      </c>
      <c r="R25" s="322">
        <v>5064321</v>
      </c>
      <c r="S25" s="319" t="s">
        <v>89</v>
      </c>
      <c r="T25" s="321">
        <v>310.27999999999997</v>
      </c>
      <c r="U25" s="319" t="s">
        <v>306</v>
      </c>
      <c r="V25" s="319" t="s">
        <v>307</v>
      </c>
      <c r="W25" s="319" t="s">
        <v>1633</v>
      </c>
      <c r="X25" s="319" t="s">
        <v>1633</v>
      </c>
      <c r="Y25" s="319" t="s">
        <v>1633</v>
      </c>
      <c r="Z25" s="319" t="s">
        <v>1633</v>
      </c>
      <c r="AA25" s="319" t="s">
        <v>1874</v>
      </c>
      <c r="AB25" s="319" t="s">
        <v>1633</v>
      </c>
      <c r="AC25" s="320">
        <v>45681</v>
      </c>
      <c r="AD25" s="319"/>
      <c r="AE25" s="319"/>
      <c r="AF25" s="319" t="s">
        <v>1633</v>
      </c>
      <c r="AG25" s="319" t="s">
        <v>1633</v>
      </c>
      <c r="AH25" s="319" t="s">
        <v>1875</v>
      </c>
      <c r="AI25" s="319" t="s">
        <v>1876</v>
      </c>
      <c r="AJ25" s="325">
        <v>0</v>
      </c>
      <c r="AK25" s="319" t="s">
        <v>1633</v>
      </c>
      <c r="AL25" s="319" t="s">
        <v>1633</v>
      </c>
      <c r="AM25" s="319" t="s">
        <v>1633</v>
      </c>
      <c r="AN25" s="319" t="s">
        <v>1633</v>
      </c>
      <c r="AO25" s="319" t="s">
        <v>1633</v>
      </c>
      <c r="AP25" s="183" t="s">
        <v>1880</v>
      </c>
      <c r="AQ25" s="319" t="s">
        <v>1633</v>
      </c>
      <c r="AR25" s="183" t="s">
        <v>1881</v>
      </c>
      <c r="AS25" s="183" t="s">
        <v>1636</v>
      </c>
      <c r="AT25" s="183" t="s">
        <v>1817</v>
      </c>
      <c r="AU25" s="183" t="str">
        <f t="shared" si="0"/>
        <v>SMS</v>
      </c>
      <c r="AV25" s="324">
        <f t="shared" si="1"/>
        <v>5064321</v>
      </c>
    </row>
    <row r="26" spans="1:48" x14ac:dyDescent="0.25">
      <c r="A26" s="319" t="s">
        <v>1867</v>
      </c>
      <c r="B26" s="319" t="s">
        <v>1810</v>
      </c>
      <c r="C26" s="319" t="s">
        <v>1868</v>
      </c>
      <c r="D26" s="319" t="s">
        <v>1888</v>
      </c>
      <c r="E26" s="320">
        <v>45664</v>
      </c>
      <c r="F26" s="319" t="s">
        <v>1633</v>
      </c>
      <c r="G26" s="319" t="s">
        <v>1633</v>
      </c>
      <c r="H26" s="319">
        <v>50800020</v>
      </c>
      <c r="I26" s="319" t="s">
        <v>1969</v>
      </c>
      <c r="J26" s="319" t="s">
        <v>1633</v>
      </c>
      <c r="K26" s="319" t="s">
        <v>454</v>
      </c>
      <c r="L26" s="320">
        <v>45664</v>
      </c>
      <c r="M26" s="319" t="s">
        <v>1970</v>
      </c>
      <c r="N26" s="319" t="s">
        <v>1971</v>
      </c>
      <c r="O26" s="320"/>
      <c r="P26" s="319" t="s">
        <v>1873</v>
      </c>
      <c r="Q26" s="319" t="s">
        <v>1534</v>
      </c>
      <c r="R26" s="322">
        <v>4634000</v>
      </c>
      <c r="S26" s="319" t="s">
        <v>89</v>
      </c>
      <c r="T26" s="321">
        <v>285.94</v>
      </c>
      <c r="U26" s="319" t="s">
        <v>306</v>
      </c>
      <c r="V26" s="319" t="s">
        <v>307</v>
      </c>
      <c r="W26" s="319" t="s">
        <v>1633</v>
      </c>
      <c r="X26" s="319" t="s">
        <v>1633</v>
      </c>
      <c r="Y26" s="319" t="s">
        <v>1633</v>
      </c>
      <c r="Z26" s="319" t="s">
        <v>1633</v>
      </c>
      <c r="AA26" s="319" t="s">
        <v>1874</v>
      </c>
      <c r="AB26" s="319" t="s">
        <v>1633</v>
      </c>
      <c r="AC26" s="320">
        <v>45664</v>
      </c>
      <c r="AD26" s="319"/>
      <c r="AE26" s="319"/>
      <c r="AF26" s="319" t="s">
        <v>1633</v>
      </c>
      <c r="AG26" s="319" t="s">
        <v>1972</v>
      </c>
      <c r="AH26" s="319" t="s">
        <v>1875</v>
      </c>
      <c r="AI26" s="319" t="s">
        <v>1876</v>
      </c>
      <c r="AJ26" s="322">
        <v>2</v>
      </c>
      <c r="AK26" s="319" t="s">
        <v>1709</v>
      </c>
      <c r="AL26" s="323" t="s">
        <v>1877</v>
      </c>
      <c r="AM26" s="319" t="s">
        <v>1633</v>
      </c>
      <c r="AN26" s="319" t="s">
        <v>1633</v>
      </c>
      <c r="AO26" s="319" t="s">
        <v>1633</v>
      </c>
      <c r="AP26" s="183" t="s">
        <v>1880</v>
      </c>
      <c r="AQ26" s="319" t="s">
        <v>1633</v>
      </c>
      <c r="AR26" s="183" t="s">
        <v>1881</v>
      </c>
      <c r="AS26" s="183" t="s">
        <v>1641</v>
      </c>
      <c r="AT26" s="183" t="s">
        <v>1817</v>
      </c>
      <c r="AU26" s="183" t="str">
        <f t="shared" si="0"/>
        <v>SMS</v>
      </c>
      <c r="AV26" s="324">
        <f t="shared" si="1"/>
        <v>4634000</v>
      </c>
    </row>
    <row r="27" spans="1:48" x14ac:dyDescent="0.25">
      <c r="A27" s="319" t="s">
        <v>1867</v>
      </c>
      <c r="B27" s="319" t="s">
        <v>1810</v>
      </c>
      <c r="C27" s="319" t="s">
        <v>1868</v>
      </c>
      <c r="D27" s="319" t="s">
        <v>1917</v>
      </c>
      <c r="E27" s="320">
        <v>45688</v>
      </c>
      <c r="F27" s="319" t="s">
        <v>1973</v>
      </c>
      <c r="G27" s="319" t="s">
        <v>1974</v>
      </c>
      <c r="H27" s="319">
        <v>50300080</v>
      </c>
      <c r="I27" s="319" t="s">
        <v>1975</v>
      </c>
      <c r="J27" s="319" t="s">
        <v>1633</v>
      </c>
      <c r="K27" s="319" t="s">
        <v>1584</v>
      </c>
      <c r="L27" s="320">
        <v>45688</v>
      </c>
      <c r="M27" s="319" t="s">
        <v>1920</v>
      </c>
      <c r="N27" s="319" t="s">
        <v>1976</v>
      </c>
      <c r="O27" s="320"/>
      <c r="P27" s="319" t="s">
        <v>1873</v>
      </c>
      <c r="Q27" s="319" t="s">
        <v>1534</v>
      </c>
      <c r="R27" s="322">
        <v>3557383</v>
      </c>
      <c r="S27" s="319" t="s">
        <v>89</v>
      </c>
      <c r="T27" s="321">
        <v>218.79</v>
      </c>
      <c r="U27" s="319" t="s">
        <v>306</v>
      </c>
      <c r="V27" s="319" t="s">
        <v>307</v>
      </c>
      <c r="W27" s="319" t="s">
        <v>1633</v>
      </c>
      <c r="X27" s="319" t="s">
        <v>1633</v>
      </c>
      <c r="Y27" s="319" t="s">
        <v>1633</v>
      </c>
      <c r="Z27" s="319" t="s">
        <v>1633</v>
      </c>
      <c r="AA27" s="319" t="s">
        <v>1874</v>
      </c>
      <c r="AB27" s="319" t="s">
        <v>1633</v>
      </c>
      <c r="AC27" s="320">
        <v>45693</v>
      </c>
      <c r="AD27" s="319"/>
      <c r="AE27" s="319"/>
      <c r="AF27" s="319" t="s">
        <v>1633</v>
      </c>
      <c r="AG27" s="319" t="s">
        <v>1633</v>
      </c>
      <c r="AH27" s="319" t="s">
        <v>1875</v>
      </c>
      <c r="AI27" s="319" t="s">
        <v>1876</v>
      </c>
      <c r="AJ27" s="325">
        <v>0</v>
      </c>
      <c r="AK27" s="319" t="s">
        <v>1633</v>
      </c>
      <c r="AL27" s="319" t="s">
        <v>1633</v>
      </c>
      <c r="AM27" s="319" t="s">
        <v>1633</v>
      </c>
      <c r="AN27" s="319" t="s">
        <v>1633</v>
      </c>
      <c r="AO27" s="319" t="s">
        <v>1633</v>
      </c>
      <c r="AP27" s="183" t="s">
        <v>1880</v>
      </c>
      <c r="AQ27" s="319" t="s">
        <v>1633</v>
      </c>
      <c r="AR27" s="183" t="s">
        <v>1881</v>
      </c>
      <c r="AS27" s="183" t="s">
        <v>1636</v>
      </c>
      <c r="AT27" s="183" t="s">
        <v>1817</v>
      </c>
      <c r="AU27" s="183" t="str">
        <f t="shared" si="0"/>
        <v>SMS</v>
      </c>
      <c r="AV27" s="324">
        <f t="shared" si="1"/>
        <v>3557383</v>
      </c>
    </row>
    <row r="28" spans="1:48" x14ac:dyDescent="0.25">
      <c r="A28" s="319" t="s">
        <v>1867</v>
      </c>
      <c r="B28" s="319" t="s">
        <v>1810</v>
      </c>
      <c r="C28" s="319" t="s">
        <v>1868</v>
      </c>
      <c r="D28" s="319" t="s">
        <v>1888</v>
      </c>
      <c r="E28" s="320">
        <v>45660</v>
      </c>
      <c r="F28" s="319" t="s">
        <v>1633</v>
      </c>
      <c r="G28" s="319" t="s">
        <v>1633</v>
      </c>
      <c r="H28" s="319">
        <v>50800020</v>
      </c>
      <c r="I28" s="319" t="s">
        <v>1977</v>
      </c>
      <c r="J28" s="319" t="s">
        <v>1633</v>
      </c>
      <c r="K28" s="319" t="s">
        <v>454</v>
      </c>
      <c r="L28" s="320">
        <v>45660</v>
      </c>
      <c r="M28" s="319" t="s">
        <v>1922</v>
      </c>
      <c r="N28" s="319" t="s">
        <v>1978</v>
      </c>
      <c r="O28" s="320"/>
      <c r="P28" s="319" t="s">
        <v>1873</v>
      </c>
      <c r="Q28" s="319" t="s">
        <v>1534</v>
      </c>
      <c r="R28" s="322">
        <v>3360000</v>
      </c>
      <c r="S28" s="319" t="s">
        <v>89</v>
      </c>
      <c r="T28" s="321">
        <v>207.33</v>
      </c>
      <c r="U28" s="319" t="s">
        <v>306</v>
      </c>
      <c r="V28" s="319" t="s">
        <v>307</v>
      </c>
      <c r="W28" s="319" t="s">
        <v>1633</v>
      </c>
      <c r="X28" s="319" t="s">
        <v>1633</v>
      </c>
      <c r="Y28" s="319" t="s">
        <v>1633</v>
      </c>
      <c r="Z28" s="319" t="s">
        <v>1633</v>
      </c>
      <c r="AA28" s="319" t="s">
        <v>1874</v>
      </c>
      <c r="AB28" s="319" t="s">
        <v>1633</v>
      </c>
      <c r="AC28" s="320">
        <v>45660</v>
      </c>
      <c r="AD28" s="319"/>
      <c r="AE28" s="319"/>
      <c r="AF28" s="319" t="s">
        <v>1633</v>
      </c>
      <c r="AG28" s="319" t="s">
        <v>1979</v>
      </c>
      <c r="AH28" s="319" t="s">
        <v>1875</v>
      </c>
      <c r="AI28" s="319" t="s">
        <v>1876</v>
      </c>
      <c r="AJ28" s="322">
        <v>16</v>
      </c>
      <c r="AK28" s="319" t="s">
        <v>1980</v>
      </c>
      <c r="AL28" s="323" t="s">
        <v>1877</v>
      </c>
      <c r="AM28" s="319" t="s">
        <v>1633</v>
      </c>
      <c r="AN28" s="319" t="s">
        <v>1633</v>
      </c>
      <c r="AO28" s="319" t="s">
        <v>1633</v>
      </c>
      <c r="AP28" s="183" t="s">
        <v>1880</v>
      </c>
      <c r="AQ28" s="319" t="s">
        <v>1633</v>
      </c>
      <c r="AR28" s="183" t="s">
        <v>1881</v>
      </c>
      <c r="AS28" s="183" t="s">
        <v>1641</v>
      </c>
      <c r="AT28" s="183" t="s">
        <v>1817</v>
      </c>
      <c r="AU28" s="183" t="str">
        <f t="shared" si="0"/>
        <v>SMS</v>
      </c>
      <c r="AV28" s="324">
        <f t="shared" si="1"/>
        <v>3360000</v>
      </c>
    </row>
    <row r="29" spans="1:48" x14ac:dyDescent="0.25">
      <c r="A29" s="319" t="s">
        <v>1867</v>
      </c>
      <c r="B29" s="319" t="s">
        <v>1810</v>
      </c>
      <c r="C29" s="319" t="s">
        <v>1868</v>
      </c>
      <c r="D29" s="319" t="s">
        <v>1869</v>
      </c>
      <c r="E29" s="320">
        <v>45666</v>
      </c>
      <c r="F29" s="319" t="s">
        <v>1981</v>
      </c>
      <c r="G29" s="319" t="s">
        <v>1633</v>
      </c>
      <c r="H29" s="319">
        <v>53100010</v>
      </c>
      <c r="I29" s="319" t="s">
        <v>1982</v>
      </c>
      <c r="J29" s="319" t="s">
        <v>1633</v>
      </c>
      <c r="K29" s="319" t="s">
        <v>644</v>
      </c>
      <c r="L29" s="320">
        <v>45666</v>
      </c>
      <c r="M29" s="319" t="s">
        <v>1983</v>
      </c>
      <c r="N29" s="319" t="s">
        <v>1633</v>
      </c>
      <c r="O29" s="320"/>
      <c r="P29" s="319" t="s">
        <v>1873</v>
      </c>
      <c r="Q29" s="319" t="s">
        <v>89</v>
      </c>
      <c r="R29" s="321">
        <v>198.16</v>
      </c>
      <c r="S29" s="319" t="s">
        <v>89</v>
      </c>
      <c r="T29" s="321">
        <v>198.16</v>
      </c>
      <c r="U29" s="319" t="s">
        <v>306</v>
      </c>
      <c r="V29" s="319" t="s">
        <v>307</v>
      </c>
      <c r="W29" s="319" t="s">
        <v>1633</v>
      </c>
      <c r="X29" s="319" t="s">
        <v>1633</v>
      </c>
      <c r="Y29" s="319" t="s">
        <v>1633</v>
      </c>
      <c r="Z29" s="319" t="s">
        <v>1633</v>
      </c>
      <c r="AA29" s="319" t="s">
        <v>1874</v>
      </c>
      <c r="AB29" s="319" t="s">
        <v>1633</v>
      </c>
      <c r="AC29" s="320">
        <v>45666</v>
      </c>
      <c r="AD29" s="319"/>
      <c r="AE29" s="319"/>
      <c r="AF29" s="319" t="s">
        <v>1633</v>
      </c>
      <c r="AG29" s="319" t="s">
        <v>1633</v>
      </c>
      <c r="AH29" s="319" t="s">
        <v>1875</v>
      </c>
      <c r="AI29" s="319" t="s">
        <v>1876</v>
      </c>
      <c r="AJ29" s="322">
        <v>2</v>
      </c>
      <c r="AK29" s="319" t="s">
        <v>1709</v>
      </c>
      <c r="AL29" s="323" t="s">
        <v>1877</v>
      </c>
      <c r="AM29" s="319" t="s">
        <v>1984</v>
      </c>
      <c r="AN29" s="319" t="s">
        <v>1985</v>
      </c>
      <c r="AO29" s="319" t="s">
        <v>1633</v>
      </c>
      <c r="AP29" s="183" t="s">
        <v>1880</v>
      </c>
      <c r="AQ29" s="319" t="s">
        <v>1633</v>
      </c>
      <c r="AR29" s="183" t="s">
        <v>1881</v>
      </c>
      <c r="AS29" s="183" t="s">
        <v>1641</v>
      </c>
      <c r="AT29" s="183" t="s">
        <v>1817</v>
      </c>
      <c r="AU29" s="183" t="str">
        <f t="shared" si="0"/>
        <v>SMS</v>
      </c>
      <c r="AV29" s="324">
        <f t="shared" si="1"/>
        <v>3269640</v>
      </c>
    </row>
    <row r="30" spans="1:48" x14ac:dyDescent="0.25">
      <c r="A30" s="319" t="s">
        <v>1867</v>
      </c>
      <c r="B30" s="319" t="s">
        <v>1810</v>
      </c>
      <c r="C30" s="319" t="s">
        <v>1868</v>
      </c>
      <c r="D30" s="319" t="s">
        <v>1888</v>
      </c>
      <c r="E30" s="320">
        <v>45679</v>
      </c>
      <c r="F30" s="319" t="s">
        <v>1633</v>
      </c>
      <c r="G30" s="319" t="s">
        <v>1633</v>
      </c>
      <c r="H30" s="319">
        <v>50800020</v>
      </c>
      <c r="I30" s="319" t="s">
        <v>1986</v>
      </c>
      <c r="J30" s="319" t="s">
        <v>1633</v>
      </c>
      <c r="K30" s="319" t="s">
        <v>454</v>
      </c>
      <c r="L30" s="320">
        <v>45679</v>
      </c>
      <c r="M30" s="319" t="s">
        <v>1987</v>
      </c>
      <c r="N30" s="319" t="s">
        <v>1988</v>
      </c>
      <c r="O30" s="320"/>
      <c r="P30" s="319" t="s">
        <v>1873</v>
      </c>
      <c r="Q30" s="319" t="s">
        <v>1534</v>
      </c>
      <c r="R30" s="322">
        <v>2500000</v>
      </c>
      <c r="S30" s="319" t="s">
        <v>89</v>
      </c>
      <c r="T30" s="321">
        <v>153.16999999999999</v>
      </c>
      <c r="U30" s="319" t="s">
        <v>306</v>
      </c>
      <c r="V30" s="319" t="s">
        <v>307</v>
      </c>
      <c r="W30" s="319" t="s">
        <v>1633</v>
      </c>
      <c r="X30" s="319" t="s">
        <v>1633</v>
      </c>
      <c r="Y30" s="319" t="s">
        <v>1633</v>
      </c>
      <c r="Z30" s="319" t="s">
        <v>1633</v>
      </c>
      <c r="AA30" s="319" t="s">
        <v>1874</v>
      </c>
      <c r="AB30" s="319" t="s">
        <v>1633</v>
      </c>
      <c r="AC30" s="320">
        <v>45679</v>
      </c>
      <c r="AD30" s="319"/>
      <c r="AE30" s="319"/>
      <c r="AF30" s="319" t="s">
        <v>1633</v>
      </c>
      <c r="AG30" s="319" t="s">
        <v>1989</v>
      </c>
      <c r="AH30" s="319" t="s">
        <v>1875</v>
      </c>
      <c r="AI30" s="319" t="s">
        <v>1876</v>
      </c>
      <c r="AJ30" s="322">
        <v>1</v>
      </c>
      <c r="AK30" s="319" t="s">
        <v>1709</v>
      </c>
      <c r="AL30" s="323" t="s">
        <v>1877</v>
      </c>
      <c r="AM30" s="319" t="s">
        <v>1633</v>
      </c>
      <c r="AN30" s="319" t="s">
        <v>1633</v>
      </c>
      <c r="AO30" s="319" t="s">
        <v>1633</v>
      </c>
      <c r="AP30" s="183" t="s">
        <v>1880</v>
      </c>
      <c r="AQ30" s="319" t="s">
        <v>1633</v>
      </c>
      <c r="AR30" s="183" t="s">
        <v>1881</v>
      </c>
      <c r="AS30" s="183" t="s">
        <v>1641</v>
      </c>
      <c r="AT30" s="183" t="s">
        <v>1817</v>
      </c>
      <c r="AU30" s="183" t="str">
        <f t="shared" si="0"/>
        <v>SMS</v>
      </c>
      <c r="AV30" s="324">
        <f t="shared" si="1"/>
        <v>2500000</v>
      </c>
    </row>
    <row r="31" spans="1:48" x14ac:dyDescent="0.25">
      <c r="A31" s="319" t="s">
        <v>1867</v>
      </c>
      <c r="B31" s="319" t="s">
        <v>1810</v>
      </c>
      <c r="C31" s="319" t="s">
        <v>1868</v>
      </c>
      <c r="D31" s="319" t="s">
        <v>1869</v>
      </c>
      <c r="E31" s="320">
        <v>45666</v>
      </c>
      <c r="F31" s="319" t="s">
        <v>1990</v>
      </c>
      <c r="G31" s="319" t="s">
        <v>1633</v>
      </c>
      <c r="H31" s="319">
        <v>53100010</v>
      </c>
      <c r="I31" s="319" t="s">
        <v>1982</v>
      </c>
      <c r="J31" s="319" t="s">
        <v>1633</v>
      </c>
      <c r="K31" s="319" t="s">
        <v>644</v>
      </c>
      <c r="L31" s="320">
        <v>45666</v>
      </c>
      <c r="M31" s="319" t="s">
        <v>1983</v>
      </c>
      <c r="N31" s="319" t="s">
        <v>1633</v>
      </c>
      <c r="O31" s="320"/>
      <c r="P31" s="319" t="s">
        <v>1873</v>
      </c>
      <c r="Q31" s="319" t="s">
        <v>89</v>
      </c>
      <c r="R31" s="321">
        <v>151.65</v>
      </c>
      <c r="S31" s="319" t="s">
        <v>89</v>
      </c>
      <c r="T31" s="321">
        <v>151.65</v>
      </c>
      <c r="U31" s="319" t="s">
        <v>306</v>
      </c>
      <c r="V31" s="319" t="s">
        <v>307</v>
      </c>
      <c r="W31" s="319" t="s">
        <v>1633</v>
      </c>
      <c r="X31" s="319" t="s">
        <v>1633</v>
      </c>
      <c r="Y31" s="319" t="s">
        <v>1633</v>
      </c>
      <c r="Z31" s="319" t="s">
        <v>1633</v>
      </c>
      <c r="AA31" s="319" t="s">
        <v>1874</v>
      </c>
      <c r="AB31" s="319" t="s">
        <v>1633</v>
      </c>
      <c r="AC31" s="320">
        <v>45666</v>
      </c>
      <c r="AD31" s="319"/>
      <c r="AE31" s="319"/>
      <c r="AF31" s="319" t="s">
        <v>1633</v>
      </c>
      <c r="AG31" s="319" t="s">
        <v>1633</v>
      </c>
      <c r="AH31" s="319" t="s">
        <v>1875</v>
      </c>
      <c r="AI31" s="319" t="s">
        <v>1876</v>
      </c>
      <c r="AJ31" s="322">
        <v>2</v>
      </c>
      <c r="AK31" s="319" t="s">
        <v>1709</v>
      </c>
      <c r="AL31" s="323" t="s">
        <v>1877</v>
      </c>
      <c r="AM31" s="319" t="s">
        <v>1991</v>
      </c>
      <c r="AN31" s="319" t="s">
        <v>1992</v>
      </c>
      <c r="AO31" s="319" t="s">
        <v>1633</v>
      </c>
      <c r="AP31" s="183" t="s">
        <v>1880</v>
      </c>
      <c r="AQ31" s="319" t="s">
        <v>1633</v>
      </c>
      <c r="AR31" s="183" t="s">
        <v>1881</v>
      </c>
      <c r="AS31" s="183" t="s">
        <v>1641</v>
      </c>
      <c r="AT31" s="183" t="s">
        <v>1817</v>
      </c>
      <c r="AU31" s="183" t="str">
        <f t="shared" si="0"/>
        <v>SMS</v>
      </c>
      <c r="AV31" s="324">
        <f t="shared" si="1"/>
        <v>2502225</v>
      </c>
    </row>
    <row r="32" spans="1:48" x14ac:dyDescent="0.25">
      <c r="A32" s="319" t="s">
        <v>1867</v>
      </c>
      <c r="B32" s="319" t="s">
        <v>1810</v>
      </c>
      <c r="C32" s="319" t="s">
        <v>1868</v>
      </c>
      <c r="D32" s="319" t="s">
        <v>1888</v>
      </c>
      <c r="E32" s="320">
        <v>45680</v>
      </c>
      <c r="F32" s="319" t="s">
        <v>1633</v>
      </c>
      <c r="G32" s="319" t="s">
        <v>1633</v>
      </c>
      <c r="H32" s="319">
        <v>50800020</v>
      </c>
      <c r="I32" s="319" t="s">
        <v>1993</v>
      </c>
      <c r="J32" s="319" t="s">
        <v>1633</v>
      </c>
      <c r="K32" s="319" t="s">
        <v>454</v>
      </c>
      <c r="L32" s="320">
        <v>45680</v>
      </c>
      <c r="M32" s="319" t="s">
        <v>1912</v>
      </c>
      <c r="N32" s="319" t="s">
        <v>1994</v>
      </c>
      <c r="O32" s="320"/>
      <c r="P32" s="319" t="s">
        <v>1873</v>
      </c>
      <c r="Q32" s="319" t="s">
        <v>1534</v>
      </c>
      <c r="R32" s="322">
        <v>2319590</v>
      </c>
      <c r="S32" s="319" t="s">
        <v>89</v>
      </c>
      <c r="T32" s="321">
        <v>142.11000000000001</v>
      </c>
      <c r="U32" s="319" t="s">
        <v>306</v>
      </c>
      <c r="V32" s="319" t="s">
        <v>307</v>
      </c>
      <c r="W32" s="319" t="s">
        <v>1633</v>
      </c>
      <c r="X32" s="319" t="s">
        <v>1633</v>
      </c>
      <c r="Y32" s="319" t="s">
        <v>1633</v>
      </c>
      <c r="Z32" s="319" t="s">
        <v>1633</v>
      </c>
      <c r="AA32" s="319" t="s">
        <v>1874</v>
      </c>
      <c r="AB32" s="319" t="s">
        <v>1633</v>
      </c>
      <c r="AC32" s="320">
        <v>45680</v>
      </c>
      <c r="AD32" s="319"/>
      <c r="AE32" s="319"/>
      <c r="AF32" s="319" t="s">
        <v>1633</v>
      </c>
      <c r="AG32" s="319" t="s">
        <v>1995</v>
      </c>
      <c r="AH32" s="319" t="s">
        <v>1875</v>
      </c>
      <c r="AI32" s="319" t="s">
        <v>1876</v>
      </c>
      <c r="AJ32" s="322">
        <v>2</v>
      </c>
      <c r="AK32" s="319" t="s">
        <v>1709</v>
      </c>
      <c r="AL32" s="323" t="s">
        <v>1877</v>
      </c>
      <c r="AM32" s="319" t="s">
        <v>1633</v>
      </c>
      <c r="AN32" s="319" t="s">
        <v>1633</v>
      </c>
      <c r="AO32" s="319" t="s">
        <v>1633</v>
      </c>
      <c r="AP32" s="183" t="s">
        <v>1880</v>
      </c>
      <c r="AQ32" s="319" t="s">
        <v>1633</v>
      </c>
      <c r="AR32" s="183" t="s">
        <v>1881</v>
      </c>
      <c r="AS32" s="183" t="s">
        <v>1641</v>
      </c>
      <c r="AT32" s="183" t="s">
        <v>1817</v>
      </c>
      <c r="AU32" s="183" t="str">
        <f t="shared" si="0"/>
        <v>SMS</v>
      </c>
      <c r="AV32" s="324">
        <f t="shared" si="1"/>
        <v>2319590</v>
      </c>
    </row>
    <row r="33" spans="1:48" x14ac:dyDescent="0.25">
      <c r="A33" s="319" t="s">
        <v>1867</v>
      </c>
      <c r="B33" s="319" t="s">
        <v>1810</v>
      </c>
      <c r="C33" s="319" t="s">
        <v>1868</v>
      </c>
      <c r="D33" s="319" t="s">
        <v>1882</v>
      </c>
      <c r="E33" s="320">
        <v>45687</v>
      </c>
      <c r="F33" s="319" t="s">
        <v>1996</v>
      </c>
      <c r="G33" s="319" t="s">
        <v>1884</v>
      </c>
      <c r="H33" s="319">
        <v>50300010</v>
      </c>
      <c r="I33" s="319" t="s">
        <v>1997</v>
      </c>
      <c r="J33" s="319" t="s">
        <v>1633</v>
      </c>
      <c r="K33" s="319" t="s">
        <v>1369</v>
      </c>
      <c r="L33" s="320">
        <v>45687</v>
      </c>
      <c r="M33" s="319" t="s">
        <v>1886</v>
      </c>
      <c r="N33" s="319" t="s">
        <v>1998</v>
      </c>
      <c r="O33" s="320"/>
      <c r="P33" s="319" t="s">
        <v>1873</v>
      </c>
      <c r="Q33" s="319" t="s">
        <v>1534</v>
      </c>
      <c r="R33" s="322">
        <v>1855754</v>
      </c>
      <c r="S33" s="319" t="s">
        <v>89</v>
      </c>
      <c r="T33" s="321">
        <v>113.45</v>
      </c>
      <c r="U33" s="319" t="s">
        <v>306</v>
      </c>
      <c r="V33" s="319" t="s">
        <v>307</v>
      </c>
      <c r="W33" s="319" t="s">
        <v>1633</v>
      </c>
      <c r="X33" s="319" t="s">
        <v>1633</v>
      </c>
      <c r="Y33" s="319" t="s">
        <v>1633</v>
      </c>
      <c r="Z33" s="319" t="s">
        <v>1633</v>
      </c>
      <c r="AA33" s="319" t="s">
        <v>1874</v>
      </c>
      <c r="AB33" s="319" t="s">
        <v>1633</v>
      </c>
      <c r="AC33" s="320">
        <v>45687</v>
      </c>
      <c r="AD33" s="319"/>
      <c r="AE33" s="319"/>
      <c r="AF33" s="319" t="s">
        <v>1633</v>
      </c>
      <c r="AG33" s="319" t="s">
        <v>1633</v>
      </c>
      <c r="AH33" s="319" t="s">
        <v>1875</v>
      </c>
      <c r="AI33" s="319" t="s">
        <v>1876</v>
      </c>
      <c r="AJ33" s="325">
        <v>0</v>
      </c>
      <c r="AK33" s="319" t="s">
        <v>1633</v>
      </c>
      <c r="AL33" s="319" t="s">
        <v>1633</v>
      </c>
      <c r="AM33" s="319" t="s">
        <v>1633</v>
      </c>
      <c r="AN33" s="319" t="s">
        <v>1633</v>
      </c>
      <c r="AO33" s="319" t="s">
        <v>1633</v>
      </c>
      <c r="AP33" s="183" t="s">
        <v>1880</v>
      </c>
      <c r="AQ33" s="319" t="s">
        <v>1633</v>
      </c>
      <c r="AR33" s="183" t="s">
        <v>1881</v>
      </c>
      <c r="AS33" s="183" t="s">
        <v>1636</v>
      </c>
      <c r="AT33" s="183" t="s">
        <v>1817</v>
      </c>
      <c r="AU33" s="183" t="str">
        <f t="shared" si="0"/>
        <v>SMS</v>
      </c>
      <c r="AV33" s="324">
        <f t="shared" si="1"/>
        <v>1855754</v>
      </c>
    </row>
    <row r="34" spans="1:48" x14ac:dyDescent="0.25">
      <c r="A34" s="319" t="s">
        <v>1867</v>
      </c>
      <c r="B34" s="319" t="s">
        <v>1810</v>
      </c>
      <c r="C34" s="319" t="s">
        <v>1868</v>
      </c>
      <c r="D34" s="319" t="s">
        <v>1869</v>
      </c>
      <c r="E34" s="320">
        <v>45680</v>
      </c>
      <c r="F34" s="319" t="s">
        <v>1952</v>
      </c>
      <c r="G34" s="319" t="s">
        <v>1633</v>
      </c>
      <c r="H34" s="319">
        <v>53100010</v>
      </c>
      <c r="I34" s="319" t="s">
        <v>1953</v>
      </c>
      <c r="J34" s="319" t="s">
        <v>1633</v>
      </c>
      <c r="K34" s="319" t="s">
        <v>644</v>
      </c>
      <c r="L34" s="320">
        <v>45680</v>
      </c>
      <c r="M34" s="319" t="s">
        <v>1912</v>
      </c>
      <c r="N34" s="319" t="s">
        <v>1633</v>
      </c>
      <c r="O34" s="320"/>
      <c r="P34" s="319" t="s">
        <v>1873</v>
      </c>
      <c r="Q34" s="319" t="s">
        <v>89</v>
      </c>
      <c r="R34" s="321">
        <v>98.1</v>
      </c>
      <c r="S34" s="319" t="s">
        <v>89</v>
      </c>
      <c r="T34" s="321">
        <v>98.1</v>
      </c>
      <c r="U34" s="319" t="s">
        <v>306</v>
      </c>
      <c r="V34" s="319" t="s">
        <v>307</v>
      </c>
      <c r="W34" s="319" t="s">
        <v>1633</v>
      </c>
      <c r="X34" s="319" t="s">
        <v>1633</v>
      </c>
      <c r="Y34" s="319" t="s">
        <v>1633</v>
      </c>
      <c r="Z34" s="319" t="s">
        <v>1633</v>
      </c>
      <c r="AA34" s="319" t="s">
        <v>1874</v>
      </c>
      <c r="AB34" s="319" t="s">
        <v>1633</v>
      </c>
      <c r="AC34" s="320">
        <v>45680</v>
      </c>
      <c r="AD34" s="319"/>
      <c r="AE34" s="319"/>
      <c r="AF34" s="319" t="s">
        <v>1633</v>
      </c>
      <c r="AG34" s="319" t="s">
        <v>1633</v>
      </c>
      <c r="AH34" s="319" t="s">
        <v>1875</v>
      </c>
      <c r="AI34" s="319" t="s">
        <v>1876</v>
      </c>
      <c r="AJ34" s="322">
        <v>50</v>
      </c>
      <c r="AK34" s="319" t="s">
        <v>1935</v>
      </c>
      <c r="AL34" s="323" t="s">
        <v>1877</v>
      </c>
      <c r="AM34" s="319" t="s">
        <v>1999</v>
      </c>
      <c r="AN34" s="319" t="s">
        <v>2000</v>
      </c>
      <c r="AO34" s="319" t="s">
        <v>1633</v>
      </c>
      <c r="AP34" s="183" t="s">
        <v>1880</v>
      </c>
      <c r="AQ34" s="319" t="s">
        <v>1633</v>
      </c>
      <c r="AR34" s="183" t="s">
        <v>1881</v>
      </c>
      <c r="AS34" s="183" t="s">
        <v>1641</v>
      </c>
      <c r="AT34" s="183" t="s">
        <v>1817</v>
      </c>
      <c r="AU34" s="183" t="str">
        <f t="shared" si="0"/>
        <v>SMS</v>
      </c>
      <c r="AV34" s="324">
        <f t="shared" si="1"/>
        <v>1618650</v>
      </c>
    </row>
    <row r="35" spans="1:48" x14ac:dyDescent="0.25">
      <c r="A35" s="319" t="s">
        <v>1867</v>
      </c>
      <c r="B35" s="319" t="s">
        <v>1810</v>
      </c>
      <c r="C35" s="319" t="s">
        <v>1868</v>
      </c>
      <c r="D35" s="319" t="s">
        <v>1869</v>
      </c>
      <c r="E35" s="320">
        <v>45667</v>
      </c>
      <c r="F35" s="319" t="s">
        <v>2001</v>
      </c>
      <c r="G35" s="319" t="s">
        <v>1633</v>
      </c>
      <c r="H35" s="319">
        <v>53100010</v>
      </c>
      <c r="I35" s="319" t="s">
        <v>1900</v>
      </c>
      <c r="J35" s="319" t="s">
        <v>1633</v>
      </c>
      <c r="K35" s="319" t="s">
        <v>644</v>
      </c>
      <c r="L35" s="320">
        <v>45667</v>
      </c>
      <c r="M35" s="319" t="s">
        <v>1901</v>
      </c>
      <c r="N35" s="319" t="s">
        <v>1633</v>
      </c>
      <c r="O35" s="320"/>
      <c r="P35" s="319" t="s">
        <v>1873</v>
      </c>
      <c r="Q35" s="319" t="s">
        <v>89</v>
      </c>
      <c r="R35" s="321">
        <v>93.23</v>
      </c>
      <c r="S35" s="319" t="s">
        <v>89</v>
      </c>
      <c r="T35" s="321">
        <v>93.23</v>
      </c>
      <c r="U35" s="319" t="s">
        <v>306</v>
      </c>
      <c r="V35" s="319" t="s">
        <v>307</v>
      </c>
      <c r="W35" s="319" t="s">
        <v>1633</v>
      </c>
      <c r="X35" s="319" t="s">
        <v>1633</v>
      </c>
      <c r="Y35" s="319" t="s">
        <v>1633</v>
      </c>
      <c r="Z35" s="319" t="s">
        <v>1633</v>
      </c>
      <c r="AA35" s="319" t="s">
        <v>1874</v>
      </c>
      <c r="AB35" s="319" t="s">
        <v>1633</v>
      </c>
      <c r="AC35" s="320">
        <v>45667</v>
      </c>
      <c r="AD35" s="319"/>
      <c r="AE35" s="319"/>
      <c r="AF35" s="319" t="s">
        <v>1633</v>
      </c>
      <c r="AG35" s="319" t="s">
        <v>1633</v>
      </c>
      <c r="AH35" s="319" t="s">
        <v>1875</v>
      </c>
      <c r="AI35" s="319" t="s">
        <v>1876</v>
      </c>
      <c r="AJ35" s="322">
        <v>10</v>
      </c>
      <c r="AK35" s="319" t="s">
        <v>1709</v>
      </c>
      <c r="AL35" s="323" t="s">
        <v>1877</v>
      </c>
      <c r="AM35" s="319" t="s">
        <v>2002</v>
      </c>
      <c r="AN35" s="319" t="s">
        <v>2003</v>
      </c>
      <c r="AO35" s="319" t="s">
        <v>1633</v>
      </c>
      <c r="AP35" s="183" t="s">
        <v>1880</v>
      </c>
      <c r="AQ35" s="319" t="s">
        <v>1633</v>
      </c>
      <c r="AR35" s="183" t="s">
        <v>1881</v>
      </c>
      <c r="AS35" s="183" t="s">
        <v>1641</v>
      </c>
      <c r="AT35" s="183" t="s">
        <v>1817</v>
      </c>
      <c r="AU35" s="183" t="str">
        <f t="shared" si="0"/>
        <v>SMS</v>
      </c>
      <c r="AV35" s="324">
        <f t="shared" si="1"/>
        <v>1538295</v>
      </c>
    </row>
    <row r="36" spans="1:48" x14ac:dyDescent="0.25">
      <c r="A36" s="319" t="s">
        <v>1867</v>
      </c>
      <c r="B36" s="319" t="s">
        <v>1810</v>
      </c>
      <c r="C36" s="319" t="s">
        <v>1868</v>
      </c>
      <c r="D36" s="319" t="s">
        <v>1869</v>
      </c>
      <c r="E36" s="320">
        <v>45687</v>
      </c>
      <c r="F36" s="319" t="s">
        <v>2004</v>
      </c>
      <c r="G36" s="319" t="s">
        <v>1633</v>
      </c>
      <c r="H36" s="319">
        <v>50200010</v>
      </c>
      <c r="I36" s="319" t="s">
        <v>2005</v>
      </c>
      <c r="J36" s="319" t="s">
        <v>1633</v>
      </c>
      <c r="K36" s="319" t="s">
        <v>1635</v>
      </c>
      <c r="L36" s="320">
        <v>45687</v>
      </c>
      <c r="M36" s="319" t="s">
        <v>2006</v>
      </c>
      <c r="N36" s="319" t="s">
        <v>1633</v>
      </c>
      <c r="O36" s="320"/>
      <c r="P36" s="319" t="s">
        <v>1873</v>
      </c>
      <c r="Q36" s="319" t="s">
        <v>89</v>
      </c>
      <c r="R36" s="321">
        <v>74.11</v>
      </c>
      <c r="S36" s="319" t="s">
        <v>89</v>
      </c>
      <c r="T36" s="321">
        <v>74.11</v>
      </c>
      <c r="U36" s="319" t="s">
        <v>306</v>
      </c>
      <c r="V36" s="319" t="s">
        <v>307</v>
      </c>
      <c r="W36" s="319" t="s">
        <v>1633</v>
      </c>
      <c r="X36" s="319" t="s">
        <v>1633</v>
      </c>
      <c r="Y36" s="319" t="s">
        <v>1633</v>
      </c>
      <c r="Z36" s="319" t="s">
        <v>1633</v>
      </c>
      <c r="AA36" s="319" t="s">
        <v>1874</v>
      </c>
      <c r="AB36" s="319" t="s">
        <v>1633</v>
      </c>
      <c r="AC36" s="320">
        <v>45687</v>
      </c>
      <c r="AD36" s="319"/>
      <c r="AE36" s="319"/>
      <c r="AF36" s="319" t="s">
        <v>1633</v>
      </c>
      <c r="AG36" s="319" t="s">
        <v>1633</v>
      </c>
      <c r="AH36" s="319" t="s">
        <v>1875</v>
      </c>
      <c r="AI36" s="319" t="s">
        <v>1876</v>
      </c>
      <c r="AJ36" s="322">
        <v>1</v>
      </c>
      <c r="AK36" s="319" t="s">
        <v>2007</v>
      </c>
      <c r="AL36" s="323" t="s">
        <v>1877</v>
      </c>
      <c r="AM36" s="319" t="s">
        <v>2008</v>
      </c>
      <c r="AN36" s="319" t="s">
        <v>2009</v>
      </c>
      <c r="AO36" s="319" t="s">
        <v>1633</v>
      </c>
      <c r="AP36" s="183" t="s">
        <v>1880</v>
      </c>
      <c r="AQ36" s="319" t="s">
        <v>1633</v>
      </c>
      <c r="AR36" s="183" t="s">
        <v>1881</v>
      </c>
      <c r="AS36" s="183" t="s">
        <v>1634</v>
      </c>
      <c r="AT36" s="183" t="s">
        <v>1817</v>
      </c>
      <c r="AU36" s="183" t="str">
        <f t="shared" si="0"/>
        <v>SMS</v>
      </c>
      <c r="AV36" s="324">
        <f t="shared" si="1"/>
        <v>1222815</v>
      </c>
    </row>
    <row r="37" spans="1:48" x14ac:dyDescent="0.25">
      <c r="A37" s="319" t="s">
        <v>1867</v>
      </c>
      <c r="B37" s="319" t="s">
        <v>1810</v>
      </c>
      <c r="C37" s="319" t="s">
        <v>1868</v>
      </c>
      <c r="D37" s="319" t="s">
        <v>1869</v>
      </c>
      <c r="E37" s="320">
        <v>45667</v>
      </c>
      <c r="F37" s="319" t="s">
        <v>2010</v>
      </c>
      <c r="G37" s="319" t="s">
        <v>1633</v>
      </c>
      <c r="H37" s="319">
        <v>53100010</v>
      </c>
      <c r="I37" s="319" t="s">
        <v>1900</v>
      </c>
      <c r="J37" s="319" t="s">
        <v>1633</v>
      </c>
      <c r="K37" s="319" t="s">
        <v>644</v>
      </c>
      <c r="L37" s="320">
        <v>45667</v>
      </c>
      <c r="M37" s="319" t="s">
        <v>1901</v>
      </c>
      <c r="N37" s="319" t="s">
        <v>1633</v>
      </c>
      <c r="O37" s="320"/>
      <c r="P37" s="319" t="s">
        <v>1873</v>
      </c>
      <c r="Q37" s="319" t="s">
        <v>89</v>
      </c>
      <c r="R37" s="321">
        <v>58.65</v>
      </c>
      <c r="S37" s="319" t="s">
        <v>89</v>
      </c>
      <c r="T37" s="321">
        <v>58.65</v>
      </c>
      <c r="U37" s="319" t="s">
        <v>306</v>
      </c>
      <c r="V37" s="319" t="s">
        <v>307</v>
      </c>
      <c r="W37" s="319" t="s">
        <v>1633</v>
      </c>
      <c r="X37" s="319" t="s">
        <v>1633</v>
      </c>
      <c r="Y37" s="319" t="s">
        <v>1633</v>
      </c>
      <c r="Z37" s="319" t="s">
        <v>1633</v>
      </c>
      <c r="AA37" s="319" t="s">
        <v>1874</v>
      </c>
      <c r="AB37" s="319" t="s">
        <v>1633</v>
      </c>
      <c r="AC37" s="320">
        <v>45667</v>
      </c>
      <c r="AD37" s="319"/>
      <c r="AE37" s="319"/>
      <c r="AF37" s="319" t="s">
        <v>1633</v>
      </c>
      <c r="AG37" s="319" t="s">
        <v>1633</v>
      </c>
      <c r="AH37" s="319" t="s">
        <v>1875</v>
      </c>
      <c r="AI37" s="319" t="s">
        <v>1876</v>
      </c>
      <c r="AJ37" s="322">
        <v>4</v>
      </c>
      <c r="AK37" s="319" t="s">
        <v>1709</v>
      </c>
      <c r="AL37" s="323" t="s">
        <v>1877</v>
      </c>
      <c r="AM37" s="319" t="s">
        <v>2011</v>
      </c>
      <c r="AN37" s="319" t="s">
        <v>2012</v>
      </c>
      <c r="AO37" s="319" t="s">
        <v>1633</v>
      </c>
      <c r="AP37" s="183" t="s">
        <v>1880</v>
      </c>
      <c r="AQ37" s="319" t="s">
        <v>1633</v>
      </c>
      <c r="AR37" s="183" t="s">
        <v>1881</v>
      </c>
      <c r="AS37" s="183" t="s">
        <v>1641</v>
      </c>
      <c r="AT37" s="183" t="s">
        <v>1817</v>
      </c>
      <c r="AU37" s="183" t="str">
        <f t="shared" si="0"/>
        <v>SMS</v>
      </c>
      <c r="AV37" s="324">
        <f t="shared" si="1"/>
        <v>967725</v>
      </c>
    </row>
    <row r="38" spans="1:48" x14ac:dyDescent="0.25">
      <c r="A38" s="319" t="s">
        <v>1867</v>
      </c>
      <c r="B38" s="319" t="s">
        <v>1810</v>
      </c>
      <c r="C38" s="319" t="s">
        <v>1868</v>
      </c>
      <c r="D38" s="319" t="s">
        <v>1888</v>
      </c>
      <c r="E38" s="320">
        <v>45671</v>
      </c>
      <c r="F38" s="319" t="s">
        <v>1633</v>
      </c>
      <c r="G38" s="319" t="s">
        <v>1633</v>
      </c>
      <c r="H38" s="319">
        <v>50800020</v>
      </c>
      <c r="I38" s="319" t="s">
        <v>2013</v>
      </c>
      <c r="J38" s="319" t="s">
        <v>1633</v>
      </c>
      <c r="K38" s="319" t="s">
        <v>454</v>
      </c>
      <c r="L38" s="320">
        <v>45671</v>
      </c>
      <c r="M38" s="319" t="s">
        <v>2014</v>
      </c>
      <c r="N38" s="319" t="s">
        <v>2015</v>
      </c>
      <c r="O38" s="320"/>
      <c r="P38" s="319" t="s">
        <v>1873</v>
      </c>
      <c r="Q38" s="319" t="s">
        <v>1534</v>
      </c>
      <c r="R38" s="322">
        <v>750000</v>
      </c>
      <c r="S38" s="319" t="s">
        <v>89</v>
      </c>
      <c r="T38" s="321">
        <v>46.32</v>
      </c>
      <c r="U38" s="319" t="s">
        <v>306</v>
      </c>
      <c r="V38" s="319" t="s">
        <v>307</v>
      </c>
      <c r="W38" s="319" t="s">
        <v>1633</v>
      </c>
      <c r="X38" s="319" t="s">
        <v>1633</v>
      </c>
      <c r="Y38" s="319" t="s">
        <v>1633</v>
      </c>
      <c r="Z38" s="319" t="s">
        <v>1633</v>
      </c>
      <c r="AA38" s="319" t="s">
        <v>1874</v>
      </c>
      <c r="AB38" s="319" t="s">
        <v>1633</v>
      </c>
      <c r="AC38" s="320">
        <v>45671</v>
      </c>
      <c r="AD38" s="319"/>
      <c r="AE38" s="319"/>
      <c r="AF38" s="319" t="s">
        <v>1633</v>
      </c>
      <c r="AG38" s="319" t="s">
        <v>2016</v>
      </c>
      <c r="AH38" s="319" t="s">
        <v>1875</v>
      </c>
      <c r="AI38" s="319" t="s">
        <v>1876</v>
      </c>
      <c r="AJ38" s="322">
        <v>10</v>
      </c>
      <c r="AK38" s="319" t="s">
        <v>1709</v>
      </c>
      <c r="AL38" s="323" t="s">
        <v>1877</v>
      </c>
      <c r="AM38" s="319" t="s">
        <v>1633</v>
      </c>
      <c r="AN38" s="319" t="s">
        <v>1633</v>
      </c>
      <c r="AO38" s="319" t="s">
        <v>1633</v>
      </c>
      <c r="AP38" s="183" t="s">
        <v>1880</v>
      </c>
      <c r="AQ38" s="319" t="s">
        <v>1633</v>
      </c>
      <c r="AR38" s="183" t="s">
        <v>1881</v>
      </c>
      <c r="AS38" s="183" t="s">
        <v>1641</v>
      </c>
      <c r="AT38" s="183" t="s">
        <v>1817</v>
      </c>
      <c r="AU38" s="183" t="str">
        <f t="shared" si="0"/>
        <v>SMS</v>
      </c>
      <c r="AV38" s="324">
        <f t="shared" si="1"/>
        <v>750000</v>
      </c>
    </row>
    <row r="39" spans="1:48" x14ac:dyDescent="0.25">
      <c r="A39" s="319" t="s">
        <v>1867</v>
      </c>
      <c r="B39" s="319" t="s">
        <v>1810</v>
      </c>
      <c r="C39" s="319" t="s">
        <v>1868</v>
      </c>
      <c r="D39" s="319" t="s">
        <v>1869</v>
      </c>
      <c r="E39" s="320">
        <v>45687</v>
      </c>
      <c r="F39" s="319" t="s">
        <v>2017</v>
      </c>
      <c r="G39" s="319" t="s">
        <v>1633</v>
      </c>
      <c r="H39" s="319">
        <v>53100010</v>
      </c>
      <c r="I39" s="319" t="s">
        <v>2005</v>
      </c>
      <c r="J39" s="319" t="s">
        <v>1633</v>
      </c>
      <c r="K39" s="319" t="s">
        <v>644</v>
      </c>
      <c r="L39" s="320">
        <v>45687</v>
      </c>
      <c r="M39" s="319" t="s">
        <v>2006</v>
      </c>
      <c r="N39" s="319" t="s">
        <v>1633</v>
      </c>
      <c r="O39" s="320"/>
      <c r="P39" s="319" t="s">
        <v>1873</v>
      </c>
      <c r="Q39" s="319" t="s">
        <v>89</v>
      </c>
      <c r="R39" s="321">
        <v>35.200000000000003</v>
      </c>
      <c r="S39" s="319" t="s">
        <v>89</v>
      </c>
      <c r="T39" s="321">
        <v>35.200000000000003</v>
      </c>
      <c r="U39" s="319" t="s">
        <v>306</v>
      </c>
      <c r="V39" s="319" t="s">
        <v>307</v>
      </c>
      <c r="W39" s="319" t="s">
        <v>1633</v>
      </c>
      <c r="X39" s="319" t="s">
        <v>1633</v>
      </c>
      <c r="Y39" s="319" t="s">
        <v>1633</v>
      </c>
      <c r="Z39" s="319" t="s">
        <v>1633</v>
      </c>
      <c r="AA39" s="319" t="s">
        <v>1874</v>
      </c>
      <c r="AB39" s="319" t="s">
        <v>1633</v>
      </c>
      <c r="AC39" s="320">
        <v>45687</v>
      </c>
      <c r="AD39" s="319"/>
      <c r="AE39" s="319"/>
      <c r="AF39" s="319" t="s">
        <v>1633</v>
      </c>
      <c r="AG39" s="319" t="s">
        <v>1633</v>
      </c>
      <c r="AH39" s="319" t="s">
        <v>1875</v>
      </c>
      <c r="AI39" s="319" t="s">
        <v>1876</v>
      </c>
      <c r="AJ39" s="322">
        <v>1</v>
      </c>
      <c r="AK39" s="319" t="s">
        <v>1709</v>
      </c>
      <c r="AL39" s="323" t="s">
        <v>1877</v>
      </c>
      <c r="AM39" s="319" t="s">
        <v>2018</v>
      </c>
      <c r="AN39" s="319" t="s">
        <v>2019</v>
      </c>
      <c r="AO39" s="319" t="s">
        <v>1633</v>
      </c>
      <c r="AP39" s="183" t="s">
        <v>1880</v>
      </c>
      <c r="AQ39" s="319" t="s">
        <v>1633</v>
      </c>
      <c r="AR39" s="183" t="s">
        <v>1881</v>
      </c>
      <c r="AS39" s="183" t="s">
        <v>1641</v>
      </c>
      <c r="AT39" s="183" t="s">
        <v>1817</v>
      </c>
      <c r="AU39" s="183" t="str">
        <f t="shared" si="0"/>
        <v>SMS</v>
      </c>
      <c r="AV39" s="324">
        <f t="shared" si="1"/>
        <v>580800</v>
      </c>
    </row>
    <row r="40" spans="1:48" x14ac:dyDescent="0.25">
      <c r="A40" s="319" t="s">
        <v>1867</v>
      </c>
      <c r="B40" s="319" t="s">
        <v>1810</v>
      </c>
      <c r="C40" s="319" t="s">
        <v>1868</v>
      </c>
      <c r="D40" s="319" t="s">
        <v>1869</v>
      </c>
      <c r="E40" s="320">
        <v>45666</v>
      </c>
      <c r="F40" s="319" t="s">
        <v>2020</v>
      </c>
      <c r="G40" s="319" t="s">
        <v>1633</v>
      </c>
      <c r="H40" s="319">
        <v>53100010</v>
      </c>
      <c r="I40" s="319" t="s">
        <v>1982</v>
      </c>
      <c r="J40" s="319" t="s">
        <v>1633</v>
      </c>
      <c r="K40" s="319" t="s">
        <v>644</v>
      </c>
      <c r="L40" s="320">
        <v>45666</v>
      </c>
      <c r="M40" s="319" t="s">
        <v>1983</v>
      </c>
      <c r="N40" s="319" t="s">
        <v>1633</v>
      </c>
      <c r="O40" s="320"/>
      <c r="P40" s="319" t="s">
        <v>1873</v>
      </c>
      <c r="Q40" s="319" t="s">
        <v>89</v>
      </c>
      <c r="R40" s="321">
        <v>19.97</v>
      </c>
      <c r="S40" s="319" t="s">
        <v>89</v>
      </c>
      <c r="T40" s="321">
        <v>19.97</v>
      </c>
      <c r="U40" s="319" t="s">
        <v>306</v>
      </c>
      <c r="V40" s="319" t="s">
        <v>307</v>
      </c>
      <c r="W40" s="319" t="s">
        <v>1633</v>
      </c>
      <c r="X40" s="319" t="s">
        <v>1633</v>
      </c>
      <c r="Y40" s="319" t="s">
        <v>1633</v>
      </c>
      <c r="Z40" s="319" t="s">
        <v>1633</v>
      </c>
      <c r="AA40" s="319" t="s">
        <v>1874</v>
      </c>
      <c r="AB40" s="319" t="s">
        <v>1633</v>
      </c>
      <c r="AC40" s="320">
        <v>45666</v>
      </c>
      <c r="AD40" s="319"/>
      <c r="AE40" s="319"/>
      <c r="AF40" s="319" t="s">
        <v>1633</v>
      </c>
      <c r="AG40" s="319" t="s">
        <v>1633</v>
      </c>
      <c r="AH40" s="319" t="s">
        <v>1875</v>
      </c>
      <c r="AI40" s="319" t="s">
        <v>1876</v>
      </c>
      <c r="AJ40" s="322">
        <v>1</v>
      </c>
      <c r="AK40" s="319" t="s">
        <v>1709</v>
      </c>
      <c r="AL40" s="323" t="s">
        <v>1877</v>
      </c>
      <c r="AM40" s="319" t="s">
        <v>2021</v>
      </c>
      <c r="AN40" s="319" t="s">
        <v>2022</v>
      </c>
      <c r="AO40" s="319" t="s">
        <v>1633</v>
      </c>
      <c r="AP40" s="183" t="s">
        <v>1880</v>
      </c>
      <c r="AQ40" s="319" t="s">
        <v>1633</v>
      </c>
      <c r="AR40" s="183" t="s">
        <v>1881</v>
      </c>
      <c r="AS40" s="183" t="s">
        <v>1641</v>
      </c>
      <c r="AT40" s="183" t="s">
        <v>1817</v>
      </c>
      <c r="AU40" s="183" t="str">
        <f t="shared" si="0"/>
        <v>SMS</v>
      </c>
      <c r="AV40" s="324">
        <f t="shared" si="1"/>
        <v>329505</v>
      </c>
    </row>
    <row r="41" spans="1:48" x14ac:dyDescent="0.25">
      <c r="A41" s="319" t="s">
        <v>1867</v>
      </c>
      <c r="B41" s="319" t="s">
        <v>1810</v>
      </c>
      <c r="C41" s="319" t="s">
        <v>1868</v>
      </c>
      <c r="D41" s="319" t="s">
        <v>1869</v>
      </c>
      <c r="E41" s="320">
        <v>45664</v>
      </c>
      <c r="F41" s="319" t="s">
        <v>2023</v>
      </c>
      <c r="G41" s="319" t="s">
        <v>1633</v>
      </c>
      <c r="H41" s="319">
        <v>50200010</v>
      </c>
      <c r="I41" s="319" t="s">
        <v>2024</v>
      </c>
      <c r="J41" s="319" t="s">
        <v>1633</v>
      </c>
      <c r="K41" s="319" t="s">
        <v>1635</v>
      </c>
      <c r="L41" s="320">
        <v>45664</v>
      </c>
      <c r="M41" s="319" t="s">
        <v>1970</v>
      </c>
      <c r="N41" s="319" t="s">
        <v>1633</v>
      </c>
      <c r="O41" s="320"/>
      <c r="P41" s="319" t="s">
        <v>1873</v>
      </c>
      <c r="Q41" s="319" t="s">
        <v>89</v>
      </c>
      <c r="R41" s="321">
        <v>19.079999999999998</v>
      </c>
      <c r="S41" s="319" t="s">
        <v>89</v>
      </c>
      <c r="T41" s="321">
        <v>19.079999999999998</v>
      </c>
      <c r="U41" s="319" t="s">
        <v>306</v>
      </c>
      <c r="V41" s="319" t="s">
        <v>307</v>
      </c>
      <c r="W41" s="319" t="s">
        <v>1633</v>
      </c>
      <c r="X41" s="319" t="s">
        <v>1633</v>
      </c>
      <c r="Y41" s="319" t="s">
        <v>1633</v>
      </c>
      <c r="Z41" s="319" t="s">
        <v>1633</v>
      </c>
      <c r="AA41" s="319" t="s">
        <v>1874</v>
      </c>
      <c r="AB41" s="319" t="s">
        <v>1633</v>
      </c>
      <c r="AC41" s="320">
        <v>45664</v>
      </c>
      <c r="AD41" s="319"/>
      <c r="AE41" s="319"/>
      <c r="AF41" s="319" t="s">
        <v>1633</v>
      </c>
      <c r="AG41" s="319" t="s">
        <v>1633</v>
      </c>
      <c r="AH41" s="319" t="s">
        <v>1875</v>
      </c>
      <c r="AI41" s="319" t="s">
        <v>1876</v>
      </c>
      <c r="AJ41" s="322">
        <v>30</v>
      </c>
      <c r="AK41" s="319" t="s">
        <v>2025</v>
      </c>
      <c r="AL41" s="323" t="s">
        <v>1877</v>
      </c>
      <c r="AM41" s="319" t="s">
        <v>2026</v>
      </c>
      <c r="AN41" s="319" t="s">
        <v>2027</v>
      </c>
      <c r="AO41" s="319" t="s">
        <v>1633</v>
      </c>
      <c r="AP41" s="183" t="s">
        <v>1880</v>
      </c>
      <c r="AQ41" s="319" t="s">
        <v>1633</v>
      </c>
      <c r="AR41" s="183" t="s">
        <v>1881</v>
      </c>
      <c r="AS41" s="183" t="s">
        <v>1634</v>
      </c>
      <c r="AT41" s="183" t="s">
        <v>1817</v>
      </c>
      <c r="AU41" s="183" t="str">
        <f t="shared" si="0"/>
        <v>SMS</v>
      </c>
      <c r="AV41" s="324">
        <f t="shared" si="1"/>
        <v>314820</v>
      </c>
    </row>
    <row r="42" spans="1:48" x14ac:dyDescent="0.25">
      <c r="A42" s="319" t="s">
        <v>1867</v>
      </c>
      <c r="B42" s="319" t="s">
        <v>1810</v>
      </c>
      <c r="C42" s="319" t="s">
        <v>1868</v>
      </c>
      <c r="D42" s="319" t="s">
        <v>1869</v>
      </c>
      <c r="E42" s="320">
        <v>45660</v>
      </c>
      <c r="F42" s="319" t="s">
        <v>2028</v>
      </c>
      <c r="G42" s="319" t="s">
        <v>1633</v>
      </c>
      <c r="H42" s="319">
        <v>50200010</v>
      </c>
      <c r="I42" s="319" t="s">
        <v>2029</v>
      </c>
      <c r="J42" s="319" t="s">
        <v>1633</v>
      </c>
      <c r="K42" s="319" t="s">
        <v>1635</v>
      </c>
      <c r="L42" s="320">
        <v>45660</v>
      </c>
      <c r="M42" s="319" t="s">
        <v>1922</v>
      </c>
      <c r="N42" s="319" t="s">
        <v>1633</v>
      </c>
      <c r="O42" s="320"/>
      <c r="P42" s="319" t="s">
        <v>1873</v>
      </c>
      <c r="Q42" s="319" t="s">
        <v>89</v>
      </c>
      <c r="R42" s="321">
        <v>17.34</v>
      </c>
      <c r="S42" s="319" t="s">
        <v>89</v>
      </c>
      <c r="T42" s="321">
        <v>17.34</v>
      </c>
      <c r="U42" s="319" t="s">
        <v>306</v>
      </c>
      <c r="V42" s="319" t="s">
        <v>307</v>
      </c>
      <c r="W42" s="319" t="s">
        <v>1633</v>
      </c>
      <c r="X42" s="319" t="s">
        <v>1633</v>
      </c>
      <c r="Y42" s="319" t="s">
        <v>1633</v>
      </c>
      <c r="Z42" s="319" t="s">
        <v>1633</v>
      </c>
      <c r="AA42" s="319" t="s">
        <v>1874</v>
      </c>
      <c r="AB42" s="319" t="s">
        <v>1633</v>
      </c>
      <c r="AC42" s="320">
        <v>45660</v>
      </c>
      <c r="AD42" s="319"/>
      <c r="AE42" s="319"/>
      <c r="AF42" s="319" t="s">
        <v>1633</v>
      </c>
      <c r="AG42" s="319" t="s">
        <v>1633</v>
      </c>
      <c r="AH42" s="319" t="s">
        <v>1875</v>
      </c>
      <c r="AI42" s="319" t="s">
        <v>1876</v>
      </c>
      <c r="AJ42" s="322">
        <v>30</v>
      </c>
      <c r="AK42" s="319" t="s">
        <v>1709</v>
      </c>
      <c r="AL42" s="323" t="s">
        <v>1877</v>
      </c>
      <c r="AM42" s="319" t="s">
        <v>2030</v>
      </c>
      <c r="AN42" s="319" t="s">
        <v>2031</v>
      </c>
      <c r="AO42" s="319" t="s">
        <v>1633</v>
      </c>
      <c r="AP42" s="183" t="s">
        <v>1880</v>
      </c>
      <c r="AQ42" s="319" t="s">
        <v>1633</v>
      </c>
      <c r="AR42" s="183" t="s">
        <v>1881</v>
      </c>
      <c r="AS42" s="183" t="s">
        <v>1634</v>
      </c>
      <c r="AT42" s="183" t="s">
        <v>1817</v>
      </c>
      <c r="AU42" s="183" t="str">
        <f t="shared" si="0"/>
        <v>SMS</v>
      </c>
      <c r="AV42" s="324">
        <f t="shared" si="1"/>
        <v>286110</v>
      </c>
    </row>
    <row r="43" spans="1:48" x14ac:dyDescent="0.25">
      <c r="A43" s="319" t="s">
        <v>1867</v>
      </c>
      <c r="B43" s="319" t="s">
        <v>1810</v>
      </c>
      <c r="C43" s="319" t="s">
        <v>1868</v>
      </c>
      <c r="D43" s="319" t="s">
        <v>1869</v>
      </c>
      <c r="E43" s="320">
        <v>45673</v>
      </c>
      <c r="F43" s="319" t="s">
        <v>2032</v>
      </c>
      <c r="G43" s="319" t="s">
        <v>1633</v>
      </c>
      <c r="H43" s="319">
        <v>50200010</v>
      </c>
      <c r="I43" s="319" t="s">
        <v>1933</v>
      </c>
      <c r="J43" s="319" t="s">
        <v>1633</v>
      </c>
      <c r="K43" s="319" t="s">
        <v>1635</v>
      </c>
      <c r="L43" s="320">
        <v>45673</v>
      </c>
      <c r="M43" s="319" t="s">
        <v>1934</v>
      </c>
      <c r="N43" s="319" t="s">
        <v>1633</v>
      </c>
      <c r="O43" s="320"/>
      <c r="P43" s="319" t="s">
        <v>1873</v>
      </c>
      <c r="Q43" s="319" t="s">
        <v>89</v>
      </c>
      <c r="R43" s="321">
        <v>17.329999999999998</v>
      </c>
      <c r="S43" s="319" t="s">
        <v>89</v>
      </c>
      <c r="T43" s="321">
        <v>17.329999999999998</v>
      </c>
      <c r="U43" s="319" t="s">
        <v>306</v>
      </c>
      <c r="V43" s="319" t="s">
        <v>307</v>
      </c>
      <c r="W43" s="319" t="s">
        <v>1633</v>
      </c>
      <c r="X43" s="319" t="s">
        <v>1633</v>
      </c>
      <c r="Y43" s="319" t="s">
        <v>1633</v>
      </c>
      <c r="Z43" s="319" t="s">
        <v>1633</v>
      </c>
      <c r="AA43" s="319" t="s">
        <v>1874</v>
      </c>
      <c r="AB43" s="319" t="s">
        <v>1633</v>
      </c>
      <c r="AC43" s="320">
        <v>45673</v>
      </c>
      <c r="AD43" s="319"/>
      <c r="AE43" s="319"/>
      <c r="AF43" s="319" t="s">
        <v>1633</v>
      </c>
      <c r="AG43" s="319" t="s">
        <v>1633</v>
      </c>
      <c r="AH43" s="319" t="s">
        <v>1875</v>
      </c>
      <c r="AI43" s="319" t="s">
        <v>1876</v>
      </c>
      <c r="AJ43" s="322">
        <v>30</v>
      </c>
      <c r="AK43" s="319" t="s">
        <v>1709</v>
      </c>
      <c r="AL43" s="323" t="s">
        <v>1877</v>
      </c>
      <c r="AM43" s="319" t="s">
        <v>2030</v>
      </c>
      <c r="AN43" s="319" t="s">
        <v>2031</v>
      </c>
      <c r="AO43" s="319" t="s">
        <v>1633</v>
      </c>
      <c r="AP43" s="183" t="s">
        <v>1880</v>
      </c>
      <c r="AQ43" s="319" t="s">
        <v>1633</v>
      </c>
      <c r="AR43" s="183" t="s">
        <v>1881</v>
      </c>
      <c r="AS43" s="183" t="s">
        <v>1634</v>
      </c>
      <c r="AT43" s="183" t="s">
        <v>1817</v>
      </c>
      <c r="AU43" s="183" t="str">
        <f t="shared" si="0"/>
        <v>SMS</v>
      </c>
      <c r="AV43" s="324">
        <f t="shared" si="1"/>
        <v>285945</v>
      </c>
    </row>
    <row r="44" spans="1:48" x14ac:dyDescent="0.25">
      <c r="A44" s="319" t="s">
        <v>1867</v>
      </c>
      <c r="B44" s="319" t="s">
        <v>1810</v>
      </c>
      <c r="C44" s="319" t="s">
        <v>1868</v>
      </c>
      <c r="D44" s="319" t="s">
        <v>1869</v>
      </c>
      <c r="E44" s="320">
        <v>45670</v>
      </c>
      <c r="F44" s="319" t="s">
        <v>2033</v>
      </c>
      <c r="G44" s="319" t="s">
        <v>1633</v>
      </c>
      <c r="H44" s="319">
        <v>50200010</v>
      </c>
      <c r="I44" s="319" t="s">
        <v>1962</v>
      </c>
      <c r="J44" s="319" t="s">
        <v>1633</v>
      </c>
      <c r="K44" s="319" t="s">
        <v>1635</v>
      </c>
      <c r="L44" s="320">
        <v>45670</v>
      </c>
      <c r="M44" s="319" t="s">
        <v>1963</v>
      </c>
      <c r="N44" s="319" t="s">
        <v>1633</v>
      </c>
      <c r="O44" s="320"/>
      <c r="P44" s="319" t="s">
        <v>1873</v>
      </c>
      <c r="Q44" s="319" t="s">
        <v>89</v>
      </c>
      <c r="R44" s="321">
        <v>15.41</v>
      </c>
      <c r="S44" s="319" t="s">
        <v>89</v>
      </c>
      <c r="T44" s="321">
        <v>15.41</v>
      </c>
      <c r="U44" s="319" t="s">
        <v>306</v>
      </c>
      <c r="V44" s="319" t="s">
        <v>307</v>
      </c>
      <c r="W44" s="319" t="s">
        <v>1633</v>
      </c>
      <c r="X44" s="319" t="s">
        <v>1633</v>
      </c>
      <c r="Y44" s="319" t="s">
        <v>1633</v>
      </c>
      <c r="Z44" s="319" t="s">
        <v>1633</v>
      </c>
      <c r="AA44" s="319" t="s">
        <v>1874</v>
      </c>
      <c r="AB44" s="319" t="s">
        <v>1633</v>
      </c>
      <c r="AC44" s="320">
        <v>45670</v>
      </c>
      <c r="AD44" s="319"/>
      <c r="AE44" s="319"/>
      <c r="AF44" s="319" t="s">
        <v>1633</v>
      </c>
      <c r="AG44" s="319" t="s">
        <v>1633</v>
      </c>
      <c r="AH44" s="319" t="s">
        <v>1875</v>
      </c>
      <c r="AI44" s="319" t="s">
        <v>1876</v>
      </c>
      <c r="AJ44" s="322">
        <v>4</v>
      </c>
      <c r="AK44" s="319" t="s">
        <v>1709</v>
      </c>
      <c r="AL44" s="323" t="s">
        <v>1877</v>
      </c>
      <c r="AM44" s="319" t="s">
        <v>2034</v>
      </c>
      <c r="AN44" s="319" t="s">
        <v>2035</v>
      </c>
      <c r="AO44" s="319" t="s">
        <v>1633</v>
      </c>
      <c r="AP44" s="183" t="s">
        <v>1880</v>
      </c>
      <c r="AQ44" s="319" t="s">
        <v>1633</v>
      </c>
      <c r="AR44" s="183" t="s">
        <v>1881</v>
      </c>
      <c r="AS44" s="183" t="s">
        <v>1634</v>
      </c>
      <c r="AT44" s="183" t="s">
        <v>1817</v>
      </c>
      <c r="AU44" s="183" t="str">
        <f t="shared" si="0"/>
        <v>SMS</v>
      </c>
      <c r="AV44" s="324">
        <f t="shared" si="1"/>
        <v>254265</v>
      </c>
    </row>
    <row r="45" spans="1:48" x14ac:dyDescent="0.25">
      <c r="A45" s="319" t="s">
        <v>1867</v>
      </c>
      <c r="B45" s="319" t="s">
        <v>1810</v>
      </c>
      <c r="C45" s="319" t="s">
        <v>1868</v>
      </c>
      <c r="D45" s="319" t="s">
        <v>1869</v>
      </c>
      <c r="E45" s="320">
        <v>45682</v>
      </c>
      <c r="F45" s="319" t="s">
        <v>2036</v>
      </c>
      <c r="G45" s="319" t="s">
        <v>1633</v>
      </c>
      <c r="H45" s="319">
        <v>50200010</v>
      </c>
      <c r="I45" s="319" t="s">
        <v>2037</v>
      </c>
      <c r="J45" s="319" t="s">
        <v>1633</v>
      </c>
      <c r="K45" s="319" t="s">
        <v>1635</v>
      </c>
      <c r="L45" s="320">
        <v>45682</v>
      </c>
      <c r="M45" s="319" t="s">
        <v>2038</v>
      </c>
      <c r="N45" s="319" t="s">
        <v>1633</v>
      </c>
      <c r="O45" s="320"/>
      <c r="P45" s="319" t="s">
        <v>1873</v>
      </c>
      <c r="Q45" s="319" t="s">
        <v>89</v>
      </c>
      <c r="R45" s="321">
        <v>14.08</v>
      </c>
      <c r="S45" s="319" t="s">
        <v>89</v>
      </c>
      <c r="T45" s="321">
        <v>14.08</v>
      </c>
      <c r="U45" s="319" t="s">
        <v>306</v>
      </c>
      <c r="V45" s="319" t="s">
        <v>307</v>
      </c>
      <c r="W45" s="319" t="s">
        <v>1633</v>
      </c>
      <c r="X45" s="319" t="s">
        <v>1633</v>
      </c>
      <c r="Y45" s="319" t="s">
        <v>1633</v>
      </c>
      <c r="Z45" s="319" t="s">
        <v>1633</v>
      </c>
      <c r="AA45" s="319" t="s">
        <v>1874</v>
      </c>
      <c r="AB45" s="319" t="s">
        <v>1633</v>
      </c>
      <c r="AC45" s="320">
        <v>45682</v>
      </c>
      <c r="AD45" s="319"/>
      <c r="AE45" s="319"/>
      <c r="AF45" s="319" t="s">
        <v>1633</v>
      </c>
      <c r="AG45" s="319" t="s">
        <v>1633</v>
      </c>
      <c r="AH45" s="319" t="s">
        <v>1875</v>
      </c>
      <c r="AI45" s="319" t="s">
        <v>1876</v>
      </c>
      <c r="AJ45" s="322">
        <v>1</v>
      </c>
      <c r="AK45" s="319" t="s">
        <v>2039</v>
      </c>
      <c r="AL45" s="323" t="s">
        <v>1877</v>
      </c>
      <c r="AM45" s="319" t="s">
        <v>2040</v>
      </c>
      <c r="AN45" s="319" t="s">
        <v>2041</v>
      </c>
      <c r="AO45" s="319" t="s">
        <v>1633</v>
      </c>
      <c r="AP45" s="183" t="s">
        <v>1880</v>
      </c>
      <c r="AQ45" s="319" t="s">
        <v>1633</v>
      </c>
      <c r="AR45" s="183" t="s">
        <v>1881</v>
      </c>
      <c r="AS45" s="183" t="s">
        <v>1634</v>
      </c>
      <c r="AT45" s="183" t="s">
        <v>1817</v>
      </c>
      <c r="AU45" s="183" t="str">
        <f t="shared" si="0"/>
        <v>SMS</v>
      </c>
      <c r="AV45" s="324">
        <f t="shared" si="1"/>
        <v>232320</v>
      </c>
    </row>
    <row r="46" spans="1:48" x14ac:dyDescent="0.25">
      <c r="A46" s="319" t="s">
        <v>1867</v>
      </c>
      <c r="B46" s="319" t="s">
        <v>1810</v>
      </c>
      <c r="C46" s="319" t="s">
        <v>1868</v>
      </c>
      <c r="D46" s="319" t="s">
        <v>1888</v>
      </c>
      <c r="E46" s="320">
        <v>45680</v>
      </c>
      <c r="F46" s="319" t="s">
        <v>2042</v>
      </c>
      <c r="G46" s="319" t="s">
        <v>1633</v>
      </c>
      <c r="H46" s="319">
        <v>50600050</v>
      </c>
      <c r="I46" s="319" t="s">
        <v>2043</v>
      </c>
      <c r="J46" s="319" t="s">
        <v>1633</v>
      </c>
      <c r="K46" s="319" t="s">
        <v>448</v>
      </c>
      <c r="L46" s="320">
        <v>45680</v>
      </c>
      <c r="M46" s="319" t="s">
        <v>1912</v>
      </c>
      <c r="N46" s="319" t="s">
        <v>1958</v>
      </c>
      <c r="O46" s="320"/>
      <c r="P46" s="319" t="s">
        <v>1873</v>
      </c>
      <c r="Q46" s="319" t="s">
        <v>1534</v>
      </c>
      <c r="R46" s="322">
        <v>219827</v>
      </c>
      <c r="S46" s="319" t="s">
        <v>89</v>
      </c>
      <c r="T46" s="321">
        <v>13.47</v>
      </c>
      <c r="U46" s="319" t="s">
        <v>306</v>
      </c>
      <c r="V46" s="319" t="s">
        <v>307</v>
      </c>
      <c r="W46" s="319" t="s">
        <v>1633</v>
      </c>
      <c r="X46" s="319" t="s">
        <v>1633</v>
      </c>
      <c r="Y46" s="319" t="s">
        <v>1633</v>
      </c>
      <c r="Z46" s="319" t="s">
        <v>1633</v>
      </c>
      <c r="AA46" s="319" t="s">
        <v>1874</v>
      </c>
      <c r="AB46" s="319" t="s">
        <v>1633</v>
      </c>
      <c r="AC46" s="320">
        <v>45680</v>
      </c>
      <c r="AD46" s="319"/>
      <c r="AE46" s="319"/>
      <c r="AF46" s="319" t="s">
        <v>1633</v>
      </c>
      <c r="AG46" s="319" t="s">
        <v>1959</v>
      </c>
      <c r="AH46" s="319" t="s">
        <v>1875</v>
      </c>
      <c r="AI46" s="319" t="s">
        <v>1876</v>
      </c>
      <c r="AJ46" s="322">
        <v>1</v>
      </c>
      <c r="AK46" s="319" t="s">
        <v>1960</v>
      </c>
      <c r="AL46" s="323" t="s">
        <v>1877</v>
      </c>
      <c r="AM46" s="319" t="s">
        <v>1633</v>
      </c>
      <c r="AN46" s="319" t="s">
        <v>1633</v>
      </c>
      <c r="AO46" s="319" t="s">
        <v>1633</v>
      </c>
      <c r="AP46" s="183" t="s">
        <v>1880</v>
      </c>
      <c r="AQ46" s="319" t="s">
        <v>1633</v>
      </c>
      <c r="AR46" s="183" t="s">
        <v>1881</v>
      </c>
      <c r="AS46" s="183" t="s">
        <v>448</v>
      </c>
      <c r="AT46" s="183" t="s">
        <v>1817</v>
      </c>
      <c r="AU46" s="183" t="str">
        <f t="shared" si="0"/>
        <v>SMS</v>
      </c>
      <c r="AV46" s="324">
        <f t="shared" si="1"/>
        <v>219827</v>
      </c>
    </row>
    <row r="47" spans="1:48" x14ac:dyDescent="0.25">
      <c r="A47" s="319" t="s">
        <v>1867</v>
      </c>
      <c r="B47" s="319" t="s">
        <v>1810</v>
      </c>
      <c r="C47" s="319" t="s">
        <v>1868</v>
      </c>
      <c r="D47" s="319" t="s">
        <v>1869</v>
      </c>
      <c r="E47" s="320">
        <v>45663</v>
      </c>
      <c r="F47" s="319" t="s">
        <v>2044</v>
      </c>
      <c r="G47" s="319" t="s">
        <v>1633</v>
      </c>
      <c r="H47" s="319">
        <v>53100010</v>
      </c>
      <c r="I47" s="319" t="s">
        <v>2045</v>
      </c>
      <c r="J47" s="319" t="s">
        <v>1633</v>
      </c>
      <c r="K47" s="319" t="s">
        <v>644</v>
      </c>
      <c r="L47" s="320">
        <v>45663</v>
      </c>
      <c r="M47" s="319" t="s">
        <v>1906</v>
      </c>
      <c r="N47" s="319" t="s">
        <v>1633</v>
      </c>
      <c r="O47" s="320"/>
      <c r="P47" s="319" t="s">
        <v>1873</v>
      </c>
      <c r="Q47" s="319" t="s">
        <v>89</v>
      </c>
      <c r="R47" s="321">
        <v>13.58</v>
      </c>
      <c r="S47" s="319" t="s">
        <v>89</v>
      </c>
      <c r="T47" s="321">
        <v>13.58</v>
      </c>
      <c r="U47" s="319" t="s">
        <v>306</v>
      </c>
      <c r="V47" s="319" t="s">
        <v>307</v>
      </c>
      <c r="W47" s="319" t="s">
        <v>1633</v>
      </c>
      <c r="X47" s="319" t="s">
        <v>1633</v>
      </c>
      <c r="Y47" s="319" t="s">
        <v>1633</v>
      </c>
      <c r="Z47" s="319" t="s">
        <v>1633</v>
      </c>
      <c r="AA47" s="319" t="s">
        <v>1874</v>
      </c>
      <c r="AB47" s="319" t="s">
        <v>1633</v>
      </c>
      <c r="AC47" s="320">
        <v>45663</v>
      </c>
      <c r="AD47" s="319"/>
      <c r="AE47" s="319"/>
      <c r="AF47" s="319" t="s">
        <v>1633</v>
      </c>
      <c r="AG47" s="319" t="s">
        <v>1633</v>
      </c>
      <c r="AH47" s="319" t="s">
        <v>1875</v>
      </c>
      <c r="AI47" s="319" t="s">
        <v>1876</v>
      </c>
      <c r="AJ47" s="322">
        <v>3</v>
      </c>
      <c r="AK47" s="319" t="s">
        <v>1709</v>
      </c>
      <c r="AL47" s="323" t="s">
        <v>1877</v>
      </c>
      <c r="AM47" s="319" t="s">
        <v>2046</v>
      </c>
      <c r="AN47" s="319" t="s">
        <v>2047</v>
      </c>
      <c r="AO47" s="319" t="s">
        <v>1633</v>
      </c>
      <c r="AP47" s="183" t="s">
        <v>1880</v>
      </c>
      <c r="AQ47" s="319" t="s">
        <v>1633</v>
      </c>
      <c r="AR47" s="183" t="s">
        <v>1881</v>
      </c>
      <c r="AS47" s="183" t="s">
        <v>1641</v>
      </c>
      <c r="AT47" s="183" t="s">
        <v>1817</v>
      </c>
      <c r="AU47" s="183" t="str">
        <f t="shared" si="0"/>
        <v>SMS</v>
      </c>
      <c r="AV47" s="324">
        <f t="shared" si="1"/>
        <v>224070</v>
      </c>
    </row>
    <row r="48" spans="1:48" x14ac:dyDescent="0.25">
      <c r="A48" s="319" t="s">
        <v>1867</v>
      </c>
      <c r="B48" s="319" t="s">
        <v>1810</v>
      </c>
      <c r="C48" s="319" t="s">
        <v>1868</v>
      </c>
      <c r="D48" s="319" t="s">
        <v>1869</v>
      </c>
      <c r="E48" s="320">
        <v>45670</v>
      </c>
      <c r="F48" s="319" t="s">
        <v>2048</v>
      </c>
      <c r="G48" s="319" t="s">
        <v>1633</v>
      </c>
      <c r="H48" s="319">
        <v>50200010</v>
      </c>
      <c r="I48" s="319" t="s">
        <v>1962</v>
      </c>
      <c r="J48" s="319" t="s">
        <v>1633</v>
      </c>
      <c r="K48" s="319" t="s">
        <v>1635</v>
      </c>
      <c r="L48" s="320">
        <v>45670</v>
      </c>
      <c r="M48" s="319" t="s">
        <v>1963</v>
      </c>
      <c r="N48" s="319" t="s">
        <v>1633</v>
      </c>
      <c r="O48" s="320"/>
      <c r="P48" s="319" t="s">
        <v>1873</v>
      </c>
      <c r="Q48" s="319" t="s">
        <v>89</v>
      </c>
      <c r="R48" s="321">
        <v>11.12</v>
      </c>
      <c r="S48" s="319" t="s">
        <v>89</v>
      </c>
      <c r="T48" s="321">
        <v>11.12</v>
      </c>
      <c r="U48" s="319" t="s">
        <v>306</v>
      </c>
      <c r="V48" s="319" t="s">
        <v>307</v>
      </c>
      <c r="W48" s="319" t="s">
        <v>1633</v>
      </c>
      <c r="X48" s="319" t="s">
        <v>1633</v>
      </c>
      <c r="Y48" s="319" t="s">
        <v>1633</v>
      </c>
      <c r="Z48" s="319" t="s">
        <v>1633</v>
      </c>
      <c r="AA48" s="319" t="s">
        <v>1874</v>
      </c>
      <c r="AB48" s="319" t="s">
        <v>1633</v>
      </c>
      <c r="AC48" s="320">
        <v>45670</v>
      </c>
      <c r="AD48" s="319"/>
      <c r="AE48" s="319"/>
      <c r="AF48" s="319" t="s">
        <v>1633</v>
      </c>
      <c r="AG48" s="319" t="s">
        <v>1633</v>
      </c>
      <c r="AH48" s="319" t="s">
        <v>1875</v>
      </c>
      <c r="AI48" s="319" t="s">
        <v>1876</v>
      </c>
      <c r="AJ48" s="322">
        <v>36</v>
      </c>
      <c r="AK48" s="319" t="s">
        <v>2049</v>
      </c>
      <c r="AL48" s="323" t="s">
        <v>1877</v>
      </c>
      <c r="AM48" s="319" t="s">
        <v>2050</v>
      </c>
      <c r="AN48" s="319" t="s">
        <v>2051</v>
      </c>
      <c r="AO48" s="319" t="s">
        <v>1633</v>
      </c>
      <c r="AP48" s="183" t="s">
        <v>1880</v>
      </c>
      <c r="AQ48" s="319" t="s">
        <v>1633</v>
      </c>
      <c r="AR48" s="183" t="s">
        <v>1881</v>
      </c>
      <c r="AS48" s="183" t="s">
        <v>1634</v>
      </c>
      <c r="AT48" s="183" t="s">
        <v>1817</v>
      </c>
      <c r="AU48" s="183" t="str">
        <f t="shared" si="0"/>
        <v>SMS</v>
      </c>
      <c r="AV48" s="324">
        <f t="shared" si="1"/>
        <v>183480</v>
      </c>
    </row>
    <row r="49" spans="1:48" x14ac:dyDescent="0.25">
      <c r="A49" s="319" t="s">
        <v>1867</v>
      </c>
      <c r="B49" s="319" t="s">
        <v>1810</v>
      </c>
      <c r="C49" s="319" t="s">
        <v>1868</v>
      </c>
      <c r="D49" s="319" t="s">
        <v>1869</v>
      </c>
      <c r="E49" s="320">
        <v>45671</v>
      </c>
      <c r="F49" s="319" t="s">
        <v>2052</v>
      </c>
      <c r="G49" s="319" t="s">
        <v>1633</v>
      </c>
      <c r="H49" s="319">
        <v>50200010</v>
      </c>
      <c r="I49" s="319" t="s">
        <v>2053</v>
      </c>
      <c r="J49" s="319" t="s">
        <v>1633</v>
      </c>
      <c r="K49" s="319" t="s">
        <v>1635</v>
      </c>
      <c r="L49" s="320">
        <v>45671</v>
      </c>
      <c r="M49" s="319" t="s">
        <v>2014</v>
      </c>
      <c r="N49" s="319" t="s">
        <v>1633</v>
      </c>
      <c r="O49" s="320"/>
      <c r="P49" s="319" t="s">
        <v>1873</v>
      </c>
      <c r="Q49" s="319" t="s">
        <v>89</v>
      </c>
      <c r="R49" s="321">
        <v>8.73</v>
      </c>
      <c r="S49" s="319" t="s">
        <v>89</v>
      </c>
      <c r="T49" s="321">
        <v>8.73</v>
      </c>
      <c r="U49" s="319" t="s">
        <v>306</v>
      </c>
      <c r="V49" s="319" t="s">
        <v>307</v>
      </c>
      <c r="W49" s="319" t="s">
        <v>1633</v>
      </c>
      <c r="X49" s="319" t="s">
        <v>1633</v>
      </c>
      <c r="Y49" s="319" t="s">
        <v>1633</v>
      </c>
      <c r="Z49" s="319" t="s">
        <v>1633</v>
      </c>
      <c r="AA49" s="319" t="s">
        <v>1874</v>
      </c>
      <c r="AB49" s="319" t="s">
        <v>1633</v>
      </c>
      <c r="AC49" s="320">
        <v>45671</v>
      </c>
      <c r="AD49" s="319"/>
      <c r="AE49" s="319"/>
      <c r="AF49" s="319" t="s">
        <v>1633</v>
      </c>
      <c r="AG49" s="319" t="s">
        <v>1633</v>
      </c>
      <c r="AH49" s="319" t="s">
        <v>1875</v>
      </c>
      <c r="AI49" s="319" t="s">
        <v>1876</v>
      </c>
      <c r="AJ49" s="322">
        <v>2</v>
      </c>
      <c r="AK49" s="319" t="s">
        <v>2039</v>
      </c>
      <c r="AL49" s="323" t="s">
        <v>1877</v>
      </c>
      <c r="AM49" s="319" t="s">
        <v>2054</v>
      </c>
      <c r="AN49" s="319" t="s">
        <v>2055</v>
      </c>
      <c r="AO49" s="319" t="s">
        <v>1633</v>
      </c>
      <c r="AP49" s="183" t="s">
        <v>1880</v>
      </c>
      <c r="AQ49" s="319" t="s">
        <v>1633</v>
      </c>
      <c r="AR49" s="183" t="s">
        <v>1881</v>
      </c>
      <c r="AS49" s="183" t="s">
        <v>1634</v>
      </c>
      <c r="AT49" s="183" t="s">
        <v>1817</v>
      </c>
      <c r="AU49" s="183" t="str">
        <f t="shared" si="0"/>
        <v>SMS</v>
      </c>
      <c r="AV49" s="324">
        <f t="shared" si="1"/>
        <v>144045</v>
      </c>
    </row>
    <row r="50" spans="1:48" x14ac:dyDescent="0.25">
      <c r="A50" s="319" t="s">
        <v>1867</v>
      </c>
      <c r="B50" s="319" t="s">
        <v>1810</v>
      </c>
      <c r="C50" s="319" t="s">
        <v>1868</v>
      </c>
      <c r="D50" s="319" t="s">
        <v>1869</v>
      </c>
      <c r="E50" s="320">
        <v>45667</v>
      </c>
      <c r="F50" s="319" t="s">
        <v>2056</v>
      </c>
      <c r="G50" s="319" t="s">
        <v>1633</v>
      </c>
      <c r="H50" s="319">
        <v>50200010</v>
      </c>
      <c r="I50" s="319" t="s">
        <v>1900</v>
      </c>
      <c r="J50" s="319" t="s">
        <v>1633</v>
      </c>
      <c r="K50" s="319" t="s">
        <v>1635</v>
      </c>
      <c r="L50" s="320">
        <v>45667</v>
      </c>
      <c r="M50" s="319" t="s">
        <v>1901</v>
      </c>
      <c r="N50" s="319" t="s">
        <v>1633</v>
      </c>
      <c r="O50" s="320"/>
      <c r="P50" s="319" t="s">
        <v>1873</v>
      </c>
      <c r="Q50" s="319" t="s">
        <v>89</v>
      </c>
      <c r="R50" s="321">
        <v>8.81</v>
      </c>
      <c r="S50" s="319" t="s">
        <v>89</v>
      </c>
      <c r="T50" s="321">
        <v>8.81</v>
      </c>
      <c r="U50" s="319" t="s">
        <v>306</v>
      </c>
      <c r="V50" s="319" t="s">
        <v>307</v>
      </c>
      <c r="W50" s="319" t="s">
        <v>1633</v>
      </c>
      <c r="X50" s="319" t="s">
        <v>1633</v>
      </c>
      <c r="Y50" s="319" t="s">
        <v>1633</v>
      </c>
      <c r="Z50" s="319" t="s">
        <v>1633</v>
      </c>
      <c r="AA50" s="319" t="s">
        <v>1874</v>
      </c>
      <c r="AB50" s="319" t="s">
        <v>1633</v>
      </c>
      <c r="AC50" s="320">
        <v>45667</v>
      </c>
      <c r="AD50" s="319"/>
      <c r="AE50" s="319"/>
      <c r="AF50" s="319" t="s">
        <v>1633</v>
      </c>
      <c r="AG50" s="319" t="s">
        <v>1633</v>
      </c>
      <c r="AH50" s="319" t="s">
        <v>1875</v>
      </c>
      <c r="AI50" s="319" t="s">
        <v>1876</v>
      </c>
      <c r="AJ50" s="325">
        <v>1.25</v>
      </c>
      <c r="AK50" s="319" t="s">
        <v>1980</v>
      </c>
      <c r="AL50" s="323" t="s">
        <v>1877</v>
      </c>
      <c r="AM50" s="319" t="s">
        <v>2057</v>
      </c>
      <c r="AN50" s="319" t="s">
        <v>2058</v>
      </c>
      <c r="AO50" s="319" t="s">
        <v>1633</v>
      </c>
      <c r="AP50" s="183" t="s">
        <v>1880</v>
      </c>
      <c r="AQ50" s="319" t="s">
        <v>1633</v>
      </c>
      <c r="AR50" s="183" t="s">
        <v>1881</v>
      </c>
      <c r="AS50" s="183" t="s">
        <v>1634</v>
      </c>
      <c r="AT50" s="183" t="s">
        <v>1817</v>
      </c>
      <c r="AU50" s="183" t="str">
        <f t="shared" si="0"/>
        <v>SMS</v>
      </c>
      <c r="AV50" s="324">
        <f t="shared" si="1"/>
        <v>145365</v>
      </c>
    </row>
    <row r="51" spans="1:48" x14ac:dyDescent="0.25">
      <c r="A51" s="319" t="s">
        <v>1867</v>
      </c>
      <c r="B51" s="319" t="s">
        <v>1810</v>
      </c>
      <c r="C51" s="319" t="s">
        <v>1868</v>
      </c>
      <c r="D51" s="319" t="s">
        <v>1869</v>
      </c>
      <c r="E51" s="320">
        <v>45671</v>
      </c>
      <c r="F51" s="319" t="s">
        <v>2052</v>
      </c>
      <c r="G51" s="319" t="s">
        <v>1633</v>
      </c>
      <c r="H51" s="319">
        <v>50200010</v>
      </c>
      <c r="I51" s="319" t="s">
        <v>2053</v>
      </c>
      <c r="J51" s="319" t="s">
        <v>1633</v>
      </c>
      <c r="K51" s="319" t="s">
        <v>1635</v>
      </c>
      <c r="L51" s="320">
        <v>45671</v>
      </c>
      <c r="M51" s="319" t="s">
        <v>2014</v>
      </c>
      <c r="N51" s="319" t="s">
        <v>1633</v>
      </c>
      <c r="O51" s="320"/>
      <c r="P51" s="319" t="s">
        <v>1873</v>
      </c>
      <c r="Q51" s="319" t="s">
        <v>89</v>
      </c>
      <c r="R51" s="321">
        <v>6.71</v>
      </c>
      <c r="S51" s="319" t="s">
        <v>89</v>
      </c>
      <c r="T51" s="321">
        <v>6.71</v>
      </c>
      <c r="U51" s="319" t="s">
        <v>306</v>
      </c>
      <c r="V51" s="319" t="s">
        <v>307</v>
      </c>
      <c r="W51" s="319" t="s">
        <v>1633</v>
      </c>
      <c r="X51" s="319" t="s">
        <v>1633</v>
      </c>
      <c r="Y51" s="319" t="s">
        <v>1633</v>
      </c>
      <c r="Z51" s="319" t="s">
        <v>1633</v>
      </c>
      <c r="AA51" s="319" t="s">
        <v>1874</v>
      </c>
      <c r="AB51" s="319" t="s">
        <v>1633</v>
      </c>
      <c r="AC51" s="320">
        <v>45671</v>
      </c>
      <c r="AD51" s="319"/>
      <c r="AE51" s="319"/>
      <c r="AF51" s="319" t="s">
        <v>1633</v>
      </c>
      <c r="AG51" s="319" t="s">
        <v>1633</v>
      </c>
      <c r="AH51" s="319" t="s">
        <v>1875</v>
      </c>
      <c r="AI51" s="319" t="s">
        <v>1876</v>
      </c>
      <c r="AJ51" s="322">
        <v>2</v>
      </c>
      <c r="AK51" s="319" t="s">
        <v>2039</v>
      </c>
      <c r="AL51" s="323" t="s">
        <v>1877</v>
      </c>
      <c r="AM51" s="319" t="s">
        <v>2059</v>
      </c>
      <c r="AN51" s="319" t="s">
        <v>2060</v>
      </c>
      <c r="AO51" s="319" t="s">
        <v>1633</v>
      </c>
      <c r="AP51" s="183" t="s">
        <v>1880</v>
      </c>
      <c r="AQ51" s="319" t="s">
        <v>1633</v>
      </c>
      <c r="AR51" s="183" t="s">
        <v>1881</v>
      </c>
      <c r="AS51" s="183" t="s">
        <v>1634</v>
      </c>
      <c r="AT51" s="183" t="s">
        <v>1817</v>
      </c>
      <c r="AU51" s="183" t="str">
        <f t="shared" si="0"/>
        <v>SMS</v>
      </c>
      <c r="AV51" s="324">
        <f t="shared" si="1"/>
        <v>110715</v>
      </c>
    </row>
    <row r="52" spans="1:48" x14ac:dyDescent="0.25">
      <c r="A52" s="319" t="s">
        <v>1867</v>
      </c>
      <c r="B52" s="319" t="s">
        <v>1810</v>
      </c>
      <c r="C52" s="319" t="s">
        <v>1868</v>
      </c>
      <c r="D52" s="319" t="s">
        <v>1869</v>
      </c>
      <c r="E52" s="320">
        <v>45663</v>
      </c>
      <c r="F52" s="319" t="s">
        <v>2061</v>
      </c>
      <c r="G52" s="319" t="s">
        <v>1633</v>
      </c>
      <c r="H52" s="319">
        <v>50200010</v>
      </c>
      <c r="I52" s="319" t="s">
        <v>2062</v>
      </c>
      <c r="J52" s="319" t="s">
        <v>1633</v>
      </c>
      <c r="K52" s="319" t="s">
        <v>1635</v>
      </c>
      <c r="L52" s="320">
        <v>45663</v>
      </c>
      <c r="M52" s="319" t="s">
        <v>1906</v>
      </c>
      <c r="N52" s="319" t="s">
        <v>1633</v>
      </c>
      <c r="O52" s="320"/>
      <c r="P52" s="319" t="s">
        <v>1873</v>
      </c>
      <c r="Q52" s="319" t="s">
        <v>89</v>
      </c>
      <c r="R52" s="321">
        <v>5.79</v>
      </c>
      <c r="S52" s="319" t="s">
        <v>89</v>
      </c>
      <c r="T52" s="321">
        <v>5.79</v>
      </c>
      <c r="U52" s="319" t="s">
        <v>306</v>
      </c>
      <c r="V52" s="319" t="s">
        <v>307</v>
      </c>
      <c r="W52" s="319" t="s">
        <v>1633</v>
      </c>
      <c r="X52" s="319" t="s">
        <v>1633</v>
      </c>
      <c r="Y52" s="319" t="s">
        <v>1633</v>
      </c>
      <c r="Z52" s="319" t="s">
        <v>1633</v>
      </c>
      <c r="AA52" s="319" t="s">
        <v>1874</v>
      </c>
      <c r="AB52" s="319" t="s">
        <v>1633</v>
      </c>
      <c r="AC52" s="320">
        <v>45663</v>
      </c>
      <c r="AD52" s="319"/>
      <c r="AE52" s="319"/>
      <c r="AF52" s="319" t="s">
        <v>1633</v>
      </c>
      <c r="AG52" s="319" t="s">
        <v>1633</v>
      </c>
      <c r="AH52" s="319" t="s">
        <v>1875</v>
      </c>
      <c r="AI52" s="319" t="s">
        <v>1876</v>
      </c>
      <c r="AJ52" s="322">
        <v>4</v>
      </c>
      <c r="AK52" s="319" t="s">
        <v>1709</v>
      </c>
      <c r="AL52" s="323" t="s">
        <v>1877</v>
      </c>
      <c r="AM52" s="319" t="s">
        <v>2063</v>
      </c>
      <c r="AN52" s="319" t="s">
        <v>2064</v>
      </c>
      <c r="AO52" s="319" t="s">
        <v>1633</v>
      </c>
      <c r="AP52" s="183" t="s">
        <v>1880</v>
      </c>
      <c r="AQ52" s="319" t="s">
        <v>1633</v>
      </c>
      <c r="AR52" s="183" t="s">
        <v>1881</v>
      </c>
      <c r="AS52" s="183" t="s">
        <v>1634</v>
      </c>
      <c r="AT52" s="183" t="s">
        <v>1817</v>
      </c>
      <c r="AU52" s="183" t="str">
        <f t="shared" si="0"/>
        <v>SMS</v>
      </c>
      <c r="AV52" s="324">
        <f t="shared" si="1"/>
        <v>95535</v>
      </c>
    </row>
    <row r="53" spans="1:48" x14ac:dyDescent="0.25">
      <c r="A53" s="319" t="s">
        <v>1867</v>
      </c>
      <c r="B53" s="319" t="s">
        <v>1810</v>
      </c>
      <c r="C53" s="319" t="s">
        <v>1868</v>
      </c>
      <c r="D53" s="319" t="s">
        <v>1869</v>
      </c>
      <c r="E53" s="320">
        <v>45670</v>
      </c>
      <c r="F53" s="319" t="s">
        <v>2048</v>
      </c>
      <c r="G53" s="319" t="s">
        <v>1633</v>
      </c>
      <c r="H53" s="319">
        <v>50200010</v>
      </c>
      <c r="I53" s="319" t="s">
        <v>1962</v>
      </c>
      <c r="J53" s="319" t="s">
        <v>1633</v>
      </c>
      <c r="K53" s="319" t="s">
        <v>1635</v>
      </c>
      <c r="L53" s="320">
        <v>45670</v>
      </c>
      <c r="M53" s="319" t="s">
        <v>1963</v>
      </c>
      <c r="N53" s="319" t="s">
        <v>1633</v>
      </c>
      <c r="O53" s="320"/>
      <c r="P53" s="319" t="s">
        <v>1873</v>
      </c>
      <c r="Q53" s="319" t="s">
        <v>89</v>
      </c>
      <c r="R53" s="321">
        <v>5.2</v>
      </c>
      <c r="S53" s="319" t="s">
        <v>89</v>
      </c>
      <c r="T53" s="321">
        <v>5.2</v>
      </c>
      <c r="U53" s="319" t="s">
        <v>306</v>
      </c>
      <c r="V53" s="319" t="s">
        <v>307</v>
      </c>
      <c r="W53" s="319" t="s">
        <v>1633</v>
      </c>
      <c r="X53" s="319" t="s">
        <v>1633</v>
      </c>
      <c r="Y53" s="319" t="s">
        <v>1633</v>
      </c>
      <c r="Z53" s="319" t="s">
        <v>1633</v>
      </c>
      <c r="AA53" s="319" t="s">
        <v>1874</v>
      </c>
      <c r="AB53" s="319" t="s">
        <v>1633</v>
      </c>
      <c r="AC53" s="320">
        <v>45670</v>
      </c>
      <c r="AD53" s="319"/>
      <c r="AE53" s="319"/>
      <c r="AF53" s="319" t="s">
        <v>1633</v>
      </c>
      <c r="AG53" s="319" t="s">
        <v>1633</v>
      </c>
      <c r="AH53" s="319" t="s">
        <v>1875</v>
      </c>
      <c r="AI53" s="319" t="s">
        <v>1876</v>
      </c>
      <c r="AJ53" s="322">
        <v>36</v>
      </c>
      <c r="AK53" s="319" t="s">
        <v>1709</v>
      </c>
      <c r="AL53" s="323" t="s">
        <v>1877</v>
      </c>
      <c r="AM53" s="319" t="s">
        <v>2065</v>
      </c>
      <c r="AN53" s="319" t="s">
        <v>2066</v>
      </c>
      <c r="AO53" s="319" t="s">
        <v>1633</v>
      </c>
      <c r="AP53" s="183" t="s">
        <v>1880</v>
      </c>
      <c r="AQ53" s="319" t="s">
        <v>1633</v>
      </c>
      <c r="AR53" s="183" t="s">
        <v>1881</v>
      </c>
      <c r="AS53" s="183" t="s">
        <v>1634</v>
      </c>
      <c r="AT53" s="183" t="s">
        <v>1817</v>
      </c>
      <c r="AU53" s="183" t="str">
        <f t="shared" si="0"/>
        <v>SMS</v>
      </c>
      <c r="AV53" s="324">
        <f t="shared" si="1"/>
        <v>85800</v>
      </c>
    </row>
    <row r="54" spans="1:48" x14ac:dyDescent="0.25">
      <c r="A54" s="319" t="s">
        <v>1867</v>
      </c>
      <c r="B54" s="319" t="s">
        <v>1810</v>
      </c>
      <c r="C54" s="319" t="s">
        <v>1868</v>
      </c>
      <c r="D54" s="319" t="s">
        <v>1869</v>
      </c>
      <c r="E54" s="320">
        <v>45682</v>
      </c>
      <c r="F54" s="319" t="s">
        <v>2067</v>
      </c>
      <c r="G54" s="319" t="s">
        <v>1633</v>
      </c>
      <c r="H54" s="319">
        <v>53100010</v>
      </c>
      <c r="I54" s="319" t="s">
        <v>2037</v>
      </c>
      <c r="J54" s="319" t="s">
        <v>1633</v>
      </c>
      <c r="K54" s="319" t="s">
        <v>644</v>
      </c>
      <c r="L54" s="320">
        <v>45682</v>
      </c>
      <c r="M54" s="319" t="s">
        <v>2038</v>
      </c>
      <c r="N54" s="319" t="s">
        <v>1633</v>
      </c>
      <c r="O54" s="320"/>
      <c r="P54" s="319" t="s">
        <v>1873</v>
      </c>
      <c r="Q54" s="319" t="s">
        <v>89</v>
      </c>
      <c r="R54" s="321">
        <v>4.01</v>
      </c>
      <c r="S54" s="319" t="s">
        <v>89</v>
      </c>
      <c r="T54" s="321">
        <v>4.01</v>
      </c>
      <c r="U54" s="319" t="s">
        <v>306</v>
      </c>
      <c r="V54" s="319" t="s">
        <v>307</v>
      </c>
      <c r="W54" s="319" t="s">
        <v>1633</v>
      </c>
      <c r="X54" s="319" t="s">
        <v>1633</v>
      </c>
      <c r="Y54" s="319" t="s">
        <v>1633</v>
      </c>
      <c r="Z54" s="319" t="s">
        <v>1633</v>
      </c>
      <c r="AA54" s="319" t="s">
        <v>1874</v>
      </c>
      <c r="AB54" s="319" t="s">
        <v>1633</v>
      </c>
      <c r="AC54" s="320">
        <v>45682</v>
      </c>
      <c r="AD54" s="319"/>
      <c r="AE54" s="319"/>
      <c r="AF54" s="319" t="s">
        <v>1633</v>
      </c>
      <c r="AG54" s="319" t="s">
        <v>1633</v>
      </c>
      <c r="AH54" s="319" t="s">
        <v>1875</v>
      </c>
      <c r="AI54" s="319" t="s">
        <v>1876</v>
      </c>
      <c r="AJ54" s="322">
        <v>250</v>
      </c>
      <c r="AK54" s="319" t="s">
        <v>1709</v>
      </c>
      <c r="AL54" s="323" t="s">
        <v>1877</v>
      </c>
      <c r="AM54" s="319" t="s">
        <v>2068</v>
      </c>
      <c r="AN54" s="319" t="s">
        <v>2069</v>
      </c>
      <c r="AO54" s="319" t="s">
        <v>1633</v>
      </c>
      <c r="AP54" s="183" t="s">
        <v>1880</v>
      </c>
      <c r="AQ54" s="319" t="s">
        <v>1633</v>
      </c>
      <c r="AR54" s="183" t="s">
        <v>1881</v>
      </c>
      <c r="AS54" s="183" t="s">
        <v>1641</v>
      </c>
      <c r="AT54" s="183" t="s">
        <v>1817</v>
      </c>
      <c r="AU54" s="183" t="str">
        <f t="shared" si="0"/>
        <v>SMS</v>
      </c>
      <c r="AV54" s="324">
        <f t="shared" si="1"/>
        <v>66165</v>
      </c>
    </row>
    <row r="55" spans="1:48" x14ac:dyDescent="0.25">
      <c r="A55" s="319" t="s">
        <v>1867</v>
      </c>
      <c r="B55" s="319" t="s">
        <v>1810</v>
      </c>
      <c r="C55" s="319" t="s">
        <v>1868</v>
      </c>
      <c r="D55" s="319" t="s">
        <v>1869</v>
      </c>
      <c r="E55" s="320">
        <v>45663</v>
      </c>
      <c r="F55" s="319" t="s">
        <v>2070</v>
      </c>
      <c r="G55" s="319" t="s">
        <v>1633</v>
      </c>
      <c r="H55" s="319">
        <v>53100010</v>
      </c>
      <c r="I55" s="319" t="s">
        <v>2045</v>
      </c>
      <c r="J55" s="319" t="s">
        <v>1633</v>
      </c>
      <c r="K55" s="319" t="s">
        <v>644</v>
      </c>
      <c r="L55" s="320">
        <v>45663</v>
      </c>
      <c r="M55" s="319" t="s">
        <v>1906</v>
      </c>
      <c r="N55" s="319" t="s">
        <v>1633</v>
      </c>
      <c r="O55" s="320"/>
      <c r="P55" s="319" t="s">
        <v>1873</v>
      </c>
      <c r="Q55" s="319" t="s">
        <v>89</v>
      </c>
      <c r="R55" s="321">
        <v>3.62</v>
      </c>
      <c r="S55" s="319" t="s">
        <v>89</v>
      </c>
      <c r="T55" s="321">
        <v>3.62</v>
      </c>
      <c r="U55" s="319" t="s">
        <v>306</v>
      </c>
      <c r="V55" s="319" t="s">
        <v>307</v>
      </c>
      <c r="W55" s="319" t="s">
        <v>1633</v>
      </c>
      <c r="X55" s="319" t="s">
        <v>1633</v>
      </c>
      <c r="Y55" s="319" t="s">
        <v>1633</v>
      </c>
      <c r="Z55" s="319" t="s">
        <v>1633</v>
      </c>
      <c r="AA55" s="319" t="s">
        <v>1874</v>
      </c>
      <c r="AB55" s="319" t="s">
        <v>1633</v>
      </c>
      <c r="AC55" s="320">
        <v>45663</v>
      </c>
      <c r="AD55" s="319"/>
      <c r="AE55" s="319"/>
      <c r="AF55" s="319" t="s">
        <v>1633</v>
      </c>
      <c r="AG55" s="319" t="s">
        <v>1633</v>
      </c>
      <c r="AH55" s="319" t="s">
        <v>1875</v>
      </c>
      <c r="AI55" s="319" t="s">
        <v>1876</v>
      </c>
      <c r="AJ55" s="322">
        <v>3</v>
      </c>
      <c r="AK55" s="319" t="s">
        <v>1709</v>
      </c>
      <c r="AL55" s="323" t="s">
        <v>1877</v>
      </c>
      <c r="AM55" s="319" t="s">
        <v>2071</v>
      </c>
      <c r="AN55" s="319" t="s">
        <v>2072</v>
      </c>
      <c r="AO55" s="319" t="s">
        <v>1633</v>
      </c>
      <c r="AP55" s="183" t="s">
        <v>1880</v>
      </c>
      <c r="AQ55" s="319" t="s">
        <v>1633</v>
      </c>
      <c r="AR55" s="183" t="s">
        <v>1881</v>
      </c>
      <c r="AS55" s="183" t="s">
        <v>1641</v>
      </c>
      <c r="AT55" s="183" t="s">
        <v>1817</v>
      </c>
      <c r="AU55" s="183" t="str">
        <f t="shared" si="0"/>
        <v>SMS</v>
      </c>
      <c r="AV55" s="324">
        <f t="shared" si="1"/>
        <v>59730</v>
      </c>
    </row>
    <row r="56" spans="1:48" x14ac:dyDescent="0.25">
      <c r="A56" s="319" t="s">
        <v>1867</v>
      </c>
      <c r="B56" s="319" t="s">
        <v>1810</v>
      </c>
      <c r="C56" s="319" t="s">
        <v>1868</v>
      </c>
      <c r="D56" s="319" t="s">
        <v>1882</v>
      </c>
      <c r="E56" s="320">
        <v>45687</v>
      </c>
      <c r="F56" s="319" t="s">
        <v>2073</v>
      </c>
      <c r="G56" s="319" t="s">
        <v>1884</v>
      </c>
      <c r="H56" s="319">
        <v>50300010</v>
      </c>
      <c r="I56" s="319" t="s">
        <v>2074</v>
      </c>
      <c r="J56" s="319" t="s">
        <v>1633</v>
      </c>
      <c r="K56" s="319" t="s">
        <v>1369</v>
      </c>
      <c r="L56" s="320">
        <v>45687</v>
      </c>
      <c r="M56" s="319" t="s">
        <v>1886</v>
      </c>
      <c r="N56" s="319" t="s">
        <v>2075</v>
      </c>
      <c r="O56" s="320"/>
      <c r="P56" s="319" t="s">
        <v>1873</v>
      </c>
      <c r="Q56" s="319" t="s">
        <v>1534</v>
      </c>
      <c r="R56" s="322">
        <v>54581</v>
      </c>
      <c r="S56" s="319" t="s">
        <v>89</v>
      </c>
      <c r="T56" s="321">
        <v>3.34</v>
      </c>
      <c r="U56" s="319" t="s">
        <v>306</v>
      </c>
      <c r="V56" s="319" t="s">
        <v>307</v>
      </c>
      <c r="W56" s="319" t="s">
        <v>1633</v>
      </c>
      <c r="X56" s="319" t="s">
        <v>1633</v>
      </c>
      <c r="Y56" s="319" t="s">
        <v>1633</v>
      </c>
      <c r="Z56" s="319" t="s">
        <v>1633</v>
      </c>
      <c r="AA56" s="319" t="s">
        <v>1874</v>
      </c>
      <c r="AB56" s="319" t="s">
        <v>1633</v>
      </c>
      <c r="AC56" s="320">
        <v>45687</v>
      </c>
      <c r="AD56" s="319"/>
      <c r="AE56" s="319"/>
      <c r="AF56" s="319" t="s">
        <v>1633</v>
      </c>
      <c r="AG56" s="319" t="s">
        <v>1633</v>
      </c>
      <c r="AH56" s="319" t="s">
        <v>1875</v>
      </c>
      <c r="AI56" s="319" t="s">
        <v>1876</v>
      </c>
      <c r="AJ56" s="325">
        <v>0</v>
      </c>
      <c r="AK56" s="319" t="s">
        <v>1633</v>
      </c>
      <c r="AL56" s="319" t="s">
        <v>1633</v>
      </c>
      <c r="AM56" s="319" t="s">
        <v>1633</v>
      </c>
      <c r="AN56" s="319" t="s">
        <v>1633</v>
      </c>
      <c r="AO56" s="319" t="s">
        <v>1633</v>
      </c>
      <c r="AP56" s="183" t="s">
        <v>1880</v>
      </c>
      <c r="AQ56" s="319" t="s">
        <v>1633</v>
      </c>
      <c r="AR56" s="183" t="s">
        <v>1881</v>
      </c>
      <c r="AS56" s="183" t="s">
        <v>1636</v>
      </c>
      <c r="AT56" s="183" t="s">
        <v>1817</v>
      </c>
      <c r="AU56" s="183" t="str">
        <f t="shared" si="0"/>
        <v>SMS</v>
      </c>
      <c r="AV56" s="324">
        <f t="shared" si="1"/>
        <v>54581</v>
      </c>
    </row>
    <row r="57" spans="1:48" x14ac:dyDescent="0.25">
      <c r="A57" s="319" t="s">
        <v>1867</v>
      </c>
      <c r="B57" s="319" t="s">
        <v>1810</v>
      </c>
      <c r="C57" s="319" t="s">
        <v>1868</v>
      </c>
      <c r="D57" s="319" t="s">
        <v>1869</v>
      </c>
      <c r="E57" s="320">
        <v>45677</v>
      </c>
      <c r="F57" s="319" t="s">
        <v>2076</v>
      </c>
      <c r="G57" s="319" t="s">
        <v>1633</v>
      </c>
      <c r="H57" s="319">
        <v>50200010</v>
      </c>
      <c r="I57" s="319" t="s">
        <v>2077</v>
      </c>
      <c r="J57" s="319" t="s">
        <v>1633</v>
      </c>
      <c r="K57" s="319" t="s">
        <v>1635</v>
      </c>
      <c r="L57" s="320">
        <v>45677</v>
      </c>
      <c r="M57" s="319" t="s">
        <v>2078</v>
      </c>
      <c r="N57" s="319" t="s">
        <v>1633</v>
      </c>
      <c r="O57" s="320"/>
      <c r="P57" s="319" t="s">
        <v>1873</v>
      </c>
      <c r="Q57" s="319" t="s">
        <v>89</v>
      </c>
      <c r="R57" s="321">
        <v>3.35</v>
      </c>
      <c r="S57" s="319" t="s">
        <v>89</v>
      </c>
      <c r="T57" s="321">
        <v>3.35</v>
      </c>
      <c r="U57" s="319" t="s">
        <v>306</v>
      </c>
      <c r="V57" s="319" t="s">
        <v>307</v>
      </c>
      <c r="W57" s="319" t="s">
        <v>1633</v>
      </c>
      <c r="X57" s="319" t="s">
        <v>1633</v>
      </c>
      <c r="Y57" s="319" t="s">
        <v>1633</v>
      </c>
      <c r="Z57" s="319" t="s">
        <v>1633</v>
      </c>
      <c r="AA57" s="319" t="s">
        <v>1874</v>
      </c>
      <c r="AB57" s="319" t="s">
        <v>1633</v>
      </c>
      <c r="AC57" s="320">
        <v>45677</v>
      </c>
      <c r="AD57" s="319"/>
      <c r="AE57" s="319"/>
      <c r="AF57" s="319" t="s">
        <v>1633</v>
      </c>
      <c r="AG57" s="319" t="s">
        <v>1633</v>
      </c>
      <c r="AH57" s="319" t="s">
        <v>1875</v>
      </c>
      <c r="AI57" s="319" t="s">
        <v>1876</v>
      </c>
      <c r="AJ57" s="322">
        <v>1</v>
      </c>
      <c r="AK57" s="319" t="s">
        <v>2039</v>
      </c>
      <c r="AL57" s="323" t="s">
        <v>1877</v>
      </c>
      <c r="AM57" s="319" t="s">
        <v>2059</v>
      </c>
      <c r="AN57" s="319" t="s">
        <v>2060</v>
      </c>
      <c r="AO57" s="319" t="s">
        <v>1633</v>
      </c>
      <c r="AP57" s="183" t="s">
        <v>1880</v>
      </c>
      <c r="AQ57" s="319" t="s">
        <v>1633</v>
      </c>
      <c r="AR57" s="183" t="s">
        <v>1881</v>
      </c>
      <c r="AS57" s="183" t="s">
        <v>1634</v>
      </c>
      <c r="AT57" s="183" t="s">
        <v>1817</v>
      </c>
      <c r="AU57" s="183" t="str">
        <f t="shared" si="0"/>
        <v>SMS</v>
      </c>
      <c r="AV57" s="324">
        <f t="shared" si="1"/>
        <v>55275</v>
      </c>
    </row>
    <row r="58" spans="1:48" x14ac:dyDescent="0.25">
      <c r="A58" s="319" t="s">
        <v>1867</v>
      </c>
      <c r="B58" s="319" t="s">
        <v>1810</v>
      </c>
      <c r="C58" s="319" t="s">
        <v>1868</v>
      </c>
      <c r="D58" s="319" t="s">
        <v>1888</v>
      </c>
      <c r="E58" s="320">
        <v>45664</v>
      </c>
      <c r="F58" s="319" t="s">
        <v>1633</v>
      </c>
      <c r="G58" s="319" t="s">
        <v>1633</v>
      </c>
      <c r="H58" s="319">
        <v>50800020</v>
      </c>
      <c r="I58" s="319" t="s">
        <v>2079</v>
      </c>
      <c r="J58" s="319" t="s">
        <v>1633</v>
      </c>
      <c r="K58" s="319" t="s">
        <v>454</v>
      </c>
      <c r="L58" s="320">
        <v>45664</v>
      </c>
      <c r="M58" s="319" t="s">
        <v>1970</v>
      </c>
      <c r="N58" s="319" t="s">
        <v>2080</v>
      </c>
      <c r="O58" s="320"/>
      <c r="P58" s="319" t="s">
        <v>1873</v>
      </c>
      <c r="Q58" s="319" t="s">
        <v>1534</v>
      </c>
      <c r="R58" s="322">
        <v>50000</v>
      </c>
      <c r="S58" s="319" t="s">
        <v>89</v>
      </c>
      <c r="T58" s="321">
        <v>3.09</v>
      </c>
      <c r="U58" s="319" t="s">
        <v>306</v>
      </c>
      <c r="V58" s="319" t="s">
        <v>307</v>
      </c>
      <c r="W58" s="319" t="s">
        <v>1633</v>
      </c>
      <c r="X58" s="319" t="s">
        <v>1633</v>
      </c>
      <c r="Y58" s="319" t="s">
        <v>1633</v>
      </c>
      <c r="Z58" s="319" t="s">
        <v>1633</v>
      </c>
      <c r="AA58" s="319" t="s">
        <v>1874</v>
      </c>
      <c r="AB58" s="319" t="s">
        <v>1633</v>
      </c>
      <c r="AC58" s="320">
        <v>45664</v>
      </c>
      <c r="AD58" s="319"/>
      <c r="AE58" s="319"/>
      <c r="AF58" s="319" t="s">
        <v>1633</v>
      </c>
      <c r="AG58" s="319" t="s">
        <v>2081</v>
      </c>
      <c r="AH58" s="319" t="s">
        <v>1875</v>
      </c>
      <c r="AI58" s="319" t="s">
        <v>1876</v>
      </c>
      <c r="AJ58" s="322">
        <v>50</v>
      </c>
      <c r="AK58" s="319" t="s">
        <v>1709</v>
      </c>
      <c r="AL58" s="323" t="s">
        <v>1877</v>
      </c>
      <c r="AM58" s="319" t="s">
        <v>1633</v>
      </c>
      <c r="AN58" s="319" t="s">
        <v>1633</v>
      </c>
      <c r="AO58" s="319" t="s">
        <v>1633</v>
      </c>
      <c r="AP58" s="183" t="s">
        <v>1880</v>
      </c>
      <c r="AQ58" s="319" t="s">
        <v>1633</v>
      </c>
      <c r="AR58" s="183" t="s">
        <v>1881</v>
      </c>
      <c r="AS58" s="183" t="s">
        <v>1641</v>
      </c>
      <c r="AT58" s="183" t="s">
        <v>1817</v>
      </c>
      <c r="AU58" s="183" t="str">
        <f t="shared" si="0"/>
        <v>SMS</v>
      </c>
      <c r="AV58" s="324">
        <f t="shared" si="1"/>
        <v>50000</v>
      </c>
    </row>
    <row r="59" spans="1:48" x14ac:dyDescent="0.25">
      <c r="A59" s="319" t="s">
        <v>1867</v>
      </c>
      <c r="B59" s="319" t="s">
        <v>1810</v>
      </c>
      <c r="C59" s="319" t="s">
        <v>1868</v>
      </c>
      <c r="D59" s="319" t="s">
        <v>1869</v>
      </c>
      <c r="E59" s="320">
        <v>45665</v>
      </c>
      <c r="F59" s="319" t="s">
        <v>2082</v>
      </c>
      <c r="G59" s="319" t="s">
        <v>1633</v>
      </c>
      <c r="H59" s="319">
        <v>53100010</v>
      </c>
      <c r="I59" s="319" t="s">
        <v>2083</v>
      </c>
      <c r="J59" s="319" t="s">
        <v>1633</v>
      </c>
      <c r="K59" s="319" t="s">
        <v>644</v>
      </c>
      <c r="L59" s="320">
        <v>45665</v>
      </c>
      <c r="M59" s="319" t="s">
        <v>2084</v>
      </c>
      <c r="N59" s="319" t="s">
        <v>1633</v>
      </c>
      <c r="O59" s="320"/>
      <c r="P59" s="319" t="s">
        <v>1873</v>
      </c>
      <c r="Q59" s="319" t="s">
        <v>89</v>
      </c>
      <c r="R59" s="321">
        <v>3.12</v>
      </c>
      <c r="S59" s="319" t="s">
        <v>89</v>
      </c>
      <c r="T59" s="321">
        <v>3.12</v>
      </c>
      <c r="U59" s="319" t="s">
        <v>306</v>
      </c>
      <c r="V59" s="319" t="s">
        <v>307</v>
      </c>
      <c r="W59" s="319" t="s">
        <v>1633</v>
      </c>
      <c r="X59" s="319" t="s">
        <v>1633</v>
      </c>
      <c r="Y59" s="319" t="s">
        <v>1633</v>
      </c>
      <c r="Z59" s="319" t="s">
        <v>1633</v>
      </c>
      <c r="AA59" s="319" t="s">
        <v>1874</v>
      </c>
      <c r="AB59" s="319" t="s">
        <v>1633</v>
      </c>
      <c r="AC59" s="320">
        <v>45665</v>
      </c>
      <c r="AD59" s="319"/>
      <c r="AE59" s="319"/>
      <c r="AF59" s="319" t="s">
        <v>1633</v>
      </c>
      <c r="AG59" s="319" t="s">
        <v>1633</v>
      </c>
      <c r="AH59" s="319" t="s">
        <v>1875</v>
      </c>
      <c r="AI59" s="319" t="s">
        <v>1876</v>
      </c>
      <c r="AJ59" s="322">
        <v>30</v>
      </c>
      <c r="AK59" s="319" t="s">
        <v>1709</v>
      </c>
      <c r="AL59" s="323" t="s">
        <v>1877</v>
      </c>
      <c r="AM59" s="319" t="s">
        <v>2085</v>
      </c>
      <c r="AN59" s="319" t="s">
        <v>2086</v>
      </c>
      <c r="AO59" s="319" t="s">
        <v>1633</v>
      </c>
      <c r="AP59" s="183" t="s">
        <v>1880</v>
      </c>
      <c r="AQ59" s="319" t="s">
        <v>1633</v>
      </c>
      <c r="AR59" s="183" t="s">
        <v>1881</v>
      </c>
      <c r="AS59" s="183" t="s">
        <v>1641</v>
      </c>
      <c r="AT59" s="183" t="s">
        <v>1817</v>
      </c>
      <c r="AU59" s="183" t="str">
        <f t="shared" si="0"/>
        <v>SMS</v>
      </c>
      <c r="AV59" s="324">
        <f t="shared" si="1"/>
        <v>51480</v>
      </c>
    </row>
    <row r="60" spans="1:48" x14ac:dyDescent="0.25">
      <c r="A60" s="319" t="s">
        <v>1867</v>
      </c>
      <c r="B60" s="319" t="s">
        <v>1810</v>
      </c>
      <c r="C60" s="319" t="s">
        <v>1868</v>
      </c>
      <c r="D60" s="319" t="s">
        <v>1869</v>
      </c>
      <c r="E60" s="320">
        <v>45660</v>
      </c>
      <c r="F60" s="319" t="s">
        <v>2087</v>
      </c>
      <c r="G60" s="319" t="s">
        <v>1633</v>
      </c>
      <c r="H60" s="319">
        <v>53100010</v>
      </c>
      <c r="I60" s="319" t="s">
        <v>2029</v>
      </c>
      <c r="J60" s="319" t="s">
        <v>1633</v>
      </c>
      <c r="K60" s="319" t="s">
        <v>644</v>
      </c>
      <c r="L60" s="320">
        <v>45660</v>
      </c>
      <c r="M60" s="319" t="s">
        <v>1922</v>
      </c>
      <c r="N60" s="319" t="s">
        <v>1633</v>
      </c>
      <c r="O60" s="320"/>
      <c r="P60" s="319" t="s">
        <v>1873</v>
      </c>
      <c r="Q60" s="319" t="s">
        <v>89</v>
      </c>
      <c r="R60" s="321">
        <v>2.5499999999999998</v>
      </c>
      <c r="S60" s="319" t="s">
        <v>89</v>
      </c>
      <c r="T60" s="321">
        <v>2.5499999999999998</v>
      </c>
      <c r="U60" s="319" t="s">
        <v>306</v>
      </c>
      <c r="V60" s="319" t="s">
        <v>307</v>
      </c>
      <c r="W60" s="319" t="s">
        <v>1633</v>
      </c>
      <c r="X60" s="319" t="s">
        <v>1633</v>
      </c>
      <c r="Y60" s="319" t="s">
        <v>1633</v>
      </c>
      <c r="Z60" s="319" t="s">
        <v>1633</v>
      </c>
      <c r="AA60" s="319" t="s">
        <v>1874</v>
      </c>
      <c r="AB60" s="319" t="s">
        <v>1633</v>
      </c>
      <c r="AC60" s="320">
        <v>45660</v>
      </c>
      <c r="AD60" s="319"/>
      <c r="AE60" s="319"/>
      <c r="AF60" s="319" t="s">
        <v>1633</v>
      </c>
      <c r="AG60" s="319" t="s">
        <v>1633</v>
      </c>
      <c r="AH60" s="319" t="s">
        <v>1875</v>
      </c>
      <c r="AI60" s="319" t="s">
        <v>1876</v>
      </c>
      <c r="AJ60" s="322">
        <v>2</v>
      </c>
      <c r="AK60" s="319" t="s">
        <v>1709</v>
      </c>
      <c r="AL60" s="323" t="s">
        <v>1877</v>
      </c>
      <c r="AM60" s="319" t="s">
        <v>2088</v>
      </c>
      <c r="AN60" s="319" t="s">
        <v>2089</v>
      </c>
      <c r="AO60" s="319" t="s">
        <v>1633</v>
      </c>
      <c r="AP60" s="183" t="s">
        <v>1880</v>
      </c>
      <c r="AQ60" s="319" t="s">
        <v>1633</v>
      </c>
      <c r="AR60" s="183" t="s">
        <v>1881</v>
      </c>
      <c r="AS60" s="183" t="s">
        <v>1641</v>
      </c>
      <c r="AT60" s="183" t="s">
        <v>1817</v>
      </c>
      <c r="AU60" s="183" t="str">
        <f t="shared" si="0"/>
        <v>SMS</v>
      </c>
      <c r="AV60" s="324">
        <f t="shared" si="1"/>
        <v>42075</v>
      </c>
    </row>
    <row r="61" spans="1:48" x14ac:dyDescent="0.25">
      <c r="A61" s="319" t="s">
        <v>1867</v>
      </c>
      <c r="B61" s="319" t="s">
        <v>1810</v>
      </c>
      <c r="C61" s="319" t="s">
        <v>1868</v>
      </c>
      <c r="D61" s="319" t="s">
        <v>1869</v>
      </c>
      <c r="E61" s="320">
        <v>45660</v>
      </c>
      <c r="F61" s="319" t="s">
        <v>2090</v>
      </c>
      <c r="G61" s="319" t="s">
        <v>1633</v>
      </c>
      <c r="H61" s="319">
        <v>53100010</v>
      </c>
      <c r="I61" s="319" t="s">
        <v>2029</v>
      </c>
      <c r="J61" s="319" t="s">
        <v>1633</v>
      </c>
      <c r="K61" s="319" t="s">
        <v>644</v>
      </c>
      <c r="L61" s="320">
        <v>45660</v>
      </c>
      <c r="M61" s="319" t="s">
        <v>1922</v>
      </c>
      <c r="N61" s="319" t="s">
        <v>1633</v>
      </c>
      <c r="O61" s="320"/>
      <c r="P61" s="319" t="s">
        <v>1873</v>
      </c>
      <c r="Q61" s="319" t="s">
        <v>89</v>
      </c>
      <c r="R61" s="321">
        <v>2.41</v>
      </c>
      <c r="S61" s="319" t="s">
        <v>89</v>
      </c>
      <c r="T61" s="321">
        <v>2.41</v>
      </c>
      <c r="U61" s="319" t="s">
        <v>306</v>
      </c>
      <c r="V61" s="319" t="s">
        <v>307</v>
      </c>
      <c r="W61" s="319" t="s">
        <v>1633</v>
      </c>
      <c r="X61" s="319" t="s">
        <v>1633</v>
      </c>
      <c r="Y61" s="319" t="s">
        <v>1633</v>
      </c>
      <c r="Z61" s="319" t="s">
        <v>1633</v>
      </c>
      <c r="AA61" s="319" t="s">
        <v>1874</v>
      </c>
      <c r="AB61" s="319" t="s">
        <v>1633</v>
      </c>
      <c r="AC61" s="320">
        <v>45660</v>
      </c>
      <c r="AD61" s="319"/>
      <c r="AE61" s="319"/>
      <c r="AF61" s="319" t="s">
        <v>1633</v>
      </c>
      <c r="AG61" s="319" t="s">
        <v>1633</v>
      </c>
      <c r="AH61" s="319" t="s">
        <v>1875</v>
      </c>
      <c r="AI61" s="319" t="s">
        <v>1876</v>
      </c>
      <c r="AJ61" s="322">
        <v>2</v>
      </c>
      <c r="AK61" s="319" t="s">
        <v>1709</v>
      </c>
      <c r="AL61" s="323" t="s">
        <v>1877</v>
      </c>
      <c r="AM61" s="319" t="s">
        <v>2071</v>
      </c>
      <c r="AN61" s="319" t="s">
        <v>2072</v>
      </c>
      <c r="AO61" s="319" t="s">
        <v>1633</v>
      </c>
      <c r="AP61" s="183" t="s">
        <v>1880</v>
      </c>
      <c r="AQ61" s="319" t="s">
        <v>1633</v>
      </c>
      <c r="AR61" s="183" t="s">
        <v>1881</v>
      </c>
      <c r="AS61" s="183" t="s">
        <v>1641</v>
      </c>
      <c r="AT61" s="183" t="s">
        <v>1817</v>
      </c>
      <c r="AU61" s="183" t="str">
        <f t="shared" si="0"/>
        <v>SMS</v>
      </c>
      <c r="AV61" s="324">
        <f t="shared" si="1"/>
        <v>39765</v>
      </c>
    </row>
    <row r="62" spans="1:48" x14ac:dyDescent="0.25">
      <c r="A62" s="319" t="s">
        <v>1867</v>
      </c>
      <c r="B62" s="319" t="s">
        <v>1810</v>
      </c>
      <c r="C62" s="319" t="s">
        <v>1868</v>
      </c>
      <c r="D62" s="319" t="s">
        <v>1869</v>
      </c>
      <c r="E62" s="320">
        <v>45677</v>
      </c>
      <c r="F62" s="319" t="s">
        <v>2091</v>
      </c>
      <c r="G62" s="319" t="s">
        <v>1633</v>
      </c>
      <c r="H62" s="319">
        <v>50200010</v>
      </c>
      <c r="I62" s="319" t="s">
        <v>2077</v>
      </c>
      <c r="J62" s="319" t="s">
        <v>1633</v>
      </c>
      <c r="K62" s="319" t="s">
        <v>1635</v>
      </c>
      <c r="L62" s="320">
        <v>45677</v>
      </c>
      <c r="M62" s="319" t="s">
        <v>2078</v>
      </c>
      <c r="N62" s="319" t="s">
        <v>1633</v>
      </c>
      <c r="O62" s="320"/>
      <c r="P62" s="319" t="s">
        <v>1873</v>
      </c>
      <c r="Q62" s="319" t="s">
        <v>89</v>
      </c>
      <c r="R62" s="321">
        <v>1.65</v>
      </c>
      <c r="S62" s="319" t="s">
        <v>89</v>
      </c>
      <c r="T62" s="321">
        <v>1.65</v>
      </c>
      <c r="U62" s="319" t="s">
        <v>306</v>
      </c>
      <c r="V62" s="319" t="s">
        <v>307</v>
      </c>
      <c r="W62" s="319" t="s">
        <v>1633</v>
      </c>
      <c r="X62" s="319" t="s">
        <v>1633</v>
      </c>
      <c r="Y62" s="319" t="s">
        <v>1633</v>
      </c>
      <c r="Z62" s="319" t="s">
        <v>1633</v>
      </c>
      <c r="AA62" s="319" t="s">
        <v>1874</v>
      </c>
      <c r="AB62" s="319" t="s">
        <v>1633</v>
      </c>
      <c r="AC62" s="320">
        <v>45677</v>
      </c>
      <c r="AD62" s="319"/>
      <c r="AE62" s="319"/>
      <c r="AF62" s="319" t="s">
        <v>1633</v>
      </c>
      <c r="AG62" s="319" t="s">
        <v>1633</v>
      </c>
      <c r="AH62" s="319" t="s">
        <v>1875</v>
      </c>
      <c r="AI62" s="319" t="s">
        <v>1876</v>
      </c>
      <c r="AJ62" s="322">
        <v>1</v>
      </c>
      <c r="AK62" s="319" t="s">
        <v>1709</v>
      </c>
      <c r="AL62" s="323" t="s">
        <v>1877</v>
      </c>
      <c r="AM62" s="319" t="s">
        <v>2092</v>
      </c>
      <c r="AN62" s="319" t="s">
        <v>2093</v>
      </c>
      <c r="AO62" s="319" t="s">
        <v>1633</v>
      </c>
      <c r="AP62" s="183" t="s">
        <v>1880</v>
      </c>
      <c r="AQ62" s="319" t="s">
        <v>1633</v>
      </c>
      <c r="AR62" s="183" t="s">
        <v>1881</v>
      </c>
      <c r="AS62" s="183" t="s">
        <v>1634</v>
      </c>
      <c r="AT62" s="183" t="s">
        <v>1817</v>
      </c>
      <c r="AU62" s="183" t="str">
        <f t="shared" si="0"/>
        <v>SMS</v>
      </c>
      <c r="AV62" s="324">
        <f t="shared" si="1"/>
        <v>27225</v>
      </c>
    </row>
    <row r="63" spans="1:48" x14ac:dyDescent="0.25">
      <c r="A63" s="319" t="s">
        <v>1867</v>
      </c>
      <c r="B63" s="319" t="s">
        <v>1810</v>
      </c>
      <c r="C63" s="319" t="s">
        <v>1868</v>
      </c>
      <c r="D63" s="319" t="s">
        <v>1869</v>
      </c>
      <c r="E63" s="320">
        <v>45677</v>
      </c>
      <c r="F63" s="319" t="s">
        <v>2094</v>
      </c>
      <c r="G63" s="319" t="s">
        <v>1633</v>
      </c>
      <c r="H63" s="319">
        <v>53100010</v>
      </c>
      <c r="I63" s="319" t="s">
        <v>2077</v>
      </c>
      <c r="J63" s="319" t="s">
        <v>1633</v>
      </c>
      <c r="K63" s="319" t="s">
        <v>644</v>
      </c>
      <c r="L63" s="320">
        <v>45677</v>
      </c>
      <c r="M63" s="319" t="s">
        <v>2078</v>
      </c>
      <c r="N63" s="319" t="s">
        <v>1633</v>
      </c>
      <c r="O63" s="320"/>
      <c r="P63" s="319" t="s">
        <v>1873</v>
      </c>
      <c r="Q63" s="319" t="s">
        <v>89</v>
      </c>
      <c r="R63" s="321">
        <v>1.02</v>
      </c>
      <c r="S63" s="319" t="s">
        <v>89</v>
      </c>
      <c r="T63" s="321">
        <v>1.02</v>
      </c>
      <c r="U63" s="319" t="s">
        <v>306</v>
      </c>
      <c r="V63" s="319" t="s">
        <v>307</v>
      </c>
      <c r="W63" s="319" t="s">
        <v>1633</v>
      </c>
      <c r="X63" s="319" t="s">
        <v>1633</v>
      </c>
      <c r="Y63" s="319" t="s">
        <v>1633</v>
      </c>
      <c r="Z63" s="319" t="s">
        <v>1633</v>
      </c>
      <c r="AA63" s="319" t="s">
        <v>1874</v>
      </c>
      <c r="AB63" s="319" t="s">
        <v>1633</v>
      </c>
      <c r="AC63" s="320">
        <v>45677</v>
      </c>
      <c r="AD63" s="319"/>
      <c r="AE63" s="319"/>
      <c r="AF63" s="319" t="s">
        <v>1633</v>
      </c>
      <c r="AG63" s="319" t="s">
        <v>1633</v>
      </c>
      <c r="AH63" s="319" t="s">
        <v>1875</v>
      </c>
      <c r="AI63" s="319" t="s">
        <v>1876</v>
      </c>
      <c r="AJ63" s="322">
        <v>2</v>
      </c>
      <c r="AK63" s="319" t="s">
        <v>1709</v>
      </c>
      <c r="AL63" s="323" t="s">
        <v>1877</v>
      </c>
      <c r="AM63" s="319" t="s">
        <v>2095</v>
      </c>
      <c r="AN63" s="319" t="s">
        <v>2096</v>
      </c>
      <c r="AO63" s="319" t="s">
        <v>1633</v>
      </c>
      <c r="AP63" s="183" t="s">
        <v>1880</v>
      </c>
      <c r="AQ63" s="319" t="s">
        <v>1633</v>
      </c>
      <c r="AR63" s="183" t="s">
        <v>1881</v>
      </c>
      <c r="AS63" s="183" t="s">
        <v>1641</v>
      </c>
      <c r="AT63" s="183" t="s">
        <v>1817</v>
      </c>
      <c r="AU63" s="183" t="str">
        <f t="shared" si="0"/>
        <v>SMS</v>
      </c>
      <c r="AV63" s="324">
        <f t="shared" si="1"/>
        <v>16830</v>
      </c>
    </row>
    <row r="64" spans="1:48" x14ac:dyDescent="0.25">
      <c r="A64" s="319" t="s">
        <v>1867</v>
      </c>
      <c r="B64" s="319" t="s">
        <v>1810</v>
      </c>
      <c r="C64" s="319" t="s">
        <v>1868</v>
      </c>
      <c r="D64" s="319" t="s">
        <v>1869</v>
      </c>
      <c r="E64" s="320">
        <v>45677</v>
      </c>
      <c r="F64" s="319" t="s">
        <v>2097</v>
      </c>
      <c r="G64" s="319" t="s">
        <v>1633</v>
      </c>
      <c r="H64" s="319">
        <v>50200010</v>
      </c>
      <c r="I64" s="319" t="s">
        <v>2077</v>
      </c>
      <c r="J64" s="319" t="s">
        <v>1633</v>
      </c>
      <c r="K64" s="319" t="s">
        <v>1635</v>
      </c>
      <c r="L64" s="320">
        <v>45677</v>
      </c>
      <c r="M64" s="319" t="s">
        <v>2078</v>
      </c>
      <c r="N64" s="319" t="s">
        <v>1633</v>
      </c>
      <c r="O64" s="320"/>
      <c r="P64" s="319" t="s">
        <v>1873</v>
      </c>
      <c r="Q64" s="319" t="s">
        <v>89</v>
      </c>
      <c r="R64" s="321">
        <v>0.98</v>
      </c>
      <c r="S64" s="319" t="s">
        <v>89</v>
      </c>
      <c r="T64" s="321">
        <v>0.98</v>
      </c>
      <c r="U64" s="319" t="s">
        <v>306</v>
      </c>
      <c r="V64" s="319" t="s">
        <v>307</v>
      </c>
      <c r="W64" s="319" t="s">
        <v>1633</v>
      </c>
      <c r="X64" s="319" t="s">
        <v>1633</v>
      </c>
      <c r="Y64" s="319" t="s">
        <v>1633</v>
      </c>
      <c r="Z64" s="319" t="s">
        <v>1633</v>
      </c>
      <c r="AA64" s="319" t="s">
        <v>1874</v>
      </c>
      <c r="AB64" s="319" t="s">
        <v>1633</v>
      </c>
      <c r="AC64" s="320">
        <v>45677</v>
      </c>
      <c r="AD64" s="319"/>
      <c r="AE64" s="319"/>
      <c r="AF64" s="319" t="s">
        <v>1633</v>
      </c>
      <c r="AG64" s="319" t="s">
        <v>1633</v>
      </c>
      <c r="AH64" s="319" t="s">
        <v>1875</v>
      </c>
      <c r="AI64" s="319" t="s">
        <v>1876</v>
      </c>
      <c r="AJ64" s="322">
        <v>2</v>
      </c>
      <c r="AK64" s="319" t="s">
        <v>1709</v>
      </c>
      <c r="AL64" s="323" t="s">
        <v>1877</v>
      </c>
      <c r="AM64" s="319" t="s">
        <v>2098</v>
      </c>
      <c r="AN64" s="319" t="s">
        <v>2099</v>
      </c>
      <c r="AO64" s="319" t="s">
        <v>1633</v>
      </c>
      <c r="AP64" s="183" t="s">
        <v>1880</v>
      </c>
      <c r="AQ64" s="319" t="s">
        <v>1633</v>
      </c>
      <c r="AR64" s="183" t="s">
        <v>1881</v>
      </c>
      <c r="AS64" s="183" t="s">
        <v>1634</v>
      </c>
      <c r="AT64" s="183" t="s">
        <v>1817</v>
      </c>
      <c r="AU64" s="183" t="str">
        <f t="shared" si="0"/>
        <v>SMS</v>
      </c>
      <c r="AV64" s="324">
        <f t="shared" si="1"/>
        <v>16170</v>
      </c>
    </row>
    <row r="65" spans="1:48" x14ac:dyDescent="0.25">
      <c r="A65" s="319" t="s">
        <v>1867</v>
      </c>
      <c r="B65" s="319" t="s">
        <v>1810</v>
      </c>
      <c r="C65" s="319" t="s">
        <v>1868</v>
      </c>
      <c r="D65" s="319" t="s">
        <v>1869</v>
      </c>
      <c r="E65" s="320">
        <v>45666</v>
      </c>
      <c r="F65" s="319" t="s">
        <v>2100</v>
      </c>
      <c r="G65" s="319" t="s">
        <v>1633</v>
      </c>
      <c r="H65" s="319">
        <v>50200010</v>
      </c>
      <c r="I65" s="319" t="s">
        <v>1982</v>
      </c>
      <c r="J65" s="319" t="s">
        <v>1633</v>
      </c>
      <c r="K65" s="319" t="s">
        <v>1635</v>
      </c>
      <c r="L65" s="320">
        <v>45666</v>
      </c>
      <c r="M65" s="319" t="s">
        <v>1983</v>
      </c>
      <c r="N65" s="319" t="s">
        <v>1633</v>
      </c>
      <c r="O65" s="320"/>
      <c r="P65" s="319" t="s">
        <v>1873</v>
      </c>
      <c r="Q65" s="319" t="s">
        <v>89</v>
      </c>
      <c r="R65" s="321">
        <v>0.09</v>
      </c>
      <c r="S65" s="319" t="s">
        <v>89</v>
      </c>
      <c r="T65" s="321">
        <v>0.09</v>
      </c>
      <c r="U65" s="319" t="s">
        <v>306</v>
      </c>
      <c r="V65" s="319" t="s">
        <v>307</v>
      </c>
      <c r="W65" s="319" t="s">
        <v>1633</v>
      </c>
      <c r="X65" s="319" t="s">
        <v>1633</v>
      </c>
      <c r="Y65" s="319" t="s">
        <v>1633</v>
      </c>
      <c r="Z65" s="319" t="s">
        <v>1633</v>
      </c>
      <c r="AA65" s="319" t="s">
        <v>1874</v>
      </c>
      <c r="AB65" s="319" t="s">
        <v>1633</v>
      </c>
      <c r="AC65" s="320">
        <v>45666</v>
      </c>
      <c r="AD65" s="319"/>
      <c r="AE65" s="319"/>
      <c r="AF65" s="319" t="s">
        <v>1633</v>
      </c>
      <c r="AG65" s="319" t="s">
        <v>1633</v>
      </c>
      <c r="AH65" s="319" t="s">
        <v>1875</v>
      </c>
      <c r="AI65" s="319" t="s">
        <v>1876</v>
      </c>
      <c r="AJ65" s="322">
        <v>2</v>
      </c>
      <c r="AK65" s="319" t="s">
        <v>1709</v>
      </c>
      <c r="AL65" s="323" t="s">
        <v>1877</v>
      </c>
      <c r="AM65" s="319" t="s">
        <v>2101</v>
      </c>
      <c r="AN65" s="319" t="s">
        <v>2102</v>
      </c>
      <c r="AO65" s="319" t="s">
        <v>1633</v>
      </c>
      <c r="AP65" s="183" t="s">
        <v>1880</v>
      </c>
      <c r="AQ65" s="319" t="s">
        <v>1633</v>
      </c>
      <c r="AR65" s="183" t="s">
        <v>1881</v>
      </c>
      <c r="AS65" s="183" t="s">
        <v>1634</v>
      </c>
      <c r="AT65" s="183" t="s">
        <v>1817</v>
      </c>
      <c r="AU65" s="183" t="str">
        <f t="shared" si="0"/>
        <v>SMS</v>
      </c>
      <c r="AV65" s="324">
        <f t="shared" si="1"/>
        <v>1485</v>
      </c>
    </row>
    <row r="66" spans="1:48" x14ac:dyDescent="0.25">
      <c r="A66" s="319" t="s">
        <v>1867</v>
      </c>
      <c r="B66" s="319" t="s">
        <v>1810</v>
      </c>
      <c r="C66" s="319" t="s">
        <v>1868</v>
      </c>
      <c r="D66" s="319" t="s">
        <v>2103</v>
      </c>
      <c r="E66" s="320">
        <v>45688</v>
      </c>
      <c r="F66" s="319" t="s">
        <v>2104</v>
      </c>
      <c r="G66" s="319" t="s">
        <v>2105</v>
      </c>
      <c r="H66" s="319">
        <v>50600050</v>
      </c>
      <c r="I66" s="319" t="s">
        <v>2106</v>
      </c>
      <c r="J66" s="319" t="s">
        <v>1633</v>
      </c>
      <c r="K66" s="319" t="s">
        <v>448</v>
      </c>
      <c r="L66" s="320">
        <v>45657</v>
      </c>
      <c r="M66" s="319" t="s">
        <v>1920</v>
      </c>
      <c r="N66" s="319" t="s">
        <v>1633</v>
      </c>
      <c r="O66" s="320"/>
      <c r="P66" s="319" t="s">
        <v>1873</v>
      </c>
      <c r="Q66" s="319" t="s">
        <v>1534</v>
      </c>
      <c r="R66" s="322">
        <v>-219827</v>
      </c>
      <c r="S66" s="319" t="s">
        <v>89</v>
      </c>
      <c r="T66" s="321">
        <v>-13.62</v>
      </c>
      <c r="U66" s="319" t="s">
        <v>306</v>
      </c>
      <c r="V66" s="319" t="s">
        <v>307</v>
      </c>
      <c r="W66" s="319" t="s">
        <v>2107</v>
      </c>
      <c r="X66" s="319" t="s">
        <v>1633</v>
      </c>
      <c r="Y66" s="319" t="s">
        <v>1633</v>
      </c>
      <c r="Z66" s="319" t="s">
        <v>1633</v>
      </c>
      <c r="AA66" s="319" t="s">
        <v>1874</v>
      </c>
      <c r="AB66" s="319" t="s">
        <v>1633</v>
      </c>
      <c r="AC66" s="320">
        <v>45681</v>
      </c>
      <c r="AD66" s="319"/>
      <c r="AE66" s="319"/>
      <c r="AF66" s="319" t="s">
        <v>1633</v>
      </c>
      <c r="AG66" s="319" t="s">
        <v>1633</v>
      </c>
      <c r="AH66" s="319" t="s">
        <v>1875</v>
      </c>
      <c r="AI66" s="319" t="s">
        <v>1876</v>
      </c>
      <c r="AJ66" s="325">
        <v>0</v>
      </c>
      <c r="AK66" s="319" t="s">
        <v>1633</v>
      </c>
      <c r="AL66" s="319" t="s">
        <v>1633</v>
      </c>
      <c r="AM66" s="319" t="s">
        <v>1633</v>
      </c>
      <c r="AN66" s="319" t="s">
        <v>1633</v>
      </c>
      <c r="AO66" s="319" t="s">
        <v>1633</v>
      </c>
      <c r="AP66" s="183" t="s">
        <v>1880</v>
      </c>
      <c r="AQ66" s="319" t="s">
        <v>1633</v>
      </c>
      <c r="AR66" s="183" t="s">
        <v>1881</v>
      </c>
      <c r="AS66" s="183" t="s">
        <v>448</v>
      </c>
      <c r="AT66" s="183" t="s">
        <v>1817</v>
      </c>
      <c r="AU66" s="183" t="str">
        <f t="shared" ref="AU66:AU129" si="2">LEFT(V66,3)</f>
        <v>SMS</v>
      </c>
      <c r="AV66" s="324">
        <f t="shared" ref="AV66:AV129" si="3">IF(Q66="USD",R66*16500,IF(Q66="IDR",R66,T66*16500))</f>
        <v>-219827</v>
      </c>
    </row>
    <row r="67" spans="1:48" x14ac:dyDescent="0.25">
      <c r="A67" s="319" t="s">
        <v>1867</v>
      </c>
      <c r="B67" s="319" t="s">
        <v>1810</v>
      </c>
      <c r="C67" s="319" t="s">
        <v>1868</v>
      </c>
      <c r="D67" s="319" t="s">
        <v>2103</v>
      </c>
      <c r="E67" s="320">
        <v>45688</v>
      </c>
      <c r="F67" s="319" t="s">
        <v>2105</v>
      </c>
      <c r="G67" s="319" t="s">
        <v>2105</v>
      </c>
      <c r="H67" s="319">
        <v>50600050</v>
      </c>
      <c r="I67" s="319" t="s">
        <v>2106</v>
      </c>
      <c r="J67" s="319" t="s">
        <v>1633</v>
      </c>
      <c r="K67" s="319" t="s">
        <v>448</v>
      </c>
      <c r="L67" s="320">
        <v>45657</v>
      </c>
      <c r="M67" s="319" t="s">
        <v>1920</v>
      </c>
      <c r="N67" s="319" t="s">
        <v>1633</v>
      </c>
      <c r="O67" s="320"/>
      <c r="P67" s="319" t="s">
        <v>1873</v>
      </c>
      <c r="Q67" s="319" t="s">
        <v>1534</v>
      </c>
      <c r="R67" s="322">
        <v>-7327582</v>
      </c>
      <c r="S67" s="319" t="s">
        <v>89</v>
      </c>
      <c r="T67" s="321">
        <v>-453.89</v>
      </c>
      <c r="U67" s="319" t="s">
        <v>306</v>
      </c>
      <c r="V67" s="319" t="s">
        <v>307</v>
      </c>
      <c r="W67" s="319" t="s">
        <v>2107</v>
      </c>
      <c r="X67" s="319" t="s">
        <v>1633</v>
      </c>
      <c r="Y67" s="319" t="s">
        <v>1633</v>
      </c>
      <c r="Z67" s="319" t="s">
        <v>1633</v>
      </c>
      <c r="AA67" s="319" t="s">
        <v>1874</v>
      </c>
      <c r="AB67" s="319" t="s">
        <v>1633</v>
      </c>
      <c r="AC67" s="320">
        <v>45681</v>
      </c>
      <c r="AD67" s="319"/>
      <c r="AE67" s="319"/>
      <c r="AF67" s="319" t="s">
        <v>1633</v>
      </c>
      <c r="AG67" s="319" t="s">
        <v>1633</v>
      </c>
      <c r="AH67" s="319" t="s">
        <v>1875</v>
      </c>
      <c r="AI67" s="319" t="s">
        <v>1876</v>
      </c>
      <c r="AJ67" s="325">
        <v>0</v>
      </c>
      <c r="AK67" s="319" t="s">
        <v>1633</v>
      </c>
      <c r="AL67" s="319" t="s">
        <v>1633</v>
      </c>
      <c r="AM67" s="319" t="s">
        <v>1633</v>
      </c>
      <c r="AN67" s="319" t="s">
        <v>1633</v>
      </c>
      <c r="AO67" s="319" t="s">
        <v>1633</v>
      </c>
      <c r="AP67" s="183" t="s">
        <v>1880</v>
      </c>
      <c r="AQ67" s="319" t="s">
        <v>1633</v>
      </c>
      <c r="AR67" s="183" t="s">
        <v>1881</v>
      </c>
      <c r="AS67" s="183" t="s">
        <v>448</v>
      </c>
      <c r="AT67" s="183" t="s">
        <v>1817</v>
      </c>
      <c r="AU67" s="183" t="str">
        <f t="shared" si="2"/>
        <v>SMS</v>
      </c>
      <c r="AV67" s="324">
        <f t="shared" si="3"/>
        <v>-7327582</v>
      </c>
    </row>
    <row r="68" spans="1:48" x14ac:dyDescent="0.25">
      <c r="A68" s="319" t="s">
        <v>1867</v>
      </c>
      <c r="B68" s="319" t="s">
        <v>1823</v>
      </c>
      <c r="C68" s="319" t="s">
        <v>1868</v>
      </c>
      <c r="D68" s="319" t="s">
        <v>1869</v>
      </c>
      <c r="E68" s="320">
        <v>45691</v>
      </c>
      <c r="F68" s="319" t="s">
        <v>2108</v>
      </c>
      <c r="G68" s="319" t="s">
        <v>1633</v>
      </c>
      <c r="H68" s="319">
        <v>50200010</v>
      </c>
      <c r="I68" s="319" t="s">
        <v>2109</v>
      </c>
      <c r="J68" s="319" t="s">
        <v>1633</v>
      </c>
      <c r="K68" s="319" t="s">
        <v>1635</v>
      </c>
      <c r="L68" s="320">
        <v>45691</v>
      </c>
      <c r="M68" s="319" t="s">
        <v>2110</v>
      </c>
      <c r="N68" s="319" t="s">
        <v>1633</v>
      </c>
      <c r="O68" s="320"/>
      <c r="P68" s="319" t="s">
        <v>1873</v>
      </c>
      <c r="Q68" s="319" t="s">
        <v>89</v>
      </c>
      <c r="R68" s="321">
        <v>9.64</v>
      </c>
      <c r="S68" s="319" t="s">
        <v>89</v>
      </c>
      <c r="T68" s="321">
        <v>9.64</v>
      </c>
      <c r="U68" s="319" t="s">
        <v>306</v>
      </c>
      <c r="V68" s="319" t="s">
        <v>307</v>
      </c>
      <c r="W68" s="319" t="s">
        <v>1633</v>
      </c>
      <c r="X68" s="319" t="s">
        <v>1633</v>
      </c>
      <c r="Y68" s="319" t="s">
        <v>1633</v>
      </c>
      <c r="Z68" s="319" t="s">
        <v>1633</v>
      </c>
      <c r="AA68" s="319" t="s">
        <v>1874</v>
      </c>
      <c r="AB68" s="319" t="s">
        <v>1633</v>
      </c>
      <c r="AC68" s="320">
        <v>45691</v>
      </c>
      <c r="AD68" s="319"/>
      <c r="AE68" s="319"/>
      <c r="AF68" s="319" t="s">
        <v>1633</v>
      </c>
      <c r="AG68" s="319" t="s">
        <v>1633</v>
      </c>
      <c r="AH68" s="319" t="s">
        <v>1875</v>
      </c>
      <c r="AI68" s="319" t="s">
        <v>1876</v>
      </c>
      <c r="AJ68" s="322">
        <v>10</v>
      </c>
      <c r="AK68" s="319" t="s">
        <v>1980</v>
      </c>
      <c r="AL68" s="323" t="s">
        <v>1877</v>
      </c>
      <c r="AM68" s="319" t="s">
        <v>2111</v>
      </c>
      <c r="AN68" s="319" t="s">
        <v>2112</v>
      </c>
      <c r="AO68" s="319" t="s">
        <v>1633</v>
      </c>
      <c r="AP68" s="183" t="s">
        <v>1880</v>
      </c>
      <c r="AQ68" s="183" t="s">
        <v>2113</v>
      </c>
      <c r="AS68" s="183" t="s">
        <v>1634</v>
      </c>
      <c r="AT68" s="183" t="s">
        <v>1817</v>
      </c>
      <c r="AU68" s="183" t="str">
        <f t="shared" si="2"/>
        <v>SMS</v>
      </c>
      <c r="AV68" s="324">
        <f t="shared" si="3"/>
        <v>159060</v>
      </c>
    </row>
    <row r="69" spans="1:48" x14ac:dyDescent="0.25">
      <c r="A69" s="319" t="s">
        <v>1867</v>
      </c>
      <c r="B69" s="319" t="s">
        <v>1823</v>
      </c>
      <c r="C69" s="319" t="s">
        <v>1868</v>
      </c>
      <c r="D69" s="319" t="s">
        <v>1869</v>
      </c>
      <c r="E69" s="320">
        <v>45691</v>
      </c>
      <c r="F69" s="319" t="s">
        <v>2114</v>
      </c>
      <c r="G69" s="319" t="s">
        <v>1633</v>
      </c>
      <c r="H69" s="319">
        <v>50200010</v>
      </c>
      <c r="I69" s="319" t="s">
        <v>2109</v>
      </c>
      <c r="J69" s="319" t="s">
        <v>1633</v>
      </c>
      <c r="K69" s="319" t="s">
        <v>1635</v>
      </c>
      <c r="L69" s="320">
        <v>45691</v>
      </c>
      <c r="M69" s="319" t="s">
        <v>2110</v>
      </c>
      <c r="N69" s="319" t="s">
        <v>1633</v>
      </c>
      <c r="O69" s="320"/>
      <c r="P69" s="319" t="s">
        <v>1873</v>
      </c>
      <c r="Q69" s="319" t="s">
        <v>89</v>
      </c>
      <c r="R69" s="321">
        <v>21.96</v>
      </c>
      <c r="S69" s="319" t="s">
        <v>89</v>
      </c>
      <c r="T69" s="321">
        <v>21.96</v>
      </c>
      <c r="U69" s="319" t="s">
        <v>306</v>
      </c>
      <c r="V69" s="319" t="s">
        <v>307</v>
      </c>
      <c r="W69" s="319" t="s">
        <v>1633</v>
      </c>
      <c r="X69" s="319" t="s">
        <v>1633</v>
      </c>
      <c r="Y69" s="319" t="s">
        <v>1633</v>
      </c>
      <c r="Z69" s="319" t="s">
        <v>1633</v>
      </c>
      <c r="AA69" s="319" t="s">
        <v>1874</v>
      </c>
      <c r="AB69" s="319" t="s">
        <v>1633</v>
      </c>
      <c r="AC69" s="320">
        <v>45691</v>
      </c>
      <c r="AD69" s="319"/>
      <c r="AE69" s="319"/>
      <c r="AF69" s="319" t="s">
        <v>1633</v>
      </c>
      <c r="AG69" s="319" t="s">
        <v>1633</v>
      </c>
      <c r="AH69" s="319" t="s">
        <v>1875</v>
      </c>
      <c r="AI69" s="319" t="s">
        <v>1876</v>
      </c>
      <c r="AJ69" s="322">
        <v>30</v>
      </c>
      <c r="AK69" s="319" t="s">
        <v>2025</v>
      </c>
      <c r="AL69" s="323" t="s">
        <v>1877</v>
      </c>
      <c r="AM69" s="319" t="s">
        <v>2026</v>
      </c>
      <c r="AN69" s="319" t="s">
        <v>2027</v>
      </c>
      <c r="AO69" s="319" t="s">
        <v>1633</v>
      </c>
      <c r="AP69" s="183" t="s">
        <v>1880</v>
      </c>
      <c r="AQ69" s="183" t="s">
        <v>2113</v>
      </c>
      <c r="AS69" s="183" t="s">
        <v>1634</v>
      </c>
      <c r="AT69" s="183" t="s">
        <v>1817</v>
      </c>
      <c r="AU69" s="183" t="str">
        <f t="shared" si="2"/>
        <v>SMS</v>
      </c>
      <c r="AV69" s="324">
        <f t="shared" si="3"/>
        <v>362340</v>
      </c>
    </row>
    <row r="70" spans="1:48" x14ac:dyDescent="0.25">
      <c r="A70" s="319" t="s">
        <v>1867</v>
      </c>
      <c r="B70" s="319" t="s">
        <v>1823</v>
      </c>
      <c r="C70" s="319" t="s">
        <v>1868</v>
      </c>
      <c r="D70" s="319" t="s">
        <v>1869</v>
      </c>
      <c r="E70" s="320">
        <v>45691</v>
      </c>
      <c r="F70" s="319" t="s">
        <v>2115</v>
      </c>
      <c r="G70" s="319" t="s">
        <v>1633</v>
      </c>
      <c r="H70" s="319">
        <v>50200010</v>
      </c>
      <c r="I70" s="319" t="s">
        <v>2116</v>
      </c>
      <c r="J70" s="319" t="s">
        <v>1633</v>
      </c>
      <c r="K70" s="319" t="s">
        <v>1635</v>
      </c>
      <c r="L70" s="320">
        <v>45691</v>
      </c>
      <c r="M70" s="319" t="s">
        <v>2110</v>
      </c>
      <c r="N70" s="319" t="s">
        <v>1633</v>
      </c>
      <c r="O70" s="320"/>
      <c r="P70" s="319" t="s">
        <v>1873</v>
      </c>
      <c r="Q70" s="319" t="s">
        <v>89</v>
      </c>
      <c r="R70" s="321">
        <v>63.05</v>
      </c>
      <c r="S70" s="319" t="s">
        <v>89</v>
      </c>
      <c r="T70" s="321">
        <v>63.05</v>
      </c>
      <c r="U70" s="319" t="s">
        <v>306</v>
      </c>
      <c r="V70" s="319" t="s">
        <v>307</v>
      </c>
      <c r="W70" s="319" t="s">
        <v>1633</v>
      </c>
      <c r="X70" s="319" t="s">
        <v>1633</v>
      </c>
      <c r="Y70" s="319" t="s">
        <v>1633</v>
      </c>
      <c r="Z70" s="319" t="s">
        <v>1633</v>
      </c>
      <c r="AA70" s="319" t="s">
        <v>1874</v>
      </c>
      <c r="AB70" s="319" t="s">
        <v>1633</v>
      </c>
      <c r="AC70" s="320">
        <v>45691</v>
      </c>
      <c r="AD70" s="319"/>
      <c r="AE70" s="319"/>
      <c r="AF70" s="319" t="s">
        <v>1633</v>
      </c>
      <c r="AG70" s="319" t="s">
        <v>1633</v>
      </c>
      <c r="AH70" s="319" t="s">
        <v>1875</v>
      </c>
      <c r="AI70" s="319" t="s">
        <v>1876</v>
      </c>
      <c r="AJ70" s="322">
        <v>1</v>
      </c>
      <c r="AK70" s="319" t="s">
        <v>1709</v>
      </c>
      <c r="AL70" s="323" t="s">
        <v>1877</v>
      </c>
      <c r="AM70" s="319" t="s">
        <v>2117</v>
      </c>
      <c r="AN70" s="319" t="s">
        <v>2118</v>
      </c>
      <c r="AO70" s="319" t="s">
        <v>1633</v>
      </c>
      <c r="AP70" s="183" t="s">
        <v>1880</v>
      </c>
      <c r="AQ70" s="183" t="s">
        <v>2113</v>
      </c>
      <c r="AS70" s="183" t="s">
        <v>1634</v>
      </c>
      <c r="AT70" s="183" t="s">
        <v>1817</v>
      </c>
      <c r="AU70" s="183" t="str">
        <f t="shared" si="2"/>
        <v>SMS</v>
      </c>
      <c r="AV70" s="324">
        <f t="shared" si="3"/>
        <v>1040325</v>
      </c>
    </row>
    <row r="71" spans="1:48" x14ac:dyDescent="0.25">
      <c r="A71" s="319" t="s">
        <v>1867</v>
      </c>
      <c r="B71" s="319" t="s">
        <v>1823</v>
      </c>
      <c r="C71" s="319" t="s">
        <v>1868</v>
      </c>
      <c r="D71" s="319" t="s">
        <v>1869</v>
      </c>
      <c r="E71" s="320">
        <v>45691</v>
      </c>
      <c r="F71" s="319" t="s">
        <v>2119</v>
      </c>
      <c r="G71" s="319" t="s">
        <v>1633</v>
      </c>
      <c r="H71" s="319">
        <v>50200010</v>
      </c>
      <c r="I71" s="319" t="s">
        <v>2116</v>
      </c>
      <c r="J71" s="319" t="s">
        <v>1633</v>
      </c>
      <c r="K71" s="319" t="s">
        <v>1635</v>
      </c>
      <c r="L71" s="320">
        <v>45691</v>
      </c>
      <c r="M71" s="319" t="s">
        <v>2110</v>
      </c>
      <c r="N71" s="319" t="s">
        <v>1633</v>
      </c>
      <c r="O71" s="320"/>
      <c r="P71" s="319" t="s">
        <v>1873</v>
      </c>
      <c r="Q71" s="319" t="s">
        <v>89</v>
      </c>
      <c r="R71" s="321">
        <v>2.89</v>
      </c>
      <c r="S71" s="319" t="s">
        <v>89</v>
      </c>
      <c r="T71" s="321">
        <v>2.89</v>
      </c>
      <c r="U71" s="319" t="s">
        <v>306</v>
      </c>
      <c r="V71" s="319" t="s">
        <v>307</v>
      </c>
      <c r="W71" s="319" t="s">
        <v>1633</v>
      </c>
      <c r="X71" s="319" t="s">
        <v>1633</v>
      </c>
      <c r="Y71" s="319" t="s">
        <v>1633</v>
      </c>
      <c r="Z71" s="319" t="s">
        <v>1633</v>
      </c>
      <c r="AA71" s="319" t="s">
        <v>1874</v>
      </c>
      <c r="AB71" s="319" t="s">
        <v>1633</v>
      </c>
      <c r="AC71" s="320">
        <v>45691</v>
      </c>
      <c r="AD71" s="319"/>
      <c r="AE71" s="319"/>
      <c r="AF71" s="319" t="s">
        <v>1633</v>
      </c>
      <c r="AG71" s="319" t="s">
        <v>1633</v>
      </c>
      <c r="AH71" s="319" t="s">
        <v>1875</v>
      </c>
      <c r="AI71" s="319" t="s">
        <v>1876</v>
      </c>
      <c r="AJ71" s="322">
        <v>5</v>
      </c>
      <c r="AK71" s="319" t="s">
        <v>1709</v>
      </c>
      <c r="AL71" s="323" t="s">
        <v>1877</v>
      </c>
      <c r="AM71" s="319" t="s">
        <v>2030</v>
      </c>
      <c r="AN71" s="319" t="s">
        <v>2031</v>
      </c>
      <c r="AO71" s="319" t="s">
        <v>1633</v>
      </c>
      <c r="AP71" s="183" t="s">
        <v>1880</v>
      </c>
      <c r="AQ71" s="183" t="s">
        <v>2113</v>
      </c>
      <c r="AS71" s="183" t="s">
        <v>1634</v>
      </c>
      <c r="AT71" s="183" t="s">
        <v>1817</v>
      </c>
      <c r="AU71" s="183" t="str">
        <f t="shared" si="2"/>
        <v>SMS</v>
      </c>
      <c r="AV71" s="324">
        <f t="shared" si="3"/>
        <v>47685</v>
      </c>
    </row>
    <row r="72" spans="1:48" x14ac:dyDescent="0.25">
      <c r="A72" s="319" t="s">
        <v>1867</v>
      </c>
      <c r="B72" s="319" t="s">
        <v>1823</v>
      </c>
      <c r="C72" s="319" t="s">
        <v>1868</v>
      </c>
      <c r="D72" s="319" t="s">
        <v>1869</v>
      </c>
      <c r="E72" s="320">
        <v>45691</v>
      </c>
      <c r="F72" s="319" t="s">
        <v>2119</v>
      </c>
      <c r="G72" s="319" t="s">
        <v>1633</v>
      </c>
      <c r="H72" s="319">
        <v>50200010</v>
      </c>
      <c r="I72" s="319" t="s">
        <v>2116</v>
      </c>
      <c r="J72" s="319" t="s">
        <v>1633</v>
      </c>
      <c r="K72" s="319" t="s">
        <v>1635</v>
      </c>
      <c r="L72" s="320">
        <v>45691</v>
      </c>
      <c r="M72" s="319" t="s">
        <v>2110</v>
      </c>
      <c r="N72" s="319" t="s">
        <v>1633</v>
      </c>
      <c r="O72" s="320"/>
      <c r="P72" s="319" t="s">
        <v>1873</v>
      </c>
      <c r="Q72" s="319" t="s">
        <v>89</v>
      </c>
      <c r="R72" s="321">
        <v>13.1</v>
      </c>
      <c r="S72" s="319" t="s">
        <v>89</v>
      </c>
      <c r="T72" s="321">
        <v>13.1</v>
      </c>
      <c r="U72" s="319" t="s">
        <v>306</v>
      </c>
      <c r="V72" s="319" t="s">
        <v>307</v>
      </c>
      <c r="W72" s="319" t="s">
        <v>1633</v>
      </c>
      <c r="X72" s="319" t="s">
        <v>1633</v>
      </c>
      <c r="Y72" s="319" t="s">
        <v>1633</v>
      </c>
      <c r="Z72" s="319" t="s">
        <v>1633</v>
      </c>
      <c r="AA72" s="319" t="s">
        <v>1874</v>
      </c>
      <c r="AB72" s="319" t="s">
        <v>1633</v>
      </c>
      <c r="AC72" s="320">
        <v>45691</v>
      </c>
      <c r="AD72" s="319"/>
      <c r="AE72" s="319"/>
      <c r="AF72" s="319" t="s">
        <v>1633</v>
      </c>
      <c r="AG72" s="319" t="s">
        <v>1633</v>
      </c>
      <c r="AH72" s="319" t="s">
        <v>1875</v>
      </c>
      <c r="AI72" s="319" t="s">
        <v>1876</v>
      </c>
      <c r="AJ72" s="322">
        <v>3</v>
      </c>
      <c r="AK72" s="319" t="s">
        <v>2039</v>
      </c>
      <c r="AL72" s="323" t="s">
        <v>1877</v>
      </c>
      <c r="AM72" s="319" t="s">
        <v>2054</v>
      </c>
      <c r="AN72" s="319" t="s">
        <v>2055</v>
      </c>
      <c r="AO72" s="319" t="s">
        <v>1633</v>
      </c>
      <c r="AP72" s="183" t="s">
        <v>1880</v>
      </c>
      <c r="AQ72" s="183" t="s">
        <v>2113</v>
      </c>
      <c r="AS72" s="183" t="s">
        <v>1634</v>
      </c>
      <c r="AT72" s="183" t="s">
        <v>1817</v>
      </c>
      <c r="AU72" s="183" t="str">
        <f t="shared" si="2"/>
        <v>SMS</v>
      </c>
      <c r="AV72" s="324">
        <f t="shared" si="3"/>
        <v>216150</v>
      </c>
    </row>
    <row r="73" spans="1:48" x14ac:dyDescent="0.25">
      <c r="A73" s="319" t="s">
        <v>1867</v>
      </c>
      <c r="B73" s="319" t="s">
        <v>1823</v>
      </c>
      <c r="C73" s="319" t="s">
        <v>1868</v>
      </c>
      <c r="D73" s="319" t="s">
        <v>1869</v>
      </c>
      <c r="E73" s="320">
        <v>45691</v>
      </c>
      <c r="F73" s="319" t="s">
        <v>2119</v>
      </c>
      <c r="G73" s="319" t="s">
        <v>1633</v>
      </c>
      <c r="H73" s="319">
        <v>50200010</v>
      </c>
      <c r="I73" s="319" t="s">
        <v>2116</v>
      </c>
      <c r="J73" s="319" t="s">
        <v>1633</v>
      </c>
      <c r="K73" s="319" t="s">
        <v>1635</v>
      </c>
      <c r="L73" s="320">
        <v>45691</v>
      </c>
      <c r="M73" s="319" t="s">
        <v>2110</v>
      </c>
      <c r="N73" s="319" t="s">
        <v>1633</v>
      </c>
      <c r="O73" s="320"/>
      <c r="P73" s="319" t="s">
        <v>1873</v>
      </c>
      <c r="Q73" s="319" t="s">
        <v>89</v>
      </c>
      <c r="R73" s="321">
        <v>13.55</v>
      </c>
      <c r="S73" s="319" t="s">
        <v>89</v>
      </c>
      <c r="T73" s="321">
        <v>13.55</v>
      </c>
      <c r="U73" s="319" t="s">
        <v>306</v>
      </c>
      <c r="V73" s="319" t="s">
        <v>307</v>
      </c>
      <c r="W73" s="319" t="s">
        <v>1633</v>
      </c>
      <c r="X73" s="319" t="s">
        <v>1633</v>
      </c>
      <c r="Y73" s="319" t="s">
        <v>1633</v>
      </c>
      <c r="Z73" s="319" t="s">
        <v>1633</v>
      </c>
      <c r="AA73" s="319" t="s">
        <v>1874</v>
      </c>
      <c r="AB73" s="319" t="s">
        <v>1633</v>
      </c>
      <c r="AC73" s="320">
        <v>45691</v>
      </c>
      <c r="AD73" s="319"/>
      <c r="AE73" s="319"/>
      <c r="AF73" s="319" t="s">
        <v>1633</v>
      </c>
      <c r="AG73" s="319" t="s">
        <v>1633</v>
      </c>
      <c r="AH73" s="319" t="s">
        <v>1875</v>
      </c>
      <c r="AI73" s="319" t="s">
        <v>1876</v>
      </c>
      <c r="AJ73" s="322">
        <v>10</v>
      </c>
      <c r="AK73" s="319" t="s">
        <v>1709</v>
      </c>
      <c r="AL73" s="323" t="s">
        <v>1877</v>
      </c>
      <c r="AM73" s="319" t="s">
        <v>2120</v>
      </c>
      <c r="AN73" s="319" t="s">
        <v>2121</v>
      </c>
      <c r="AO73" s="319" t="s">
        <v>1633</v>
      </c>
      <c r="AP73" s="183" t="s">
        <v>1880</v>
      </c>
      <c r="AQ73" s="183" t="s">
        <v>2113</v>
      </c>
      <c r="AS73" s="183" t="s">
        <v>1634</v>
      </c>
      <c r="AT73" s="183" t="s">
        <v>1817</v>
      </c>
      <c r="AU73" s="183" t="str">
        <f t="shared" si="2"/>
        <v>SMS</v>
      </c>
      <c r="AV73" s="324">
        <f t="shared" si="3"/>
        <v>223575</v>
      </c>
    </row>
    <row r="74" spans="1:48" x14ac:dyDescent="0.25">
      <c r="A74" s="319" t="s">
        <v>1867</v>
      </c>
      <c r="B74" s="319" t="s">
        <v>1823</v>
      </c>
      <c r="C74" s="319" t="s">
        <v>1868</v>
      </c>
      <c r="D74" s="319" t="s">
        <v>1869</v>
      </c>
      <c r="E74" s="320">
        <v>45691</v>
      </c>
      <c r="F74" s="319" t="s">
        <v>2119</v>
      </c>
      <c r="G74" s="319" t="s">
        <v>1633</v>
      </c>
      <c r="H74" s="319">
        <v>50200010</v>
      </c>
      <c r="I74" s="319" t="s">
        <v>2116</v>
      </c>
      <c r="J74" s="319" t="s">
        <v>1633</v>
      </c>
      <c r="K74" s="319" t="s">
        <v>1635</v>
      </c>
      <c r="L74" s="320">
        <v>45691</v>
      </c>
      <c r="M74" s="319" t="s">
        <v>2110</v>
      </c>
      <c r="N74" s="319" t="s">
        <v>1633</v>
      </c>
      <c r="O74" s="320"/>
      <c r="P74" s="319" t="s">
        <v>1873</v>
      </c>
      <c r="Q74" s="319" t="s">
        <v>89</v>
      </c>
      <c r="R74" s="321">
        <v>4.91</v>
      </c>
      <c r="S74" s="319" t="s">
        <v>89</v>
      </c>
      <c r="T74" s="321">
        <v>4.91</v>
      </c>
      <c r="U74" s="319" t="s">
        <v>306</v>
      </c>
      <c r="V74" s="319" t="s">
        <v>307</v>
      </c>
      <c r="W74" s="319" t="s">
        <v>1633</v>
      </c>
      <c r="X74" s="319" t="s">
        <v>1633</v>
      </c>
      <c r="Y74" s="319" t="s">
        <v>1633</v>
      </c>
      <c r="Z74" s="319" t="s">
        <v>1633</v>
      </c>
      <c r="AA74" s="319" t="s">
        <v>1874</v>
      </c>
      <c r="AB74" s="319" t="s">
        <v>1633</v>
      </c>
      <c r="AC74" s="320">
        <v>45691</v>
      </c>
      <c r="AD74" s="319"/>
      <c r="AE74" s="319"/>
      <c r="AF74" s="319" t="s">
        <v>1633</v>
      </c>
      <c r="AG74" s="319" t="s">
        <v>1633</v>
      </c>
      <c r="AH74" s="319" t="s">
        <v>1875</v>
      </c>
      <c r="AI74" s="319" t="s">
        <v>1876</v>
      </c>
      <c r="AJ74" s="322">
        <v>10</v>
      </c>
      <c r="AK74" s="319" t="s">
        <v>1709</v>
      </c>
      <c r="AL74" s="323" t="s">
        <v>1877</v>
      </c>
      <c r="AM74" s="319" t="s">
        <v>2098</v>
      </c>
      <c r="AN74" s="319" t="s">
        <v>2099</v>
      </c>
      <c r="AO74" s="319" t="s">
        <v>1633</v>
      </c>
      <c r="AP74" s="183" t="s">
        <v>1880</v>
      </c>
      <c r="AQ74" s="183" t="s">
        <v>2113</v>
      </c>
      <c r="AS74" s="183" t="s">
        <v>1634</v>
      </c>
      <c r="AT74" s="183" t="s">
        <v>1817</v>
      </c>
      <c r="AU74" s="183" t="str">
        <f t="shared" si="2"/>
        <v>SMS</v>
      </c>
      <c r="AV74" s="324">
        <f t="shared" si="3"/>
        <v>81015</v>
      </c>
    </row>
    <row r="75" spans="1:48" x14ac:dyDescent="0.25">
      <c r="A75" s="319" t="s">
        <v>1867</v>
      </c>
      <c r="B75" s="319" t="s">
        <v>1823</v>
      </c>
      <c r="C75" s="319" t="s">
        <v>1868</v>
      </c>
      <c r="D75" s="319" t="s">
        <v>1869</v>
      </c>
      <c r="E75" s="320">
        <v>45691</v>
      </c>
      <c r="F75" s="319" t="s">
        <v>2119</v>
      </c>
      <c r="G75" s="319" t="s">
        <v>1633</v>
      </c>
      <c r="H75" s="319">
        <v>50200010</v>
      </c>
      <c r="I75" s="319" t="s">
        <v>2116</v>
      </c>
      <c r="J75" s="319" t="s">
        <v>1633</v>
      </c>
      <c r="K75" s="319" t="s">
        <v>1635</v>
      </c>
      <c r="L75" s="320">
        <v>45691</v>
      </c>
      <c r="M75" s="319" t="s">
        <v>2110</v>
      </c>
      <c r="N75" s="319" t="s">
        <v>1633</v>
      </c>
      <c r="O75" s="320"/>
      <c r="P75" s="319" t="s">
        <v>1873</v>
      </c>
      <c r="Q75" s="319" t="s">
        <v>89</v>
      </c>
      <c r="R75" s="321">
        <v>2.78</v>
      </c>
      <c r="S75" s="319" t="s">
        <v>89</v>
      </c>
      <c r="T75" s="321">
        <v>2.78</v>
      </c>
      <c r="U75" s="319" t="s">
        <v>306</v>
      </c>
      <c r="V75" s="319" t="s">
        <v>307</v>
      </c>
      <c r="W75" s="319" t="s">
        <v>1633</v>
      </c>
      <c r="X75" s="319" t="s">
        <v>1633</v>
      </c>
      <c r="Y75" s="319" t="s">
        <v>1633</v>
      </c>
      <c r="Z75" s="319" t="s">
        <v>1633</v>
      </c>
      <c r="AA75" s="319" t="s">
        <v>1874</v>
      </c>
      <c r="AB75" s="319" t="s">
        <v>1633</v>
      </c>
      <c r="AC75" s="320">
        <v>45691</v>
      </c>
      <c r="AD75" s="319"/>
      <c r="AE75" s="319"/>
      <c r="AF75" s="319" t="s">
        <v>1633</v>
      </c>
      <c r="AG75" s="319" t="s">
        <v>1633</v>
      </c>
      <c r="AH75" s="319" t="s">
        <v>1875</v>
      </c>
      <c r="AI75" s="319" t="s">
        <v>1876</v>
      </c>
      <c r="AJ75" s="322">
        <v>5</v>
      </c>
      <c r="AK75" s="319" t="s">
        <v>1709</v>
      </c>
      <c r="AL75" s="323" t="s">
        <v>1877</v>
      </c>
      <c r="AM75" s="319" t="s">
        <v>2122</v>
      </c>
      <c r="AN75" s="319" t="s">
        <v>2123</v>
      </c>
      <c r="AO75" s="319" t="s">
        <v>1633</v>
      </c>
      <c r="AP75" s="183" t="s">
        <v>1880</v>
      </c>
      <c r="AQ75" s="183" t="s">
        <v>2113</v>
      </c>
      <c r="AS75" s="183" t="s">
        <v>1634</v>
      </c>
      <c r="AT75" s="183" t="s">
        <v>1817</v>
      </c>
      <c r="AU75" s="183" t="str">
        <f t="shared" si="2"/>
        <v>SMS</v>
      </c>
      <c r="AV75" s="324">
        <f t="shared" si="3"/>
        <v>45870</v>
      </c>
    </row>
    <row r="76" spans="1:48" x14ac:dyDescent="0.25">
      <c r="A76" s="319" t="s">
        <v>1867</v>
      </c>
      <c r="B76" s="319" t="s">
        <v>1823</v>
      </c>
      <c r="C76" s="319" t="s">
        <v>1868</v>
      </c>
      <c r="D76" s="319" t="s">
        <v>1869</v>
      </c>
      <c r="E76" s="320">
        <v>45691</v>
      </c>
      <c r="F76" s="319" t="s">
        <v>2119</v>
      </c>
      <c r="G76" s="319" t="s">
        <v>1633</v>
      </c>
      <c r="H76" s="319">
        <v>50200010</v>
      </c>
      <c r="I76" s="319" t="s">
        <v>2116</v>
      </c>
      <c r="J76" s="319" t="s">
        <v>1633</v>
      </c>
      <c r="K76" s="319" t="s">
        <v>1635</v>
      </c>
      <c r="L76" s="320">
        <v>45691</v>
      </c>
      <c r="M76" s="319" t="s">
        <v>2110</v>
      </c>
      <c r="N76" s="319" t="s">
        <v>1633</v>
      </c>
      <c r="O76" s="320"/>
      <c r="P76" s="319" t="s">
        <v>1873</v>
      </c>
      <c r="Q76" s="319" t="s">
        <v>89</v>
      </c>
      <c r="R76" s="321">
        <v>0.38</v>
      </c>
      <c r="S76" s="319" t="s">
        <v>89</v>
      </c>
      <c r="T76" s="321">
        <v>0.38</v>
      </c>
      <c r="U76" s="319" t="s">
        <v>306</v>
      </c>
      <c r="V76" s="319" t="s">
        <v>307</v>
      </c>
      <c r="W76" s="319" t="s">
        <v>1633</v>
      </c>
      <c r="X76" s="319" t="s">
        <v>1633</v>
      </c>
      <c r="Y76" s="319" t="s">
        <v>1633</v>
      </c>
      <c r="Z76" s="319" t="s">
        <v>1633</v>
      </c>
      <c r="AA76" s="319" t="s">
        <v>1874</v>
      </c>
      <c r="AB76" s="319" t="s">
        <v>1633</v>
      </c>
      <c r="AC76" s="320">
        <v>45691</v>
      </c>
      <c r="AD76" s="319"/>
      <c r="AE76" s="319"/>
      <c r="AF76" s="319" t="s">
        <v>1633</v>
      </c>
      <c r="AG76" s="319" t="s">
        <v>1633</v>
      </c>
      <c r="AH76" s="319" t="s">
        <v>1875</v>
      </c>
      <c r="AI76" s="319" t="s">
        <v>1876</v>
      </c>
      <c r="AJ76" s="322">
        <v>2</v>
      </c>
      <c r="AK76" s="319" t="s">
        <v>1709</v>
      </c>
      <c r="AL76" s="323" t="s">
        <v>1877</v>
      </c>
      <c r="AM76" s="319" t="s">
        <v>2124</v>
      </c>
      <c r="AN76" s="319" t="s">
        <v>2125</v>
      </c>
      <c r="AO76" s="319" t="s">
        <v>1633</v>
      </c>
      <c r="AP76" s="183" t="s">
        <v>1880</v>
      </c>
      <c r="AQ76" s="183" t="s">
        <v>2113</v>
      </c>
      <c r="AS76" s="183" t="s">
        <v>1634</v>
      </c>
      <c r="AT76" s="183" t="s">
        <v>1817</v>
      </c>
      <c r="AU76" s="183" t="str">
        <f t="shared" si="2"/>
        <v>SMS</v>
      </c>
      <c r="AV76" s="324">
        <f t="shared" si="3"/>
        <v>6270</v>
      </c>
    </row>
    <row r="77" spans="1:48" x14ac:dyDescent="0.25">
      <c r="A77" s="319" t="s">
        <v>1867</v>
      </c>
      <c r="B77" s="319" t="s">
        <v>1823</v>
      </c>
      <c r="C77" s="319" t="s">
        <v>1868</v>
      </c>
      <c r="D77" s="319" t="s">
        <v>1869</v>
      </c>
      <c r="E77" s="320">
        <v>45691</v>
      </c>
      <c r="F77" s="319" t="s">
        <v>2119</v>
      </c>
      <c r="G77" s="319" t="s">
        <v>1633</v>
      </c>
      <c r="H77" s="319">
        <v>50200010</v>
      </c>
      <c r="I77" s="319" t="s">
        <v>2116</v>
      </c>
      <c r="J77" s="319" t="s">
        <v>1633</v>
      </c>
      <c r="K77" s="319" t="s">
        <v>1635</v>
      </c>
      <c r="L77" s="320">
        <v>45691</v>
      </c>
      <c r="M77" s="319" t="s">
        <v>2110</v>
      </c>
      <c r="N77" s="319" t="s">
        <v>1633</v>
      </c>
      <c r="O77" s="320"/>
      <c r="P77" s="319" t="s">
        <v>1873</v>
      </c>
      <c r="Q77" s="319" t="s">
        <v>89</v>
      </c>
      <c r="R77" s="321">
        <v>0.92</v>
      </c>
      <c r="S77" s="319" t="s">
        <v>89</v>
      </c>
      <c r="T77" s="321">
        <v>0.92</v>
      </c>
      <c r="U77" s="319" t="s">
        <v>306</v>
      </c>
      <c r="V77" s="319" t="s">
        <v>307</v>
      </c>
      <c r="W77" s="319" t="s">
        <v>1633</v>
      </c>
      <c r="X77" s="319" t="s">
        <v>1633</v>
      </c>
      <c r="Y77" s="319" t="s">
        <v>1633</v>
      </c>
      <c r="Z77" s="319" t="s">
        <v>1633</v>
      </c>
      <c r="AA77" s="319" t="s">
        <v>1874</v>
      </c>
      <c r="AB77" s="319" t="s">
        <v>1633</v>
      </c>
      <c r="AC77" s="320">
        <v>45691</v>
      </c>
      <c r="AD77" s="319"/>
      <c r="AE77" s="319"/>
      <c r="AF77" s="319" t="s">
        <v>1633</v>
      </c>
      <c r="AG77" s="319" t="s">
        <v>1633</v>
      </c>
      <c r="AH77" s="319" t="s">
        <v>1875</v>
      </c>
      <c r="AI77" s="319" t="s">
        <v>1876</v>
      </c>
      <c r="AJ77" s="322">
        <v>3</v>
      </c>
      <c r="AK77" s="319" t="s">
        <v>1709</v>
      </c>
      <c r="AL77" s="323" t="s">
        <v>1877</v>
      </c>
      <c r="AM77" s="319" t="s">
        <v>2126</v>
      </c>
      <c r="AN77" s="319" t="s">
        <v>2127</v>
      </c>
      <c r="AO77" s="319" t="s">
        <v>1633</v>
      </c>
      <c r="AP77" s="183" t="s">
        <v>1880</v>
      </c>
      <c r="AQ77" s="183" t="s">
        <v>2113</v>
      </c>
      <c r="AS77" s="183" t="s">
        <v>1634</v>
      </c>
      <c r="AT77" s="183" t="s">
        <v>1817</v>
      </c>
      <c r="AU77" s="183" t="str">
        <f t="shared" si="2"/>
        <v>SMS</v>
      </c>
      <c r="AV77" s="324">
        <f t="shared" si="3"/>
        <v>15180</v>
      </c>
    </row>
    <row r="78" spans="1:48" x14ac:dyDescent="0.25">
      <c r="A78" s="319" t="s">
        <v>1867</v>
      </c>
      <c r="B78" s="319" t="s">
        <v>1823</v>
      </c>
      <c r="C78" s="319" t="s">
        <v>1868</v>
      </c>
      <c r="D78" s="319" t="s">
        <v>1869</v>
      </c>
      <c r="E78" s="320">
        <v>45691</v>
      </c>
      <c r="F78" s="319" t="s">
        <v>2119</v>
      </c>
      <c r="G78" s="319" t="s">
        <v>1633</v>
      </c>
      <c r="H78" s="319">
        <v>50200010</v>
      </c>
      <c r="I78" s="319" t="s">
        <v>2116</v>
      </c>
      <c r="J78" s="319" t="s">
        <v>1633</v>
      </c>
      <c r="K78" s="319" t="s">
        <v>1635</v>
      </c>
      <c r="L78" s="320">
        <v>45691</v>
      </c>
      <c r="M78" s="319" t="s">
        <v>2110</v>
      </c>
      <c r="N78" s="319" t="s">
        <v>1633</v>
      </c>
      <c r="O78" s="320"/>
      <c r="P78" s="319" t="s">
        <v>1873</v>
      </c>
      <c r="Q78" s="319" t="s">
        <v>89</v>
      </c>
      <c r="R78" s="321">
        <v>10.37</v>
      </c>
      <c r="S78" s="319" t="s">
        <v>89</v>
      </c>
      <c r="T78" s="321">
        <v>10.37</v>
      </c>
      <c r="U78" s="319" t="s">
        <v>306</v>
      </c>
      <c r="V78" s="319" t="s">
        <v>307</v>
      </c>
      <c r="W78" s="319" t="s">
        <v>1633</v>
      </c>
      <c r="X78" s="319" t="s">
        <v>1633</v>
      </c>
      <c r="Y78" s="319" t="s">
        <v>1633</v>
      </c>
      <c r="Z78" s="319" t="s">
        <v>1633</v>
      </c>
      <c r="AA78" s="319" t="s">
        <v>1874</v>
      </c>
      <c r="AB78" s="319" t="s">
        <v>1633</v>
      </c>
      <c r="AC78" s="320">
        <v>45691</v>
      </c>
      <c r="AD78" s="319"/>
      <c r="AE78" s="319"/>
      <c r="AF78" s="319" t="s">
        <v>1633</v>
      </c>
      <c r="AG78" s="319" t="s">
        <v>1633</v>
      </c>
      <c r="AH78" s="319" t="s">
        <v>1875</v>
      </c>
      <c r="AI78" s="319" t="s">
        <v>1876</v>
      </c>
      <c r="AJ78" s="322">
        <v>30</v>
      </c>
      <c r="AK78" s="319" t="s">
        <v>1980</v>
      </c>
      <c r="AL78" s="323" t="s">
        <v>1877</v>
      </c>
      <c r="AM78" s="319" t="s">
        <v>2128</v>
      </c>
      <c r="AN78" s="319" t="s">
        <v>2129</v>
      </c>
      <c r="AO78" s="319" t="s">
        <v>1633</v>
      </c>
      <c r="AP78" s="183" t="s">
        <v>1880</v>
      </c>
      <c r="AQ78" s="183" t="s">
        <v>2113</v>
      </c>
      <c r="AS78" s="183" t="s">
        <v>1634</v>
      </c>
      <c r="AT78" s="183" t="s">
        <v>1817</v>
      </c>
      <c r="AU78" s="183" t="str">
        <f t="shared" si="2"/>
        <v>SMS</v>
      </c>
      <c r="AV78" s="324">
        <f t="shared" si="3"/>
        <v>171105</v>
      </c>
    </row>
    <row r="79" spans="1:48" x14ac:dyDescent="0.25">
      <c r="A79" s="319" t="s">
        <v>1867</v>
      </c>
      <c r="B79" s="319" t="s">
        <v>1823</v>
      </c>
      <c r="C79" s="319" t="s">
        <v>1868</v>
      </c>
      <c r="D79" s="319" t="s">
        <v>1888</v>
      </c>
      <c r="E79" s="320">
        <v>45692</v>
      </c>
      <c r="F79" s="319" t="s">
        <v>1633</v>
      </c>
      <c r="G79" s="319" t="s">
        <v>1633</v>
      </c>
      <c r="H79" s="319">
        <v>50800020</v>
      </c>
      <c r="I79" s="319" t="s">
        <v>2130</v>
      </c>
      <c r="J79" s="319" t="s">
        <v>1633</v>
      </c>
      <c r="K79" s="319" t="s">
        <v>454</v>
      </c>
      <c r="L79" s="320">
        <v>45692</v>
      </c>
      <c r="M79" s="319" t="s">
        <v>2131</v>
      </c>
      <c r="N79" s="319" t="s">
        <v>2132</v>
      </c>
      <c r="O79" s="320"/>
      <c r="P79" s="319" t="s">
        <v>1873</v>
      </c>
      <c r="Q79" s="319" t="s">
        <v>1534</v>
      </c>
      <c r="R79" s="322">
        <v>45500000</v>
      </c>
      <c r="S79" s="319" t="s">
        <v>89</v>
      </c>
      <c r="T79" s="321">
        <v>2781.68</v>
      </c>
      <c r="U79" s="319" t="s">
        <v>306</v>
      </c>
      <c r="V79" s="319" t="s">
        <v>307</v>
      </c>
      <c r="W79" s="319" t="s">
        <v>1633</v>
      </c>
      <c r="X79" s="319" t="s">
        <v>1633</v>
      </c>
      <c r="Y79" s="319" t="s">
        <v>1633</v>
      </c>
      <c r="Z79" s="319" t="s">
        <v>1633</v>
      </c>
      <c r="AA79" s="319" t="s">
        <v>1874</v>
      </c>
      <c r="AB79" s="319" t="s">
        <v>1633</v>
      </c>
      <c r="AC79" s="320">
        <v>45692</v>
      </c>
      <c r="AD79" s="319"/>
      <c r="AE79" s="319"/>
      <c r="AF79" s="319" t="s">
        <v>1633</v>
      </c>
      <c r="AG79" s="319" t="s">
        <v>2133</v>
      </c>
      <c r="AH79" s="319" t="s">
        <v>1875</v>
      </c>
      <c r="AI79" s="319" t="s">
        <v>1876</v>
      </c>
      <c r="AJ79" s="322">
        <v>1</v>
      </c>
      <c r="AK79" s="319" t="s">
        <v>1960</v>
      </c>
      <c r="AL79" s="323" t="s">
        <v>1877</v>
      </c>
      <c r="AM79" s="319" t="s">
        <v>1633</v>
      </c>
      <c r="AN79" s="319" t="s">
        <v>1633</v>
      </c>
      <c r="AO79" s="319" t="s">
        <v>1633</v>
      </c>
      <c r="AP79" s="183" t="s">
        <v>1880</v>
      </c>
      <c r="AQ79" s="183" t="s">
        <v>2113</v>
      </c>
      <c r="AS79" s="183" t="s">
        <v>1641</v>
      </c>
      <c r="AT79" s="183" t="s">
        <v>1817</v>
      </c>
      <c r="AU79" s="183" t="str">
        <f t="shared" si="2"/>
        <v>SMS</v>
      </c>
      <c r="AV79" s="324">
        <f t="shared" si="3"/>
        <v>45500000</v>
      </c>
    </row>
    <row r="80" spans="1:48" x14ac:dyDescent="0.25">
      <c r="A80" s="319" t="s">
        <v>1867</v>
      </c>
      <c r="B80" s="319" t="s">
        <v>1823</v>
      </c>
      <c r="C80" s="319" t="s">
        <v>1868</v>
      </c>
      <c r="D80" s="319" t="s">
        <v>1888</v>
      </c>
      <c r="E80" s="320">
        <v>45692</v>
      </c>
      <c r="F80" s="319" t="s">
        <v>1633</v>
      </c>
      <c r="G80" s="319" t="s">
        <v>1633</v>
      </c>
      <c r="H80" s="319">
        <v>50800020</v>
      </c>
      <c r="I80" s="319" t="s">
        <v>2134</v>
      </c>
      <c r="J80" s="319" t="s">
        <v>1633</v>
      </c>
      <c r="K80" s="319" t="s">
        <v>454</v>
      </c>
      <c r="L80" s="320">
        <v>45692</v>
      </c>
      <c r="M80" s="319" t="s">
        <v>2131</v>
      </c>
      <c r="N80" s="319" t="s">
        <v>2135</v>
      </c>
      <c r="O80" s="320"/>
      <c r="P80" s="319" t="s">
        <v>1873</v>
      </c>
      <c r="Q80" s="319" t="s">
        <v>1534</v>
      </c>
      <c r="R80" s="322">
        <v>1400000</v>
      </c>
      <c r="S80" s="319" t="s">
        <v>89</v>
      </c>
      <c r="T80" s="321">
        <v>85.59</v>
      </c>
      <c r="U80" s="319" t="s">
        <v>306</v>
      </c>
      <c r="V80" s="319" t="s">
        <v>307</v>
      </c>
      <c r="W80" s="319" t="s">
        <v>1633</v>
      </c>
      <c r="X80" s="319" t="s">
        <v>1633</v>
      </c>
      <c r="Y80" s="319" t="s">
        <v>1633</v>
      </c>
      <c r="Z80" s="319" t="s">
        <v>1633</v>
      </c>
      <c r="AA80" s="319" t="s">
        <v>1874</v>
      </c>
      <c r="AB80" s="319" t="s">
        <v>1633</v>
      </c>
      <c r="AC80" s="320">
        <v>45692</v>
      </c>
      <c r="AD80" s="319"/>
      <c r="AE80" s="319"/>
      <c r="AF80" s="319" t="s">
        <v>1633</v>
      </c>
      <c r="AG80" s="319" t="s">
        <v>2136</v>
      </c>
      <c r="AH80" s="319" t="s">
        <v>1875</v>
      </c>
      <c r="AI80" s="319" t="s">
        <v>1876</v>
      </c>
      <c r="AJ80" s="322">
        <v>1</v>
      </c>
      <c r="AK80" s="319" t="s">
        <v>1709</v>
      </c>
      <c r="AL80" s="323" t="s">
        <v>1877</v>
      </c>
      <c r="AM80" s="319" t="s">
        <v>1633</v>
      </c>
      <c r="AN80" s="319" t="s">
        <v>1633</v>
      </c>
      <c r="AO80" s="319" t="s">
        <v>1633</v>
      </c>
      <c r="AP80" s="183" t="s">
        <v>1880</v>
      </c>
      <c r="AQ80" s="183" t="s">
        <v>2113</v>
      </c>
      <c r="AS80" s="183" t="s">
        <v>1641</v>
      </c>
      <c r="AT80" s="183" t="s">
        <v>1817</v>
      </c>
      <c r="AU80" s="183" t="str">
        <f t="shared" si="2"/>
        <v>SMS</v>
      </c>
      <c r="AV80" s="324">
        <f t="shared" si="3"/>
        <v>1400000</v>
      </c>
    </row>
    <row r="81" spans="1:48" x14ac:dyDescent="0.25">
      <c r="A81" s="319" t="s">
        <v>1867</v>
      </c>
      <c r="B81" s="319" t="s">
        <v>1823</v>
      </c>
      <c r="C81" s="319" t="s">
        <v>1868</v>
      </c>
      <c r="D81" s="319" t="s">
        <v>1869</v>
      </c>
      <c r="E81" s="320">
        <v>45692</v>
      </c>
      <c r="F81" s="319" t="s">
        <v>2137</v>
      </c>
      <c r="G81" s="319" t="s">
        <v>1633</v>
      </c>
      <c r="H81" s="319">
        <v>50200010</v>
      </c>
      <c r="I81" s="319" t="s">
        <v>2138</v>
      </c>
      <c r="J81" s="319" t="s">
        <v>1633</v>
      </c>
      <c r="K81" s="319" t="s">
        <v>1635</v>
      </c>
      <c r="L81" s="320">
        <v>45692</v>
      </c>
      <c r="M81" s="319" t="s">
        <v>2131</v>
      </c>
      <c r="N81" s="319" t="s">
        <v>1633</v>
      </c>
      <c r="O81" s="320"/>
      <c r="P81" s="319" t="s">
        <v>1873</v>
      </c>
      <c r="Q81" s="319" t="s">
        <v>89</v>
      </c>
      <c r="R81" s="321">
        <v>29.1</v>
      </c>
      <c r="S81" s="319" t="s">
        <v>89</v>
      </c>
      <c r="T81" s="321">
        <v>29.1</v>
      </c>
      <c r="U81" s="319" t="s">
        <v>306</v>
      </c>
      <c r="V81" s="319" t="s">
        <v>307</v>
      </c>
      <c r="W81" s="319" t="s">
        <v>1633</v>
      </c>
      <c r="X81" s="319" t="s">
        <v>1633</v>
      </c>
      <c r="Y81" s="319" t="s">
        <v>1633</v>
      </c>
      <c r="Z81" s="319" t="s">
        <v>1633</v>
      </c>
      <c r="AA81" s="319" t="s">
        <v>1874</v>
      </c>
      <c r="AB81" s="319" t="s">
        <v>1633</v>
      </c>
      <c r="AC81" s="320">
        <v>45692</v>
      </c>
      <c r="AD81" s="319"/>
      <c r="AE81" s="319"/>
      <c r="AF81" s="319" t="s">
        <v>1633</v>
      </c>
      <c r="AG81" s="319" t="s">
        <v>1633</v>
      </c>
      <c r="AH81" s="319" t="s">
        <v>1875</v>
      </c>
      <c r="AI81" s="319" t="s">
        <v>1876</v>
      </c>
      <c r="AJ81" s="322">
        <v>20</v>
      </c>
      <c r="AK81" s="319" t="s">
        <v>1980</v>
      </c>
      <c r="AL81" s="323" t="s">
        <v>1877</v>
      </c>
      <c r="AM81" s="319" t="s">
        <v>2139</v>
      </c>
      <c r="AN81" s="319" t="s">
        <v>2140</v>
      </c>
      <c r="AO81" s="319" t="s">
        <v>1633</v>
      </c>
      <c r="AP81" s="183" t="s">
        <v>1880</v>
      </c>
      <c r="AQ81" s="183" t="s">
        <v>2113</v>
      </c>
      <c r="AS81" s="183" t="s">
        <v>1634</v>
      </c>
      <c r="AT81" s="183" t="s">
        <v>1817</v>
      </c>
      <c r="AU81" s="183" t="str">
        <f t="shared" si="2"/>
        <v>SMS</v>
      </c>
      <c r="AV81" s="324">
        <f t="shared" si="3"/>
        <v>480150</v>
      </c>
    </row>
    <row r="82" spans="1:48" x14ac:dyDescent="0.25">
      <c r="A82" s="319" t="s">
        <v>1867</v>
      </c>
      <c r="B82" s="319" t="s">
        <v>1823</v>
      </c>
      <c r="C82" s="319" t="s">
        <v>1868</v>
      </c>
      <c r="D82" s="319" t="s">
        <v>1869</v>
      </c>
      <c r="E82" s="320">
        <v>45692</v>
      </c>
      <c r="F82" s="319" t="s">
        <v>2141</v>
      </c>
      <c r="G82" s="319" t="s">
        <v>1633</v>
      </c>
      <c r="H82" s="319">
        <v>50200010</v>
      </c>
      <c r="I82" s="319" t="s">
        <v>2138</v>
      </c>
      <c r="J82" s="319" t="s">
        <v>1633</v>
      </c>
      <c r="K82" s="319" t="s">
        <v>1635</v>
      </c>
      <c r="L82" s="320">
        <v>45692</v>
      </c>
      <c r="M82" s="319" t="s">
        <v>2131</v>
      </c>
      <c r="N82" s="319" t="s">
        <v>1633</v>
      </c>
      <c r="O82" s="320"/>
      <c r="P82" s="319" t="s">
        <v>1873</v>
      </c>
      <c r="Q82" s="319" t="s">
        <v>89</v>
      </c>
      <c r="R82" s="321">
        <v>19.559999999999999</v>
      </c>
      <c r="S82" s="319" t="s">
        <v>89</v>
      </c>
      <c r="T82" s="321">
        <v>19.559999999999999</v>
      </c>
      <c r="U82" s="319" t="s">
        <v>306</v>
      </c>
      <c r="V82" s="319" t="s">
        <v>307</v>
      </c>
      <c r="W82" s="319" t="s">
        <v>1633</v>
      </c>
      <c r="X82" s="319" t="s">
        <v>1633</v>
      </c>
      <c r="Y82" s="319" t="s">
        <v>1633</v>
      </c>
      <c r="Z82" s="319" t="s">
        <v>1633</v>
      </c>
      <c r="AA82" s="319" t="s">
        <v>1874</v>
      </c>
      <c r="AB82" s="319" t="s">
        <v>1633</v>
      </c>
      <c r="AC82" s="320">
        <v>45692</v>
      </c>
      <c r="AD82" s="319"/>
      <c r="AE82" s="319"/>
      <c r="AF82" s="319" t="s">
        <v>1633</v>
      </c>
      <c r="AG82" s="319" t="s">
        <v>1633</v>
      </c>
      <c r="AH82" s="319" t="s">
        <v>1875</v>
      </c>
      <c r="AI82" s="319" t="s">
        <v>1876</v>
      </c>
      <c r="AJ82" s="322">
        <v>12</v>
      </c>
      <c r="AK82" s="319" t="s">
        <v>1980</v>
      </c>
      <c r="AL82" s="323" t="s">
        <v>1877</v>
      </c>
      <c r="AM82" s="319" t="s">
        <v>2142</v>
      </c>
      <c r="AN82" s="319" t="s">
        <v>2143</v>
      </c>
      <c r="AO82" s="319" t="s">
        <v>1633</v>
      </c>
      <c r="AP82" s="183" t="s">
        <v>1880</v>
      </c>
      <c r="AQ82" s="183" t="s">
        <v>2113</v>
      </c>
      <c r="AS82" s="183" t="s">
        <v>1634</v>
      </c>
      <c r="AT82" s="183" t="s">
        <v>1817</v>
      </c>
      <c r="AU82" s="183" t="str">
        <f t="shared" si="2"/>
        <v>SMS</v>
      </c>
      <c r="AV82" s="324">
        <f t="shared" si="3"/>
        <v>322740</v>
      </c>
    </row>
    <row r="83" spans="1:48" x14ac:dyDescent="0.25">
      <c r="A83" s="319" t="s">
        <v>1867</v>
      </c>
      <c r="B83" s="319" t="s">
        <v>1823</v>
      </c>
      <c r="C83" s="319" t="s">
        <v>1868</v>
      </c>
      <c r="D83" s="319" t="s">
        <v>1869</v>
      </c>
      <c r="E83" s="320">
        <v>45692</v>
      </c>
      <c r="F83" s="319" t="s">
        <v>2137</v>
      </c>
      <c r="G83" s="319" t="s">
        <v>1633</v>
      </c>
      <c r="H83" s="319">
        <v>50200010</v>
      </c>
      <c r="I83" s="319" t="s">
        <v>2138</v>
      </c>
      <c r="J83" s="319" t="s">
        <v>1633</v>
      </c>
      <c r="K83" s="319" t="s">
        <v>1635</v>
      </c>
      <c r="L83" s="320">
        <v>45692</v>
      </c>
      <c r="M83" s="319" t="s">
        <v>2131</v>
      </c>
      <c r="N83" s="319" t="s">
        <v>1633</v>
      </c>
      <c r="O83" s="320"/>
      <c r="P83" s="319" t="s">
        <v>1873</v>
      </c>
      <c r="Q83" s="319" t="s">
        <v>89</v>
      </c>
      <c r="R83" s="321">
        <v>1.56</v>
      </c>
      <c r="S83" s="319" t="s">
        <v>89</v>
      </c>
      <c r="T83" s="321">
        <v>1.56</v>
      </c>
      <c r="U83" s="319" t="s">
        <v>306</v>
      </c>
      <c r="V83" s="319" t="s">
        <v>307</v>
      </c>
      <c r="W83" s="319" t="s">
        <v>1633</v>
      </c>
      <c r="X83" s="319" t="s">
        <v>1633</v>
      </c>
      <c r="Y83" s="319" t="s">
        <v>1633</v>
      </c>
      <c r="Z83" s="319" t="s">
        <v>1633</v>
      </c>
      <c r="AA83" s="319" t="s">
        <v>1874</v>
      </c>
      <c r="AB83" s="319" t="s">
        <v>1633</v>
      </c>
      <c r="AC83" s="320">
        <v>45692</v>
      </c>
      <c r="AD83" s="319"/>
      <c r="AE83" s="319"/>
      <c r="AF83" s="319" t="s">
        <v>1633</v>
      </c>
      <c r="AG83" s="319" t="s">
        <v>1633</v>
      </c>
      <c r="AH83" s="319" t="s">
        <v>1875</v>
      </c>
      <c r="AI83" s="319" t="s">
        <v>1876</v>
      </c>
      <c r="AJ83" s="322">
        <v>4</v>
      </c>
      <c r="AK83" s="319" t="s">
        <v>1709</v>
      </c>
      <c r="AL83" s="323" t="s">
        <v>1877</v>
      </c>
      <c r="AM83" s="319" t="s">
        <v>2144</v>
      </c>
      <c r="AN83" s="319" t="s">
        <v>2145</v>
      </c>
      <c r="AO83" s="319" t="s">
        <v>1633</v>
      </c>
      <c r="AP83" s="183" t="s">
        <v>1880</v>
      </c>
      <c r="AQ83" s="183" t="s">
        <v>2113</v>
      </c>
      <c r="AS83" s="183" t="s">
        <v>1634</v>
      </c>
      <c r="AT83" s="183" t="s">
        <v>1817</v>
      </c>
      <c r="AU83" s="183" t="str">
        <f t="shared" si="2"/>
        <v>SMS</v>
      </c>
      <c r="AV83" s="324">
        <f t="shared" si="3"/>
        <v>25740</v>
      </c>
    </row>
    <row r="84" spans="1:48" x14ac:dyDescent="0.25">
      <c r="A84" s="319" t="s">
        <v>1867</v>
      </c>
      <c r="B84" s="319" t="s">
        <v>1823</v>
      </c>
      <c r="C84" s="319" t="s">
        <v>1868</v>
      </c>
      <c r="D84" s="319" t="s">
        <v>1888</v>
      </c>
      <c r="E84" s="320">
        <v>45692</v>
      </c>
      <c r="F84" s="319" t="s">
        <v>2146</v>
      </c>
      <c r="G84" s="319" t="s">
        <v>1633</v>
      </c>
      <c r="H84" s="319">
        <v>50800020</v>
      </c>
      <c r="I84" s="319" t="s">
        <v>2147</v>
      </c>
      <c r="J84" s="319" t="s">
        <v>1633</v>
      </c>
      <c r="K84" s="319" t="s">
        <v>454</v>
      </c>
      <c r="L84" s="320">
        <v>45692</v>
      </c>
      <c r="M84" s="319" t="s">
        <v>2131</v>
      </c>
      <c r="N84" s="319" t="s">
        <v>2148</v>
      </c>
      <c r="O84" s="320"/>
      <c r="P84" s="319" t="s">
        <v>1873</v>
      </c>
      <c r="Q84" s="319" t="s">
        <v>1534</v>
      </c>
      <c r="R84" s="322">
        <v>1050000</v>
      </c>
      <c r="S84" s="319" t="s">
        <v>89</v>
      </c>
      <c r="T84" s="321">
        <v>64.19</v>
      </c>
      <c r="U84" s="319" t="s">
        <v>306</v>
      </c>
      <c r="V84" s="319" t="s">
        <v>307</v>
      </c>
      <c r="W84" s="319" t="s">
        <v>1633</v>
      </c>
      <c r="X84" s="319" t="s">
        <v>1633</v>
      </c>
      <c r="Y84" s="319" t="s">
        <v>1633</v>
      </c>
      <c r="Z84" s="319" t="s">
        <v>1633</v>
      </c>
      <c r="AA84" s="319" t="s">
        <v>1874</v>
      </c>
      <c r="AB84" s="319" t="s">
        <v>1633</v>
      </c>
      <c r="AC84" s="320">
        <v>45692</v>
      </c>
      <c r="AD84" s="319"/>
      <c r="AE84" s="319"/>
      <c r="AF84" s="319" t="s">
        <v>1633</v>
      </c>
      <c r="AG84" s="319" t="s">
        <v>2149</v>
      </c>
      <c r="AH84" s="319" t="s">
        <v>1875</v>
      </c>
      <c r="AI84" s="319" t="s">
        <v>1876</v>
      </c>
      <c r="AJ84" s="322">
        <v>1</v>
      </c>
      <c r="AK84" s="319" t="s">
        <v>1960</v>
      </c>
      <c r="AL84" s="323" t="s">
        <v>1877</v>
      </c>
      <c r="AM84" s="319" t="s">
        <v>1633</v>
      </c>
      <c r="AN84" s="319" t="s">
        <v>1633</v>
      </c>
      <c r="AO84" s="319" t="s">
        <v>1633</v>
      </c>
      <c r="AP84" s="183" t="s">
        <v>1880</v>
      </c>
      <c r="AQ84" s="183" t="s">
        <v>2113</v>
      </c>
      <c r="AS84" s="183" t="s">
        <v>1641</v>
      </c>
      <c r="AT84" s="183" t="s">
        <v>1817</v>
      </c>
      <c r="AU84" s="183" t="str">
        <f t="shared" si="2"/>
        <v>SMS</v>
      </c>
      <c r="AV84" s="324">
        <f t="shared" si="3"/>
        <v>1050000</v>
      </c>
    </row>
    <row r="85" spans="1:48" x14ac:dyDescent="0.25">
      <c r="A85" s="319" t="s">
        <v>1867</v>
      </c>
      <c r="B85" s="319" t="s">
        <v>1823</v>
      </c>
      <c r="C85" s="319" t="s">
        <v>1868</v>
      </c>
      <c r="D85" s="319" t="s">
        <v>1882</v>
      </c>
      <c r="E85" s="320">
        <v>45693</v>
      </c>
      <c r="F85" s="319" t="s">
        <v>2150</v>
      </c>
      <c r="G85" s="319" t="s">
        <v>1884</v>
      </c>
      <c r="H85" s="319">
        <v>50300050</v>
      </c>
      <c r="I85" s="319" t="s">
        <v>2151</v>
      </c>
      <c r="J85" s="319" t="s">
        <v>1633</v>
      </c>
      <c r="K85" s="319" t="s">
        <v>1373</v>
      </c>
      <c r="L85" s="320">
        <v>45693</v>
      </c>
      <c r="M85" s="319" t="s">
        <v>1886</v>
      </c>
      <c r="N85" s="319" t="s">
        <v>1948</v>
      </c>
      <c r="O85" s="320"/>
      <c r="P85" s="319" t="s">
        <v>1873</v>
      </c>
      <c r="Q85" s="319" t="s">
        <v>1534</v>
      </c>
      <c r="R85" s="322">
        <v>10310516</v>
      </c>
      <c r="S85" s="319" t="s">
        <v>89</v>
      </c>
      <c r="T85" s="321">
        <v>633.09</v>
      </c>
      <c r="U85" s="319" t="s">
        <v>306</v>
      </c>
      <c r="V85" s="319" t="s">
        <v>307</v>
      </c>
      <c r="W85" s="319" t="s">
        <v>2152</v>
      </c>
      <c r="X85" s="319" t="s">
        <v>1633</v>
      </c>
      <c r="Y85" s="319" t="s">
        <v>1633</v>
      </c>
      <c r="Z85" s="319" t="s">
        <v>1633</v>
      </c>
      <c r="AA85" s="319" t="s">
        <v>1874</v>
      </c>
      <c r="AB85" s="319" t="s">
        <v>1633</v>
      </c>
      <c r="AC85" s="320">
        <v>45693</v>
      </c>
      <c r="AD85" s="319"/>
      <c r="AE85" s="319"/>
      <c r="AF85" s="319" t="s">
        <v>1633</v>
      </c>
      <c r="AG85" s="319" t="s">
        <v>1633</v>
      </c>
      <c r="AH85" s="319" t="s">
        <v>1875</v>
      </c>
      <c r="AI85" s="319" t="s">
        <v>1876</v>
      </c>
      <c r="AJ85" s="325">
        <v>0</v>
      </c>
      <c r="AK85" s="319" t="s">
        <v>1633</v>
      </c>
      <c r="AL85" s="319" t="s">
        <v>1633</v>
      </c>
      <c r="AM85" s="319" t="s">
        <v>1633</v>
      </c>
      <c r="AN85" s="319" t="s">
        <v>1633</v>
      </c>
      <c r="AO85" s="319" t="s">
        <v>1633</v>
      </c>
      <c r="AP85" s="183" t="s">
        <v>1880</v>
      </c>
      <c r="AQ85" s="183" t="s">
        <v>2113</v>
      </c>
      <c r="AS85" s="183" t="s">
        <v>1636</v>
      </c>
      <c r="AT85" s="183" t="s">
        <v>1817</v>
      </c>
      <c r="AU85" s="183" t="str">
        <f t="shared" si="2"/>
        <v>SMS</v>
      </c>
      <c r="AV85" s="324">
        <f t="shared" si="3"/>
        <v>10310516</v>
      </c>
    </row>
    <row r="86" spans="1:48" x14ac:dyDescent="0.25">
      <c r="A86" s="319" t="s">
        <v>1867</v>
      </c>
      <c r="B86" s="319" t="s">
        <v>1823</v>
      </c>
      <c r="C86" s="319" t="s">
        <v>1868</v>
      </c>
      <c r="D86" s="319" t="s">
        <v>2153</v>
      </c>
      <c r="E86" s="320">
        <v>45693</v>
      </c>
      <c r="F86" s="319" t="s">
        <v>2150</v>
      </c>
      <c r="G86" s="319" t="s">
        <v>1884</v>
      </c>
      <c r="H86" s="319">
        <v>50300050</v>
      </c>
      <c r="I86" s="319" t="s">
        <v>2152</v>
      </c>
      <c r="J86" s="319" t="s">
        <v>1633</v>
      </c>
      <c r="K86" s="319" t="s">
        <v>1373</v>
      </c>
      <c r="L86" s="320">
        <v>45693</v>
      </c>
      <c r="M86" s="319" t="s">
        <v>1886</v>
      </c>
      <c r="N86" s="319" t="s">
        <v>1948</v>
      </c>
      <c r="O86" s="320"/>
      <c r="P86" s="319" t="s">
        <v>1873</v>
      </c>
      <c r="Q86" s="319" t="s">
        <v>1534</v>
      </c>
      <c r="R86" s="322">
        <v>-10310516</v>
      </c>
      <c r="S86" s="319" t="s">
        <v>89</v>
      </c>
      <c r="T86" s="321">
        <v>-633.09</v>
      </c>
      <c r="U86" s="319" t="s">
        <v>306</v>
      </c>
      <c r="V86" s="319" t="s">
        <v>307</v>
      </c>
      <c r="W86" s="319" t="s">
        <v>2151</v>
      </c>
      <c r="X86" s="319" t="s">
        <v>1633</v>
      </c>
      <c r="Y86" s="319" t="s">
        <v>1633</v>
      </c>
      <c r="Z86" s="319" t="s">
        <v>1633</v>
      </c>
      <c r="AA86" s="319" t="s">
        <v>1874</v>
      </c>
      <c r="AB86" s="319" t="s">
        <v>1633</v>
      </c>
      <c r="AC86" s="320">
        <v>45693</v>
      </c>
      <c r="AD86" s="319"/>
      <c r="AE86" s="319"/>
      <c r="AF86" s="319" t="s">
        <v>1633</v>
      </c>
      <c r="AG86" s="319" t="s">
        <v>1633</v>
      </c>
      <c r="AH86" s="319" t="s">
        <v>1875</v>
      </c>
      <c r="AI86" s="319" t="s">
        <v>1876</v>
      </c>
      <c r="AJ86" s="325">
        <v>0</v>
      </c>
      <c r="AK86" s="319" t="s">
        <v>1633</v>
      </c>
      <c r="AL86" s="319" t="s">
        <v>1633</v>
      </c>
      <c r="AM86" s="319" t="s">
        <v>1633</v>
      </c>
      <c r="AN86" s="319" t="s">
        <v>1633</v>
      </c>
      <c r="AO86" s="319" t="s">
        <v>1633</v>
      </c>
      <c r="AP86" s="183" t="s">
        <v>1880</v>
      </c>
      <c r="AQ86" s="183" t="s">
        <v>2113</v>
      </c>
      <c r="AS86" s="183" t="s">
        <v>1636</v>
      </c>
      <c r="AT86" s="183" t="s">
        <v>1817</v>
      </c>
      <c r="AU86" s="183" t="str">
        <f t="shared" si="2"/>
        <v>SMS</v>
      </c>
      <c r="AV86" s="324">
        <f t="shared" si="3"/>
        <v>-10310516</v>
      </c>
    </row>
    <row r="87" spans="1:48" x14ac:dyDescent="0.25">
      <c r="A87" s="319" t="s">
        <v>1867</v>
      </c>
      <c r="B87" s="319" t="s">
        <v>1823</v>
      </c>
      <c r="C87" s="319" t="s">
        <v>1868</v>
      </c>
      <c r="D87" s="319" t="s">
        <v>1882</v>
      </c>
      <c r="E87" s="320">
        <v>45693</v>
      </c>
      <c r="F87" s="319" t="s">
        <v>2150</v>
      </c>
      <c r="G87" s="319" t="s">
        <v>1884</v>
      </c>
      <c r="H87" s="319">
        <v>50300050</v>
      </c>
      <c r="I87" s="319" t="s">
        <v>2154</v>
      </c>
      <c r="J87" s="319" t="s">
        <v>1633</v>
      </c>
      <c r="K87" s="319" t="s">
        <v>1373</v>
      </c>
      <c r="L87" s="320">
        <v>45693</v>
      </c>
      <c r="M87" s="319" t="s">
        <v>1886</v>
      </c>
      <c r="N87" s="319" t="s">
        <v>1948</v>
      </c>
      <c r="O87" s="320"/>
      <c r="P87" s="319" t="s">
        <v>1873</v>
      </c>
      <c r="Q87" s="319" t="s">
        <v>1534</v>
      </c>
      <c r="R87" s="322">
        <v>10310516</v>
      </c>
      <c r="S87" s="319" t="s">
        <v>89</v>
      </c>
      <c r="T87" s="321">
        <v>633.09</v>
      </c>
      <c r="U87" s="319" t="s">
        <v>306</v>
      </c>
      <c r="V87" s="319" t="s">
        <v>307</v>
      </c>
      <c r="W87" s="319" t="s">
        <v>1633</v>
      </c>
      <c r="X87" s="319" t="s">
        <v>1633</v>
      </c>
      <c r="Y87" s="319" t="s">
        <v>1633</v>
      </c>
      <c r="Z87" s="319" t="s">
        <v>1633</v>
      </c>
      <c r="AA87" s="319" t="s">
        <v>1874</v>
      </c>
      <c r="AB87" s="319" t="s">
        <v>1633</v>
      </c>
      <c r="AC87" s="320">
        <v>45693</v>
      </c>
      <c r="AD87" s="319"/>
      <c r="AE87" s="319"/>
      <c r="AF87" s="319" t="s">
        <v>1633</v>
      </c>
      <c r="AG87" s="319" t="s">
        <v>1633</v>
      </c>
      <c r="AH87" s="319" t="s">
        <v>1875</v>
      </c>
      <c r="AI87" s="319" t="s">
        <v>1876</v>
      </c>
      <c r="AJ87" s="325">
        <v>0</v>
      </c>
      <c r="AK87" s="319" t="s">
        <v>1633</v>
      </c>
      <c r="AL87" s="319" t="s">
        <v>1633</v>
      </c>
      <c r="AM87" s="319" t="s">
        <v>1633</v>
      </c>
      <c r="AN87" s="319" t="s">
        <v>1633</v>
      </c>
      <c r="AO87" s="319" t="s">
        <v>1633</v>
      </c>
      <c r="AP87" s="183" t="s">
        <v>1880</v>
      </c>
      <c r="AQ87" s="183" t="s">
        <v>2113</v>
      </c>
      <c r="AS87" s="183" t="s">
        <v>1636</v>
      </c>
      <c r="AT87" s="183" t="s">
        <v>1817</v>
      </c>
      <c r="AU87" s="183" t="str">
        <f t="shared" si="2"/>
        <v>SMS</v>
      </c>
      <c r="AV87" s="324">
        <f t="shared" si="3"/>
        <v>10310516</v>
      </c>
    </row>
    <row r="88" spans="1:48" x14ac:dyDescent="0.25">
      <c r="A88" s="319" t="s">
        <v>1867</v>
      </c>
      <c r="B88" s="319" t="s">
        <v>1823</v>
      </c>
      <c r="C88" s="319" t="s">
        <v>1868</v>
      </c>
      <c r="D88" s="319" t="s">
        <v>1869</v>
      </c>
      <c r="E88" s="320">
        <v>45694</v>
      </c>
      <c r="F88" s="319" t="s">
        <v>2155</v>
      </c>
      <c r="G88" s="319" t="s">
        <v>1633</v>
      </c>
      <c r="H88" s="319">
        <v>50200010</v>
      </c>
      <c r="I88" s="319" t="s">
        <v>2156</v>
      </c>
      <c r="J88" s="319" t="s">
        <v>1633</v>
      </c>
      <c r="K88" s="319" t="s">
        <v>1635</v>
      </c>
      <c r="L88" s="320">
        <v>45694</v>
      </c>
      <c r="M88" s="319" t="s">
        <v>2157</v>
      </c>
      <c r="N88" s="319" t="s">
        <v>1633</v>
      </c>
      <c r="O88" s="320"/>
      <c r="P88" s="319" t="s">
        <v>1873</v>
      </c>
      <c r="Q88" s="319" t="s">
        <v>89</v>
      </c>
      <c r="R88" s="321">
        <v>298.99</v>
      </c>
      <c r="S88" s="319" t="s">
        <v>89</v>
      </c>
      <c r="T88" s="321">
        <v>298.99</v>
      </c>
      <c r="U88" s="319" t="s">
        <v>306</v>
      </c>
      <c r="V88" s="319" t="s">
        <v>307</v>
      </c>
      <c r="W88" s="319" t="s">
        <v>1633</v>
      </c>
      <c r="X88" s="319" t="s">
        <v>1633</v>
      </c>
      <c r="Y88" s="319" t="s">
        <v>1633</v>
      </c>
      <c r="Z88" s="319" t="s">
        <v>1633</v>
      </c>
      <c r="AA88" s="319" t="s">
        <v>1874</v>
      </c>
      <c r="AB88" s="319" t="s">
        <v>1633</v>
      </c>
      <c r="AC88" s="320">
        <v>45694</v>
      </c>
      <c r="AD88" s="319"/>
      <c r="AE88" s="319"/>
      <c r="AF88" s="319" t="s">
        <v>1633</v>
      </c>
      <c r="AG88" s="319" t="s">
        <v>1633</v>
      </c>
      <c r="AH88" s="319" t="s">
        <v>1875</v>
      </c>
      <c r="AI88" s="319" t="s">
        <v>1876</v>
      </c>
      <c r="AJ88" s="322">
        <v>20</v>
      </c>
      <c r="AK88" s="319" t="s">
        <v>1709</v>
      </c>
      <c r="AL88" s="323" t="s">
        <v>1877</v>
      </c>
      <c r="AM88" s="319" t="s">
        <v>2158</v>
      </c>
      <c r="AN88" s="319" t="s">
        <v>2159</v>
      </c>
      <c r="AO88" s="319" t="s">
        <v>1633</v>
      </c>
      <c r="AP88" s="183" t="s">
        <v>1880</v>
      </c>
      <c r="AQ88" s="183" t="s">
        <v>2113</v>
      </c>
      <c r="AS88" s="183" t="s">
        <v>1634</v>
      </c>
      <c r="AT88" s="183" t="s">
        <v>1817</v>
      </c>
      <c r="AU88" s="183" t="str">
        <f t="shared" si="2"/>
        <v>SMS</v>
      </c>
      <c r="AV88" s="324">
        <f t="shared" si="3"/>
        <v>4933335</v>
      </c>
    </row>
    <row r="89" spans="1:48" x14ac:dyDescent="0.25">
      <c r="A89" s="319" t="s">
        <v>1867</v>
      </c>
      <c r="B89" s="319" t="s">
        <v>1823</v>
      </c>
      <c r="C89" s="319" t="s">
        <v>1868</v>
      </c>
      <c r="D89" s="319" t="s">
        <v>1869</v>
      </c>
      <c r="E89" s="320">
        <v>45694</v>
      </c>
      <c r="F89" s="319" t="s">
        <v>2160</v>
      </c>
      <c r="G89" s="319" t="s">
        <v>1633</v>
      </c>
      <c r="H89" s="319">
        <v>50200010</v>
      </c>
      <c r="I89" s="319" t="s">
        <v>2156</v>
      </c>
      <c r="J89" s="319" t="s">
        <v>1633</v>
      </c>
      <c r="K89" s="319" t="s">
        <v>1635</v>
      </c>
      <c r="L89" s="320">
        <v>45694</v>
      </c>
      <c r="M89" s="319" t="s">
        <v>2157</v>
      </c>
      <c r="N89" s="319" t="s">
        <v>1633</v>
      </c>
      <c r="O89" s="320"/>
      <c r="P89" s="319" t="s">
        <v>1873</v>
      </c>
      <c r="Q89" s="319" t="s">
        <v>89</v>
      </c>
      <c r="R89" s="321">
        <v>1.27</v>
      </c>
      <c r="S89" s="319" t="s">
        <v>89</v>
      </c>
      <c r="T89" s="321">
        <v>1.27</v>
      </c>
      <c r="U89" s="319" t="s">
        <v>306</v>
      </c>
      <c r="V89" s="319" t="s">
        <v>307</v>
      </c>
      <c r="W89" s="319" t="s">
        <v>1633</v>
      </c>
      <c r="X89" s="319" t="s">
        <v>1633</v>
      </c>
      <c r="Y89" s="319" t="s">
        <v>1633</v>
      </c>
      <c r="Z89" s="319" t="s">
        <v>1633</v>
      </c>
      <c r="AA89" s="319" t="s">
        <v>1874</v>
      </c>
      <c r="AB89" s="319" t="s">
        <v>1633</v>
      </c>
      <c r="AC89" s="320">
        <v>45694</v>
      </c>
      <c r="AD89" s="319"/>
      <c r="AE89" s="319"/>
      <c r="AF89" s="319" t="s">
        <v>1633</v>
      </c>
      <c r="AG89" s="319" t="s">
        <v>1633</v>
      </c>
      <c r="AH89" s="319" t="s">
        <v>1875</v>
      </c>
      <c r="AI89" s="319" t="s">
        <v>1876</v>
      </c>
      <c r="AJ89" s="322">
        <v>6</v>
      </c>
      <c r="AK89" s="319" t="s">
        <v>1709</v>
      </c>
      <c r="AL89" s="323" t="s">
        <v>1877</v>
      </c>
      <c r="AM89" s="319" t="s">
        <v>2161</v>
      </c>
      <c r="AN89" s="319" t="s">
        <v>2162</v>
      </c>
      <c r="AO89" s="319" t="s">
        <v>1633</v>
      </c>
      <c r="AP89" s="183" t="s">
        <v>1880</v>
      </c>
      <c r="AQ89" s="183" t="s">
        <v>2113</v>
      </c>
      <c r="AS89" s="183" t="s">
        <v>1634</v>
      </c>
      <c r="AT89" s="183" t="s">
        <v>1817</v>
      </c>
      <c r="AU89" s="183" t="str">
        <f t="shared" si="2"/>
        <v>SMS</v>
      </c>
      <c r="AV89" s="324">
        <f t="shared" si="3"/>
        <v>20955</v>
      </c>
    </row>
    <row r="90" spans="1:48" x14ac:dyDescent="0.25">
      <c r="A90" s="319" t="s">
        <v>1867</v>
      </c>
      <c r="B90" s="319" t="s">
        <v>1823</v>
      </c>
      <c r="C90" s="319" t="s">
        <v>1868</v>
      </c>
      <c r="D90" s="319" t="s">
        <v>1869</v>
      </c>
      <c r="E90" s="320">
        <v>45694</v>
      </c>
      <c r="F90" s="319" t="s">
        <v>2160</v>
      </c>
      <c r="G90" s="319" t="s">
        <v>1633</v>
      </c>
      <c r="H90" s="319">
        <v>50200010</v>
      </c>
      <c r="I90" s="319" t="s">
        <v>2156</v>
      </c>
      <c r="J90" s="319" t="s">
        <v>1633</v>
      </c>
      <c r="K90" s="319" t="s">
        <v>1635</v>
      </c>
      <c r="L90" s="320">
        <v>45694</v>
      </c>
      <c r="M90" s="319" t="s">
        <v>2157</v>
      </c>
      <c r="N90" s="319" t="s">
        <v>1633</v>
      </c>
      <c r="O90" s="320"/>
      <c r="P90" s="319" t="s">
        <v>1873</v>
      </c>
      <c r="Q90" s="319" t="s">
        <v>89</v>
      </c>
      <c r="R90" s="321">
        <v>1.22</v>
      </c>
      <c r="S90" s="319" t="s">
        <v>89</v>
      </c>
      <c r="T90" s="321">
        <v>1.22</v>
      </c>
      <c r="U90" s="319" t="s">
        <v>306</v>
      </c>
      <c r="V90" s="319" t="s">
        <v>307</v>
      </c>
      <c r="W90" s="319" t="s">
        <v>1633</v>
      </c>
      <c r="X90" s="319" t="s">
        <v>1633</v>
      </c>
      <c r="Y90" s="319" t="s">
        <v>1633</v>
      </c>
      <c r="Z90" s="319" t="s">
        <v>1633</v>
      </c>
      <c r="AA90" s="319" t="s">
        <v>1874</v>
      </c>
      <c r="AB90" s="319" t="s">
        <v>1633</v>
      </c>
      <c r="AC90" s="320">
        <v>45694</v>
      </c>
      <c r="AD90" s="319"/>
      <c r="AE90" s="319"/>
      <c r="AF90" s="319" t="s">
        <v>1633</v>
      </c>
      <c r="AG90" s="319" t="s">
        <v>1633</v>
      </c>
      <c r="AH90" s="319" t="s">
        <v>1875</v>
      </c>
      <c r="AI90" s="319" t="s">
        <v>1876</v>
      </c>
      <c r="AJ90" s="322">
        <v>6</v>
      </c>
      <c r="AK90" s="319" t="s">
        <v>1709</v>
      </c>
      <c r="AL90" s="323" t="s">
        <v>1877</v>
      </c>
      <c r="AM90" s="319" t="s">
        <v>2163</v>
      </c>
      <c r="AN90" s="319" t="s">
        <v>2164</v>
      </c>
      <c r="AO90" s="319" t="s">
        <v>1633</v>
      </c>
      <c r="AP90" s="183" t="s">
        <v>1880</v>
      </c>
      <c r="AQ90" s="183" t="s">
        <v>2113</v>
      </c>
      <c r="AS90" s="183" t="s">
        <v>1634</v>
      </c>
      <c r="AT90" s="183" t="s">
        <v>1817</v>
      </c>
      <c r="AU90" s="183" t="str">
        <f t="shared" si="2"/>
        <v>SMS</v>
      </c>
      <c r="AV90" s="324">
        <f t="shared" si="3"/>
        <v>20130</v>
      </c>
    </row>
    <row r="91" spans="1:48" x14ac:dyDescent="0.25">
      <c r="A91" s="319" t="s">
        <v>1867</v>
      </c>
      <c r="B91" s="319" t="s">
        <v>1823</v>
      </c>
      <c r="C91" s="319" t="s">
        <v>1868</v>
      </c>
      <c r="D91" s="319" t="s">
        <v>1869</v>
      </c>
      <c r="E91" s="320">
        <v>45694</v>
      </c>
      <c r="F91" s="319" t="s">
        <v>2160</v>
      </c>
      <c r="G91" s="319" t="s">
        <v>1633</v>
      </c>
      <c r="H91" s="319">
        <v>50200010</v>
      </c>
      <c r="I91" s="319" t="s">
        <v>2156</v>
      </c>
      <c r="J91" s="319" t="s">
        <v>1633</v>
      </c>
      <c r="K91" s="319" t="s">
        <v>1635</v>
      </c>
      <c r="L91" s="320">
        <v>45694</v>
      </c>
      <c r="M91" s="319" t="s">
        <v>2157</v>
      </c>
      <c r="N91" s="319" t="s">
        <v>1633</v>
      </c>
      <c r="O91" s="320"/>
      <c r="P91" s="319" t="s">
        <v>1873</v>
      </c>
      <c r="Q91" s="319" t="s">
        <v>89</v>
      </c>
      <c r="R91" s="321">
        <v>1.1399999999999999</v>
      </c>
      <c r="S91" s="319" t="s">
        <v>89</v>
      </c>
      <c r="T91" s="321">
        <v>1.1399999999999999</v>
      </c>
      <c r="U91" s="319" t="s">
        <v>306</v>
      </c>
      <c r="V91" s="319" t="s">
        <v>307</v>
      </c>
      <c r="W91" s="319" t="s">
        <v>1633</v>
      </c>
      <c r="X91" s="319" t="s">
        <v>1633</v>
      </c>
      <c r="Y91" s="319" t="s">
        <v>1633</v>
      </c>
      <c r="Z91" s="319" t="s">
        <v>1633</v>
      </c>
      <c r="AA91" s="319" t="s">
        <v>1874</v>
      </c>
      <c r="AB91" s="319" t="s">
        <v>1633</v>
      </c>
      <c r="AC91" s="320">
        <v>45694</v>
      </c>
      <c r="AD91" s="319"/>
      <c r="AE91" s="319"/>
      <c r="AF91" s="319" t="s">
        <v>1633</v>
      </c>
      <c r="AG91" s="319" t="s">
        <v>1633</v>
      </c>
      <c r="AH91" s="319" t="s">
        <v>1875</v>
      </c>
      <c r="AI91" s="319" t="s">
        <v>1876</v>
      </c>
      <c r="AJ91" s="322">
        <v>5</v>
      </c>
      <c r="AK91" s="319" t="s">
        <v>1709</v>
      </c>
      <c r="AL91" s="323" t="s">
        <v>1877</v>
      </c>
      <c r="AM91" s="319" t="s">
        <v>2165</v>
      </c>
      <c r="AN91" s="319" t="s">
        <v>2166</v>
      </c>
      <c r="AO91" s="319" t="s">
        <v>1633</v>
      </c>
      <c r="AP91" s="183" t="s">
        <v>1880</v>
      </c>
      <c r="AQ91" s="183" t="s">
        <v>2113</v>
      </c>
      <c r="AS91" s="183" t="s">
        <v>1634</v>
      </c>
      <c r="AT91" s="183" t="s">
        <v>1817</v>
      </c>
      <c r="AU91" s="183" t="str">
        <f t="shared" si="2"/>
        <v>SMS</v>
      </c>
      <c r="AV91" s="324">
        <f t="shared" si="3"/>
        <v>18810</v>
      </c>
    </row>
    <row r="92" spans="1:48" x14ac:dyDescent="0.25">
      <c r="A92" s="319" t="s">
        <v>1867</v>
      </c>
      <c r="B92" s="319" t="s">
        <v>1823</v>
      </c>
      <c r="C92" s="319" t="s">
        <v>1868</v>
      </c>
      <c r="D92" s="319" t="s">
        <v>1869</v>
      </c>
      <c r="E92" s="320">
        <v>45694</v>
      </c>
      <c r="F92" s="319" t="s">
        <v>2167</v>
      </c>
      <c r="G92" s="319" t="s">
        <v>1633</v>
      </c>
      <c r="H92" s="319">
        <v>50200010</v>
      </c>
      <c r="I92" s="319" t="s">
        <v>2156</v>
      </c>
      <c r="J92" s="319" t="s">
        <v>1633</v>
      </c>
      <c r="K92" s="319" t="s">
        <v>1635</v>
      </c>
      <c r="L92" s="320">
        <v>45694</v>
      </c>
      <c r="M92" s="319" t="s">
        <v>2157</v>
      </c>
      <c r="N92" s="319" t="s">
        <v>1633</v>
      </c>
      <c r="O92" s="320"/>
      <c r="P92" s="319" t="s">
        <v>1873</v>
      </c>
      <c r="Q92" s="319" t="s">
        <v>89</v>
      </c>
      <c r="R92" s="321">
        <v>0.38</v>
      </c>
      <c r="S92" s="319" t="s">
        <v>89</v>
      </c>
      <c r="T92" s="321">
        <v>0.38</v>
      </c>
      <c r="U92" s="319" t="s">
        <v>306</v>
      </c>
      <c r="V92" s="319" t="s">
        <v>307</v>
      </c>
      <c r="W92" s="319" t="s">
        <v>1633</v>
      </c>
      <c r="X92" s="319" t="s">
        <v>1633</v>
      </c>
      <c r="Y92" s="319" t="s">
        <v>1633</v>
      </c>
      <c r="Z92" s="319" t="s">
        <v>1633</v>
      </c>
      <c r="AA92" s="319" t="s">
        <v>1874</v>
      </c>
      <c r="AB92" s="319" t="s">
        <v>1633</v>
      </c>
      <c r="AC92" s="320">
        <v>45694</v>
      </c>
      <c r="AD92" s="319"/>
      <c r="AE92" s="319"/>
      <c r="AF92" s="319" t="s">
        <v>1633</v>
      </c>
      <c r="AG92" s="319" t="s">
        <v>1633</v>
      </c>
      <c r="AH92" s="319" t="s">
        <v>1875</v>
      </c>
      <c r="AI92" s="319" t="s">
        <v>1876</v>
      </c>
      <c r="AJ92" s="322">
        <v>2</v>
      </c>
      <c r="AK92" s="319" t="s">
        <v>1709</v>
      </c>
      <c r="AL92" s="323" t="s">
        <v>1877</v>
      </c>
      <c r="AM92" s="319" t="s">
        <v>2124</v>
      </c>
      <c r="AN92" s="319" t="s">
        <v>2125</v>
      </c>
      <c r="AO92" s="319" t="s">
        <v>1633</v>
      </c>
      <c r="AP92" s="183" t="s">
        <v>1880</v>
      </c>
      <c r="AQ92" s="183" t="s">
        <v>2113</v>
      </c>
      <c r="AS92" s="183" t="s">
        <v>1634</v>
      </c>
      <c r="AT92" s="183" t="s">
        <v>1817</v>
      </c>
      <c r="AU92" s="183" t="str">
        <f t="shared" si="2"/>
        <v>SMS</v>
      </c>
      <c r="AV92" s="324">
        <f t="shared" si="3"/>
        <v>6270</v>
      </c>
    </row>
    <row r="93" spans="1:48" x14ac:dyDescent="0.25">
      <c r="A93" s="319" t="s">
        <v>1867</v>
      </c>
      <c r="B93" s="319" t="s">
        <v>1823</v>
      </c>
      <c r="C93" s="319" t="s">
        <v>1868</v>
      </c>
      <c r="D93" s="319" t="s">
        <v>1869</v>
      </c>
      <c r="E93" s="320">
        <v>45694</v>
      </c>
      <c r="F93" s="319" t="s">
        <v>2168</v>
      </c>
      <c r="G93" s="319" t="s">
        <v>1633</v>
      </c>
      <c r="H93" s="319">
        <v>50200010</v>
      </c>
      <c r="I93" s="319" t="s">
        <v>2156</v>
      </c>
      <c r="J93" s="319" t="s">
        <v>1633</v>
      </c>
      <c r="K93" s="319" t="s">
        <v>1635</v>
      </c>
      <c r="L93" s="320">
        <v>45694</v>
      </c>
      <c r="M93" s="319" t="s">
        <v>2157</v>
      </c>
      <c r="N93" s="319" t="s">
        <v>1633</v>
      </c>
      <c r="O93" s="320"/>
      <c r="P93" s="319" t="s">
        <v>1873</v>
      </c>
      <c r="Q93" s="319" t="s">
        <v>89</v>
      </c>
      <c r="R93" s="321">
        <v>8.81</v>
      </c>
      <c r="S93" s="319" t="s">
        <v>89</v>
      </c>
      <c r="T93" s="321">
        <v>8.81</v>
      </c>
      <c r="U93" s="319" t="s">
        <v>306</v>
      </c>
      <c r="V93" s="319" t="s">
        <v>307</v>
      </c>
      <c r="W93" s="319" t="s">
        <v>1633</v>
      </c>
      <c r="X93" s="319" t="s">
        <v>1633</v>
      </c>
      <c r="Y93" s="319" t="s">
        <v>1633</v>
      </c>
      <c r="Z93" s="319" t="s">
        <v>1633</v>
      </c>
      <c r="AA93" s="319" t="s">
        <v>1874</v>
      </c>
      <c r="AB93" s="319" t="s">
        <v>1633</v>
      </c>
      <c r="AC93" s="320">
        <v>45694</v>
      </c>
      <c r="AD93" s="319"/>
      <c r="AE93" s="319"/>
      <c r="AF93" s="319" t="s">
        <v>1633</v>
      </c>
      <c r="AG93" s="319" t="s">
        <v>1633</v>
      </c>
      <c r="AH93" s="319" t="s">
        <v>1875</v>
      </c>
      <c r="AI93" s="319" t="s">
        <v>1876</v>
      </c>
      <c r="AJ93" s="325">
        <v>1.25</v>
      </c>
      <c r="AK93" s="319" t="s">
        <v>1980</v>
      </c>
      <c r="AL93" s="323" t="s">
        <v>1877</v>
      </c>
      <c r="AM93" s="319" t="s">
        <v>2057</v>
      </c>
      <c r="AN93" s="319" t="s">
        <v>2058</v>
      </c>
      <c r="AO93" s="319" t="s">
        <v>1633</v>
      </c>
      <c r="AP93" s="183" t="s">
        <v>1880</v>
      </c>
      <c r="AQ93" s="183" t="s">
        <v>2113</v>
      </c>
      <c r="AS93" s="183" t="s">
        <v>1634</v>
      </c>
      <c r="AT93" s="183" t="s">
        <v>1817</v>
      </c>
      <c r="AU93" s="183" t="str">
        <f t="shared" si="2"/>
        <v>SMS</v>
      </c>
      <c r="AV93" s="324">
        <f t="shared" si="3"/>
        <v>145365</v>
      </c>
    </row>
    <row r="94" spans="1:48" x14ac:dyDescent="0.25">
      <c r="A94" s="319" t="s">
        <v>1867</v>
      </c>
      <c r="B94" s="319" t="s">
        <v>1823</v>
      </c>
      <c r="C94" s="319" t="s">
        <v>1868</v>
      </c>
      <c r="D94" s="319" t="s">
        <v>1888</v>
      </c>
      <c r="E94" s="320">
        <v>45694</v>
      </c>
      <c r="F94" s="319" t="s">
        <v>1633</v>
      </c>
      <c r="G94" s="319" t="s">
        <v>1633</v>
      </c>
      <c r="H94" s="319">
        <v>50800020</v>
      </c>
      <c r="I94" s="319" t="s">
        <v>2169</v>
      </c>
      <c r="J94" s="319" t="s">
        <v>1633</v>
      </c>
      <c r="K94" s="319" t="s">
        <v>454</v>
      </c>
      <c r="L94" s="320">
        <v>45694</v>
      </c>
      <c r="M94" s="319" t="s">
        <v>2157</v>
      </c>
      <c r="N94" s="319" t="s">
        <v>2170</v>
      </c>
      <c r="O94" s="320"/>
      <c r="P94" s="319" t="s">
        <v>1873</v>
      </c>
      <c r="Q94" s="319" t="s">
        <v>1534</v>
      </c>
      <c r="R94" s="322">
        <v>2730000</v>
      </c>
      <c r="S94" s="319" t="s">
        <v>89</v>
      </c>
      <c r="T94" s="321">
        <v>167.63</v>
      </c>
      <c r="U94" s="319" t="s">
        <v>306</v>
      </c>
      <c r="V94" s="319" t="s">
        <v>307</v>
      </c>
      <c r="W94" s="319" t="s">
        <v>1633</v>
      </c>
      <c r="X94" s="319" t="s">
        <v>1633</v>
      </c>
      <c r="Y94" s="319" t="s">
        <v>1633</v>
      </c>
      <c r="Z94" s="319" t="s">
        <v>1633</v>
      </c>
      <c r="AA94" s="319" t="s">
        <v>1874</v>
      </c>
      <c r="AB94" s="319" t="s">
        <v>1633</v>
      </c>
      <c r="AC94" s="320">
        <v>45694</v>
      </c>
      <c r="AD94" s="319"/>
      <c r="AE94" s="319"/>
      <c r="AF94" s="319" t="s">
        <v>1633</v>
      </c>
      <c r="AG94" s="319" t="s">
        <v>2171</v>
      </c>
      <c r="AH94" s="319" t="s">
        <v>1875</v>
      </c>
      <c r="AI94" s="319" t="s">
        <v>1876</v>
      </c>
      <c r="AJ94" s="322">
        <v>13</v>
      </c>
      <c r="AK94" s="319" t="s">
        <v>1980</v>
      </c>
      <c r="AL94" s="323" t="s">
        <v>1877</v>
      </c>
      <c r="AM94" s="319" t="s">
        <v>1633</v>
      </c>
      <c r="AN94" s="319" t="s">
        <v>1633</v>
      </c>
      <c r="AO94" s="319" t="s">
        <v>1633</v>
      </c>
      <c r="AP94" s="183" t="s">
        <v>1880</v>
      </c>
      <c r="AQ94" s="183" t="s">
        <v>2113</v>
      </c>
      <c r="AS94" s="183" t="s">
        <v>1641</v>
      </c>
      <c r="AT94" s="183" t="s">
        <v>1817</v>
      </c>
      <c r="AU94" s="183" t="str">
        <f t="shared" si="2"/>
        <v>SMS</v>
      </c>
      <c r="AV94" s="324">
        <f t="shared" si="3"/>
        <v>2730000</v>
      </c>
    </row>
    <row r="95" spans="1:48" x14ac:dyDescent="0.25">
      <c r="A95" s="319" t="s">
        <v>1867</v>
      </c>
      <c r="B95" s="319" t="s">
        <v>1823</v>
      </c>
      <c r="C95" s="319" t="s">
        <v>1868</v>
      </c>
      <c r="D95" s="319" t="s">
        <v>1888</v>
      </c>
      <c r="E95" s="320">
        <v>45698</v>
      </c>
      <c r="F95" s="319" t="s">
        <v>1633</v>
      </c>
      <c r="G95" s="319" t="s">
        <v>1633</v>
      </c>
      <c r="H95" s="319">
        <v>50800020</v>
      </c>
      <c r="I95" s="319" t="s">
        <v>2172</v>
      </c>
      <c r="J95" s="319" t="s">
        <v>1633</v>
      </c>
      <c r="K95" s="319" t="s">
        <v>454</v>
      </c>
      <c r="L95" s="320">
        <v>45698</v>
      </c>
      <c r="M95" s="319" t="s">
        <v>2173</v>
      </c>
      <c r="N95" s="319" t="s">
        <v>2174</v>
      </c>
      <c r="O95" s="320"/>
      <c r="P95" s="319" t="s">
        <v>1873</v>
      </c>
      <c r="Q95" s="319" t="s">
        <v>1534</v>
      </c>
      <c r="R95" s="322">
        <v>2280000</v>
      </c>
      <c r="S95" s="319" t="s">
        <v>89</v>
      </c>
      <c r="T95" s="321">
        <v>140</v>
      </c>
      <c r="U95" s="319" t="s">
        <v>306</v>
      </c>
      <c r="V95" s="319" t="s">
        <v>307</v>
      </c>
      <c r="W95" s="319" t="s">
        <v>1633</v>
      </c>
      <c r="X95" s="319" t="s">
        <v>1633</v>
      </c>
      <c r="Y95" s="319" t="s">
        <v>1633</v>
      </c>
      <c r="Z95" s="319" t="s">
        <v>1633</v>
      </c>
      <c r="AA95" s="319" t="s">
        <v>1874</v>
      </c>
      <c r="AB95" s="319" t="s">
        <v>1633</v>
      </c>
      <c r="AC95" s="320">
        <v>45698</v>
      </c>
      <c r="AD95" s="319"/>
      <c r="AE95" s="319"/>
      <c r="AF95" s="319" t="s">
        <v>1633</v>
      </c>
      <c r="AG95" s="319" t="s">
        <v>2175</v>
      </c>
      <c r="AH95" s="319" t="s">
        <v>1875</v>
      </c>
      <c r="AI95" s="319" t="s">
        <v>1876</v>
      </c>
      <c r="AJ95" s="322">
        <v>8</v>
      </c>
      <c r="AK95" s="319" t="s">
        <v>1709</v>
      </c>
      <c r="AL95" s="323" t="s">
        <v>1877</v>
      </c>
      <c r="AM95" s="319" t="s">
        <v>1633</v>
      </c>
      <c r="AN95" s="319" t="s">
        <v>1633</v>
      </c>
      <c r="AO95" s="319" t="s">
        <v>1633</v>
      </c>
      <c r="AP95" s="183" t="s">
        <v>1880</v>
      </c>
      <c r="AQ95" s="183" t="s">
        <v>2113</v>
      </c>
      <c r="AS95" s="183" t="s">
        <v>1641</v>
      </c>
      <c r="AT95" s="183" t="s">
        <v>1817</v>
      </c>
      <c r="AU95" s="183" t="str">
        <f t="shared" si="2"/>
        <v>SMS</v>
      </c>
      <c r="AV95" s="324">
        <f t="shared" si="3"/>
        <v>2280000</v>
      </c>
    </row>
    <row r="96" spans="1:48" x14ac:dyDescent="0.25">
      <c r="A96" s="319" t="s">
        <v>1867</v>
      </c>
      <c r="B96" s="319" t="s">
        <v>1823</v>
      </c>
      <c r="C96" s="319" t="s">
        <v>1868</v>
      </c>
      <c r="D96" s="319" t="s">
        <v>1869</v>
      </c>
      <c r="E96" s="320">
        <v>45698</v>
      </c>
      <c r="F96" s="319" t="s">
        <v>2176</v>
      </c>
      <c r="G96" s="319" t="s">
        <v>1633</v>
      </c>
      <c r="H96" s="319">
        <v>50200010</v>
      </c>
      <c r="I96" s="319" t="s">
        <v>2177</v>
      </c>
      <c r="J96" s="319" t="s">
        <v>1633</v>
      </c>
      <c r="K96" s="319" t="s">
        <v>1635</v>
      </c>
      <c r="L96" s="320">
        <v>45698</v>
      </c>
      <c r="M96" s="319" t="s">
        <v>2173</v>
      </c>
      <c r="N96" s="319" t="s">
        <v>1633</v>
      </c>
      <c r="O96" s="320"/>
      <c r="P96" s="319" t="s">
        <v>1873</v>
      </c>
      <c r="Q96" s="319" t="s">
        <v>89</v>
      </c>
      <c r="R96" s="321">
        <v>503.58</v>
      </c>
      <c r="S96" s="319" t="s">
        <v>89</v>
      </c>
      <c r="T96" s="321">
        <v>503.58</v>
      </c>
      <c r="U96" s="319" t="s">
        <v>306</v>
      </c>
      <c r="V96" s="319" t="s">
        <v>307</v>
      </c>
      <c r="W96" s="319" t="s">
        <v>1633</v>
      </c>
      <c r="X96" s="319" t="s">
        <v>1633</v>
      </c>
      <c r="Y96" s="319" t="s">
        <v>1633</v>
      </c>
      <c r="Z96" s="319" t="s">
        <v>1633</v>
      </c>
      <c r="AA96" s="319" t="s">
        <v>1874</v>
      </c>
      <c r="AB96" s="319" t="s">
        <v>1633</v>
      </c>
      <c r="AC96" s="320">
        <v>45698</v>
      </c>
      <c r="AD96" s="319"/>
      <c r="AE96" s="319"/>
      <c r="AF96" s="319" t="s">
        <v>1633</v>
      </c>
      <c r="AG96" s="319" t="s">
        <v>1633</v>
      </c>
      <c r="AH96" s="319" t="s">
        <v>1875</v>
      </c>
      <c r="AI96" s="319" t="s">
        <v>1876</v>
      </c>
      <c r="AJ96" s="322">
        <v>2</v>
      </c>
      <c r="AK96" s="319" t="s">
        <v>1709</v>
      </c>
      <c r="AL96" s="323" t="s">
        <v>1877</v>
      </c>
      <c r="AM96" s="319" t="s">
        <v>2178</v>
      </c>
      <c r="AN96" s="319" t="s">
        <v>2179</v>
      </c>
      <c r="AO96" s="319" t="s">
        <v>1633</v>
      </c>
      <c r="AP96" s="183" t="s">
        <v>1880</v>
      </c>
      <c r="AQ96" s="183" t="s">
        <v>2113</v>
      </c>
      <c r="AS96" s="183" t="s">
        <v>1634</v>
      </c>
      <c r="AT96" s="183" t="s">
        <v>1817</v>
      </c>
      <c r="AU96" s="183" t="str">
        <f t="shared" si="2"/>
        <v>SMS</v>
      </c>
      <c r="AV96" s="324">
        <f t="shared" si="3"/>
        <v>8309070</v>
      </c>
    </row>
    <row r="97" spans="1:48" x14ac:dyDescent="0.25">
      <c r="A97" s="319" t="s">
        <v>1867</v>
      </c>
      <c r="B97" s="319" t="s">
        <v>1823</v>
      </c>
      <c r="C97" s="319" t="s">
        <v>1868</v>
      </c>
      <c r="D97" s="319" t="s">
        <v>1869</v>
      </c>
      <c r="E97" s="320">
        <v>45698</v>
      </c>
      <c r="F97" s="319" t="s">
        <v>2108</v>
      </c>
      <c r="G97" s="319" t="s">
        <v>1633</v>
      </c>
      <c r="H97" s="319">
        <v>50200010</v>
      </c>
      <c r="I97" s="319" t="s">
        <v>2177</v>
      </c>
      <c r="J97" s="319" t="s">
        <v>1633</v>
      </c>
      <c r="K97" s="319" t="s">
        <v>1635</v>
      </c>
      <c r="L97" s="320">
        <v>45698</v>
      </c>
      <c r="M97" s="319" t="s">
        <v>2173</v>
      </c>
      <c r="N97" s="319" t="s">
        <v>1633</v>
      </c>
      <c r="O97" s="320"/>
      <c r="P97" s="319" t="s">
        <v>1873</v>
      </c>
      <c r="Q97" s="319" t="s">
        <v>89</v>
      </c>
      <c r="R97" s="321">
        <v>0.1</v>
      </c>
      <c r="S97" s="319" t="s">
        <v>89</v>
      </c>
      <c r="T97" s="321">
        <v>0.1</v>
      </c>
      <c r="U97" s="319" t="s">
        <v>306</v>
      </c>
      <c r="V97" s="319" t="s">
        <v>307</v>
      </c>
      <c r="W97" s="319" t="s">
        <v>1633</v>
      </c>
      <c r="X97" s="319" t="s">
        <v>1633</v>
      </c>
      <c r="Y97" s="319" t="s">
        <v>1633</v>
      </c>
      <c r="Z97" s="319" t="s">
        <v>1633</v>
      </c>
      <c r="AA97" s="319" t="s">
        <v>1874</v>
      </c>
      <c r="AB97" s="319" t="s">
        <v>1633</v>
      </c>
      <c r="AC97" s="320">
        <v>45698</v>
      </c>
      <c r="AD97" s="319"/>
      <c r="AE97" s="319"/>
      <c r="AF97" s="319" t="s">
        <v>1633</v>
      </c>
      <c r="AG97" s="319" t="s">
        <v>1633</v>
      </c>
      <c r="AH97" s="319" t="s">
        <v>1875</v>
      </c>
      <c r="AI97" s="319" t="s">
        <v>1876</v>
      </c>
      <c r="AJ97" s="322">
        <v>1</v>
      </c>
      <c r="AK97" s="319" t="s">
        <v>1709</v>
      </c>
      <c r="AL97" s="323" t="s">
        <v>1877</v>
      </c>
      <c r="AM97" s="319" t="s">
        <v>2180</v>
      </c>
      <c r="AN97" s="319" t="s">
        <v>2181</v>
      </c>
      <c r="AO97" s="319" t="s">
        <v>1633</v>
      </c>
      <c r="AP97" s="183" t="s">
        <v>1880</v>
      </c>
      <c r="AQ97" s="183" t="s">
        <v>2113</v>
      </c>
      <c r="AS97" s="183" t="s">
        <v>1634</v>
      </c>
      <c r="AT97" s="183" t="s">
        <v>1817</v>
      </c>
      <c r="AU97" s="183" t="str">
        <f t="shared" si="2"/>
        <v>SMS</v>
      </c>
      <c r="AV97" s="324">
        <f t="shared" si="3"/>
        <v>1650</v>
      </c>
    </row>
    <row r="98" spans="1:48" x14ac:dyDescent="0.25">
      <c r="A98" s="319" t="s">
        <v>1867</v>
      </c>
      <c r="B98" s="319" t="s">
        <v>1823</v>
      </c>
      <c r="C98" s="319" t="s">
        <v>1868</v>
      </c>
      <c r="D98" s="319" t="s">
        <v>1869</v>
      </c>
      <c r="E98" s="320">
        <v>45698</v>
      </c>
      <c r="F98" s="319" t="s">
        <v>2182</v>
      </c>
      <c r="G98" s="319" t="s">
        <v>1633</v>
      </c>
      <c r="H98" s="319">
        <v>50200010</v>
      </c>
      <c r="I98" s="319" t="s">
        <v>2177</v>
      </c>
      <c r="J98" s="319" t="s">
        <v>1633</v>
      </c>
      <c r="K98" s="319" t="s">
        <v>1635</v>
      </c>
      <c r="L98" s="320">
        <v>45698</v>
      </c>
      <c r="M98" s="319" t="s">
        <v>2173</v>
      </c>
      <c r="N98" s="319" t="s">
        <v>1633</v>
      </c>
      <c r="O98" s="320"/>
      <c r="P98" s="319" t="s">
        <v>1873</v>
      </c>
      <c r="Q98" s="319" t="s">
        <v>89</v>
      </c>
      <c r="R98" s="321">
        <v>300.18</v>
      </c>
      <c r="S98" s="319" t="s">
        <v>89</v>
      </c>
      <c r="T98" s="321">
        <v>300.18</v>
      </c>
      <c r="U98" s="319" t="s">
        <v>306</v>
      </c>
      <c r="V98" s="319" t="s">
        <v>307</v>
      </c>
      <c r="W98" s="319" t="s">
        <v>1633</v>
      </c>
      <c r="X98" s="319" t="s">
        <v>1633</v>
      </c>
      <c r="Y98" s="319" t="s">
        <v>1633</v>
      </c>
      <c r="Z98" s="319" t="s">
        <v>1633</v>
      </c>
      <c r="AA98" s="319" t="s">
        <v>1874</v>
      </c>
      <c r="AB98" s="319" t="s">
        <v>1633</v>
      </c>
      <c r="AC98" s="320">
        <v>45698</v>
      </c>
      <c r="AD98" s="319"/>
      <c r="AE98" s="319"/>
      <c r="AF98" s="319" t="s">
        <v>1633</v>
      </c>
      <c r="AG98" s="319" t="s">
        <v>1633</v>
      </c>
      <c r="AH98" s="319" t="s">
        <v>1875</v>
      </c>
      <c r="AI98" s="319" t="s">
        <v>1876</v>
      </c>
      <c r="AJ98" s="322">
        <v>4</v>
      </c>
      <c r="AK98" s="319" t="s">
        <v>1709</v>
      </c>
      <c r="AL98" s="323" t="s">
        <v>1877</v>
      </c>
      <c r="AM98" s="319" t="s">
        <v>2183</v>
      </c>
      <c r="AN98" s="319" t="s">
        <v>2184</v>
      </c>
      <c r="AO98" s="319" t="s">
        <v>1633</v>
      </c>
      <c r="AP98" s="183" t="s">
        <v>1880</v>
      </c>
      <c r="AQ98" s="183" t="s">
        <v>2113</v>
      </c>
      <c r="AS98" s="183" t="s">
        <v>1634</v>
      </c>
      <c r="AT98" s="183" t="s">
        <v>1817</v>
      </c>
      <c r="AU98" s="183" t="str">
        <f t="shared" si="2"/>
        <v>SMS</v>
      </c>
      <c r="AV98" s="324">
        <f t="shared" si="3"/>
        <v>4952970</v>
      </c>
    </row>
    <row r="99" spans="1:48" x14ac:dyDescent="0.25">
      <c r="A99" s="319" t="s">
        <v>1867</v>
      </c>
      <c r="B99" s="319" t="s">
        <v>1823</v>
      </c>
      <c r="C99" s="319" t="s">
        <v>1868</v>
      </c>
      <c r="D99" s="319" t="s">
        <v>1888</v>
      </c>
      <c r="E99" s="320">
        <v>45699</v>
      </c>
      <c r="F99" s="319" t="s">
        <v>1633</v>
      </c>
      <c r="G99" s="319" t="s">
        <v>1633</v>
      </c>
      <c r="H99" s="319">
        <v>50800020</v>
      </c>
      <c r="I99" s="319" t="s">
        <v>2185</v>
      </c>
      <c r="J99" s="319" t="s">
        <v>1633</v>
      </c>
      <c r="K99" s="319" t="s">
        <v>454</v>
      </c>
      <c r="L99" s="320">
        <v>45699</v>
      </c>
      <c r="M99" s="319" t="s">
        <v>2186</v>
      </c>
      <c r="N99" s="319" t="s">
        <v>2187</v>
      </c>
      <c r="O99" s="320"/>
      <c r="P99" s="319" t="s">
        <v>1873</v>
      </c>
      <c r="Q99" s="319" t="s">
        <v>1534</v>
      </c>
      <c r="R99" s="322">
        <v>4950000</v>
      </c>
      <c r="S99" s="319" t="s">
        <v>89</v>
      </c>
      <c r="T99" s="321">
        <v>303.94</v>
      </c>
      <c r="U99" s="319" t="s">
        <v>306</v>
      </c>
      <c r="V99" s="319" t="s">
        <v>307</v>
      </c>
      <c r="W99" s="319" t="s">
        <v>1633</v>
      </c>
      <c r="X99" s="319" t="s">
        <v>1633</v>
      </c>
      <c r="Y99" s="319" t="s">
        <v>1633</v>
      </c>
      <c r="Z99" s="319" t="s">
        <v>1633</v>
      </c>
      <c r="AA99" s="319" t="s">
        <v>1874</v>
      </c>
      <c r="AB99" s="319" t="s">
        <v>1633</v>
      </c>
      <c r="AC99" s="320">
        <v>45699</v>
      </c>
      <c r="AD99" s="319"/>
      <c r="AE99" s="319"/>
      <c r="AF99" s="319" t="s">
        <v>1633</v>
      </c>
      <c r="AG99" s="319" t="s">
        <v>2188</v>
      </c>
      <c r="AH99" s="319" t="s">
        <v>1875</v>
      </c>
      <c r="AI99" s="319" t="s">
        <v>1876</v>
      </c>
      <c r="AJ99" s="322">
        <v>3</v>
      </c>
      <c r="AK99" s="319" t="s">
        <v>1709</v>
      </c>
      <c r="AL99" s="323" t="s">
        <v>1877</v>
      </c>
      <c r="AM99" s="319" t="s">
        <v>1633</v>
      </c>
      <c r="AN99" s="319" t="s">
        <v>1633</v>
      </c>
      <c r="AO99" s="319" t="s">
        <v>1633</v>
      </c>
      <c r="AP99" s="183" t="s">
        <v>1880</v>
      </c>
      <c r="AQ99" s="183" t="s">
        <v>2113</v>
      </c>
      <c r="AS99" s="183" t="s">
        <v>1641</v>
      </c>
      <c r="AT99" s="183" t="s">
        <v>1817</v>
      </c>
      <c r="AU99" s="183" t="str">
        <f t="shared" si="2"/>
        <v>SMS</v>
      </c>
      <c r="AV99" s="324">
        <f t="shared" si="3"/>
        <v>4950000</v>
      </c>
    </row>
    <row r="100" spans="1:48" x14ac:dyDescent="0.25">
      <c r="A100" s="319" t="s">
        <v>1867</v>
      </c>
      <c r="B100" s="319" t="s">
        <v>1823</v>
      </c>
      <c r="C100" s="319" t="s">
        <v>1868</v>
      </c>
      <c r="D100" s="319" t="s">
        <v>1869</v>
      </c>
      <c r="E100" s="320">
        <v>45700</v>
      </c>
      <c r="F100" s="319" t="s">
        <v>2189</v>
      </c>
      <c r="G100" s="319" t="s">
        <v>1633</v>
      </c>
      <c r="H100" s="319">
        <v>50200010</v>
      </c>
      <c r="I100" s="319" t="s">
        <v>2190</v>
      </c>
      <c r="J100" s="319" t="s">
        <v>1633</v>
      </c>
      <c r="K100" s="319" t="s">
        <v>1635</v>
      </c>
      <c r="L100" s="320">
        <v>45700</v>
      </c>
      <c r="M100" s="319" t="s">
        <v>2191</v>
      </c>
      <c r="N100" s="319" t="s">
        <v>1633</v>
      </c>
      <c r="O100" s="320"/>
      <c r="P100" s="319" t="s">
        <v>1873</v>
      </c>
      <c r="Q100" s="319" t="s">
        <v>89</v>
      </c>
      <c r="R100" s="321">
        <v>692.52</v>
      </c>
      <c r="S100" s="319" t="s">
        <v>89</v>
      </c>
      <c r="T100" s="321">
        <v>692.52</v>
      </c>
      <c r="U100" s="319" t="s">
        <v>306</v>
      </c>
      <c r="V100" s="319" t="s">
        <v>307</v>
      </c>
      <c r="W100" s="319" t="s">
        <v>1633</v>
      </c>
      <c r="X100" s="319" t="s">
        <v>1633</v>
      </c>
      <c r="Y100" s="319" t="s">
        <v>1633</v>
      </c>
      <c r="Z100" s="319" t="s">
        <v>1633</v>
      </c>
      <c r="AA100" s="319" t="s">
        <v>1874</v>
      </c>
      <c r="AB100" s="319" t="s">
        <v>1633</v>
      </c>
      <c r="AC100" s="320">
        <v>45700</v>
      </c>
      <c r="AD100" s="319"/>
      <c r="AE100" s="319"/>
      <c r="AF100" s="319" t="s">
        <v>1633</v>
      </c>
      <c r="AG100" s="319" t="s">
        <v>1633</v>
      </c>
      <c r="AH100" s="319" t="s">
        <v>1875</v>
      </c>
      <c r="AI100" s="319" t="s">
        <v>1876</v>
      </c>
      <c r="AJ100" s="322">
        <v>25</v>
      </c>
      <c r="AK100" s="319" t="s">
        <v>1935</v>
      </c>
      <c r="AL100" s="323" t="s">
        <v>1877</v>
      </c>
      <c r="AM100" s="319" t="s">
        <v>2192</v>
      </c>
      <c r="AN100" s="319" t="s">
        <v>2193</v>
      </c>
      <c r="AO100" s="319" t="s">
        <v>1633</v>
      </c>
      <c r="AP100" s="183" t="s">
        <v>1880</v>
      </c>
      <c r="AQ100" s="183" t="s">
        <v>2113</v>
      </c>
      <c r="AS100" s="183" t="s">
        <v>1634</v>
      </c>
      <c r="AT100" s="183" t="s">
        <v>1817</v>
      </c>
      <c r="AU100" s="183" t="str">
        <f t="shared" si="2"/>
        <v>SMS</v>
      </c>
      <c r="AV100" s="324">
        <f t="shared" si="3"/>
        <v>11426580</v>
      </c>
    </row>
    <row r="101" spans="1:48" x14ac:dyDescent="0.25">
      <c r="A101" s="319" t="s">
        <v>1867</v>
      </c>
      <c r="B101" s="319" t="s">
        <v>1823</v>
      </c>
      <c r="C101" s="319" t="s">
        <v>1868</v>
      </c>
      <c r="D101" s="319" t="s">
        <v>1888</v>
      </c>
      <c r="E101" s="320">
        <v>45701</v>
      </c>
      <c r="F101" s="319" t="s">
        <v>1633</v>
      </c>
      <c r="G101" s="319" t="s">
        <v>1633</v>
      </c>
      <c r="H101" s="319">
        <v>50800020</v>
      </c>
      <c r="I101" s="319" t="s">
        <v>2194</v>
      </c>
      <c r="J101" s="319" t="s">
        <v>1633</v>
      </c>
      <c r="K101" s="319" t="s">
        <v>454</v>
      </c>
      <c r="L101" s="320">
        <v>45701</v>
      </c>
      <c r="M101" s="319" t="s">
        <v>2195</v>
      </c>
      <c r="N101" s="319" t="s">
        <v>2196</v>
      </c>
      <c r="O101" s="320"/>
      <c r="P101" s="319" t="s">
        <v>1873</v>
      </c>
      <c r="Q101" s="319" t="s">
        <v>1534</v>
      </c>
      <c r="R101" s="322">
        <v>45500000</v>
      </c>
      <c r="S101" s="319" t="s">
        <v>89</v>
      </c>
      <c r="T101" s="321">
        <v>2781.68</v>
      </c>
      <c r="U101" s="319" t="s">
        <v>306</v>
      </c>
      <c r="V101" s="319" t="s">
        <v>307</v>
      </c>
      <c r="W101" s="319" t="s">
        <v>1633</v>
      </c>
      <c r="X101" s="319" t="s">
        <v>1633</v>
      </c>
      <c r="Y101" s="319" t="s">
        <v>1633</v>
      </c>
      <c r="Z101" s="319" t="s">
        <v>1633</v>
      </c>
      <c r="AA101" s="319" t="s">
        <v>1874</v>
      </c>
      <c r="AB101" s="319" t="s">
        <v>1633</v>
      </c>
      <c r="AC101" s="320">
        <v>45701</v>
      </c>
      <c r="AD101" s="319"/>
      <c r="AE101" s="319"/>
      <c r="AF101" s="319" t="s">
        <v>1633</v>
      </c>
      <c r="AG101" s="319" t="s">
        <v>2197</v>
      </c>
      <c r="AH101" s="319" t="s">
        <v>1875</v>
      </c>
      <c r="AI101" s="319" t="s">
        <v>1876</v>
      </c>
      <c r="AJ101" s="322">
        <v>1</v>
      </c>
      <c r="AK101" s="319" t="s">
        <v>1960</v>
      </c>
      <c r="AL101" s="323" t="s">
        <v>1877</v>
      </c>
      <c r="AM101" s="319" t="s">
        <v>1633</v>
      </c>
      <c r="AN101" s="319" t="s">
        <v>1633</v>
      </c>
      <c r="AO101" s="319" t="s">
        <v>1633</v>
      </c>
      <c r="AP101" s="183" t="s">
        <v>1880</v>
      </c>
      <c r="AQ101" s="183" t="s">
        <v>2113</v>
      </c>
      <c r="AS101" s="183" t="s">
        <v>1641</v>
      </c>
      <c r="AT101" s="183" t="s">
        <v>1817</v>
      </c>
      <c r="AU101" s="183" t="str">
        <f t="shared" si="2"/>
        <v>SMS</v>
      </c>
      <c r="AV101" s="324">
        <f t="shared" si="3"/>
        <v>45500000</v>
      </c>
    </row>
    <row r="102" spans="1:48" x14ac:dyDescent="0.25">
      <c r="A102" s="319" t="s">
        <v>1867</v>
      </c>
      <c r="B102" s="319" t="s">
        <v>1823</v>
      </c>
      <c r="C102" s="319" t="s">
        <v>1868</v>
      </c>
      <c r="D102" s="319" t="s">
        <v>1888</v>
      </c>
      <c r="E102" s="320">
        <v>45701</v>
      </c>
      <c r="F102" s="319" t="s">
        <v>1633</v>
      </c>
      <c r="G102" s="319" t="s">
        <v>1633</v>
      </c>
      <c r="H102" s="319">
        <v>50800020</v>
      </c>
      <c r="I102" s="319" t="s">
        <v>2198</v>
      </c>
      <c r="J102" s="319" t="s">
        <v>1633</v>
      </c>
      <c r="K102" s="319" t="s">
        <v>454</v>
      </c>
      <c r="L102" s="320">
        <v>45701</v>
      </c>
      <c r="M102" s="319" t="s">
        <v>2195</v>
      </c>
      <c r="N102" s="319" t="s">
        <v>2199</v>
      </c>
      <c r="O102" s="320"/>
      <c r="P102" s="319" t="s">
        <v>1873</v>
      </c>
      <c r="Q102" s="319" t="s">
        <v>1534</v>
      </c>
      <c r="R102" s="322">
        <v>9240000</v>
      </c>
      <c r="S102" s="319" t="s">
        <v>89</v>
      </c>
      <c r="T102" s="321">
        <v>564.9</v>
      </c>
      <c r="U102" s="319" t="s">
        <v>306</v>
      </c>
      <c r="V102" s="319" t="s">
        <v>307</v>
      </c>
      <c r="W102" s="319" t="s">
        <v>1633</v>
      </c>
      <c r="X102" s="319" t="s">
        <v>1633</v>
      </c>
      <c r="Y102" s="319" t="s">
        <v>1633</v>
      </c>
      <c r="Z102" s="319" t="s">
        <v>1633</v>
      </c>
      <c r="AA102" s="319" t="s">
        <v>1874</v>
      </c>
      <c r="AB102" s="319" t="s">
        <v>1633</v>
      </c>
      <c r="AC102" s="320">
        <v>45701</v>
      </c>
      <c r="AD102" s="319"/>
      <c r="AE102" s="319"/>
      <c r="AF102" s="319" t="s">
        <v>1633</v>
      </c>
      <c r="AG102" s="319" t="s">
        <v>2200</v>
      </c>
      <c r="AH102" s="319" t="s">
        <v>1875</v>
      </c>
      <c r="AI102" s="319" t="s">
        <v>1876</v>
      </c>
      <c r="AJ102" s="322">
        <v>44</v>
      </c>
      <c r="AK102" s="319" t="s">
        <v>1980</v>
      </c>
      <c r="AL102" s="323" t="s">
        <v>1877</v>
      </c>
      <c r="AM102" s="319" t="s">
        <v>1633</v>
      </c>
      <c r="AN102" s="319" t="s">
        <v>1633</v>
      </c>
      <c r="AO102" s="319" t="s">
        <v>1633</v>
      </c>
      <c r="AP102" s="183" t="s">
        <v>1880</v>
      </c>
      <c r="AQ102" s="183" t="s">
        <v>2113</v>
      </c>
      <c r="AS102" s="183" t="s">
        <v>1641</v>
      </c>
      <c r="AT102" s="183" t="s">
        <v>1817</v>
      </c>
      <c r="AU102" s="183" t="str">
        <f t="shared" si="2"/>
        <v>SMS</v>
      </c>
      <c r="AV102" s="324">
        <f t="shared" si="3"/>
        <v>9240000</v>
      </c>
    </row>
    <row r="103" spans="1:48" x14ac:dyDescent="0.25">
      <c r="A103" s="319" t="s">
        <v>1867</v>
      </c>
      <c r="B103" s="319" t="s">
        <v>1823</v>
      </c>
      <c r="C103" s="319" t="s">
        <v>1868</v>
      </c>
      <c r="D103" s="319" t="s">
        <v>1888</v>
      </c>
      <c r="E103" s="320">
        <v>45701</v>
      </c>
      <c r="F103" s="319" t="s">
        <v>1633</v>
      </c>
      <c r="G103" s="319" t="s">
        <v>1633</v>
      </c>
      <c r="H103" s="319">
        <v>50800020</v>
      </c>
      <c r="I103" s="319" t="s">
        <v>2198</v>
      </c>
      <c r="J103" s="319" t="s">
        <v>1633</v>
      </c>
      <c r="K103" s="319" t="s">
        <v>454</v>
      </c>
      <c r="L103" s="320">
        <v>45701</v>
      </c>
      <c r="M103" s="319" t="s">
        <v>2195</v>
      </c>
      <c r="N103" s="319" t="s">
        <v>2199</v>
      </c>
      <c r="O103" s="320"/>
      <c r="P103" s="319" t="s">
        <v>1873</v>
      </c>
      <c r="Q103" s="319" t="s">
        <v>1534</v>
      </c>
      <c r="R103" s="322">
        <v>2000000</v>
      </c>
      <c r="S103" s="319" t="s">
        <v>89</v>
      </c>
      <c r="T103" s="321">
        <v>122.27</v>
      </c>
      <c r="U103" s="319" t="s">
        <v>306</v>
      </c>
      <c r="V103" s="319" t="s">
        <v>307</v>
      </c>
      <c r="W103" s="319" t="s">
        <v>1633</v>
      </c>
      <c r="X103" s="319" t="s">
        <v>1633</v>
      </c>
      <c r="Y103" s="319" t="s">
        <v>1633</v>
      </c>
      <c r="Z103" s="319" t="s">
        <v>1633</v>
      </c>
      <c r="AA103" s="319" t="s">
        <v>1874</v>
      </c>
      <c r="AB103" s="319" t="s">
        <v>1633</v>
      </c>
      <c r="AC103" s="320">
        <v>45701</v>
      </c>
      <c r="AD103" s="319"/>
      <c r="AE103" s="319"/>
      <c r="AF103" s="319" t="s">
        <v>1633</v>
      </c>
      <c r="AG103" s="319" t="s">
        <v>2200</v>
      </c>
      <c r="AH103" s="319" t="s">
        <v>1875</v>
      </c>
      <c r="AI103" s="319" t="s">
        <v>1876</v>
      </c>
      <c r="AJ103" s="322">
        <v>20</v>
      </c>
      <c r="AK103" s="319" t="s">
        <v>1935</v>
      </c>
      <c r="AL103" s="323" t="s">
        <v>1877</v>
      </c>
      <c r="AM103" s="319" t="s">
        <v>1633</v>
      </c>
      <c r="AN103" s="319" t="s">
        <v>1633</v>
      </c>
      <c r="AO103" s="319" t="s">
        <v>1633</v>
      </c>
      <c r="AP103" s="183" t="s">
        <v>1880</v>
      </c>
      <c r="AQ103" s="183" t="s">
        <v>2113</v>
      </c>
      <c r="AS103" s="183" t="s">
        <v>1641</v>
      </c>
      <c r="AT103" s="183" t="s">
        <v>1817</v>
      </c>
      <c r="AU103" s="183" t="str">
        <f t="shared" si="2"/>
        <v>SMS</v>
      </c>
      <c r="AV103" s="324">
        <f t="shared" si="3"/>
        <v>2000000</v>
      </c>
    </row>
    <row r="104" spans="1:48" x14ac:dyDescent="0.25">
      <c r="A104" s="319" t="s">
        <v>1867</v>
      </c>
      <c r="B104" s="319" t="s">
        <v>1823</v>
      </c>
      <c r="C104" s="319" t="s">
        <v>1868</v>
      </c>
      <c r="D104" s="319" t="s">
        <v>1888</v>
      </c>
      <c r="E104" s="320">
        <v>45701</v>
      </c>
      <c r="F104" s="319" t="s">
        <v>1633</v>
      </c>
      <c r="G104" s="319" t="s">
        <v>1633</v>
      </c>
      <c r="H104" s="319">
        <v>50800020</v>
      </c>
      <c r="I104" s="319" t="s">
        <v>2198</v>
      </c>
      <c r="J104" s="319" t="s">
        <v>1633</v>
      </c>
      <c r="K104" s="319" t="s">
        <v>454</v>
      </c>
      <c r="L104" s="320">
        <v>45701</v>
      </c>
      <c r="M104" s="319" t="s">
        <v>2195</v>
      </c>
      <c r="N104" s="319" t="s">
        <v>2199</v>
      </c>
      <c r="O104" s="320"/>
      <c r="P104" s="319" t="s">
        <v>1873</v>
      </c>
      <c r="Q104" s="319" t="s">
        <v>1534</v>
      </c>
      <c r="R104" s="322">
        <v>6525000</v>
      </c>
      <c r="S104" s="319" t="s">
        <v>89</v>
      </c>
      <c r="T104" s="321">
        <v>398.92</v>
      </c>
      <c r="U104" s="319" t="s">
        <v>306</v>
      </c>
      <c r="V104" s="319" t="s">
        <v>307</v>
      </c>
      <c r="W104" s="319" t="s">
        <v>1633</v>
      </c>
      <c r="X104" s="319" t="s">
        <v>1633</v>
      </c>
      <c r="Y104" s="319" t="s">
        <v>1633</v>
      </c>
      <c r="Z104" s="319" t="s">
        <v>1633</v>
      </c>
      <c r="AA104" s="319" t="s">
        <v>1874</v>
      </c>
      <c r="AB104" s="319" t="s">
        <v>1633</v>
      </c>
      <c r="AC104" s="320">
        <v>45701</v>
      </c>
      <c r="AD104" s="319"/>
      <c r="AE104" s="319"/>
      <c r="AF104" s="319" t="s">
        <v>1633</v>
      </c>
      <c r="AG104" s="319" t="s">
        <v>2200</v>
      </c>
      <c r="AH104" s="319" t="s">
        <v>1875</v>
      </c>
      <c r="AI104" s="319" t="s">
        <v>1876</v>
      </c>
      <c r="AJ104" s="322">
        <v>3</v>
      </c>
      <c r="AK104" s="319" t="s">
        <v>2039</v>
      </c>
      <c r="AL104" s="323" t="s">
        <v>1877</v>
      </c>
      <c r="AM104" s="319" t="s">
        <v>1633</v>
      </c>
      <c r="AN104" s="319" t="s">
        <v>1633</v>
      </c>
      <c r="AO104" s="319" t="s">
        <v>1633</v>
      </c>
      <c r="AP104" s="183" t="s">
        <v>1880</v>
      </c>
      <c r="AQ104" s="183" t="s">
        <v>2113</v>
      </c>
      <c r="AS104" s="183" t="s">
        <v>1641</v>
      </c>
      <c r="AT104" s="183" t="s">
        <v>1817</v>
      </c>
      <c r="AU104" s="183" t="str">
        <f t="shared" si="2"/>
        <v>SMS</v>
      </c>
      <c r="AV104" s="324">
        <f t="shared" si="3"/>
        <v>6525000</v>
      </c>
    </row>
    <row r="105" spans="1:48" x14ac:dyDescent="0.25">
      <c r="A105" s="319" t="s">
        <v>1867</v>
      </c>
      <c r="B105" s="319" t="s">
        <v>1823</v>
      </c>
      <c r="C105" s="319" t="s">
        <v>1868</v>
      </c>
      <c r="D105" s="319" t="s">
        <v>1888</v>
      </c>
      <c r="E105" s="320">
        <v>45701</v>
      </c>
      <c r="F105" s="319" t="s">
        <v>1633</v>
      </c>
      <c r="G105" s="319" t="s">
        <v>1633</v>
      </c>
      <c r="H105" s="319">
        <v>50800020</v>
      </c>
      <c r="I105" s="319" t="s">
        <v>2201</v>
      </c>
      <c r="J105" s="319" t="s">
        <v>1633</v>
      </c>
      <c r="K105" s="319" t="s">
        <v>454</v>
      </c>
      <c r="L105" s="320">
        <v>45701</v>
      </c>
      <c r="M105" s="319" t="s">
        <v>2195</v>
      </c>
      <c r="N105" s="319" t="s">
        <v>2202</v>
      </c>
      <c r="O105" s="320"/>
      <c r="P105" s="319" t="s">
        <v>1873</v>
      </c>
      <c r="Q105" s="319" t="s">
        <v>1534</v>
      </c>
      <c r="R105" s="322">
        <v>225000</v>
      </c>
      <c r="S105" s="319" t="s">
        <v>89</v>
      </c>
      <c r="T105" s="321">
        <v>13.76</v>
      </c>
      <c r="U105" s="319" t="s">
        <v>306</v>
      </c>
      <c r="V105" s="319" t="s">
        <v>307</v>
      </c>
      <c r="W105" s="319" t="s">
        <v>1633</v>
      </c>
      <c r="X105" s="319" t="s">
        <v>1633</v>
      </c>
      <c r="Y105" s="319" t="s">
        <v>1633</v>
      </c>
      <c r="Z105" s="319" t="s">
        <v>1633</v>
      </c>
      <c r="AA105" s="319" t="s">
        <v>1874</v>
      </c>
      <c r="AB105" s="319" t="s">
        <v>1633</v>
      </c>
      <c r="AC105" s="320">
        <v>45701</v>
      </c>
      <c r="AD105" s="319"/>
      <c r="AE105" s="319"/>
      <c r="AF105" s="319" t="s">
        <v>1633</v>
      </c>
      <c r="AG105" s="319" t="s">
        <v>2203</v>
      </c>
      <c r="AH105" s="319" t="s">
        <v>1875</v>
      </c>
      <c r="AI105" s="319" t="s">
        <v>1876</v>
      </c>
      <c r="AJ105" s="322">
        <v>1</v>
      </c>
      <c r="AK105" s="319" t="s">
        <v>2039</v>
      </c>
      <c r="AL105" s="323" t="s">
        <v>1877</v>
      </c>
      <c r="AM105" s="319" t="s">
        <v>1633</v>
      </c>
      <c r="AN105" s="319" t="s">
        <v>1633</v>
      </c>
      <c r="AO105" s="319" t="s">
        <v>1633</v>
      </c>
      <c r="AP105" s="183" t="s">
        <v>1880</v>
      </c>
      <c r="AQ105" s="183" t="s">
        <v>2113</v>
      </c>
      <c r="AS105" s="183" t="s">
        <v>1641</v>
      </c>
      <c r="AT105" s="183" t="s">
        <v>1817</v>
      </c>
      <c r="AU105" s="183" t="str">
        <f t="shared" si="2"/>
        <v>SMS</v>
      </c>
      <c r="AV105" s="324">
        <f t="shared" si="3"/>
        <v>225000</v>
      </c>
    </row>
    <row r="106" spans="1:48" x14ac:dyDescent="0.25">
      <c r="A106" s="319" t="s">
        <v>1867</v>
      </c>
      <c r="B106" s="319" t="s">
        <v>1823</v>
      </c>
      <c r="C106" s="319" t="s">
        <v>1868</v>
      </c>
      <c r="D106" s="319" t="s">
        <v>1888</v>
      </c>
      <c r="E106" s="320">
        <v>45701</v>
      </c>
      <c r="F106" s="319" t="s">
        <v>1633</v>
      </c>
      <c r="G106" s="319" t="s">
        <v>1633</v>
      </c>
      <c r="H106" s="319">
        <v>50800020</v>
      </c>
      <c r="I106" s="319" t="s">
        <v>2204</v>
      </c>
      <c r="J106" s="319" t="s">
        <v>1633</v>
      </c>
      <c r="K106" s="319" t="s">
        <v>454</v>
      </c>
      <c r="L106" s="320">
        <v>45701</v>
      </c>
      <c r="M106" s="319" t="s">
        <v>2195</v>
      </c>
      <c r="N106" s="319" t="s">
        <v>2205</v>
      </c>
      <c r="O106" s="320"/>
      <c r="P106" s="319" t="s">
        <v>1873</v>
      </c>
      <c r="Q106" s="319" t="s">
        <v>1534</v>
      </c>
      <c r="R106" s="322">
        <v>426000</v>
      </c>
      <c r="S106" s="319" t="s">
        <v>89</v>
      </c>
      <c r="T106" s="321">
        <v>26.04</v>
      </c>
      <c r="U106" s="319" t="s">
        <v>306</v>
      </c>
      <c r="V106" s="319" t="s">
        <v>307</v>
      </c>
      <c r="W106" s="319" t="s">
        <v>1633</v>
      </c>
      <c r="X106" s="319" t="s">
        <v>1633</v>
      </c>
      <c r="Y106" s="319" t="s">
        <v>1633</v>
      </c>
      <c r="Z106" s="319" t="s">
        <v>1633</v>
      </c>
      <c r="AA106" s="319" t="s">
        <v>1874</v>
      </c>
      <c r="AB106" s="319" t="s">
        <v>1633</v>
      </c>
      <c r="AC106" s="320">
        <v>45701</v>
      </c>
      <c r="AD106" s="319"/>
      <c r="AE106" s="319"/>
      <c r="AF106" s="319" t="s">
        <v>1633</v>
      </c>
      <c r="AG106" s="319" t="s">
        <v>2206</v>
      </c>
      <c r="AH106" s="319" t="s">
        <v>1875</v>
      </c>
      <c r="AI106" s="319" t="s">
        <v>1876</v>
      </c>
      <c r="AJ106" s="322">
        <v>1</v>
      </c>
      <c r="AK106" s="319" t="s">
        <v>2007</v>
      </c>
      <c r="AL106" s="323" t="s">
        <v>1877</v>
      </c>
      <c r="AM106" s="319" t="s">
        <v>1633</v>
      </c>
      <c r="AN106" s="319" t="s">
        <v>1633</v>
      </c>
      <c r="AO106" s="319" t="s">
        <v>1633</v>
      </c>
      <c r="AP106" s="183" t="s">
        <v>1880</v>
      </c>
      <c r="AQ106" s="183" t="s">
        <v>2113</v>
      </c>
      <c r="AS106" s="183" t="s">
        <v>1641</v>
      </c>
      <c r="AT106" s="183" t="s">
        <v>1817</v>
      </c>
      <c r="AU106" s="183" t="str">
        <f t="shared" si="2"/>
        <v>SMS</v>
      </c>
      <c r="AV106" s="324">
        <f t="shared" si="3"/>
        <v>426000</v>
      </c>
    </row>
    <row r="107" spans="1:48" x14ac:dyDescent="0.25">
      <c r="A107" s="319" t="s">
        <v>1867</v>
      </c>
      <c r="B107" s="319" t="s">
        <v>1823</v>
      </c>
      <c r="C107" s="319" t="s">
        <v>1868</v>
      </c>
      <c r="D107" s="319" t="s">
        <v>1888</v>
      </c>
      <c r="E107" s="320">
        <v>45701</v>
      </c>
      <c r="F107" s="319" t="s">
        <v>1633</v>
      </c>
      <c r="G107" s="319" t="s">
        <v>1633</v>
      </c>
      <c r="H107" s="319">
        <v>50800020</v>
      </c>
      <c r="I107" s="319" t="s">
        <v>2207</v>
      </c>
      <c r="J107" s="319" t="s">
        <v>1633</v>
      </c>
      <c r="K107" s="319" t="s">
        <v>454</v>
      </c>
      <c r="L107" s="320">
        <v>45701</v>
      </c>
      <c r="M107" s="319" t="s">
        <v>2195</v>
      </c>
      <c r="N107" s="319" t="s">
        <v>2208</v>
      </c>
      <c r="O107" s="320"/>
      <c r="P107" s="319" t="s">
        <v>1873</v>
      </c>
      <c r="Q107" s="319" t="s">
        <v>1534</v>
      </c>
      <c r="R107" s="322">
        <v>6850000</v>
      </c>
      <c r="S107" s="319" t="s">
        <v>89</v>
      </c>
      <c r="T107" s="321">
        <v>418.78</v>
      </c>
      <c r="U107" s="319" t="s">
        <v>306</v>
      </c>
      <c r="V107" s="319" t="s">
        <v>307</v>
      </c>
      <c r="W107" s="319" t="s">
        <v>1633</v>
      </c>
      <c r="X107" s="319" t="s">
        <v>1633</v>
      </c>
      <c r="Y107" s="319" t="s">
        <v>1633</v>
      </c>
      <c r="Z107" s="319" t="s">
        <v>1633</v>
      </c>
      <c r="AA107" s="319" t="s">
        <v>1874</v>
      </c>
      <c r="AB107" s="319" t="s">
        <v>1633</v>
      </c>
      <c r="AC107" s="320">
        <v>45701</v>
      </c>
      <c r="AD107" s="319"/>
      <c r="AE107" s="319"/>
      <c r="AF107" s="319" t="s">
        <v>1633</v>
      </c>
      <c r="AG107" s="319" t="s">
        <v>2209</v>
      </c>
      <c r="AH107" s="319" t="s">
        <v>1875</v>
      </c>
      <c r="AI107" s="319" t="s">
        <v>1876</v>
      </c>
      <c r="AJ107" s="322">
        <v>5</v>
      </c>
      <c r="AK107" s="319" t="s">
        <v>1709</v>
      </c>
      <c r="AL107" s="323" t="s">
        <v>1877</v>
      </c>
      <c r="AM107" s="319" t="s">
        <v>1633</v>
      </c>
      <c r="AN107" s="319" t="s">
        <v>1633</v>
      </c>
      <c r="AO107" s="319" t="s">
        <v>1633</v>
      </c>
      <c r="AP107" s="183" t="s">
        <v>1880</v>
      </c>
      <c r="AQ107" s="183" t="s">
        <v>2113</v>
      </c>
      <c r="AS107" s="183" t="s">
        <v>1641</v>
      </c>
      <c r="AT107" s="183" t="s">
        <v>1817</v>
      </c>
      <c r="AU107" s="183" t="str">
        <f t="shared" si="2"/>
        <v>SMS</v>
      </c>
      <c r="AV107" s="324">
        <f t="shared" si="3"/>
        <v>6850000</v>
      </c>
    </row>
    <row r="108" spans="1:48" x14ac:dyDescent="0.25">
      <c r="A108" s="319" t="s">
        <v>1867</v>
      </c>
      <c r="B108" s="319" t="s">
        <v>1823</v>
      </c>
      <c r="C108" s="319" t="s">
        <v>1868</v>
      </c>
      <c r="D108" s="319" t="s">
        <v>1869</v>
      </c>
      <c r="E108" s="320">
        <v>45703</v>
      </c>
      <c r="F108" s="319" t="s">
        <v>2210</v>
      </c>
      <c r="G108" s="319" t="s">
        <v>1633</v>
      </c>
      <c r="H108" s="319">
        <v>50200010</v>
      </c>
      <c r="I108" s="319" t="s">
        <v>2211</v>
      </c>
      <c r="J108" s="319" t="s">
        <v>1633</v>
      </c>
      <c r="K108" s="319" t="s">
        <v>1635</v>
      </c>
      <c r="L108" s="320">
        <v>45703</v>
      </c>
      <c r="M108" s="319" t="s">
        <v>2212</v>
      </c>
      <c r="N108" s="319" t="s">
        <v>1633</v>
      </c>
      <c r="O108" s="320"/>
      <c r="P108" s="319" t="s">
        <v>1873</v>
      </c>
      <c r="Q108" s="319" t="s">
        <v>89</v>
      </c>
      <c r="R108" s="321">
        <v>9.7899999999999991</v>
      </c>
      <c r="S108" s="319" t="s">
        <v>89</v>
      </c>
      <c r="T108" s="321">
        <v>9.7899999999999991</v>
      </c>
      <c r="U108" s="319" t="s">
        <v>306</v>
      </c>
      <c r="V108" s="319" t="s">
        <v>307</v>
      </c>
      <c r="W108" s="319" t="s">
        <v>1633</v>
      </c>
      <c r="X108" s="319" t="s">
        <v>1633</v>
      </c>
      <c r="Y108" s="319" t="s">
        <v>1633</v>
      </c>
      <c r="Z108" s="319" t="s">
        <v>1633</v>
      </c>
      <c r="AA108" s="319" t="s">
        <v>1874</v>
      </c>
      <c r="AB108" s="319" t="s">
        <v>1633</v>
      </c>
      <c r="AC108" s="320">
        <v>45703</v>
      </c>
      <c r="AD108" s="319"/>
      <c r="AE108" s="319"/>
      <c r="AF108" s="319" t="s">
        <v>1633</v>
      </c>
      <c r="AG108" s="319" t="s">
        <v>1633</v>
      </c>
      <c r="AH108" s="319" t="s">
        <v>1875</v>
      </c>
      <c r="AI108" s="319" t="s">
        <v>1876</v>
      </c>
      <c r="AJ108" s="322">
        <v>10</v>
      </c>
      <c r="AK108" s="319" t="s">
        <v>1980</v>
      </c>
      <c r="AL108" s="323" t="s">
        <v>1877</v>
      </c>
      <c r="AM108" s="319" t="s">
        <v>2213</v>
      </c>
      <c r="AN108" s="319" t="s">
        <v>2214</v>
      </c>
      <c r="AO108" s="319" t="s">
        <v>1633</v>
      </c>
      <c r="AP108" s="183" t="s">
        <v>1880</v>
      </c>
      <c r="AQ108" s="183" t="s">
        <v>2113</v>
      </c>
      <c r="AS108" s="183" t="s">
        <v>1634</v>
      </c>
      <c r="AT108" s="183" t="s">
        <v>1817</v>
      </c>
      <c r="AU108" s="183" t="str">
        <f t="shared" si="2"/>
        <v>SMS</v>
      </c>
      <c r="AV108" s="324">
        <f t="shared" si="3"/>
        <v>161535</v>
      </c>
    </row>
    <row r="109" spans="1:48" x14ac:dyDescent="0.25">
      <c r="A109" s="319" t="s">
        <v>1867</v>
      </c>
      <c r="B109" s="319" t="s">
        <v>1823</v>
      </c>
      <c r="C109" s="319" t="s">
        <v>1868</v>
      </c>
      <c r="D109" s="319" t="s">
        <v>1869</v>
      </c>
      <c r="E109" s="320">
        <v>45703</v>
      </c>
      <c r="F109" s="319" t="s">
        <v>2210</v>
      </c>
      <c r="G109" s="319" t="s">
        <v>1633</v>
      </c>
      <c r="H109" s="319">
        <v>50200010</v>
      </c>
      <c r="I109" s="319" t="s">
        <v>2211</v>
      </c>
      <c r="J109" s="319" t="s">
        <v>1633</v>
      </c>
      <c r="K109" s="319" t="s">
        <v>1635</v>
      </c>
      <c r="L109" s="320">
        <v>45703</v>
      </c>
      <c r="M109" s="319" t="s">
        <v>2212</v>
      </c>
      <c r="N109" s="319" t="s">
        <v>1633</v>
      </c>
      <c r="O109" s="320"/>
      <c r="P109" s="319" t="s">
        <v>1873</v>
      </c>
      <c r="Q109" s="319" t="s">
        <v>89</v>
      </c>
      <c r="R109" s="321">
        <v>11.58</v>
      </c>
      <c r="S109" s="319" t="s">
        <v>89</v>
      </c>
      <c r="T109" s="321">
        <v>11.58</v>
      </c>
      <c r="U109" s="319" t="s">
        <v>306</v>
      </c>
      <c r="V109" s="319" t="s">
        <v>307</v>
      </c>
      <c r="W109" s="319" t="s">
        <v>1633</v>
      </c>
      <c r="X109" s="319" t="s">
        <v>1633</v>
      </c>
      <c r="Y109" s="319" t="s">
        <v>1633</v>
      </c>
      <c r="Z109" s="319" t="s">
        <v>1633</v>
      </c>
      <c r="AA109" s="319" t="s">
        <v>1874</v>
      </c>
      <c r="AB109" s="319" t="s">
        <v>1633</v>
      </c>
      <c r="AC109" s="320">
        <v>45703</v>
      </c>
      <c r="AD109" s="319"/>
      <c r="AE109" s="319"/>
      <c r="AF109" s="319" t="s">
        <v>1633</v>
      </c>
      <c r="AG109" s="319" t="s">
        <v>1633</v>
      </c>
      <c r="AH109" s="319" t="s">
        <v>1875</v>
      </c>
      <c r="AI109" s="319" t="s">
        <v>1876</v>
      </c>
      <c r="AJ109" s="322">
        <v>10</v>
      </c>
      <c r="AK109" s="319" t="s">
        <v>1980</v>
      </c>
      <c r="AL109" s="323" t="s">
        <v>1877</v>
      </c>
      <c r="AM109" s="319" t="s">
        <v>2215</v>
      </c>
      <c r="AN109" s="319" t="s">
        <v>2216</v>
      </c>
      <c r="AO109" s="319" t="s">
        <v>1633</v>
      </c>
      <c r="AP109" s="183" t="s">
        <v>1880</v>
      </c>
      <c r="AQ109" s="183" t="s">
        <v>2113</v>
      </c>
      <c r="AS109" s="183" t="s">
        <v>1634</v>
      </c>
      <c r="AT109" s="183" t="s">
        <v>1817</v>
      </c>
      <c r="AU109" s="183" t="str">
        <f t="shared" si="2"/>
        <v>SMS</v>
      </c>
      <c r="AV109" s="324">
        <f t="shared" si="3"/>
        <v>191070</v>
      </c>
    </row>
    <row r="110" spans="1:48" x14ac:dyDescent="0.25">
      <c r="A110" s="319" t="s">
        <v>1867</v>
      </c>
      <c r="B110" s="319" t="s">
        <v>1823</v>
      </c>
      <c r="C110" s="319" t="s">
        <v>1868</v>
      </c>
      <c r="D110" s="319" t="s">
        <v>1869</v>
      </c>
      <c r="E110" s="320">
        <v>45703</v>
      </c>
      <c r="F110" s="319" t="s">
        <v>2217</v>
      </c>
      <c r="G110" s="319" t="s">
        <v>1633</v>
      </c>
      <c r="H110" s="319">
        <v>50200010</v>
      </c>
      <c r="I110" s="319" t="s">
        <v>2211</v>
      </c>
      <c r="J110" s="319" t="s">
        <v>1633</v>
      </c>
      <c r="K110" s="319" t="s">
        <v>1635</v>
      </c>
      <c r="L110" s="320">
        <v>45703</v>
      </c>
      <c r="M110" s="319" t="s">
        <v>2212</v>
      </c>
      <c r="N110" s="319" t="s">
        <v>1633</v>
      </c>
      <c r="O110" s="320"/>
      <c r="P110" s="319" t="s">
        <v>1873</v>
      </c>
      <c r="Q110" s="319" t="s">
        <v>89</v>
      </c>
      <c r="R110" s="321">
        <v>3.38</v>
      </c>
      <c r="S110" s="319" t="s">
        <v>89</v>
      </c>
      <c r="T110" s="321">
        <v>3.38</v>
      </c>
      <c r="U110" s="319" t="s">
        <v>306</v>
      </c>
      <c r="V110" s="319" t="s">
        <v>307</v>
      </c>
      <c r="W110" s="319" t="s">
        <v>1633</v>
      </c>
      <c r="X110" s="319" t="s">
        <v>1633</v>
      </c>
      <c r="Y110" s="319" t="s">
        <v>1633</v>
      </c>
      <c r="Z110" s="319" t="s">
        <v>1633</v>
      </c>
      <c r="AA110" s="319" t="s">
        <v>1874</v>
      </c>
      <c r="AB110" s="319" t="s">
        <v>1633</v>
      </c>
      <c r="AC110" s="320">
        <v>45703</v>
      </c>
      <c r="AD110" s="319"/>
      <c r="AE110" s="319"/>
      <c r="AF110" s="319" t="s">
        <v>1633</v>
      </c>
      <c r="AG110" s="319" t="s">
        <v>1633</v>
      </c>
      <c r="AH110" s="319" t="s">
        <v>1875</v>
      </c>
      <c r="AI110" s="319" t="s">
        <v>1876</v>
      </c>
      <c r="AJ110" s="322">
        <v>10</v>
      </c>
      <c r="AK110" s="319" t="s">
        <v>1980</v>
      </c>
      <c r="AL110" s="323" t="s">
        <v>1877</v>
      </c>
      <c r="AM110" s="319" t="s">
        <v>2128</v>
      </c>
      <c r="AN110" s="319" t="s">
        <v>2129</v>
      </c>
      <c r="AO110" s="319" t="s">
        <v>1633</v>
      </c>
      <c r="AP110" s="183" t="s">
        <v>1880</v>
      </c>
      <c r="AQ110" s="183" t="s">
        <v>2113</v>
      </c>
      <c r="AS110" s="183" t="s">
        <v>1634</v>
      </c>
      <c r="AT110" s="183" t="s">
        <v>1817</v>
      </c>
      <c r="AU110" s="183" t="str">
        <f t="shared" si="2"/>
        <v>SMS</v>
      </c>
      <c r="AV110" s="324">
        <f t="shared" si="3"/>
        <v>55770</v>
      </c>
    </row>
    <row r="111" spans="1:48" x14ac:dyDescent="0.25">
      <c r="A111" s="319" t="s">
        <v>1867</v>
      </c>
      <c r="B111" s="319" t="s">
        <v>1823</v>
      </c>
      <c r="C111" s="319" t="s">
        <v>1868</v>
      </c>
      <c r="D111" s="319" t="s">
        <v>1869</v>
      </c>
      <c r="E111" s="320">
        <v>45703</v>
      </c>
      <c r="F111" s="319" t="s">
        <v>2218</v>
      </c>
      <c r="G111" s="319" t="s">
        <v>1633</v>
      </c>
      <c r="H111" s="319">
        <v>50200010</v>
      </c>
      <c r="I111" s="319" t="s">
        <v>2211</v>
      </c>
      <c r="J111" s="319" t="s">
        <v>1633</v>
      </c>
      <c r="K111" s="319" t="s">
        <v>1635</v>
      </c>
      <c r="L111" s="320">
        <v>45703</v>
      </c>
      <c r="M111" s="319" t="s">
        <v>2212</v>
      </c>
      <c r="N111" s="319" t="s">
        <v>1633</v>
      </c>
      <c r="O111" s="320"/>
      <c r="P111" s="319" t="s">
        <v>1873</v>
      </c>
      <c r="Q111" s="319" t="s">
        <v>89</v>
      </c>
      <c r="R111" s="321">
        <v>11.12</v>
      </c>
      <c r="S111" s="319" t="s">
        <v>89</v>
      </c>
      <c r="T111" s="321">
        <v>11.12</v>
      </c>
      <c r="U111" s="319" t="s">
        <v>306</v>
      </c>
      <c r="V111" s="319" t="s">
        <v>307</v>
      </c>
      <c r="W111" s="319" t="s">
        <v>1633</v>
      </c>
      <c r="X111" s="319" t="s">
        <v>1633</v>
      </c>
      <c r="Y111" s="319" t="s">
        <v>1633</v>
      </c>
      <c r="Z111" s="319" t="s">
        <v>1633</v>
      </c>
      <c r="AA111" s="319" t="s">
        <v>1874</v>
      </c>
      <c r="AB111" s="319" t="s">
        <v>1633</v>
      </c>
      <c r="AC111" s="320">
        <v>45703</v>
      </c>
      <c r="AD111" s="319"/>
      <c r="AE111" s="319"/>
      <c r="AF111" s="319" t="s">
        <v>1633</v>
      </c>
      <c r="AG111" s="319" t="s">
        <v>1633</v>
      </c>
      <c r="AH111" s="319" t="s">
        <v>1875</v>
      </c>
      <c r="AI111" s="319" t="s">
        <v>1876</v>
      </c>
      <c r="AJ111" s="322">
        <v>36</v>
      </c>
      <c r="AK111" s="319" t="s">
        <v>2049</v>
      </c>
      <c r="AL111" s="323" t="s">
        <v>1877</v>
      </c>
      <c r="AM111" s="319" t="s">
        <v>2050</v>
      </c>
      <c r="AN111" s="319" t="s">
        <v>2051</v>
      </c>
      <c r="AO111" s="319" t="s">
        <v>1633</v>
      </c>
      <c r="AP111" s="183" t="s">
        <v>1880</v>
      </c>
      <c r="AQ111" s="183" t="s">
        <v>2113</v>
      </c>
      <c r="AS111" s="183" t="s">
        <v>1634</v>
      </c>
      <c r="AT111" s="183" t="s">
        <v>1817</v>
      </c>
      <c r="AU111" s="183" t="str">
        <f t="shared" si="2"/>
        <v>SMS</v>
      </c>
      <c r="AV111" s="324">
        <f t="shared" si="3"/>
        <v>183480</v>
      </c>
    </row>
    <row r="112" spans="1:48" x14ac:dyDescent="0.25">
      <c r="A112" s="319" t="s">
        <v>1867</v>
      </c>
      <c r="B112" s="319" t="s">
        <v>1823</v>
      </c>
      <c r="C112" s="319" t="s">
        <v>1868</v>
      </c>
      <c r="D112" s="319" t="s">
        <v>1869</v>
      </c>
      <c r="E112" s="320">
        <v>45703</v>
      </c>
      <c r="F112" s="319" t="s">
        <v>2219</v>
      </c>
      <c r="G112" s="319" t="s">
        <v>1633</v>
      </c>
      <c r="H112" s="319">
        <v>50200010</v>
      </c>
      <c r="I112" s="319" t="s">
        <v>2211</v>
      </c>
      <c r="J112" s="319" t="s">
        <v>1633</v>
      </c>
      <c r="K112" s="319" t="s">
        <v>1635</v>
      </c>
      <c r="L112" s="320">
        <v>45703</v>
      </c>
      <c r="M112" s="319" t="s">
        <v>2212</v>
      </c>
      <c r="N112" s="319" t="s">
        <v>1633</v>
      </c>
      <c r="O112" s="320"/>
      <c r="P112" s="319" t="s">
        <v>1873</v>
      </c>
      <c r="Q112" s="319" t="s">
        <v>89</v>
      </c>
      <c r="R112" s="321">
        <v>490.77</v>
      </c>
      <c r="S112" s="319" t="s">
        <v>89</v>
      </c>
      <c r="T112" s="321">
        <v>490.77</v>
      </c>
      <c r="U112" s="319" t="s">
        <v>306</v>
      </c>
      <c r="V112" s="319" t="s">
        <v>307</v>
      </c>
      <c r="W112" s="319" t="s">
        <v>1633</v>
      </c>
      <c r="X112" s="319" t="s">
        <v>1633</v>
      </c>
      <c r="Y112" s="319" t="s">
        <v>1633</v>
      </c>
      <c r="Z112" s="319" t="s">
        <v>1633</v>
      </c>
      <c r="AA112" s="319" t="s">
        <v>1874</v>
      </c>
      <c r="AB112" s="319" t="s">
        <v>1633</v>
      </c>
      <c r="AC112" s="320">
        <v>45703</v>
      </c>
      <c r="AD112" s="319"/>
      <c r="AE112" s="319"/>
      <c r="AF112" s="319" t="s">
        <v>1633</v>
      </c>
      <c r="AG112" s="319" t="s">
        <v>1633</v>
      </c>
      <c r="AH112" s="319" t="s">
        <v>1875</v>
      </c>
      <c r="AI112" s="319" t="s">
        <v>1876</v>
      </c>
      <c r="AJ112" s="322">
        <v>3</v>
      </c>
      <c r="AK112" s="319" t="s">
        <v>1709</v>
      </c>
      <c r="AL112" s="323" t="s">
        <v>1877</v>
      </c>
      <c r="AM112" s="319" t="s">
        <v>2220</v>
      </c>
      <c r="AN112" s="319" t="s">
        <v>2221</v>
      </c>
      <c r="AO112" s="319" t="s">
        <v>1633</v>
      </c>
      <c r="AP112" s="183" t="s">
        <v>1880</v>
      </c>
      <c r="AQ112" s="183" t="s">
        <v>2113</v>
      </c>
      <c r="AS112" s="183" t="s">
        <v>1634</v>
      </c>
      <c r="AT112" s="183" t="s">
        <v>1817</v>
      </c>
      <c r="AU112" s="183" t="str">
        <f t="shared" si="2"/>
        <v>SMS</v>
      </c>
      <c r="AV112" s="324">
        <f t="shared" si="3"/>
        <v>8097705</v>
      </c>
    </row>
    <row r="113" spans="1:48" x14ac:dyDescent="0.25">
      <c r="A113" s="319" t="s">
        <v>1867</v>
      </c>
      <c r="B113" s="319" t="s">
        <v>1823</v>
      </c>
      <c r="C113" s="319" t="s">
        <v>1868</v>
      </c>
      <c r="D113" s="319" t="s">
        <v>1882</v>
      </c>
      <c r="E113" s="320">
        <v>45705</v>
      </c>
      <c r="F113" s="319" t="s">
        <v>2222</v>
      </c>
      <c r="G113" s="319" t="s">
        <v>1884</v>
      </c>
      <c r="H113" s="319">
        <v>50300070</v>
      </c>
      <c r="I113" s="319" t="s">
        <v>2223</v>
      </c>
      <c r="J113" s="319" t="s">
        <v>1633</v>
      </c>
      <c r="K113" s="319" t="s">
        <v>1374</v>
      </c>
      <c r="L113" s="320">
        <v>45705</v>
      </c>
      <c r="M113" s="319" t="s">
        <v>1886</v>
      </c>
      <c r="N113" s="319" t="s">
        <v>1940</v>
      </c>
      <c r="O113" s="320"/>
      <c r="P113" s="319" t="s">
        <v>1873</v>
      </c>
      <c r="Q113" s="319" t="s">
        <v>1534</v>
      </c>
      <c r="R113" s="322">
        <v>13504200</v>
      </c>
      <c r="S113" s="319" t="s">
        <v>89</v>
      </c>
      <c r="T113" s="321">
        <v>825.59</v>
      </c>
      <c r="U113" s="319" t="s">
        <v>306</v>
      </c>
      <c r="V113" s="319" t="s">
        <v>307</v>
      </c>
      <c r="W113" s="319" t="s">
        <v>1633</v>
      </c>
      <c r="X113" s="319" t="s">
        <v>1633</v>
      </c>
      <c r="Y113" s="319" t="s">
        <v>1633</v>
      </c>
      <c r="Z113" s="319" t="s">
        <v>1633</v>
      </c>
      <c r="AA113" s="319" t="s">
        <v>1874</v>
      </c>
      <c r="AB113" s="319" t="s">
        <v>1633</v>
      </c>
      <c r="AC113" s="320">
        <v>45705</v>
      </c>
      <c r="AD113" s="319"/>
      <c r="AE113" s="319"/>
      <c r="AF113" s="319" t="s">
        <v>1633</v>
      </c>
      <c r="AG113" s="319" t="s">
        <v>1633</v>
      </c>
      <c r="AH113" s="319" t="s">
        <v>1875</v>
      </c>
      <c r="AI113" s="319" t="s">
        <v>1876</v>
      </c>
      <c r="AJ113" s="325">
        <v>0</v>
      </c>
      <c r="AK113" s="319" t="s">
        <v>1633</v>
      </c>
      <c r="AL113" s="319" t="s">
        <v>1633</v>
      </c>
      <c r="AM113" s="319" t="s">
        <v>1633</v>
      </c>
      <c r="AN113" s="319" t="s">
        <v>1633</v>
      </c>
      <c r="AO113" s="319" t="s">
        <v>1633</v>
      </c>
      <c r="AP113" s="183" t="s">
        <v>1880</v>
      </c>
      <c r="AQ113" s="183" t="s">
        <v>2113</v>
      </c>
      <c r="AS113" s="183" t="s">
        <v>1640</v>
      </c>
      <c r="AT113" s="183" t="s">
        <v>1817</v>
      </c>
      <c r="AU113" s="183" t="str">
        <f t="shared" si="2"/>
        <v>SMS</v>
      </c>
      <c r="AV113" s="324">
        <f t="shared" si="3"/>
        <v>13504200</v>
      </c>
    </row>
    <row r="114" spans="1:48" x14ac:dyDescent="0.25">
      <c r="A114" s="319" t="s">
        <v>1867</v>
      </c>
      <c r="B114" s="319" t="s">
        <v>1823</v>
      </c>
      <c r="C114" s="319" t="s">
        <v>1868</v>
      </c>
      <c r="D114" s="319" t="s">
        <v>1888</v>
      </c>
      <c r="E114" s="320">
        <v>45705</v>
      </c>
      <c r="F114" s="319" t="s">
        <v>1633</v>
      </c>
      <c r="G114" s="319" t="s">
        <v>1633</v>
      </c>
      <c r="H114" s="319">
        <v>50800020</v>
      </c>
      <c r="I114" s="319" t="s">
        <v>2224</v>
      </c>
      <c r="J114" s="319" t="s">
        <v>1633</v>
      </c>
      <c r="K114" s="319" t="s">
        <v>454</v>
      </c>
      <c r="L114" s="320">
        <v>45705</v>
      </c>
      <c r="M114" s="319" t="s">
        <v>2225</v>
      </c>
      <c r="N114" s="319" t="s">
        <v>2226</v>
      </c>
      <c r="O114" s="320"/>
      <c r="P114" s="319" t="s">
        <v>1873</v>
      </c>
      <c r="Q114" s="319" t="s">
        <v>1534</v>
      </c>
      <c r="R114" s="322">
        <v>2850000</v>
      </c>
      <c r="S114" s="319" t="s">
        <v>89</v>
      </c>
      <c r="T114" s="321">
        <v>174.24</v>
      </c>
      <c r="U114" s="319" t="s">
        <v>306</v>
      </c>
      <c r="V114" s="319" t="s">
        <v>307</v>
      </c>
      <c r="W114" s="319" t="s">
        <v>1633</v>
      </c>
      <c r="X114" s="319" t="s">
        <v>1633</v>
      </c>
      <c r="Y114" s="319" t="s">
        <v>1633</v>
      </c>
      <c r="Z114" s="319" t="s">
        <v>1633</v>
      </c>
      <c r="AA114" s="319" t="s">
        <v>1874</v>
      </c>
      <c r="AB114" s="319" t="s">
        <v>1633</v>
      </c>
      <c r="AC114" s="320">
        <v>45705</v>
      </c>
      <c r="AD114" s="319"/>
      <c r="AE114" s="319"/>
      <c r="AF114" s="319" t="s">
        <v>1633</v>
      </c>
      <c r="AG114" s="319" t="s">
        <v>2227</v>
      </c>
      <c r="AH114" s="319" t="s">
        <v>1875</v>
      </c>
      <c r="AI114" s="319" t="s">
        <v>1876</v>
      </c>
      <c r="AJ114" s="322">
        <v>5</v>
      </c>
      <c r="AK114" s="319" t="s">
        <v>1709</v>
      </c>
      <c r="AL114" s="323" t="s">
        <v>1877</v>
      </c>
      <c r="AM114" s="319" t="s">
        <v>1633</v>
      </c>
      <c r="AN114" s="319" t="s">
        <v>1633</v>
      </c>
      <c r="AO114" s="319" t="s">
        <v>1633</v>
      </c>
      <c r="AP114" s="183" t="s">
        <v>1880</v>
      </c>
      <c r="AQ114" s="183" t="s">
        <v>2113</v>
      </c>
      <c r="AS114" s="183" t="s">
        <v>1641</v>
      </c>
      <c r="AT114" s="183" t="s">
        <v>1817</v>
      </c>
      <c r="AU114" s="183" t="str">
        <f t="shared" si="2"/>
        <v>SMS</v>
      </c>
      <c r="AV114" s="324">
        <f t="shared" si="3"/>
        <v>2850000</v>
      </c>
    </row>
    <row r="115" spans="1:48" x14ac:dyDescent="0.25">
      <c r="A115" s="319" t="s">
        <v>1867</v>
      </c>
      <c r="B115" s="319" t="s">
        <v>1823</v>
      </c>
      <c r="C115" s="319" t="s">
        <v>1868</v>
      </c>
      <c r="D115" s="319" t="s">
        <v>1869</v>
      </c>
      <c r="E115" s="320">
        <v>45707</v>
      </c>
      <c r="F115" s="319" t="s">
        <v>2228</v>
      </c>
      <c r="G115" s="319" t="s">
        <v>1633</v>
      </c>
      <c r="H115" s="319">
        <v>50200010</v>
      </c>
      <c r="I115" s="319" t="s">
        <v>2229</v>
      </c>
      <c r="J115" s="319" t="s">
        <v>1633</v>
      </c>
      <c r="K115" s="319" t="s">
        <v>1635</v>
      </c>
      <c r="L115" s="320">
        <v>45707</v>
      </c>
      <c r="M115" s="319" t="s">
        <v>2230</v>
      </c>
      <c r="N115" s="319" t="s">
        <v>1633</v>
      </c>
      <c r="O115" s="320"/>
      <c r="P115" s="319" t="s">
        <v>1873</v>
      </c>
      <c r="Q115" s="319" t="s">
        <v>89</v>
      </c>
      <c r="R115" s="321">
        <v>2.27</v>
      </c>
      <c r="S115" s="319" t="s">
        <v>89</v>
      </c>
      <c r="T115" s="321">
        <v>2.27</v>
      </c>
      <c r="U115" s="319" t="s">
        <v>306</v>
      </c>
      <c r="V115" s="319" t="s">
        <v>307</v>
      </c>
      <c r="W115" s="319" t="s">
        <v>1633</v>
      </c>
      <c r="X115" s="319" t="s">
        <v>1633</v>
      </c>
      <c r="Y115" s="319" t="s">
        <v>1633</v>
      </c>
      <c r="Z115" s="319" t="s">
        <v>1633</v>
      </c>
      <c r="AA115" s="319" t="s">
        <v>1874</v>
      </c>
      <c r="AB115" s="319" t="s">
        <v>1633</v>
      </c>
      <c r="AC115" s="320">
        <v>45707</v>
      </c>
      <c r="AD115" s="319"/>
      <c r="AE115" s="319"/>
      <c r="AF115" s="319" t="s">
        <v>1633</v>
      </c>
      <c r="AG115" s="319" t="s">
        <v>1633</v>
      </c>
      <c r="AH115" s="319" t="s">
        <v>1875</v>
      </c>
      <c r="AI115" s="319" t="s">
        <v>1876</v>
      </c>
      <c r="AJ115" s="322">
        <v>1</v>
      </c>
      <c r="AK115" s="319" t="s">
        <v>1709</v>
      </c>
      <c r="AL115" s="323" t="s">
        <v>1877</v>
      </c>
      <c r="AM115" s="319" t="s">
        <v>2231</v>
      </c>
      <c r="AN115" s="319" t="s">
        <v>2232</v>
      </c>
      <c r="AO115" s="319" t="s">
        <v>1633</v>
      </c>
      <c r="AP115" s="183" t="s">
        <v>1880</v>
      </c>
      <c r="AQ115" s="183" t="s">
        <v>2113</v>
      </c>
      <c r="AS115" s="183" t="s">
        <v>1634</v>
      </c>
      <c r="AT115" s="183" t="s">
        <v>1817</v>
      </c>
      <c r="AU115" s="183" t="str">
        <f t="shared" si="2"/>
        <v>SMS</v>
      </c>
      <c r="AV115" s="324">
        <f t="shared" si="3"/>
        <v>37455</v>
      </c>
    </row>
    <row r="116" spans="1:48" x14ac:dyDescent="0.25">
      <c r="A116" s="319" t="s">
        <v>1867</v>
      </c>
      <c r="B116" s="319" t="s">
        <v>1823</v>
      </c>
      <c r="C116" s="319" t="s">
        <v>1868</v>
      </c>
      <c r="D116" s="319" t="s">
        <v>1888</v>
      </c>
      <c r="E116" s="320">
        <v>45708</v>
      </c>
      <c r="F116" s="319" t="s">
        <v>1633</v>
      </c>
      <c r="G116" s="319" t="s">
        <v>1633</v>
      </c>
      <c r="H116" s="319">
        <v>50800020</v>
      </c>
      <c r="I116" s="319" t="s">
        <v>2233</v>
      </c>
      <c r="J116" s="319" t="s">
        <v>1633</v>
      </c>
      <c r="K116" s="319" t="s">
        <v>454</v>
      </c>
      <c r="L116" s="320">
        <v>45708</v>
      </c>
      <c r="M116" s="319" t="s">
        <v>2234</v>
      </c>
      <c r="N116" s="319" t="s">
        <v>2235</v>
      </c>
      <c r="O116" s="320"/>
      <c r="P116" s="319" t="s">
        <v>1873</v>
      </c>
      <c r="Q116" s="319" t="s">
        <v>1534</v>
      </c>
      <c r="R116" s="322">
        <v>6528710</v>
      </c>
      <c r="S116" s="319" t="s">
        <v>89</v>
      </c>
      <c r="T116" s="321">
        <v>399.33</v>
      </c>
      <c r="U116" s="319" t="s">
        <v>306</v>
      </c>
      <c r="V116" s="319" t="s">
        <v>307</v>
      </c>
      <c r="W116" s="319" t="s">
        <v>1633</v>
      </c>
      <c r="X116" s="319" t="s">
        <v>1633</v>
      </c>
      <c r="Y116" s="319" t="s">
        <v>1633</v>
      </c>
      <c r="Z116" s="319" t="s">
        <v>1633</v>
      </c>
      <c r="AA116" s="319" t="s">
        <v>1874</v>
      </c>
      <c r="AB116" s="319" t="s">
        <v>1633</v>
      </c>
      <c r="AC116" s="320">
        <v>45708</v>
      </c>
      <c r="AD116" s="319"/>
      <c r="AE116" s="319"/>
      <c r="AF116" s="319" t="s">
        <v>1633</v>
      </c>
      <c r="AG116" s="319" t="s">
        <v>2236</v>
      </c>
      <c r="AH116" s="319" t="s">
        <v>1875</v>
      </c>
      <c r="AI116" s="319" t="s">
        <v>1876</v>
      </c>
      <c r="AJ116" s="322">
        <v>1</v>
      </c>
      <c r="AK116" s="319" t="s">
        <v>1709</v>
      </c>
      <c r="AL116" s="323" t="s">
        <v>1877</v>
      </c>
      <c r="AM116" s="319" t="s">
        <v>1633</v>
      </c>
      <c r="AN116" s="319" t="s">
        <v>1633</v>
      </c>
      <c r="AO116" s="319" t="s">
        <v>1633</v>
      </c>
      <c r="AP116" s="183" t="s">
        <v>1880</v>
      </c>
      <c r="AQ116" s="183" t="s">
        <v>2113</v>
      </c>
      <c r="AS116" s="183" t="s">
        <v>1641</v>
      </c>
      <c r="AT116" s="183" t="s">
        <v>1817</v>
      </c>
      <c r="AU116" s="183" t="str">
        <f t="shared" si="2"/>
        <v>SMS</v>
      </c>
      <c r="AV116" s="324">
        <f t="shared" si="3"/>
        <v>6528710</v>
      </c>
    </row>
    <row r="117" spans="1:48" x14ac:dyDescent="0.25">
      <c r="A117" s="319" t="s">
        <v>1867</v>
      </c>
      <c r="B117" s="319" t="s">
        <v>1823</v>
      </c>
      <c r="C117" s="319" t="s">
        <v>1868</v>
      </c>
      <c r="D117" s="319" t="s">
        <v>1888</v>
      </c>
      <c r="E117" s="320">
        <v>45708</v>
      </c>
      <c r="F117" s="319" t="s">
        <v>1633</v>
      </c>
      <c r="G117" s="319" t="s">
        <v>1633</v>
      </c>
      <c r="H117" s="319">
        <v>50800020</v>
      </c>
      <c r="I117" s="319" t="s">
        <v>2237</v>
      </c>
      <c r="J117" s="319" t="s">
        <v>1633</v>
      </c>
      <c r="K117" s="319" t="s">
        <v>454</v>
      </c>
      <c r="L117" s="320">
        <v>45708</v>
      </c>
      <c r="M117" s="319" t="s">
        <v>2234</v>
      </c>
      <c r="N117" s="319" t="s">
        <v>2238</v>
      </c>
      <c r="O117" s="320"/>
      <c r="P117" s="319" t="s">
        <v>1873</v>
      </c>
      <c r="Q117" s="319" t="s">
        <v>1534</v>
      </c>
      <c r="R117" s="322">
        <v>7500000</v>
      </c>
      <c r="S117" s="319" t="s">
        <v>89</v>
      </c>
      <c r="T117" s="321">
        <v>458.74</v>
      </c>
      <c r="U117" s="319" t="s">
        <v>306</v>
      </c>
      <c r="V117" s="319" t="s">
        <v>307</v>
      </c>
      <c r="W117" s="319" t="s">
        <v>1633</v>
      </c>
      <c r="X117" s="319" t="s">
        <v>1633</v>
      </c>
      <c r="Y117" s="319" t="s">
        <v>1633</v>
      </c>
      <c r="Z117" s="319" t="s">
        <v>1633</v>
      </c>
      <c r="AA117" s="319" t="s">
        <v>1874</v>
      </c>
      <c r="AB117" s="319" t="s">
        <v>1633</v>
      </c>
      <c r="AC117" s="320">
        <v>45708</v>
      </c>
      <c r="AD117" s="319"/>
      <c r="AE117" s="319"/>
      <c r="AF117" s="319" t="s">
        <v>1633</v>
      </c>
      <c r="AG117" s="319" t="s">
        <v>2239</v>
      </c>
      <c r="AH117" s="319" t="s">
        <v>1875</v>
      </c>
      <c r="AI117" s="319" t="s">
        <v>1876</v>
      </c>
      <c r="AJ117" s="322">
        <v>1</v>
      </c>
      <c r="AK117" s="319" t="s">
        <v>1916</v>
      </c>
      <c r="AL117" s="323" t="s">
        <v>1877</v>
      </c>
      <c r="AM117" s="319" t="s">
        <v>1633</v>
      </c>
      <c r="AN117" s="319" t="s">
        <v>1633</v>
      </c>
      <c r="AO117" s="319" t="s">
        <v>1633</v>
      </c>
      <c r="AP117" s="183" t="s">
        <v>1880</v>
      </c>
      <c r="AQ117" s="183" t="s">
        <v>2113</v>
      </c>
      <c r="AS117" s="183" t="s">
        <v>1641</v>
      </c>
      <c r="AT117" s="183" t="s">
        <v>1817</v>
      </c>
      <c r="AU117" s="183" t="str">
        <f t="shared" si="2"/>
        <v>SMS</v>
      </c>
      <c r="AV117" s="324">
        <f t="shared" si="3"/>
        <v>7500000</v>
      </c>
    </row>
    <row r="118" spans="1:48" x14ac:dyDescent="0.25">
      <c r="A118" s="319" t="s">
        <v>1867</v>
      </c>
      <c r="B118" s="319" t="s">
        <v>1823</v>
      </c>
      <c r="C118" s="319" t="s">
        <v>1868</v>
      </c>
      <c r="D118" s="319" t="s">
        <v>1888</v>
      </c>
      <c r="E118" s="320">
        <v>45708</v>
      </c>
      <c r="F118" s="319" t="s">
        <v>1633</v>
      </c>
      <c r="G118" s="319" t="s">
        <v>1633</v>
      </c>
      <c r="H118" s="319">
        <v>50800020</v>
      </c>
      <c r="I118" s="319" t="s">
        <v>2240</v>
      </c>
      <c r="J118" s="319" t="s">
        <v>1633</v>
      </c>
      <c r="K118" s="319" t="s">
        <v>454</v>
      </c>
      <c r="L118" s="320">
        <v>45708</v>
      </c>
      <c r="M118" s="319" t="s">
        <v>2234</v>
      </c>
      <c r="N118" s="319" t="s">
        <v>2241</v>
      </c>
      <c r="O118" s="320"/>
      <c r="P118" s="319" t="s">
        <v>1873</v>
      </c>
      <c r="Q118" s="319" t="s">
        <v>1534</v>
      </c>
      <c r="R118" s="322">
        <v>233000000</v>
      </c>
      <c r="S118" s="319" t="s">
        <v>89</v>
      </c>
      <c r="T118" s="321">
        <v>14251.64</v>
      </c>
      <c r="U118" s="319" t="s">
        <v>306</v>
      </c>
      <c r="V118" s="319" t="s">
        <v>307</v>
      </c>
      <c r="W118" s="319" t="s">
        <v>1633</v>
      </c>
      <c r="X118" s="319" t="s">
        <v>1633</v>
      </c>
      <c r="Y118" s="319" t="s">
        <v>1633</v>
      </c>
      <c r="Z118" s="319" t="s">
        <v>1633</v>
      </c>
      <c r="AA118" s="319" t="s">
        <v>1874</v>
      </c>
      <c r="AB118" s="319" t="s">
        <v>1633</v>
      </c>
      <c r="AC118" s="320">
        <v>45708</v>
      </c>
      <c r="AD118" s="319"/>
      <c r="AE118" s="319"/>
      <c r="AF118" s="319" t="s">
        <v>1633</v>
      </c>
      <c r="AG118" s="319" t="s">
        <v>2242</v>
      </c>
      <c r="AH118" s="319" t="s">
        <v>1875</v>
      </c>
      <c r="AI118" s="319" t="s">
        <v>1876</v>
      </c>
      <c r="AJ118" s="322">
        <v>1</v>
      </c>
      <c r="AK118" s="319" t="s">
        <v>1709</v>
      </c>
      <c r="AL118" s="323" t="s">
        <v>1877</v>
      </c>
      <c r="AM118" s="319" t="s">
        <v>1633</v>
      </c>
      <c r="AN118" s="319" t="s">
        <v>1633</v>
      </c>
      <c r="AO118" s="319" t="s">
        <v>1633</v>
      </c>
      <c r="AP118" s="183" t="s">
        <v>1880</v>
      </c>
      <c r="AQ118" s="183" t="s">
        <v>2113</v>
      </c>
      <c r="AS118" s="183" t="s">
        <v>1641</v>
      </c>
      <c r="AT118" s="183" t="s">
        <v>1817</v>
      </c>
      <c r="AU118" s="183" t="str">
        <f t="shared" si="2"/>
        <v>SMS</v>
      </c>
      <c r="AV118" s="324">
        <f t="shared" si="3"/>
        <v>233000000</v>
      </c>
    </row>
    <row r="119" spans="1:48" x14ac:dyDescent="0.25">
      <c r="A119" s="319" t="s">
        <v>1867</v>
      </c>
      <c r="B119" s="319" t="s">
        <v>1823</v>
      </c>
      <c r="C119" s="319" t="s">
        <v>1868</v>
      </c>
      <c r="D119" s="319" t="s">
        <v>1869</v>
      </c>
      <c r="E119" s="320">
        <v>45708</v>
      </c>
      <c r="F119" s="319" t="s">
        <v>2243</v>
      </c>
      <c r="G119" s="319" t="s">
        <v>1633</v>
      </c>
      <c r="H119" s="319">
        <v>50200010</v>
      </c>
      <c r="I119" s="319" t="s">
        <v>2244</v>
      </c>
      <c r="J119" s="319" t="s">
        <v>1633</v>
      </c>
      <c r="K119" s="319" t="s">
        <v>1635</v>
      </c>
      <c r="L119" s="320">
        <v>45708</v>
      </c>
      <c r="M119" s="319" t="s">
        <v>2234</v>
      </c>
      <c r="N119" s="319" t="s">
        <v>1633</v>
      </c>
      <c r="O119" s="320"/>
      <c r="P119" s="319" t="s">
        <v>1873</v>
      </c>
      <c r="Q119" s="319" t="s">
        <v>89</v>
      </c>
      <c r="R119" s="321">
        <v>21.68</v>
      </c>
      <c r="S119" s="319" t="s">
        <v>89</v>
      </c>
      <c r="T119" s="321">
        <v>21.68</v>
      </c>
      <c r="U119" s="319" t="s">
        <v>306</v>
      </c>
      <c r="V119" s="319" t="s">
        <v>307</v>
      </c>
      <c r="W119" s="319" t="s">
        <v>1633</v>
      </c>
      <c r="X119" s="319" t="s">
        <v>1633</v>
      </c>
      <c r="Y119" s="319" t="s">
        <v>1633</v>
      </c>
      <c r="Z119" s="319" t="s">
        <v>1633</v>
      </c>
      <c r="AA119" s="319" t="s">
        <v>1874</v>
      </c>
      <c r="AB119" s="319" t="s">
        <v>1633</v>
      </c>
      <c r="AC119" s="320">
        <v>45708</v>
      </c>
      <c r="AD119" s="319"/>
      <c r="AE119" s="319"/>
      <c r="AF119" s="319" t="s">
        <v>1633</v>
      </c>
      <c r="AG119" s="319" t="s">
        <v>1633</v>
      </c>
      <c r="AH119" s="319" t="s">
        <v>1875</v>
      </c>
      <c r="AI119" s="319" t="s">
        <v>1876</v>
      </c>
      <c r="AJ119" s="322">
        <v>4</v>
      </c>
      <c r="AK119" s="319" t="s">
        <v>1709</v>
      </c>
      <c r="AL119" s="323" t="s">
        <v>1877</v>
      </c>
      <c r="AM119" s="319" t="s">
        <v>2245</v>
      </c>
      <c r="AN119" s="319" t="s">
        <v>2246</v>
      </c>
      <c r="AO119" s="319" t="s">
        <v>1633</v>
      </c>
      <c r="AP119" s="183" t="s">
        <v>1880</v>
      </c>
      <c r="AQ119" s="183" t="s">
        <v>2113</v>
      </c>
      <c r="AS119" s="183" t="s">
        <v>1634</v>
      </c>
      <c r="AT119" s="183" t="s">
        <v>1817</v>
      </c>
      <c r="AU119" s="183" t="str">
        <f t="shared" si="2"/>
        <v>SMS</v>
      </c>
      <c r="AV119" s="324">
        <f t="shared" si="3"/>
        <v>357720</v>
      </c>
    </row>
    <row r="120" spans="1:48" x14ac:dyDescent="0.25">
      <c r="A120" s="319" t="s">
        <v>1867</v>
      </c>
      <c r="B120" s="319" t="s">
        <v>1823</v>
      </c>
      <c r="C120" s="319" t="s">
        <v>1868</v>
      </c>
      <c r="D120" s="319" t="s">
        <v>1869</v>
      </c>
      <c r="E120" s="320">
        <v>45708</v>
      </c>
      <c r="F120" s="319" t="s">
        <v>2243</v>
      </c>
      <c r="G120" s="319" t="s">
        <v>1633</v>
      </c>
      <c r="H120" s="319">
        <v>50200010</v>
      </c>
      <c r="I120" s="319" t="s">
        <v>2244</v>
      </c>
      <c r="J120" s="319" t="s">
        <v>1633</v>
      </c>
      <c r="K120" s="319" t="s">
        <v>1635</v>
      </c>
      <c r="L120" s="320">
        <v>45708</v>
      </c>
      <c r="M120" s="319" t="s">
        <v>2234</v>
      </c>
      <c r="N120" s="319" t="s">
        <v>1633</v>
      </c>
      <c r="O120" s="320"/>
      <c r="P120" s="319" t="s">
        <v>1873</v>
      </c>
      <c r="Q120" s="319" t="s">
        <v>89</v>
      </c>
      <c r="R120" s="321">
        <v>23.53</v>
      </c>
      <c r="S120" s="319" t="s">
        <v>89</v>
      </c>
      <c r="T120" s="321">
        <v>23.53</v>
      </c>
      <c r="U120" s="319" t="s">
        <v>306</v>
      </c>
      <c r="V120" s="319" t="s">
        <v>307</v>
      </c>
      <c r="W120" s="319" t="s">
        <v>1633</v>
      </c>
      <c r="X120" s="319" t="s">
        <v>1633</v>
      </c>
      <c r="Y120" s="319" t="s">
        <v>1633</v>
      </c>
      <c r="Z120" s="319" t="s">
        <v>1633</v>
      </c>
      <c r="AA120" s="319" t="s">
        <v>1874</v>
      </c>
      <c r="AB120" s="319" t="s">
        <v>1633</v>
      </c>
      <c r="AC120" s="320">
        <v>45708</v>
      </c>
      <c r="AD120" s="319"/>
      <c r="AE120" s="319"/>
      <c r="AF120" s="319" t="s">
        <v>1633</v>
      </c>
      <c r="AG120" s="319" t="s">
        <v>1633</v>
      </c>
      <c r="AH120" s="319" t="s">
        <v>1875</v>
      </c>
      <c r="AI120" s="319" t="s">
        <v>1876</v>
      </c>
      <c r="AJ120" s="322">
        <v>4</v>
      </c>
      <c r="AK120" s="319" t="s">
        <v>1709</v>
      </c>
      <c r="AL120" s="323" t="s">
        <v>1877</v>
      </c>
      <c r="AM120" s="319" t="s">
        <v>2247</v>
      </c>
      <c r="AN120" s="319" t="s">
        <v>2248</v>
      </c>
      <c r="AO120" s="319" t="s">
        <v>1633</v>
      </c>
      <c r="AP120" s="183" t="s">
        <v>1880</v>
      </c>
      <c r="AQ120" s="183" t="s">
        <v>2113</v>
      </c>
      <c r="AS120" s="183" t="s">
        <v>1634</v>
      </c>
      <c r="AT120" s="183" t="s">
        <v>1817</v>
      </c>
      <c r="AU120" s="183" t="str">
        <f t="shared" si="2"/>
        <v>SMS</v>
      </c>
      <c r="AV120" s="324">
        <f t="shared" si="3"/>
        <v>388245</v>
      </c>
    </row>
    <row r="121" spans="1:48" x14ac:dyDescent="0.25">
      <c r="A121" s="319" t="s">
        <v>1867</v>
      </c>
      <c r="B121" s="319" t="s">
        <v>1823</v>
      </c>
      <c r="C121" s="319" t="s">
        <v>1868</v>
      </c>
      <c r="D121" s="319" t="s">
        <v>1869</v>
      </c>
      <c r="E121" s="320">
        <v>45708</v>
      </c>
      <c r="F121" s="319" t="s">
        <v>2243</v>
      </c>
      <c r="G121" s="319" t="s">
        <v>1633</v>
      </c>
      <c r="H121" s="319">
        <v>50200010</v>
      </c>
      <c r="I121" s="319" t="s">
        <v>2244</v>
      </c>
      <c r="J121" s="319" t="s">
        <v>1633</v>
      </c>
      <c r="K121" s="319" t="s">
        <v>1635</v>
      </c>
      <c r="L121" s="320">
        <v>45708</v>
      </c>
      <c r="M121" s="319" t="s">
        <v>2234</v>
      </c>
      <c r="N121" s="319" t="s">
        <v>1633</v>
      </c>
      <c r="O121" s="320"/>
      <c r="P121" s="319" t="s">
        <v>1873</v>
      </c>
      <c r="Q121" s="319" t="s">
        <v>89</v>
      </c>
      <c r="R121" s="321">
        <v>3.31</v>
      </c>
      <c r="S121" s="319" t="s">
        <v>89</v>
      </c>
      <c r="T121" s="321">
        <v>3.31</v>
      </c>
      <c r="U121" s="319" t="s">
        <v>306</v>
      </c>
      <c r="V121" s="319" t="s">
        <v>307</v>
      </c>
      <c r="W121" s="319" t="s">
        <v>1633</v>
      </c>
      <c r="X121" s="319" t="s">
        <v>1633</v>
      </c>
      <c r="Y121" s="319" t="s">
        <v>1633</v>
      </c>
      <c r="Z121" s="319" t="s">
        <v>1633</v>
      </c>
      <c r="AA121" s="319" t="s">
        <v>1874</v>
      </c>
      <c r="AB121" s="319" t="s">
        <v>1633</v>
      </c>
      <c r="AC121" s="320">
        <v>45708</v>
      </c>
      <c r="AD121" s="319"/>
      <c r="AE121" s="319"/>
      <c r="AF121" s="319" t="s">
        <v>1633</v>
      </c>
      <c r="AG121" s="319" t="s">
        <v>1633</v>
      </c>
      <c r="AH121" s="319" t="s">
        <v>1875</v>
      </c>
      <c r="AI121" s="319" t="s">
        <v>1876</v>
      </c>
      <c r="AJ121" s="322">
        <v>1</v>
      </c>
      <c r="AK121" s="319" t="s">
        <v>1709</v>
      </c>
      <c r="AL121" s="323" t="s">
        <v>1877</v>
      </c>
      <c r="AM121" s="319" t="s">
        <v>2249</v>
      </c>
      <c r="AN121" s="319" t="s">
        <v>2250</v>
      </c>
      <c r="AO121" s="319" t="s">
        <v>1633</v>
      </c>
      <c r="AP121" s="183" t="s">
        <v>1880</v>
      </c>
      <c r="AQ121" s="183" t="s">
        <v>2113</v>
      </c>
      <c r="AS121" s="183" t="s">
        <v>1634</v>
      </c>
      <c r="AT121" s="183" t="s">
        <v>1817</v>
      </c>
      <c r="AU121" s="183" t="str">
        <f t="shared" si="2"/>
        <v>SMS</v>
      </c>
      <c r="AV121" s="324">
        <f t="shared" si="3"/>
        <v>54615</v>
      </c>
    </row>
    <row r="122" spans="1:48" x14ac:dyDescent="0.25">
      <c r="A122" s="319" t="s">
        <v>1867</v>
      </c>
      <c r="B122" s="319" t="s">
        <v>1823</v>
      </c>
      <c r="C122" s="319" t="s">
        <v>1868</v>
      </c>
      <c r="D122" s="319" t="s">
        <v>1869</v>
      </c>
      <c r="E122" s="320">
        <v>45708</v>
      </c>
      <c r="F122" s="319" t="s">
        <v>2243</v>
      </c>
      <c r="G122" s="319" t="s">
        <v>1633</v>
      </c>
      <c r="H122" s="319">
        <v>50200010</v>
      </c>
      <c r="I122" s="319" t="s">
        <v>2244</v>
      </c>
      <c r="J122" s="319" t="s">
        <v>1633</v>
      </c>
      <c r="K122" s="319" t="s">
        <v>1635</v>
      </c>
      <c r="L122" s="320">
        <v>45708</v>
      </c>
      <c r="M122" s="319" t="s">
        <v>2234</v>
      </c>
      <c r="N122" s="319" t="s">
        <v>1633</v>
      </c>
      <c r="O122" s="320"/>
      <c r="P122" s="319" t="s">
        <v>1873</v>
      </c>
      <c r="Q122" s="319" t="s">
        <v>89</v>
      </c>
      <c r="R122" s="321">
        <v>3.31</v>
      </c>
      <c r="S122" s="319" t="s">
        <v>89</v>
      </c>
      <c r="T122" s="321">
        <v>3.31</v>
      </c>
      <c r="U122" s="319" t="s">
        <v>306</v>
      </c>
      <c r="V122" s="319" t="s">
        <v>307</v>
      </c>
      <c r="W122" s="319" t="s">
        <v>1633</v>
      </c>
      <c r="X122" s="319" t="s">
        <v>1633</v>
      </c>
      <c r="Y122" s="319" t="s">
        <v>1633</v>
      </c>
      <c r="Z122" s="319" t="s">
        <v>1633</v>
      </c>
      <c r="AA122" s="319" t="s">
        <v>1874</v>
      </c>
      <c r="AB122" s="319" t="s">
        <v>1633</v>
      </c>
      <c r="AC122" s="320">
        <v>45708</v>
      </c>
      <c r="AD122" s="319"/>
      <c r="AE122" s="319"/>
      <c r="AF122" s="319" t="s">
        <v>1633</v>
      </c>
      <c r="AG122" s="319" t="s">
        <v>1633</v>
      </c>
      <c r="AH122" s="319" t="s">
        <v>1875</v>
      </c>
      <c r="AI122" s="319" t="s">
        <v>1876</v>
      </c>
      <c r="AJ122" s="322">
        <v>1</v>
      </c>
      <c r="AK122" s="319" t="s">
        <v>1709</v>
      </c>
      <c r="AL122" s="323" t="s">
        <v>1877</v>
      </c>
      <c r="AM122" s="319" t="s">
        <v>2251</v>
      </c>
      <c r="AN122" s="319" t="s">
        <v>2252</v>
      </c>
      <c r="AO122" s="319" t="s">
        <v>1633</v>
      </c>
      <c r="AP122" s="183" t="s">
        <v>1880</v>
      </c>
      <c r="AQ122" s="183" t="s">
        <v>2113</v>
      </c>
      <c r="AS122" s="183" t="s">
        <v>1634</v>
      </c>
      <c r="AT122" s="183" t="s">
        <v>1817</v>
      </c>
      <c r="AU122" s="183" t="str">
        <f t="shared" si="2"/>
        <v>SMS</v>
      </c>
      <c r="AV122" s="324">
        <f t="shared" si="3"/>
        <v>54615</v>
      </c>
    </row>
    <row r="123" spans="1:48" x14ac:dyDescent="0.25">
      <c r="A123" s="319" t="s">
        <v>1867</v>
      </c>
      <c r="B123" s="319" t="s">
        <v>1823</v>
      </c>
      <c r="C123" s="319" t="s">
        <v>1868</v>
      </c>
      <c r="D123" s="319" t="s">
        <v>1869</v>
      </c>
      <c r="E123" s="320">
        <v>45708</v>
      </c>
      <c r="F123" s="319" t="s">
        <v>2253</v>
      </c>
      <c r="G123" s="319" t="s">
        <v>1633</v>
      </c>
      <c r="H123" s="319">
        <v>50200010</v>
      </c>
      <c r="I123" s="319" t="s">
        <v>2244</v>
      </c>
      <c r="J123" s="319" t="s">
        <v>1633</v>
      </c>
      <c r="K123" s="319" t="s">
        <v>1635</v>
      </c>
      <c r="L123" s="320">
        <v>45708</v>
      </c>
      <c r="M123" s="319" t="s">
        <v>2234</v>
      </c>
      <c r="N123" s="319" t="s">
        <v>1633</v>
      </c>
      <c r="O123" s="320"/>
      <c r="P123" s="319" t="s">
        <v>1873</v>
      </c>
      <c r="Q123" s="319" t="s">
        <v>89</v>
      </c>
      <c r="R123" s="321">
        <v>48.26</v>
      </c>
      <c r="S123" s="319" t="s">
        <v>89</v>
      </c>
      <c r="T123" s="321">
        <v>48.26</v>
      </c>
      <c r="U123" s="319" t="s">
        <v>306</v>
      </c>
      <c r="V123" s="319" t="s">
        <v>307</v>
      </c>
      <c r="W123" s="319" t="s">
        <v>1633</v>
      </c>
      <c r="X123" s="319" t="s">
        <v>1633</v>
      </c>
      <c r="Y123" s="319" t="s">
        <v>1633</v>
      </c>
      <c r="Z123" s="319" t="s">
        <v>1633</v>
      </c>
      <c r="AA123" s="319" t="s">
        <v>1874</v>
      </c>
      <c r="AB123" s="319" t="s">
        <v>1633</v>
      </c>
      <c r="AC123" s="320">
        <v>45708</v>
      </c>
      <c r="AD123" s="319"/>
      <c r="AE123" s="319"/>
      <c r="AF123" s="319" t="s">
        <v>1633</v>
      </c>
      <c r="AG123" s="319" t="s">
        <v>1633</v>
      </c>
      <c r="AH123" s="319" t="s">
        <v>1875</v>
      </c>
      <c r="AI123" s="319" t="s">
        <v>1876</v>
      </c>
      <c r="AJ123" s="322">
        <v>2</v>
      </c>
      <c r="AK123" s="319" t="s">
        <v>1709</v>
      </c>
      <c r="AL123" s="323" t="s">
        <v>1877</v>
      </c>
      <c r="AM123" s="319" t="s">
        <v>2254</v>
      </c>
      <c r="AN123" s="319" t="s">
        <v>2255</v>
      </c>
      <c r="AO123" s="319" t="s">
        <v>1633</v>
      </c>
      <c r="AP123" s="183" t="s">
        <v>1880</v>
      </c>
      <c r="AQ123" s="183" t="s">
        <v>2113</v>
      </c>
      <c r="AS123" s="183" t="s">
        <v>1634</v>
      </c>
      <c r="AT123" s="183" t="s">
        <v>1817</v>
      </c>
      <c r="AU123" s="183" t="str">
        <f t="shared" si="2"/>
        <v>SMS</v>
      </c>
      <c r="AV123" s="324">
        <f t="shared" si="3"/>
        <v>796290</v>
      </c>
    </row>
    <row r="124" spans="1:48" x14ac:dyDescent="0.25">
      <c r="A124" s="319" t="s">
        <v>1867</v>
      </c>
      <c r="B124" s="319" t="s">
        <v>1823</v>
      </c>
      <c r="C124" s="319" t="s">
        <v>1868</v>
      </c>
      <c r="D124" s="319" t="s">
        <v>1869</v>
      </c>
      <c r="E124" s="320">
        <v>45708</v>
      </c>
      <c r="F124" s="319" t="s">
        <v>2256</v>
      </c>
      <c r="G124" s="319" t="s">
        <v>1633</v>
      </c>
      <c r="H124" s="319">
        <v>50200010</v>
      </c>
      <c r="I124" s="319" t="s">
        <v>2244</v>
      </c>
      <c r="J124" s="319" t="s">
        <v>1633</v>
      </c>
      <c r="K124" s="319" t="s">
        <v>1635</v>
      </c>
      <c r="L124" s="320">
        <v>45708</v>
      </c>
      <c r="M124" s="319" t="s">
        <v>2234</v>
      </c>
      <c r="N124" s="319" t="s">
        <v>1633</v>
      </c>
      <c r="O124" s="320"/>
      <c r="P124" s="319" t="s">
        <v>1873</v>
      </c>
      <c r="Q124" s="319" t="s">
        <v>89</v>
      </c>
      <c r="R124" s="321">
        <v>22.33</v>
      </c>
      <c r="S124" s="319" t="s">
        <v>89</v>
      </c>
      <c r="T124" s="321">
        <v>22.33</v>
      </c>
      <c r="U124" s="319" t="s">
        <v>306</v>
      </c>
      <c r="V124" s="319" t="s">
        <v>307</v>
      </c>
      <c r="W124" s="319" t="s">
        <v>1633</v>
      </c>
      <c r="X124" s="319" t="s">
        <v>1633</v>
      </c>
      <c r="Y124" s="319" t="s">
        <v>1633</v>
      </c>
      <c r="Z124" s="319" t="s">
        <v>1633</v>
      </c>
      <c r="AA124" s="319" t="s">
        <v>1874</v>
      </c>
      <c r="AB124" s="319" t="s">
        <v>1633</v>
      </c>
      <c r="AC124" s="320">
        <v>45708</v>
      </c>
      <c r="AD124" s="319"/>
      <c r="AE124" s="319"/>
      <c r="AF124" s="319" t="s">
        <v>1633</v>
      </c>
      <c r="AG124" s="319" t="s">
        <v>1633</v>
      </c>
      <c r="AH124" s="319" t="s">
        <v>1875</v>
      </c>
      <c r="AI124" s="319" t="s">
        <v>1876</v>
      </c>
      <c r="AJ124" s="322">
        <v>1</v>
      </c>
      <c r="AK124" s="319" t="s">
        <v>1709</v>
      </c>
      <c r="AL124" s="323" t="s">
        <v>1877</v>
      </c>
      <c r="AM124" s="319" t="s">
        <v>2257</v>
      </c>
      <c r="AN124" s="319" t="s">
        <v>2258</v>
      </c>
      <c r="AO124" s="319" t="s">
        <v>1633</v>
      </c>
      <c r="AP124" s="183" t="s">
        <v>1880</v>
      </c>
      <c r="AQ124" s="183" t="s">
        <v>2113</v>
      </c>
      <c r="AS124" s="183" t="s">
        <v>1634</v>
      </c>
      <c r="AT124" s="183" t="s">
        <v>1817</v>
      </c>
      <c r="AU124" s="183" t="str">
        <f t="shared" si="2"/>
        <v>SMS</v>
      </c>
      <c r="AV124" s="324">
        <f t="shared" si="3"/>
        <v>368445</v>
      </c>
    </row>
    <row r="125" spans="1:48" x14ac:dyDescent="0.25">
      <c r="A125" s="319" t="s">
        <v>1867</v>
      </c>
      <c r="B125" s="319" t="s">
        <v>1823</v>
      </c>
      <c r="C125" s="319" t="s">
        <v>1868</v>
      </c>
      <c r="D125" s="319" t="s">
        <v>1869</v>
      </c>
      <c r="E125" s="320">
        <v>45709</v>
      </c>
      <c r="F125" s="319" t="s">
        <v>2259</v>
      </c>
      <c r="G125" s="319" t="s">
        <v>1633</v>
      </c>
      <c r="H125" s="319">
        <v>50200010</v>
      </c>
      <c r="I125" s="319" t="s">
        <v>2260</v>
      </c>
      <c r="J125" s="319" t="s">
        <v>1633</v>
      </c>
      <c r="K125" s="319" t="s">
        <v>1635</v>
      </c>
      <c r="L125" s="320">
        <v>45709</v>
      </c>
      <c r="M125" s="319" t="s">
        <v>2261</v>
      </c>
      <c r="N125" s="319" t="s">
        <v>1633</v>
      </c>
      <c r="O125" s="320"/>
      <c r="P125" s="319" t="s">
        <v>1873</v>
      </c>
      <c r="Q125" s="319" t="s">
        <v>89</v>
      </c>
      <c r="R125" s="321">
        <v>25.15</v>
      </c>
      <c r="S125" s="319" t="s">
        <v>89</v>
      </c>
      <c r="T125" s="321">
        <v>25.15</v>
      </c>
      <c r="U125" s="319" t="s">
        <v>306</v>
      </c>
      <c r="V125" s="319" t="s">
        <v>307</v>
      </c>
      <c r="W125" s="319" t="s">
        <v>1633</v>
      </c>
      <c r="X125" s="319" t="s">
        <v>1633</v>
      </c>
      <c r="Y125" s="319" t="s">
        <v>1633</v>
      </c>
      <c r="Z125" s="319" t="s">
        <v>1633</v>
      </c>
      <c r="AA125" s="319" t="s">
        <v>1874</v>
      </c>
      <c r="AB125" s="319" t="s">
        <v>1633</v>
      </c>
      <c r="AC125" s="320">
        <v>45709</v>
      </c>
      <c r="AD125" s="319"/>
      <c r="AE125" s="319"/>
      <c r="AF125" s="319" t="s">
        <v>1633</v>
      </c>
      <c r="AG125" s="319" t="s">
        <v>1633</v>
      </c>
      <c r="AH125" s="319" t="s">
        <v>1875</v>
      </c>
      <c r="AI125" s="319" t="s">
        <v>1876</v>
      </c>
      <c r="AJ125" s="322">
        <v>50</v>
      </c>
      <c r="AK125" s="319" t="s">
        <v>1709</v>
      </c>
      <c r="AL125" s="323" t="s">
        <v>1877</v>
      </c>
      <c r="AM125" s="319" t="s">
        <v>2262</v>
      </c>
      <c r="AN125" s="319" t="s">
        <v>2263</v>
      </c>
      <c r="AO125" s="319" t="s">
        <v>1633</v>
      </c>
      <c r="AP125" s="183" t="s">
        <v>1880</v>
      </c>
      <c r="AQ125" s="183" t="s">
        <v>2113</v>
      </c>
      <c r="AS125" s="183" t="s">
        <v>1634</v>
      </c>
      <c r="AT125" s="183" t="s">
        <v>1817</v>
      </c>
      <c r="AU125" s="183" t="str">
        <f t="shared" si="2"/>
        <v>SMS</v>
      </c>
      <c r="AV125" s="324">
        <f t="shared" si="3"/>
        <v>414975</v>
      </c>
    </row>
    <row r="126" spans="1:48" x14ac:dyDescent="0.25">
      <c r="A126" s="319" t="s">
        <v>1867</v>
      </c>
      <c r="B126" s="319" t="s">
        <v>1823</v>
      </c>
      <c r="C126" s="319" t="s">
        <v>1868</v>
      </c>
      <c r="D126" s="319" t="s">
        <v>1869</v>
      </c>
      <c r="E126" s="320">
        <v>45709</v>
      </c>
      <c r="F126" s="319" t="s">
        <v>2264</v>
      </c>
      <c r="G126" s="319" t="s">
        <v>1633</v>
      </c>
      <c r="H126" s="319">
        <v>50200010</v>
      </c>
      <c r="I126" s="319" t="s">
        <v>2260</v>
      </c>
      <c r="J126" s="319" t="s">
        <v>1633</v>
      </c>
      <c r="K126" s="319" t="s">
        <v>1635</v>
      </c>
      <c r="L126" s="320">
        <v>45709</v>
      </c>
      <c r="M126" s="319" t="s">
        <v>2261</v>
      </c>
      <c r="N126" s="319" t="s">
        <v>1633</v>
      </c>
      <c r="O126" s="320"/>
      <c r="P126" s="319" t="s">
        <v>1873</v>
      </c>
      <c r="Q126" s="319" t="s">
        <v>89</v>
      </c>
      <c r="R126" s="321">
        <v>1382.43</v>
      </c>
      <c r="S126" s="319" t="s">
        <v>89</v>
      </c>
      <c r="T126" s="321">
        <v>1382.43</v>
      </c>
      <c r="U126" s="319" t="s">
        <v>306</v>
      </c>
      <c r="V126" s="319" t="s">
        <v>307</v>
      </c>
      <c r="W126" s="319" t="s">
        <v>1633</v>
      </c>
      <c r="X126" s="319" t="s">
        <v>1633</v>
      </c>
      <c r="Y126" s="319" t="s">
        <v>1633</v>
      </c>
      <c r="Z126" s="319" t="s">
        <v>1633</v>
      </c>
      <c r="AA126" s="319" t="s">
        <v>1874</v>
      </c>
      <c r="AB126" s="319" t="s">
        <v>1633</v>
      </c>
      <c r="AC126" s="320">
        <v>45709</v>
      </c>
      <c r="AD126" s="319"/>
      <c r="AE126" s="319"/>
      <c r="AF126" s="319" t="s">
        <v>1633</v>
      </c>
      <c r="AG126" s="319" t="s">
        <v>1633</v>
      </c>
      <c r="AH126" s="319" t="s">
        <v>1875</v>
      </c>
      <c r="AI126" s="319" t="s">
        <v>1876</v>
      </c>
      <c r="AJ126" s="322">
        <v>25</v>
      </c>
      <c r="AK126" s="319" t="s">
        <v>1935</v>
      </c>
      <c r="AL126" s="323" t="s">
        <v>1877</v>
      </c>
      <c r="AM126" s="319" t="s">
        <v>2265</v>
      </c>
      <c r="AN126" s="319" t="s">
        <v>2266</v>
      </c>
      <c r="AO126" s="319" t="s">
        <v>1633</v>
      </c>
      <c r="AP126" s="183" t="s">
        <v>1880</v>
      </c>
      <c r="AQ126" s="183" t="s">
        <v>2113</v>
      </c>
      <c r="AS126" s="183" t="s">
        <v>1634</v>
      </c>
      <c r="AT126" s="183" t="s">
        <v>1817</v>
      </c>
      <c r="AU126" s="183" t="str">
        <f t="shared" si="2"/>
        <v>SMS</v>
      </c>
      <c r="AV126" s="324">
        <f t="shared" si="3"/>
        <v>22810095</v>
      </c>
    </row>
    <row r="127" spans="1:48" x14ac:dyDescent="0.25">
      <c r="A127" s="319" t="s">
        <v>1867</v>
      </c>
      <c r="B127" s="319" t="s">
        <v>1823</v>
      </c>
      <c r="C127" s="319" t="s">
        <v>1868</v>
      </c>
      <c r="D127" s="319" t="s">
        <v>1869</v>
      </c>
      <c r="E127" s="320">
        <v>45709</v>
      </c>
      <c r="F127" s="319" t="s">
        <v>2267</v>
      </c>
      <c r="G127" s="319" t="s">
        <v>1633</v>
      </c>
      <c r="H127" s="319">
        <v>50200010</v>
      </c>
      <c r="I127" s="319" t="s">
        <v>2260</v>
      </c>
      <c r="J127" s="319" t="s">
        <v>1633</v>
      </c>
      <c r="K127" s="319" t="s">
        <v>1635</v>
      </c>
      <c r="L127" s="320">
        <v>45709</v>
      </c>
      <c r="M127" s="319" t="s">
        <v>2261</v>
      </c>
      <c r="N127" s="319" t="s">
        <v>1633</v>
      </c>
      <c r="O127" s="320"/>
      <c r="P127" s="319" t="s">
        <v>1873</v>
      </c>
      <c r="Q127" s="319" t="s">
        <v>89</v>
      </c>
      <c r="R127" s="321">
        <v>251.35</v>
      </c>
      <c r="S127" s="319" t="s">
        <v>89</v>
      </c>
      <c r="T127" s="321">
        <v>251.35</v>
      </c>
      <c r="U127" s="319" t="s">
        <v>306</v>
      </c>
      <c r="V127" s="319" t="s">
        <v>307</v>
      </c>
      <c r="W127" s="319" t="s">
        <v>1633</v>
      </c>
      <c r="X127" s="319" t="s">
        <v>1633</v>
      </c>
      <c r="Y127" s="319" t="s">
        <v>1633</v>
      </c>
      <c r="Z127" s="319" t="s">
        <v>1633</v>
      </c>
      <c r="AA127" s="319" t="s">
        <v>1874</v>
      </c>
      <c r="AB127" s="319" t="s">
        <v>1633</v>
      </c>
      <c r="AC127" s="320">
        <v>45709</v>
      </c>
      <c r="AD127" s="319"/>
      <c r="AE127" s="319"/>
      <c r="AF127" s="319" t="s">
        <v>1633</v>
      </c>
      <c r="AG127" s="319" t="s">
        <v>1633</v>
      </c>
      <c r="AH127" s="319" t="s">
        <v>1875</v>
      </c>
      <c r="AI127" s="319" t="s">
        <v>1876</v>
      </c>
      <c r="AJ127" s="322">
        <v>25</v>
      </c>
      <c r="AK127" s="319" t="s">
        <v>1935</v>
      </c>
      <c r="AL127" s="323" t="s">
        <v>1877</v>
      </c>
      <c r="AM127" s="319" t="s">
        <v>2268</v>
      </c>
      <c r="AN127" s="319" t="s">
        <v>2269</v>
      </c>
      <c r="AO127" s="319" t="s">
        <v>1633</v>
      </c>
      <c r="AP127" s="183" t="s">
        <v>1880</v>
      </c>
      <c r="AQ127" s="183" t="s">
        <v>2113</v>
      </c>
      <c r="AS127" s="183" t="s">
        <v>1634</v>
      </c>
      <c r="AT127" s="183" t="s">
        <v>1817</v>
      </c>
      <c r="AU127" s="183" t="str">
        <f t="shared" si="2"/>
        <v>SMS</v>
      </c>
      <c r="AV127" s="324">
        <f t="shared" si="3"/>
        <v>4147275</v>
      </c>
    </row>
    <row r="128" spans="1:48" x14ac:dyDescent="0.25">
      <c r="A128" s="319" t="s">
        <v>1867</v>
      </c>
      <c r="B128" s="319" t="s">
        <v>1823</v>
      </c>
      <c r="C128" s="319" t="s">
        <v>1868</v>
      </c>
      <c r="D128" s="319" t="s">
        <v>1869</v>
      </c>
      <c r="E128" s="320">
        <v>45709</v>
      </c>
      <c r="F128" s="319" t="s">
        <v>2270</v>
      </c>
      <c r="G128" s="319" t="s">
        <v>1633</v>
      </c>
      <c r="H128" s="319">
        <v>50200010</v>
      </c>
      <c r="I128" s="319" t="s">
        <v>2260</v>
      </c>
      <c r="J128" s="319" t="s">
        <v>1633</v>
      </c>
      <c r="K128" s="319" t="s">
        <v>1635</v>
      </c>
      <c r="L128" s="320">
        <v>45709</v>
      </c>
      <c r="M128" s="319" t="s">
        <v>2261</v>
      </c>
      <c r="N128" s="319" t="s">
        <v>1633</v>
      </c>
      <c r="O128" s="320"/>
      <c r="P128" s="319" t="s">
        <v>1873</v>
      </c>
      <c r="Q128" s="319" t="s">
        <v>89</v>
      </c>
      <c r="R128" s="321">
        <v>0.99</v>
      </c>
      <c r="S128" s="319" t="s">
        <v>89</v>
      </c>
      <c r="T128" s="321">
        <v>0.99</v>
      </c>
      <c r="U128" s="319" t="s">
        <v>306</v>
      </c>
      <c r="V128" s="319" t="s">
        <v>307</v>
      </c>
      <c r="W128" s="319" t="s">
        <v>1633</v>
      </c>
      <c r="X128" s="319" t="s">
        <v>1633</v>
      </c>
      <c r="Y128" s="319" t="s">
        <v>1633</v>
      </c>
      <c r="Z128" s="319" t="s">
        <v>1633</v>
      </c>
      <c r="AA128" s="319" t="s">
        <v>1874</v>
      </c>
      <c r="AB128" s="319" t="s">
        <v>1633</v>
      </c>
      <c r="AC128" s="320">
        <v>45709</v>
      </c>
      <c r="AD128" s="319"/>
      <c r="AE128" s="319"/>
      <c r="AF128" s="319" t="s">
        <v>1633</v>
      </c>
      <c r="AG128" s="319" t="s">
        <v>1633</v>
      </c>
      <c r="AH128" s="319" t="s">
        <v>1875</v>
      </c>
      <c r="AI128" s="319" t="s">
        <v>1876</v>
      </c>
      <c r="AJ128" s="322">
        <v>200</v>
      </c>
      <c r="AK128" s="319" t="s">
        <v>1709</v>
      </c>
      <c r="AL128" s="323" t="s">
        <v>1877</v>
      </c>
      <c r="AM128" s="319" t="s">
        <v>2271</v>
      </c>
      <c r="AN128" s="319" t="s">
        <v>2272</v>
      </c>
      <c r="AO128" s="319" t="s">
        <v>1633</v>
      </c>
      <c r="AP128" s="183" t="s">
        <v>1880</v>
      </c>
      <c r="AQ128" s="183" t="s">
        <v>2113</v>
      </c>
      <c r="AS128" s="183" t="s">
        <v>1634</v>
      </c>
      <c r="AT128" s="183" t="s">
        <v>1817</v>
      </c>
      <c r="AU128" s="183" t="str">
        <f t="shared" si="2"/>
        <v>SMS</v>
      </c>
      <c r="AV128" s="324">
        <f t="shared" si="3"/>
        <v>16335</v>
      </c>
    </row>
    <row r="129" spans="1:48" x14ac:dyDescent="0.25">
      <c r="A129" s="319" t="s">
        <v>1867</v>
      </c>
      <c r="B129" s="319" t="s">
        <v>1823</v>
      </c>
      <c r="C129" s="319" t="s">
        <v>1868</v>
      </c>
      <c r="D129" s="319" t="s">
        <v>1869</v>
      </c>
      <c r="E129" s="320">
        <v>45709</v>
      </c>
      <c r="F129" s="319" t="s">
        <v>2259</v>
      </c>
      <c r="G129" s="319" t="s">
        <v>1633</v>
      </c>
      <c r="H129" s="319">
        <v>50200010</v>
      </c>
      <c r="I129" s="319" t="s">
        <v>2260</v>
      </c>
      <c r="J129" s="319" t="s">
        <v>1633</v>
      </c>
      <c r="K129" s="319" t="s">
        <v>1635</v>
      </c>
      <c r="L129" s="320">
        <v>45709</v>
      </c>
      <c r="M129" s="319" t="s">
        <v>2261</v>
      </c>
      <c r="N129" s="319" t="s">
        <v>1633</v>
      </c>
      <c r="O129" s="320"/>
      <c r="P129" s="319" t="s">
        <v>1873</v>
      </c>
      <c r="Q129" s="319" t="s">
        <v>89</v>
      </c>
      <c r="R129" s="321">
        <v>20.5</v>
      </c>
      <c r="S129" s="319" t="s">
        <v>89</v>
      </c>
      <c r="T129" s="321">
        <v>20.5</v>
      </c>
      <c r="U129" s="319" t="s">
        <v>306</v>
      </c>
      <c r="V129" s="319" t="s">
        <v>307</v>
      </c>
      <c r="W129" s="319" t="s">
        <v>1633</v>
      </c>
      <c r="X129" s="319" t="s">
        <v>1633</v>
      </c>
      <c r="Y129" s="319" t="s">
        <v>1633</v>
      </c>
      <c r="Z129" s="319" t="s">
        <v>1633</v>
      </c>
      <c r="AA129" s="319" t="s">
        <v>1874</v>
      </c>
      <c r="AB129" s="319" t="s">
        <v>1633</v>
      </c>
      <c r="AC129" s="320">
        <v>45709</v>
      </c>
      <c r="AD129" s="319"/>
      <c r="AE129" s="319"/>
      <c r="AF129" s="319" t="s">
        <v>1633</v>
      </c>
      <c r="AG129" s="319" t="s">
        <v>1633</v>
      </c>
      <c r="AH129" s="319" t="s">
        <v>1875</v>
      </c>
      <c r="AI129" s="319" t="s">
        <v>1876</v>
      </c>
      <c r="AJ129" s="322">
        <v>50</v>
      </c>
      <c r="AK129" s="319" t="s">
        <v>1709</v>
      </c>
      <c r="AL129" s="323" t="s">
        <v>1877</v>
      </c>
      <c r="AM129" s="319" t="s">
        <v>2273</v>
      </c>
      <c r="AN129" s="319" t="s">
        <v>2274</v>
      </c>
      <c r="AO129" s="319" t="s">
        <v>1633</v>
      </c>
      <c r="AP129" s="183" t="s">
        <v>1880</v>
      </c>
      <c r="AQ129" s="183" t="s">
        <v>2113</v>
      </c>
      <c r="AS129" s="183" t="s">
        <v>1634</v>
      </c>
      <c r="AT129" s="183" t="s">
        <v>1817</v>
      </c>
      <c r="AU129" s="183" t="str">
        <f t="shared" si="2"/>
        <v>SMS</v>
      </c>
      <c r="AV129" s="324">
        <f t="shared" si="3"/>
        <v>338250</v>
      </c>
    </row>
    <row r="130" spans="1:48" x14ac:dyDescent="0.25">
      <c r="A130" s="319" t="s">
        <v>1867</v>
      </c>
      <c r="B130" s="319" t="s">
        <v>1823</v>
      </c>
      <c r="C130" s="319" t="s">
        <v>1868</v>
      </c>
      <c r="D130" s="319" t="s">
        <v>1869</v>
      </c>
      <c r="E130" s="320">
        <v>45709</v>
      </c>
      <c r="F130" s="319" t="s">
        <v>2259</v>
      </c>
      <c r="G130" s="319" t="s">
        <v>1633</v>
      </c>
      <c r="H130" s="319">
        <v>50200010</v>
      </c>
      <c r="I130" s="319" t="s">
        <v>2260</v>
      </c>
      <c r="J130" s="319" t="s">
        <v>1633</v>
      </c>
      <c r="K130" s="319" t="s">
        <v>1635</v>
      </c>
      <c r="L130" s="320">
        <v>45709</v>
      </c>
      <c r="M130" s="319" t="s">
        <v>2261</v>
      </c>
      <c r="N130" s="319" t="s">
        <v>1633</v>
      </c>
      <c r="O130" s="320"/>
      <c r="P130" s="319" t="s">
        <v>1873</v>
      </c>
      <c r="Q130" s="319" t="s">
        <v>89</v>
      </c>
      <c r="R130" s="321">
        <v>8.3699999999999992</v>
      </c>
      <c r="S130" s="319" t="s">
        <v>89</v>
      </c>
      <c r="T130" s="321">
        <v>8.3699999999999992</v>
      </c>
      <c r="U130" s="319" t="s">
        <v>306</v>
      </c>
      <c r="V130" s="319" t="s">
        <v>307</v>
      </c>
      <c r="W130" s="319" t="s">
        <v>1633</v>
      </c>
      <c r="X130" s="319" t="s">
        <v>1633</v>
      </c>
      <c r="Y130" s="319" t="s">
        <v>1633</v>
      </c>
      <c r="Z130" s="319" t="s">
        <v>1633</v>
      </c>
      <c r="AA130" s="319" t="s">
        <v>1874</v>
      </c>
      <c r="AB130" s="319" t="s">
        <v>1633</v>
      </c>
      <c r="AC130" s="320">
        <v>45709</v>
      </c>
      <c r="AD130" s="319"/>
      <c r="AE130" s="319"/>
      <c r="AF130" s="319" t="s">
        <v>1633</v>
      </c>
      <c r="AG130" s="319" t="s">
        <v>1633</v>
      </c>
      <c r="AH130" s="319" t="s">
        <v>1875</v>
      </c>
      <c r="AI130" s="319" t="s">
        <v>1876</v>
      </c>
      <c r="AJ130" s="322">
        <v>30</v>
      </c>
      <c r="AK130" s="319" t="s">
        <v>1709</v>
      </c>
      <c r="AL130" s="323" t="s">
        <v>1877</v>
      </c>
      <c r="AM130" s="319" t="s">
        <v>2275</v>
      </c>
      <c r="AN130" s="319" t="s">
        <v>2276</v>
      </c>
      <c r="AO130" s="319" t="s">
        <v>1633</v>
      </c>
      <c r="AP130" s="183" t="s">
        <v>1880</v>
      </c>
      <c r="AQ130" s="183" t="s">
        <v>2113</v>
      </c>
      <c r="AS130" s="183" t="s">
        <v>1634</v>
      </c>
      <c r="AT130" s="183" t="s">
        <v>1817</v>
      </c>
      <c r="AU130" s="183" t="str">
        <f t="shared" ref="AU130:AU193" si="4">LEFT(V130,3)</f>
        <v>SMS</v>
      </c>
      <c r="AV130" s="324">
        <f t="shared" ref="AV130:AV193" si="5">IF(Q130="USD",R130*16500,IF(Q130="IDR",R130,T130*16500))</f>
        <v>138105</v>
      </c>
    </row>
    <row r="131" spans="1:48" x14ac:dyDescent="0.25">
      <c r="A131" s="319" t="s">
        <v>1867</v>
      </c>
      <c r="B131" s="319" t="s">
        <v>1823</v>
      </c>
      <c r="C131" s="319" t="s">
        <v>1868</v>
      </c>
      <c r="D131" s="319" t="s">
        <v>1869</v>
      </c>
      <c r="E131" s="320">
        <v>45710</v>
      </c>
      <c r="F131" s="319" t="s">
        <v>2277</v>
      </c>
      <c r="G131" s="319" t="s">
        <v>1633</v>
      </c>
      <c r="H131" s="319">
        <v>50200010</v>
      </c>
      <c r="I131" s="319" t="s">
        <v>2278</v>
      </c>
      <c r="J131" s="319" t="s">
        <v>1633</v>
      </c>
      <c r="K131" s="319" t="s">
        <v>1635</v>
      </c>
      <c r="L131" s="320">
        <v>45710</v>
      </c>
      <c r="M131" s="319" t="s">
        <v>2279</v>
      </c>
      <c r="N131" s="319" t="s">
        <v>1633</v>
      </c>
      <c r="O131" s="320"/>
      <c r="P131" s="319" t="s">
        <v>1873</v>
      </c>
      <c r="Q131" s="319" t="s">
        <v>89</v>
      </c>
      <c r="R131" s="321">
        <v>19.72</v>
      </c>
      <c r="S131" s="319" t="s">
        <v>89</v>
      </c>
      <c r="T131" s="321">
        <v>19.72</v>
      </c>
      <c r="U131" s="319" t="s">
        <v>306</v>
      </c>
      <c r="V131" s="319" t="s">
        <v>307</v>
      </c>
      <c r="W131" s="319" t="s">
        <v>1633</v>
      </c>
      <c r="X131" s="319" t="s">
        <v>1633</v>
      </c>
      <c r="Y131" s="319" t="s">
        <v>1633</v>
      </c>
      <c r="Z131" s="319" t="s">
        <v>1633</v>
      </c>
      <c r="AA131" s="319" t="s">
        <v>1874</v>
      </c>
      <c r="AB131" s="319" t="s">
        <v>1633</v>
      </c>
      <c r="AC131" s="320">
        <v>45710</v>
      </c>
      <c r="AD131" s="319"/>
      <c r="AE131" s="319"/>
      <c r="AF131" s="319" t="s">
        <v>1633</v>
      </c>
      <c r="AG131" s="319" t="s">
        <v>1633</v>
      </c>
      <c r="AH131" s="319" t="s">
        <v>1875</v>
      </c>
      <c r="AI131" s="319" t="s">
        <v>1876</v>
      </c>
      <c r="AJ131" s="322">
        <v>5</v>
      </c>
      <c r="AK131" s="319" t="s">
        <v>1709</v>
      </c>
      <c r="AL131" s="323" t="s">
        <v>1877</v>
      </c>
      <c r="AM131" s="319" t="s">
        <v>2280</v>
      </c>
      <c r="AN131" s="319" t="s">
        <v>2281</v>
      </c>
      <c r="AO131" s="319" t="s">
        <v>1633</v>
      </c>
      <c r="AP131" s="183" t="s">
        <v>1880</v>
      </c>
      <c r="AQ131" s="183" t="s">
        <v>2113</v>
      </c>
      <c r="AS131" s="183" t="s">
        <v>1634</v>
      </c>
      <c r="AT131" s="183" t="s">
        <v>1817</v>
      </c>
      <c r="AU131" s="183" t="str">
        <f t="shared" si="4"/>
        <v>SMS</v>
      </c>
      <c r="AV131" s="324">
        <f t="shared" si="5"/>
        <v>325380</v>
      </c>
    </row>
    <row r="132" spans="1:48" x14ac:dyDescent="0.25">
      <c r="A132" s="319" t="s">
        <v>1867</v>
      </c>
      <c r="B132" s="319" t="s">
        <v>1823</v>
      </c>
      <c r="C132" s="319" t="s">
        <v>1868</v>
      </c>
      <c r="D132" s="319" t="s">
        <v>1869</v>
      </c>
      <c r="E132" s="320">
        <v>45710</v>
      </c>
      <c r="F132" s="319" t="s">
        <v>2277</v>
      </c>
      <c r="G132" s="319" t="s">
        <v>1633</v>
      </c>
      <c r="H132" s="319">
        <v>50200010</v>
      </c>
      <c r="I132" s="319" t="s">
        <v>2278</v>
      </c>
      <c r="J132" s="319" t="s">
        <v>1633</v>
      </c>
      <c r="K132" s="319" t="s">
        <v>1635</v>
      </c>
      <c r="L132" s="320">
        <v>45710</v>
      </c>
      <c r="M132" s="319" t="s">
        <v>2279</v>
      </c>
      <c r="N132" s="319" t="s">
        <v>1633</v>
      </c>
      <c r="O132" s="320"/>
      <c r="P132" s="319" t="s">
        <v>1873</v>
      </c>
      <c r="Q132" s="319" t="s">
        <v>89</v>
      </c>
      <c r="R132" s="321">
        <v>11.74</v>
      </c>
      <c r="S132" s="319" t="s">
        <v>89</v>
      </c>
      <c r="T132" s="321">
        <v>11.74</v>
      </c>
      <c r="U132" s="319" t="s">
        <v>306</v>
      </c>
      <c r="V132" s="319" t="s">
        <v>307</v>
      </c>
      <c r="W132" s="319" t="s">
        <v>1633</v>
      </c>
      <c r="X132" s="319" t="s">
        <v>1633</v>
      </c>
      <c r="Y132" s="319" t="s">
        <v>1633</v>
      </c>
      <c r="Z132" s="319" t="s">
        <v>1633</v>
      </c>
      <c r="AA132" s="319" t="s">
        <v>1874</v>
      </c>
      <c r="AB132" s="319" t="s">
        <v>1633</v>
      </c>
      <c r="AC132" s="320">
        <v>45710</v>
      </c>
      <c r="AD132" s="319"/>
      <c r="AE132" s="319"/>
      <c r="AF132" s="319" t="s">
        <v>1633</v>
      </c>
      <c r="AG132" s="319" t="s">
        <v>1633</v>
      </c>
      <c r="AH132" s="319" t="s">
        <v>1875</v>
      </c>
      <c r="AI132" s="319" t="s">
        <v>1876</v>
      </c>
      <c r="AJ132" s="322">
        <v>5</v>
      </c>
      <c r="AK132" s="319" t="s">
        <v>1709</v>
      </c>
      <c r="AL132" s="323" t="s">
        <v>1877</v>
      </c>
      <c r="AM132" s="319" t="s">
        <v>2282</v>
      </c>
      <c r="AN132" s="319" t="s">
        <v>2283</v>
      </c>
      <c r="AO132" s="319" t="s">
        <v>1633</v>
      </c>
      <c r="AP132" s="183" t="s">
        <v>1880</v>
      </c>
      <c r="AQ132" s="183" t="s">
        <v>2113</v>
      </c>
      <c r="AS132" s="183" t="s">
        <v>1634</v>
      </c>
      <c r="AT132" s="183" t="s">
        <v>1817</v>
      </c>
      <c r="AU132" s="183" t="str">
        <f t="shared" si="4"/>
        <v>SMS</v>
      </c>
      <c r="AV132" s="324">
        <f t="shared" si="5"/>
        <v>193710</v>
      </c>
    </row>
    <row r="133" spans="1:48" x14ac:dyDescent="0.25">
      <c r="A133" s="319" t="s">
        <v>1867</v>
      </c>
      <c r="B133" s="319" t="s">
        <v>1823</v>
      </c>
      <c r="C133" s="319" t="s">
        <v>1868</v>
      </c>
      <c r="D133" s="319" t="s">
        <v>1869</v>
      </c>
      <c r="E133" s="320">
        <v>45710</v>
      </c>
      <c r="F133" s="319" t="s">
        <v>2284</v>
      </c>
      <c r="G133" s="319" t="s">
        <v>1633</v>
      </c>
      <c r="H133" s="319">
        <v>50200010</v>
      </c>
      <c r="I133" s="319" t="s">
        <v>2278</v>
      </c>
      <c r="J133" s="319" t="s">
        <v>1633</v>
      </c>
      <c r="K133" s="319" t="s">
        <v>1635</v>
      </c>
      <c r="L133" s="320">
        <v>45710</v>
      </c>
      <c r="M133" s="319" t="s">
        <v>2279</v>
      </c>
      <c r="N133" s="319" t="s">
        <v>1633</v>
      </c>
      <c r="O133" s="320"/>
      <c r="P133" s="319" t="s">
        <v>1873</v>
      </c>
      <c r="Q133" s="319" t="s">
        <v>89</v>
      </c>
      <c r="R133" s="321">
        <v>48.47</v>
      </c>
      <c r="S133" s="319" t="s">
        <v>89</v>
      </c>
      <c r="T133" s="321">
        <v>48.47</v>
      </c>
      <c r="U133" s="319" t="s">
        <v>306</v>
      </c>
      <c r="V133" s="319" t="s">
        <v>307</v>
      </c>
      <c r="W133" s="319" t="s">
        <v>1633</v>
      </c>
      <c r="X133" s="319" t="s">
        <v>1633</v>
      </c>
      <c r="Y133" s="319" t="s">
        <v>1633</v>
      </c>
      <c r="Z133" s="319" t="s">
        <v>1633</v>
      </c>
      <c r="AA133" s="319" t="s">
        <v>1874</v>
      </c>
      <c r="AB133" s="319" t="s">
        <v>1633</v>
      </c>
      <c r="AC133" s="320">
        <v>45710</v>
      </c>
      <c r="AD133" s="319"/>
      <c r="AE133" s="319"/>
      <c r="AF133" s="319" t="s">
        <v>1633</v>
      </c>
      <c r="AG133" s="319" t="s">
        <v>1633</v>
      </c>
      <c r="AH133" s="319" t="s">
        <v>1875</v>
      </c>
      <c r="AI133" s="319" t="s">
        <v>1876</v>
      </c>
      <c r="AJ133" s="322">
        <v>2</v>
      </c>
      <c r="AK133" s="319" t="s">
        <v>1709</v>
      </c>
      <c r="AL133" s="323" t="s">
        <v>1877</v>
      </c>
      <c r="AM133" s="319" t="s">
        <v>2285</v>
      </c>
      <c r="AN133" s="319" t="s">
        <v>2286</v>
      </c>
      <c r="AO133" s="319" t="s">
        <v>1633</v>
      </c>
      <c r="AP133" s="183" t="s">
        <v>1880</v>
      </c>
      <c r="AQ133" s="183" t="s">
        <v>2113</v>
      </c>
      <c r="AS133" s="183" t="s">
        <v>1634</v>
      </c>
      <c r="AT133" s="183" t="s">
        <v>1817</v>
      </c>
      <c r="AU133" s="183" t="str">
        <f t="shared" si="4"/>
        <v>SMS</v>
      </c>
      <c r="AV133" s="324">
        <f t="shared" si="5"/>
        <v>799755</v>
      </c>
    </row>
    <row r="134" spans="1:48" x14ac:dyDescent="0.25">
      <c r="A134" s="319" t="s">
        <v>1867</v>
      </c>
      <c r="B134" s="319" t="s">
        <v>1823</v>
      </c>
      <c r="C134" s="319" t="s">
        <v>1868</v>
      </c>
      <c r="D134" s="319" t="s">
        <v>1869</v>
      </c>
      <c r="E134" s="320">
        <v>45710</v>
      </c>
      <c r="F134" s="319" t="s">
        <v>2284</v>
      </c>
      <c r="G134" s="319" t="s">
        <v>1633</v>
      </c>
      <c r="H134" s="319">
        <v>50200010</v>
      </c>
      <c r="I134" s="319" t="s">
        <v>2278</v>
      </c>
      <c r="J134" s="319" t="s">
        <v>1633</v>
      </c>
      <c r="K134" s="319" t="s">
        <v>1635</v>
      </c>
      <c r="L134" s="320">
        <v>45710</v>
      </c>
      <c r="M134" s="319" t="s">
        <v>2279</v>
      </c>
      <c r="N134" s="319" t="s">
        <v>1633</v>
      </c>
      <c r="O134" s="320"/>
      <c r="P134" s="319" t="s">
        <v>1873</v>
      </c>
      <c r="Q134" s="319" t="s">
        <v>89</v>
      </c>
      <c r="R134" s="321">
        <v>62.9</v>
      </c>
      <c r="S134" s="319" t="s">
        <v>89</v>
      </c>
      <c r="T134" s="321">
        <v>62.9</v>
      </c>
      <c r="U134" s="319" t="s">
        <v>306</v>
      </c>
      <c r="V134" s="319" t="s">
        <v>307</v>
      </c>
      <c r="W134" s="319" t="s">
        <v>1633</v>
      </c>
      <c r="X134" s="319" t="s">
        <v>1633</v>
      </c>
      <c r="Y134" s="319" t="s">
        <v>1633</v>
      </c>
      <c r="Z134" s="319" t="s">
        <v>1633</v>
      </c>
      <c r="AA134" s="319" t="s">
        <v>1874</v>
      </c>
      <c r="AB134" s="319" t="s">
        <v>1633</v>
      </c>
      <c r="AC134" s="320">
        <v>45710</v>
      </c>
      <c r="AD134" s="319"/>
      <c r="AE134" s="319"/>
      <c r="AF134" s="319" t="s">
        <v>1633</v>
      </c>
      <c r="AG134" s="319" t="s">
        <v>1633</v>
      </c>
      <c r="AH134" s="319" t="s">
        <v>1875</v>
      </c>
      <c r="AI134" s="319" t="s">
        <v>1876</v>
      </c>
      <c r="AJ134" s="322">
        <v>2</v>
      </c>
      <c r="AK134" s="319" t="s">
        <v>1709</v>
      </c>
      <c r="AL134" s="323" t="s">
        <v>1877</v>
      </c>
      <c r="AM134" s="319" t="s">
        <v>2287</v>
      </c>
      <c r="AN134" s="319" t="s">
        <v>2288</v>
      </c>
      <c r="AO134" s="319" t="s">
        <v>1633</v>
      </c>
      <c r="AP134" s="183" t="s">
        <v>1880</v>
      </c>
      <c r="AQ134" s="183" t="s">
        <v>2113</v>
      </c>
      <c r="AS134" s="183" t="s">
        <v>1634</v>
      </c>
      <c r="AT134" s="183" t="s">
        <v>1817</v>
      </c>
      <c r="AU134" s="183" t="str">
        <f t="shared" si="4"/>
        <v>SMS</v>
      </c>
      <c r="AV134" s="324">
        <f t="shared" si="5"/>
        <v>1037850</v>
      </c>
    </row>
    <row r="135" spans="1:48" x14ac:dyDescent="0.25">
      <c r="A135" s="319" t="s">
        <v>1867</v>
      </c>
      <c r="B135" s="319" t="s">
        <v>1823</v>
      </c>
      <c r="C135" s="319" t="s">
        <v>1868</v>
      </c>
      <c r="D135" s="319" t="s">
        <v>1869</v>
      </c>
      <c r="E135" s="320">
        <v>45710</v>
      </c>
      <c r="F135" s="319" t="s">
        <v>2284</v>
      </c>
      <c r="G135" s="319" t="s">
        <v>1633</v>
      </c>
      <c r="H135" s="319">
        <v>50200010</v>
      </c>
      <c r="I135" s="319" t="s">
        <v>2278</v>
      </c>
      <c r="J135" s="319" t="s">
        <v>1633</v>
      </c>
      <c r="K135" s="319" t="s">
        <v>1635</v>
      </c>
      <c r="L135" s="320">
        <v>45710</v>
      </c>
      <c r="M135" s="319" t="s">
        <v>2279</v>
      </c>
      <c r="N135" s="319" t="s">
        <v>1633</v>
      </c>
      <c r="O135" s="320"/>
      <c r="P135" s="319" t="s">
        <v>1873</v>
      </c>
      <c r="Q135" s="319" t="s">
        <v>89</v>
      </c>
      <c r="R135" s="321">
        <v>100.19</v>
      </c>
      <c r="S135" s="319" t="s">
        <v>89</v>
      </c>
      <c r="T135" s="321">
        <v>100.19</v>
      </c>
      <c r="U135" s="319" t="s">
        <v>306</v>
      </c>
      <c r="V135" s="319" t="s">
        <v>307</v>
      </c>
      <c r="W135" s="319" t="s">
        <v>1633</v>
      </c>
      <c r="X135" s="319" t="s">
        <v>1633</v>
      </c>
      <c r="Y135" s="319" t="s">
        <v>1633</v>
      </c>
      <c r="Z135" s="319" t="s">
        <v>1633</v>
      </c>
      <c r="AA135" s="319" t="s">
        <v>1874</v>
      </c>
      <c r="AB135" s="319" t="s">
        <v>1633</v>
      </c>
      <c r="AC135" s="320">
        <v>45710</v>
      </c>
      <c r="AD135" s="319"/>
      <c r="AE135" s="319"/>
      <c r="AF135" s="319" t="s">
        <v>1633</v>
      </c>
      <c r="AG135" s="319" t="s">
        <v>1633</v>
      </c>
      <c r="AH135" s="319" t="s">
        <v>1875</v>
      </c>
      <c r="AI135" s="319" t="s">
        <v>1876</v>
      </c>
      <c r="AJ135" s="322">
        <v>2</v>
      </c>
      <c r="AK135" s="319" t="s">
        <v>1709</v>
      </c>
      <c r="AL135" s="323" t="s">
        <v>1877</v>
      </c>
      <c r="AM135" s="319" t="s">
        <v>2289</v>
      </c>
      <c r="AN135" s="319" t="s">
        <v>2290</v>
      </c>
      <c r="AO135" s="319" t="s">
        <v>1633</v>
      </c>
      <c r="AP135" s="183" t="s">
        <v>1880</v>
      </c>
      <c r="AQ135" s="183" t="s">
        <v>2113</v>
      </c>
      <c r="AS135" s="183" t="s">
        <v>1634</v>
      </c>
      <c r="AT135" s="183" t="s">
        <v>1817</v>
      </c>
      <c r="AU135" s="183" t="str">
        <f t="shared" si="4"/>
        <v>SMS</v>
      </c>
      <c r="AV135" s="324">
        <f t="shared" si="5"/>
        <v>1653135</v>
      </c>
    </row>
    <row r="136" spans="1:48" x14ac:dyDescent="0.25">
      <c r="A136" s="319" t="s">
        <v>1867</v>
      </c>
      <c r="B136" s="319" t="s">
        <v>1823</v>
      </c>
      <c r="C136" s="319" t="s">
        <v>1868</v>
      </c>
      <c r="D136" s="319" t="s">
        <v>1869</v>
      </c>
      <c r="E136" s="320">
        <v>45710</v>
      </c>
      <c r="F136" s="319" t="s">
        <v>2284</v>
      </c>
      <c r="G136" s="319" t="s">
        <v>1633</v>
      </c>
      <c r="H136" s="319">
        <v>50200010</v>
      </c>
      <c r="I136" s="319" t="s">
        <v>2291</v>
      </c>
      <c r="J136" s="319" t="s">
        <v>1633</v>
      </c>
      <c r="K136" s="319" t="s">
        <v>1635</v>
      </c>
      <c r="L136" s="320">
        <v>45710</v>
      </c>
      <c r="M136" s="319" t="s">
        <v>2279</v>
      </c>
      <c r="N136" s="319" t="s">
        <v>1633</v>
      </c>
      <c r="O136" s="320"/>
      <c r="P136" s="319" t="s">
        <v>1873</v>
      </c>
      <c r="Q136" s="319" t="s">
        <v>89</v>
      </c>
      <c r="R136" s="321">
        <v>4</v>
      </c>
      <c r="S136" s="319" t="s">
        <v>89</v>
      </c>
      <c r="T136" s="321">
        <v>4</v>
      </c>
      <c r="U136" s="319" t="s">
        <v>306</v>
      </c>
      <c r="V136" s="319" t="s">
        <v>307</v>
      </c>
      <c r="W136" s="319" t="s">
        <v>1633</v>
      </c>
      <c r="X136" s="319" t="s">
        <v>1633</v>
      </c>
      <c r="Y136" s="319" t="s">
        <v>1633</v>
      </c>
      <c r="Z136" s="319" t="s">
        <v>1633</v>
      </c>
      <c r="AA136" s="319" t="s">
        <v>1874</v>
      </c>
      <c r="AB136" s="319" t="s">
        <v>1633</v>
      </c>
      <c r="AC136" s="320">
        <v>45710</v>
      </c>
      <c r="AD136" s="319"/>
      <c r="AE136" s="319"/>
      <c r="AF136" s="319" t="s">
        <v>1633</v>
      </c>
      <c r="AG136" s="319" t="s">
        <v>1633</v>
      </c>
      <c r="AH136" s="319" t="s">
        <v>1875</v>
      </c>
      <c r="AI136" s="319" t="s">
        <v>1876</v>
      </c>
      <c r="AJ136" s="322">
        <v>22</v>
      </c>
      <c r="AK136" s="319" t="s">
        <v>1709</v>
      </c>
      <c r="AL136" s="323" t="s">
        <v>1877</v>
      </c>
      <c r="AM136" s="319" t="s">
        <v>2292</v>
      </c>
      <c r="AN136" s="319" t="s">
        <v>2293</v>
      </c>
      <c r="AO136" s="319" t="s">
        <v>1633</v>
      </c>
      <c r="AP136" s="183" t="s">
        <v>1880</v>
      </c>
      <c r="AQ136" s="183" t="s">
        <v>2113</v>
      </c>
      <c r="AS136" s="183" t="s">
        <v>1634</v>
      </c>
      <c r="AT136" s="183" t="s">
        <v>1817</v>
      </c>
      <c r="AU136" s="183" t="str">
        <f t="shared" si="4"/>
        <v>SMS</v>
      </c>
      <c r="AV136" s="324">
        <f t="shared" si="5"/>
        <v>66000</v>
      </c>
    </row>
    <row r="137" spans="1:48" x14ac:dyDescent="0.25">
      <c r="A137" s="319" t="s">
        <v>1867</v>
      </c>
      <c r="B137" s="319" t="s">
        <v>1823</v>
      </c>
      <c r="C137" s="319" t="s">
        <v>1868</v>
      </c>
      <c r="D137" s="319" t="s">
        <v>1869</v>
      </c>
      <c r="E137" s="320">
        <v>45710</v>
      </c>
      <c r="F137" s="319" t="s">
        <v>2284</v>
      </c>
      <c r="G137" s="319" t="s">
        <v>1633</v>
      </c>
      <c r="H137" s="319">
        <v>50200010</v>
      </c>
      <c r="I137" s="319" t="s">
        <v>2291</v>
      </c>
      <c r="J137" s="319" t="s">
        <v>1633</v>
      </c>
      <c r="K137" s="319" t="s">
        <v>1635</v>
      </c>
      <c r="L137" s="320">
        <v>45710</v>
      </c>
      <c r="M137" s="319" t="s">
        <v>2279</v>
      </c>
      <c r="N137" s="319" t="s">
        <v>1633</v>
      </c>
      <c r="O137" s="320"/>
      <c r="P137" s="319" t="s">
        <v>1873</v>
      </c>
      <c r="Q137" s="319" t="s">
        <v>89</v>
      </c>
      <c r="R137" s="321">
        <v>12.51</v>
      </c>
      <c r="S137" s="319" t="s">
        <v>89</v>
      </c>
      <c r="T137" s="321">
        <v>12.51</v>
      </c>
      <c r="U137" s="319" t="s">
        <v>306</v>
      </c>
      <c r="V137" s="319" t="s">
        <v>307</v>
      </c>
      <c r="W137" s="319" t="s">
        <v>1633</v>
      </c>
      <c r="X137" s="319" t="s">
        <v>1633</v>
      </c>
      <c r="Y137" s="319" t="s">
        <v>1633</v>
      </c>
      <c r="Z137" s="319" t="s">
        <v>1633</v>
      </c>
      <c r="AA137" s="319" t="s">
        <v>1874</v>
      </c>
      <c r="AB137" s="319" t="s">
        <v>1633</v>
      </c>
      <c r="AC137" s="320">
        <v>45710</v>
      </c>
      <c r="AD137" s="319"/>
      <c r="AE137" s="319"/>
      <c r="AF137" s="319" t="s">
        <v>1633</v>
      </c>
      <c r="AG137" s="319" t="s">
        <v>1633</v>
      </c>
      <c r="AH137" s="319" t="s">
        <v>1875</v>
      </c>
      <c r="AI137" s="319" t="s">
        <v>1876</v>
      </c>
      <c r="AJ137" s="322">
        <v>20</v>
      </c>
      <c r="AK137" s="319" t="s">
        <v>1709</v>
      </c>
      <c r="AL137" s="323" t="s">
        <v>1877</v>
      </c>
      <c r="AM137" s="319" t="s">
        <v>2294</v>
      </c>
      <c r="AN137" s="319" t="s">
        <v>2295</v>
      </c>
      <c r="AO137" s="319" t="s">
        <v>1633</v>
      </c>
      <c r="AP137" s="183" t="s">
        <v>1880</v>
      </c>
      <c r="AQ137" s="183" t="s">
        <v>2113</v>
      </c>
      <c r="AS137" s="183" t="s">
        <v>1634</v>
      </c>
      <c r="AT137" s="183" t="s">
        <v>1817</v>
      </c>
      <c r="AU137" s="183" t="str">
        <f t="shared" si="4"/>
        <v>SMS</v>
      </c>
      <c r="AV137" s="324">
        <f t="shared" si="5"/>
        <v>206415</v>
      </c>
    </row>
    <row r="138" spans="1:48" x14ac:dyDescent="0.25">
      <c r="A138" s="319" t="s">
        <v>1867</v>
      </c>
      <c r="B138" s="319" t="s">
        <v>1823</v>
      </c>
      <c r="C138" s="319" t="s">
        <v>1868</v>
      </c>
      <c r="D138" s="319" t="s">
        <v>1888</v>
      </c>
      <c r="E138" s="320">
        <v>45712</v>
      </c>
      <c r="F138" s="319" t="s">
        <v>1633</v>
      </c>
      <c r="G138" s="319" t="s">
        <v>1633</v>
      </c>
      <c r="H138" s="319">
        <v>50800020</v>
      </c>
      <c r="I138" s="319" t="s">
        <v>2296</v>
      </c>
      <c r="J138" s="319" t="s">
        <v>1633</v>
      </c>
      <c r="K138" s="319" t="s">
        <v>454</v>
      </c>
      <c r="L138" s="320">
        <v>45712</v>
      </c>
      <c r="M138" s="319" t="s">
        <v>2297</v>
      </c>
      <c r="N138" s="319" t="s">
        <v>2298</v>
      </c>
      <c r="O138" s="320"/>
      <c r="P138" s="319" t="s">
        <v>1873</v>
      </c>
      <c r="Q138" s="319" t="s">
        <v>1534</v>
      </c>
      <c r="R138" s="322">
        <v>11830000</v>
      </c>
      <c r="S138" s="319" t="s">
        <v>89</v>
      </c>
      <c r="T138" s="321">
        <v>723.59</v>
      </c>
      <c r="U138" s="319" t="s">
        <v>306</v>
      </c>
      <c r="V138" s="319" t="s">
        <v>307</v>
      </c>
      <c r="W138" s="319" t="s">
        <v>1633</v>
      </c>
      <c r="X138" s="319" t="s">
        <v>1633</v>
      </c>
      <c r="Y138" s="319" t="s">
        <v>1633</v>
      </c>
      <c r="Z138" s="319" t="s">
        <v>1633</v>
      </c>
      <c r="AA138" s="319" t="s">
        <v>1874</v>
      </c>
      <c r="AB138" s="319" t="s">
        <v>1633</v>
      </c>
      <c r="AC138" s="320">
        <v>45712</v>
      </c>
      <c r="AD138" s="319"/>
      <c r="AE138" s="319"/>
      <c r="AF138" s="319" t="s">
        <v>1633</v>
      </c>
      <c r="AG138" s="319" t="s">
        <v>2242</v>
      </c>
      <c r="AH138" s="319" t="s">
        <v>1875</v>
      </c>
      <c r="AI138" s="319" t="s">
        <v>1876</v>
      </c>
      <c r="AJ138" s="322">
        <v>3</v>
      </c>
      <c r="AK138" s="319" t="s">
        <v>1709</v>
      </c>
      <c r="AL138" s="323" t="s">
        <v>1877</v>
      </c>
      <c r="AM138" s="319" t="s">
        <v>1633</v>
      </c>
      <c r="AN138" s="319" t="s">
        <v>1633</v>
      </c>
      <c r="AO138" s="319" t="s">
        <v>1633</v>
      </c>
      <c r="AP138" s="183" t="s">
        <v>1880</v>
      </c>
      <c r="AQ138" s="183" t="s">
        <v>2113</v>
      </c>
      <c r="AS138" s="183" t="s">
        <v>1641</v>
      </c>
      <c r="AT138" s="183" t="s">
        <v>1817</v>
      </c>
      <c r="AU138" s="183" t="str">
        <f t="shared" si="4"/>
        <v>SMS</v>
      </c>
      <c r="AV138" s="324">
        <f t="shared" si="5"/>
        <v>11830000</v>
      </c>
    </row>
    <row r="139" spans="1:48" x14ac:dyDescent="0.25">
      <c r="A139" s="319" t="s">
        <v>1867</v>
      </c>
      <c r="B139" s="319" t="s">
        <v>1823</v>
      </c>
      <c r="C139" s="319" t="s">
        <v>1868</v>
      </c>
      <c r="D139" s="319" t="s">
        <v>1869</v>
      </c>
      <c r="E139" s="320">
        <v>45713</v>
      </c>
      <c r="F139" s="319" t="s">
        <v>2299</v>
      </c>
      <c r="G139" s="319" t="s">
        <v>1633</v>
      </c>
      <c r="H139" s="319">
        <v>50200010</v>
      </c>
      <c r="I139" s="319" t="s">
        <v>2300</v>
      </c>
      <c r="J139" s="319" t="s">
        <v>1633</v>
      </c>
      <c r="K139" s="319" t="s">
        <v>1635</v>
      </c>
      <c r="L139" s="320">
        <v>45713</v>
      </c>
      <c r="M139" s="319" t="s">
        <v>2301</v>
      </c>
      <c r="N139" s="319" t="s">
        <v>1633</v>
      </c>
      <c r="O139" s="320"/>
      <c r="P139" s="319" t="s">
        <v>1873</v>
      </c>
      <c r="Q139" s="319" t="s">
        <v>89</v>
      </c>
      <c r="R139" s="321">
        <v>3.75</v>
      </c>
      <c r="S139" s="319" t="s">
        <v>89</v>
      </c>
      <c r="T139" s="321">
        <v>3.75</v>
      </c>
      <c r="U139" s="319" t="s">
        <v>306</v>
      </c>
      <c r="V139" s="319" t="s">
        <v>307</v>
      </c>
      <c r="W139" s="319" t="s">
        <v>1633</v>
      </c>
      <c r="X139" s="319" t="s">
        <v>1633</v>
      </c>
      <c r="Y139" s="319" t="s">
        <v>1633</v>
      </c>
      <c r="Z139" s="319" t="s">
        <v>1633</v>
      </c>
      <c r="AA139" s="319" t="s">
        <v>1874</v>
      </c>
      <c r="AB139" s="319" t="s">
        <v>1633</v>
      </c>
      <c r="AC139" s="320">
        <v>45713</v>
      </c>
      <c r="AD139" s="319"/>
      <c r="AE139" s="319"/>
      <c r="AF139" s="319" t="s">
        <v>1633</v>
      </c>
      <c r="AG139" s="319" t="s">
        <v>1633</v>
      </c>
      <c r="AH139" s="319" t="s">
        <v>1875</v>
      </c>
      <c r="AI139" s="319" t="s">
        <v>1876</v>
      </c>
      <c r="AJ139" s="322">
        <v>200</v>
      </c>
      <c r="AK139" s="319" t="s">
        <v>1709</v>
      </c>
      <c r="AL139" s="323" t="s">
        <v>1877</v>
      </c>
      <c r="AM139" s="319" t="s">
        <v>2302</v>
      </c>
      <c r="AN139" s="319" t="s">
        <v>2303</v>
      </c>
      <c r="AO139" s="319" t="s">
        <v>1633</v>
      </c>
      <c r="AP139" s="183" t="s">
        <v>1880</v>
      </c>
      <c r="AQ139" s="183" t="s">
        <v>2113</v>
      </c>
      <c r="AS139" s="183" t="s">
        <v>1634</v>
      </c>
      <c r="AT139" s="183" t="s">
        <v>1817</v>
      </c>
      <c r="AU139" s="183" t="str">
        <f t="shared" si="4"/>
        <v>SMS</v>
      </c>
      <c r="AV139" s="324">
        <f t="shared" si="5"/>
        <v>61875</v>
      </c>
    </row>
    <row r="140" spans="1:48" x14ac:dyDescent="0.25">
      <c r="A140" s="319" t="s">
        <v>1867</v>
      </c>
      <c r="B140" s="319" t="s">
        <v>1823</v>
      </c>
      <c r="C140" s="319" t="s">
        <v>1868</v>
      </c>
      <c r="D140" s="319" t="s">
        <v>1869</v>
      </c>
      <c r="E140" s="320">
        <v>45713</v>
      </c>
      <c r="F140" s="319" t="s">
        <v>2299</v>
      </c>
      <c r="G140" s="319" t="s">
        <v>1633</v>
      </c>
      <c r="H140" s="319">
        <v>50200010</v>
      </c>
      <c r="I140" s="319" t="s">
        <v>2300</v>
      </c>
      <c r="J140" s="319" t="s">
        <v>1633</v>
      </c>
      <c r="K140" s="319" t="s">
        <v>1635</v>
      </c>
      <c r="L140" s="320">
        <v>45713</v>
      </c>
      <c r="M140" s="319" t="s">
        <v>2301</v>
      </c>
      <c r="N140" s="319" t="s">
        <v>1633</v>
      </c>
      <c r="O140" s="320"/>
      <c r="P140" s="319" t="s">
        <v>1873</v>
      </c>
      <c r="Q140" s="319" t="s">
        <v>89</v>
      </c>
      <c r="R140" s="321">
        <v>0.49</v>
      </c>
      <c r="S140" s="319" t="s">
        <v>89</v>
      </c>
      <c r="T140" s="321">
        <v>0.49</v>
      </c>
      <c r="U140" s="319" t="s">
        <v>306</v>
      </c>
      <c r="V140" s="319" t="s">
        <v>307</v>
      </c>
      <c r="W140" s="319" t="s">
        <v>1633</v>
      </c>
      <c r="X140" s="319" t="s">
        <v>1633</v>
      </c>
      <c r="Y140" s="319" t="s">
        <v>1633</v>
      </c>
      <c r="Z140" s="319" t="s">
        <v>1633</v>
      </c>
      <c r="AA140" s="319" t="s">
        <v>1874</v>
      </c>
      <c r="AB140" s="319" t="s">
        <v>1633</v>
      </c>
      <c r="AC140" s="320">
        <v>45713</v>
      </c>
      <c r="AD140" s="319"/>
      <c r="AE140" s="319"/>
      <c r="AF140" s="319" t="s">
        <v>1633</v>
      </c>
      <c r="AG140" s="319" t="s">
        <v>1633</v>
      </c>
      <c r="AH140" s="319" t="s">
        <v>1875</v>
      </c>
      <c r="AI140" s="319" t="s">
        <v>1876</v>
      </c>
      <c r="AJ140" s="322">
        <v>100</v>
      </c>
      <c r="AK140" s="319" t="s">
        <v>1709</v>
      </c>
      <c r="AL140" s="323" t="s">
        <v>1877</v>
      </c>
      <c r="AM140" s="319" t="s">
        <v>2271</v>
      </c>
      <c r="AN140" s="319" t="s">
        <v>2272</v>
      </c>
      <c r="AO140" s="319" t="s">
        <v>1633</v>
      </c>
      <c r="AP140" s="183" t="s">
        <v>1880</v>
      </c>
      <c r="AQ140" s="183" t="s">
        <v>2113</v>
      </c>
      <c r="AS140" s="183" t="s">
        <v>1634</v>
      </c>
      <c r="AT140" s="183" t="s">
        <v>1817</v>
      </c>
      <c r="AU140" s="183" t="str">
        <f t="shared" si="4"/>
        <v>SMS</v>
      </c>
      <c r="AV140" s="324">
        <f t="shared" si="5"/>
        <v>8085</v>
      </c>
    </row>
    <row r="141" spans="1:48" x14ac:dyDescent="0.25">
      <c r="A141" s="319" t="s">
        <v>1867</v>
      </c>
      <c r="B141" s="319" t="s">
        <v>1823</v>
      </c>
      <c r="C141" s="319" t="s">
        <v>1868</v>
      </c>
      <c r="D141" s="319" t="s">
        <v>1869</v>
      </c>
      <c r="E141" s="320">
        <v>45713</v>
      </c>
      <c r="F141" s="319" t="s">
        <v>2076</v>
      </c>
      <c r="G141" s="319" t="s">
        <v>1633</v>
      </c>
      <c r="H141" s="319">
        <v>50200010</v>
      </c>
      <c r="I141" s="319" t="s">
        <v>2300</v>
      </c>
      <c r="J141" s="319" t="s">
        <v>1633</v>
      </c>
      <c r="K141" s="319" t="s">
        <v>1635</v>
      </c>
      <c r="L141" s="320">
        <v>45713</v>
      </c>
      <c r="M141" s="319" t="s">
        <v>2301</v>
      </c>
      <c r="N141" s="319" t="s">
        <v>1633</v>
      </c>
      <c r="O141" s="320"/>
      <c r="P141" s="319" t="s">
        <v>1873</v>
      </c>
      <c r="Q141" s="319" t="s">
        <v>89</v>
      </c>
      <c r="R141" s="321">
        <v>3.25</v>
      </c>
      <c r="S141" s="319" t="s">
        <v>89</v>
      </c>
      <c r="T141" s="321">
        <v>3.25</v>
      </c>
      <c r="U141" s="319" t="s">
        <v>306</v>
      </c>
      <c r="V141" s="319" t="s">
        <v>307</v>
      </c>
      <c r="W141" s="319" t="s">
        <v>1633</v>
      </c>
      <c r="X141" s="319" t="s">
        <v>1633</v>
      </c>
      <c r="Y141" s="319" t="s">
        <v>1633</v>
      </c>
      <c r="Z141" s="319" t="s">
        <v>1633</v>
      </c>
      <c r="AA141" s="319" t="s">
        <v>1874</v>
      </c>
      <c r="AB141" s="319" t="s">
        <v>1633</v>
      </c>
      <c r="AC141" s="320">
        <v>45713</v>
      </c>
      <c r="AD141" s="319"/>
      <c r="AE141" s="319"/>
      <c r="AF141" s="319" t="s">
        <v>1633</v>
      </c>
      <c r="AG141" s="319" t="s">
        <v>1633</v>
      </c>
      <c r="AH141" s="319" t="s">
        <v>1875</v>
      </c>
      <c r="AI141" s="319" t="s">
        <v>1876</v>
      </c>
      <c r="AJ141" s="322">
        <v>1</v>
      </c>
      <c r="AK141" s="319" t="s">
        <v>2039</v>
      </c>
      <c r="AL141" s="323" t="s">
        <v>1877</v>
      </c>
      <c r="AM141" s="319" t="s">
        <v>2059</v>
      </c>
      <c r="AN141" s="319" t="s">
        <v>2060</v>
      </c>
      <c r="AO141" s="319" t="s">
        <v>1633</v>
      </c>
      <c r="AP141" s="183" t="s">
        <v>1880</v>
      </c>
      <c r="AQ141" s="183" t="s">
        <v>2113</v>
      </c>
      <c r="AS141" s="183" t="s">
        <v>1634</v>
      </c>
      <c r="AT141" s="183" t="s">
        <v>1817</v>
      </c>
      <c r="AU141" s="183" t="str">
        <f t="shared" si="4"/>
        <v>SMS</v>
      </c>
      <c r="AV141" s="324">
        <f t="shared" si="5"/>
        <v>53625</v>
      </c>
    </row>
    <row r="142" spans="1:48" x14ac:dyDescent="0.25">
      <c r="A142" s="319" t="s">
        <v>1867</v>
      </c>
      <c r="B142" s="319" t="s">
        <v>1823</v>
      </c>
      <c r="C142" s="319" t="s">
        <v>1868</v>
      </c>
      <c r="D142" s="319" t="s">
        <v>1869</v>
      </c>
      <c r="E142" s="320">
        <v>45713</v>
      </c>
      <c r="F142" s="319" t="s">
        <v>2304</v>
      </c>
      <c r="G142" s="319" t="s">
        <v>1633</v>
      </c>
      <c r="H142" s="319">
        <v>50200010</v>
      </c>
      <c r="I142" s="319" t="s">
        <v>2300</v>
      </c>
      <c r="J142" s="319" t="s">
        <v>1633</v>
      </c>
      <c r="K142" s="319" t="s">
        <v>1635</v>
      </c>
      <c r="L142" s="320">
        <v>45713</v>
      </c>
      <c r="M142" s="319" t="s">
        <v>2301</v>
      </c>
      <c r="N142" s="319" t="s">
        <v>1633</v>
      </c>
      <c r="O142" s="320"/>
      <c r="P142" s="319" t="s">
        <v>1873</v>
      </c>
      <c r="Q142" s="319" t="s">
        <v>89</v>
      </c>
      <c r="R142" s="321">
        <v>1.27</v>
      </c>
      <c r="S142" s="319" t="s">
        <v>89</v>
      </c>
      <c r="T142" s="321">
        <v>1.27</v>
      </c>
      <c r="U142" s="319" t="s">
        <v>306</v>
      </c>
      <c r="V142" s="319" t="s">
        <v>307</v>
      </c>
      <c r="W142" s="319" t="s">
        <v>1633</v>
      </c>
      <c r="X142" s="319" t="s">
        <v>1633</v>
      </c>
      <c r="Y142" s="319" t="s">
        <v>1633</v>
      </c>
      <c r="Z142" s="319" t="s">
        <v>1633</v>
      </c>
      <c r="AA142" s="319" t="s">
        <v>1874</v>
      </c>
      <c r="AB142" s="319" t="s">
        <v>1633</v>
      </c>
      <c r="AC142" s="320">
        <v>45713</v>
      </c>
      <c r="AD142" s="319"/>
      <c r="AE142" s="319"/>
      <c r="AF142" s="319" t="s">
        <v>1633</v>
      </c>
      <c r="AG142" s="319" t="s">
        <v>1633</v>
      </c>
      <c r="AH142" s="319" t="s">
        <v>1875</v>
      </c>
      <c r="AI142" s="319" t="s">
        <v>1876</v>
      </c>
      <c r="AJ142" s="322">
        <v>2</v>
      </c>
      <c r="AK142" s="319" t="s">
        <v>1709</v>
      </c>
      <c r="AL142" s="323" t="s">
        <v>1877</v>
      </c>
      <c r="AM142" s="319" t="s">
        <v>2305</v>
      </c>
      <c r="AN142" s="319" t="s">
        <v>2306</v>
      </c>
      <c r="AO142" s="319" t="s">
        <v>1633</v>
      </c>
      <c r="AP142" s="183" t="s">
        <v>1880</v>
      </c>
      <c r="AQ142" s="183" t="s">
        <v>2113</v>
      </c>
      <c r="AS142" s="183" t="s">
        <v>1634</v>
      </c>
      <c r="AT142" s="183" t="s">
        <v>1817</v>
      </c>
      <c r="AU142" s="183" t="str">
        <f t="shared" si="4"/>
        <v>SMS</v>
      </c>
      <c r="AV142" s="324">
        <f t="shared" si="5"/>
        <v>20955</v>
      </c>
    </row>
    <row r="143" spans="1:48" x14ac:dyDescent="0.25">
      <c r="A143" s="319" t="s">
        <v>1867</v>
      </c>
      <c r="B143" s="319" t="s">
        <v>1823</v>
      </c>
      <c r="C143" s="319" t="s">
        <v>1868</v>
      </c>
      <c r="D143" s="319" t="s">
        <v>1869</v>
      </c>
      <c r="E143" s="320">
        <v>45713</v>
      </c>
      <c r="F143" s="319" t="s">
        <v>2307</v>
      </c>
      <c r="G143" s="319" t="s">
        <v>1633</v>
      </c>
      <c r="H143" s="319">
        <v>50200010</v>
      </c>
      <c r="I143" s="319" t="s">
        <v>2300</v>
      </c>
      <c r="J143" s="319" t="s">
        <v>1633</v>
      </c>
      <c r="K143" s="319" t="s">
        <v>1635</v>
      </c>
      <c r="L143" s="320">
        <v>45713</v>
      </c>
      <c r="M143" s="319" t="s">
        <v>2301</v>
      </c>
      <c r="N143" s="319" t="s">
        <v>1633</v>
      </c>
      <c r="O143" s="320"/>
      <c r="P143" s="319" t="s">
        <v>1873</v>
      </c>
      <c r="Q143" s="319" t="s">
        <v>89</v>
      </c>
      <c r="R143" s="321">
        <v>59.44</v>
      </c>
      <c r="S143" s="319" t="s">
        <v>89</v>
      </c>
      <c r="T143" s="321">
        <v>59.44</v>
      </c>
      <c r="U143" s="319" t="s">
        <v>306</v>
      </c>
      <c r="V143" s="319" t="s">
        <v>307</v>
      </c>
      <c r="W143" s="319" t="s">
        <v>1633</v>
      </c>
      <c r="X143" s="319" t="s">
        <v>1633</v>
      </c>
      <c r="Y143" s="319" t="s">
        <v>1633</v>
      </c>
      <c r="Z143" s="319" t="s">
        <v>1633</v>
      </c>
      <c r="AA143" s="319" t="s">
        <v>1874</v>
      </c>
      <c r="AB143" s="319" t="s">
        <v>1633</v>
      </c>
      <c r="AC143" s="320">
        <v>45713</v>
      </c>
      <c r="AD143" s="319"/>
      <c r="AE143" s="319"/>
      <c r="AF143" s="319" t="s">
        <v>1633</v>
      </c>
      <c r="AG143" s="319" t="s">
        <v>1633</v>
      </c>
      <c r="AH143" s="319" t="s">
        <v>1875</v>
      </c>
      <c r="AI143" s="319" t="s">
        <v>1876</v>
      </c>
      <c r="AJ143" s="322">
        <v>3</v>
      </c>
      <c r="AK143" s="319" t="s">
        <v>1709</v>
      </c>
      <c r="AL143" s="323" t="s">
        <v>1877</v>
      </c>
      <c r="AM143" s="319" t="s">
        <v>2308</v>
      </c>
      <c r="AN143" s="319" t="s">
        <v>2309</v>
      </c>
      <c r="AO143" s="319" t="s">
        <v>1633</v>
      </c>
      <c r="AP143" s="183" t="s">
        <v>1880</v>
      </c>
      <c r="AQ143" s="183" t="s">
        <v>2113</v>
      </c>
      <c r="AS143" s="183" t="s">
        <v>1634</v>
      </c>
      <c r="AT143" s="183" t="s">
        <v>1817</v>
      </c>
      <c r="AU143" s="183" t="str">
        <f t="shared" si="4"/>
        <v>SMS</v>
      </c>
      <c r="AV143" s="324">
        <f t="shared" si="5"/>
        <v>980760</v>
      </c>
    </row>
    <row r="144" spans="1:48" x14ac:dyDescent="0.25">
      <c r="A144" s="319" t="s">
        <v>1867</v>
      </c>
      <c r="B144" s="319" t="s">
        <v>1823</v>
      </c>
      <c r="C144" s="319" t="s">
        <v>1868</v>
      </c>
      <c r="D144" s="319" t="s">
        <v>1869</v>
      </c>
      <c r="E144" s="320">
        <v>45713</v>
      </c>
      <c r="F144" s="319" t="s">
        <v>2310</v>
      </c>
      <c r="G144" s="319" t="s">
        <v>1633</v>
      </c>
      <c r="H144" s="319">
        <v>50200010</v>
      </c>
      <c r="I144" s="319" t="s">
        <v>2300</v>
      </c>
      <c r="J144" s="319" t="s">
        <v>1633</v>
      </c>
      <c r="K144" s="319" t="s">
        <v>1635</v>
      </c>
      <c r="L144" s="320">
        <v>45713</v>
      </c>
      <c r="M144" s="319" t="s">
        <v>2301</v>
      </c>
      <c r="N144" s="319" t="s">
        <v>1633</v>
      </c>
      <c r="O144" s="320"/>
      <c r="P144" s="319" t="s">
        <v>1873</v>
      </c>
      <c r="Q144" s="319" t="s">
        <v>89</v>
      </c>
      <c r="R144" s="321">
        <v>10.29</v>
      </c>
      <c r="S144" s="319" t="s">
        <v>89</v>
      </c>
      <c r="T144" s="321">
        <v>10.29</v>
      </c>
      <c r="U144" s="319" t="s">
        <v>306</v>
      </c>
      <c r="V144" s="319" t="s">
        <v>307</v>
      </c>
      <c r="W144" s="319" t="s">
        <v>1633</v>
      </c>
      <c r="X144" s="319" t="s">
        <v>1633</v>
      </c>
      <c r="Y144" s="319" t="s">
        <v>1633</v>
      </c>
      <c r="Z144" s="319" t="s">
        <v>1633</v>
      </c>
      <c r="AA144" s="319" t="s">
        <v>1874</v>
      </c>
      <c r="AB144" s="319" t="s">
        <v>1633</v>
      </c>
      <c r="AC144" s="320">
        <v>45713</v>
      </c>
      <c r="AD144" s="319"/>
      <c r="AE144" s="319"/>
      <c r="AF144" s="319" t="s">
        <v>1633</v>
      </c>
      <c r="AG144" s="319" t="s">
        <v>1633</v>
      </c>
      <c r="AH144" s="319" t="s">
        <v>1875</v>
      </c>
      <c r="AI144" s="319" t="s">
        <v>1876</v>
      </c>
      <c r="AJ144" s="322">
        <v>1</v>
      </c>
      <c r="AK144" s="319" t="s">
        <v>1709</v>
      </c>
      <c r="AL144" s="323" t="s">
        <v>1877</v>
      </c>
      <c r="AM144" s="319" t="s">
        <v>2311</v>
      </c>
      <c r="AN144" s="319" t="s">
        <v>2312</v>
      </c>
      <c r="AO144" s="319" t="s">
        <v>1633</v>
      </c>
      <c r="AP144" s="183" t="s">
        <v>1880</v>
      </c>
      <c r="AQ144" s="183" t="s">
        <v>2113</v>
      </c>
      <c r="AS144" s="183" t="s">
        <v>1634</v>
      </c>
      <c r="AT144" s="183" t="s">
        <v>1817</v>
      </c>
      <c r="AU144" s="183" t="str">
        <f t="shared" si="4"/>
        <v>SMS</v>
      </c>
      <c r="AV144" s="324">
        <f t="shared" si="5"/>
        <v>169785</v>
      </c>
    </row>
    <row r="145" spans="1:48" x14ac:dyDescent="0.25">
      <c r="A145" s="319" t="s">
        <v>1867</v>
      </c>
      <c r="B145" s="319" t="s">
        <v>1823</v>
      </c>
      <c r="C145" s="319" t="s">
        <v>1868</v>
      </c>
      <c r="D145" s="319" t="s">
        <v>1869</v>
      </c>
      <c r="E145" s="320">
        <v>45713</v>
      </c>
      <c r="F145" s="319" t="s">
        <v>2313</v>
      </c>
      <c r="G145" s="319" t="s">
        <v>1633</v>
      </c>
      <c r="H145" s="319">
        <v>50200010</v>
      </c>
      <c r="I145" s="319" t="s">
        <v>2300</v>
      </c>
      <c r="J145" s="319" t="s">
        <v>1633</v>
      </c>
      <c r="K145" s="319" t="s">
        <v>1635</v>
      </c>
      <c r="L145" s="320">
        <v>45713</v>
      </c>
      <c r="M145" s="319" t="s">
        <v>2301</v>
      </c>
      <c r="N145" s="319" t="s">
        <v>1633</v>
      </c>
      <c r="O145" s="320"/>
      <c r="P145" s="319" t="s">
        <v>1873</v>
      </c>
      <c r="Q145" s="319" t="s">
        <v>89</v>
      </c>
      <c r="R145" s="321">
        <v>57.15</v>
      </c>
      <c r="S145" s="319" t="s">
        <v>89</v>
      </c>
      <c r="T145" s="321">
        <v>57.15</v>
      </c>
      <c r="U145" s="319" t="s">
        <v>306</v>
      </c>
      <c r="V145" s="319" t="s">
        <v>307</v>
      </c>
      <c r="W145" s="319" t="s">
        <v>1633</v>
      </c>
      <c r="X145" s="319" t="s">
        <v>1633</v>
      </c>
      <c r="Y145" s="319" t="s">
        <v>1633</v>
      </c>
      <c r="Z145" s="319" t="s">
        <v>1633</v>
      </c>
      <c r="AA145" s="319" t="s">
        <v>1874</v>
      </c>
      <c r="AB145" s="319" t="s">
        <v>1633</v>
      </c>
      <c r="AC145" s="320">
        <v>45713</v>
      </c>
      <c r="AD145" s="319"/>
      <c r="AE145" s="319"/>
      <c r="AF145" s="319" t="s">
        <v>1633</v>
      </c>
      <c r="AG145" s="319" t="s">
        <v>1633</v>
      </c>
      <c r="AH145" s="319" t="s">
        <v>1875</v>
      </c>
      <c r="AI145" s="319" t="s">
        <v>1876</v>
      </c>
      <c r="AJ145" s="322">
        <v>5</v>
      </c>
      <c r="AK145" s="319" t="s">
        <v>1709</v>
      </c>
      <c r="AL145" s="323" t="s">
        <v>1877</v>
      </c>
      <c r="AM145" s="319" t="s">
        <v>2314</v>
      </c>
      <c r="AN145" s="319" t="s">
        <v>2315</v>
      </c>
      <c r="AO145" s="319" t="s">
        <v>1633</v>
      </c>
      <c r="AP145" s="183" t="s">
        <v>1880</v>
      </c>
      <c r="AQ145" s="183" t="s">
        <v>2113</v>
      </c>
      <c r="AS145" s="183" t="s">
        <v>1634</v>
      </c>
      <c r="AT145" s="183" t="s">
        <v>1817</v>
      </c>
      <c r="AU145" s="183" t="str">
        <f t="shared" si="4"/>
        <v>SMS</v>
      </c>
      <c r="AV145" s="324">
        <f t="shared" si="5"/>
        <v>942975</v>
      </c>
    </row>
    <row r="146" spans="1:48" x14ac:dyDescent="0.25">
      <c r="A146" s="319" t="s">
        <v>1867</v>
      </c>
      <c r="B146" s="319" t="s">
        <v>1823</v>
      </c>
      <c r="C146" s="319" t="s">
        <v>1868</v>
      </c>
      <c r="D146" s="319" t="s">
        <v>1888</v>
      </c>
      <c r="E146" s="320">
        <v>45713</v>
      </c>
      <c r="F146" s="319" t="s">
        <v>1633</v>
      </c>
      <c r="G146" s="319" t="s">
        <v>1633</v>
      </c>
      <c r="H146" s="319">
        <v>50800020</v>
      </c>
      <c r="I146" s="319" t="s">
        <v>2316</v>
      </c>
      <c r="J146" s="319" t="s">
        <v>1633</v>
      </c>
      <c r="K146" s="319" t="s">
        <v>454</v>
      </c>
      <c r="L146" s="320">
        <v>45713</v>
      </c>
      <c r="M146" s="319" t="s">
        <v>2301</v>
      </c>
      <c r="N146" s="319" t="s">
        <v>2317</v>
      </c>
      <c r="O146" s="320"/>
      <c r="P146" s="319" t="s">
        <v>1873</v>
      </c>
      <c r="Q146" s="319" t="s">
        <v>1534</v>
      </c>
      <c r="R146" s="322">
        <v>27300000</v>
      </c>
      <c r="S146" s="319" t="s">
        <v>89</v>
      </c>
      <c r="T146" s="321">
        <v>1669.83</v>
      </c>
      <c r="U146" s="319" t="s">
        <v>306</v>
      </c>
      <c r="V146" s="319" t="s">
        <v>307</v>
      </c>
      <c r="W146" s="319" t="s">
        <v>1633</v>
      </c>
      <c r="X146" s="319" t="s">
        <v>1633</v>
      </c>
      <c r="Y146" s="319" t="s">
        <v>1633</v>
      </c>
      <c r="Z146" s="319" t="s">
        <v>1633</v>
      </c>
      <c r="AA146" s="319" t="s">
        <v>1874</v>
      </c>
      <c r="AB146" s="319" t="s">
        <v>1633</v>
      </c>
      <c r="AC146" s="320">
        <v>45713</v>
      </c>
      <c r="AD146" s="319"/>
      <c r="AE146" s="319"/>
      <c r="AF146" s="319" t="s">
        <v>1633</v>
      </c>
      <c r="AG146" s="319" t="s">
        <v>2318</v>
      </c>
      <c r="AH146" s="319" t="s">
        <v>1875</v>
      </c>
      <c r="AI146" s="319" t="s">
        <v>1876</v>
      </c>
      <c r="AJ146" s="322">
        <v>130</v>
      </c>
      <c r="AK146" s="319" t="s">
        <v>1980</v>
      </c>
      <c r="AL146" s="323" t="s">
        <v>1877</v>
      </c>
      <c r="AM146" s="319" t="s">
        <v>1633</v>
      </c>
      <c r="AN146" s="319" t="s">
        <v>1633</v>
      </c>
      <c r="AO146" s="319" t="s">
        <v>1633</v>
      </c>
      <c r="AP146" s="183" t="s">
        <v>1880</v>
      </c>
      <c r="AQ146" s="183" t="s">
        <v>2113</v>
      </c>
      <c r="AS146" s="183" t="s">
        <v>1641</v>
      </c>
      <c r="AT146" s="183" t="s">
        <v>1817</v>
      </c>
      <c r="AU146" s="183" t="str">
        <f t="shared" si="4"/>
        <v>SMS</v>
      </c>
      <c r="AV146" s="324">
        <f t="shared" si="5"/>
        <v>27300000</v>
      </c>
    </row>
    <row r="147" spans="1:48" x14ac:dyDescent="0.25">
      <c r="A147" s="319" t="s">
        <v>1867</v>
      </c>
      <c r="B147" s="319" t="s">
        <v>1823</v>
      </c>
      <c r="C147" s="319" t="s">
        <v>1868</v>
      </c>
      <c r="D147" s="319" t="s">
        <v>1888</v>
      </c>
      <c r="E147" s="320">
        <v>45713</v>
      </c>
      <c r="F147" s="319" t="s">
        <v>1633</v>
      </c>
      <c r="G147" s="319" t="s">
        <v>1633</v>
      </c>
      <c r="H147" s="319">
        <v>50800020</v>
      </c>
      <c r="I147" s="319" t="s">
        <v>2316</v>
      </c>
      <c r="J147" s="319" t="s">
        <v>1633</v>
      </c>
      <c r="K147" s="319" t="s">
        <v>454</v>
      </c>
      <c r="L147" s="320">
        <v>45713</v>
      </c>
      <c r="M147" s="319" t="s">
        <v>2301</v>
      </c>
      <c r="N147" s="319" t="s">
        <v>2317</v>
      </c>
      <c r="O147" s="320"/>
      <c r="P147" s="319" t="s">
        <v>1873</v>
      </c>
      <c r="Q147" s="319" t="s">
        <v>1534</v>
      </c>
      <c r="R147" s="322">
        <v>950000</v>
      </c>
      <c r="S147" s="319" t="s">
        <v>89</v>
      </c>
      <c r="T147" s="321">
        <v>58.11</v>
      </c>
      <c r="U147" s="319" t="s">
        <v>306</v>
      </c>
      <c r="V147" s="319" t="s">
        <v>307</v>
      </c>
      <c r="W147" s="319" t="s">
        <v>1633</v>
      </c>
      <c r="X147" s="319" t="s">
        <v>1633</v>
      </c>
      <c r="Y147" s="319" t="s">
        <v>1633</v>
      </c>
      <c r="Z147" s="319" t="s">
        <v>1633</v>
      </c>
      <c r="AA147" s="319" t="s">
        <v>1874</v>
      </c>
      <c r="AB147" s="319" t="s">
        <v>1633</v>
      </c>
      <c r="AC147" s="320">
        <v>45713</v>
      </c>
      <c r="AD147" s="319"/>
      <c r="AE147" s="319"/>
      <c r="AF147" s="319" t="s">
        <v>1633</v>
      </c>
      <c r="AG147" s="319" t="s">
        <v>2318</v>
      </c>
      <c r="AH147" s="319" t="s">
        <v>1875</v>
      </c>
      <c r="AI147" s="319" t="s">
        <v>1876</v>
      </c>
      <c r="AJ147" s="322">
        <v>2</v>
      </c>
      <c r="AK147" s="319" t="s">
        <v>2039</v>
      </c>
      <c r="AL147" s="323" t="s">
        <v>1877</v>
      </c>
      <c r="AM147" s="319" t="s">
        <v>1633</v>
      </c>
      <c r="AN147" s="319" t="s">
        <v>1633</v>
      </c>
      <c r="AO147" s="319" t="s">
        <v>1633</v>
      </c>
      <c r="AP147" s="183" t="s">
        <v>1880</v>
      </c>
      <c r="AQ147" s="183" t="s">
        <v>2113</v>
      </c>
      <c r="AS147" s="183" t="s">
        <v>1641</v>
      </c>
      <c r="AT147" s="183" t="s">
        <v>1817</v>
      </c>
      <c r="AU147" s="183" t="str">
        <f t="shared" si="4"/>
        <v>SMS</v>
      </c>
      <c r="AV147" s="324">
        <f t="shared" si="5"/>
        <v>950000</v>
      </c>
    </row>
    <row r="148" spans="1:48" x14ac:dyDescent="0.25">
      <c r="A148" s="319" t="s">
        <v>1867</v>
      </c>
      <c r="B148" s="319" t="s">
        <v>1823</v>
      </c>
      <c r="C148" s="319" t="s">
        <v>1868</v>
      </c>
      <c r="D148" s="319" t="s">
        <v>1888</v>
      </c>
      <c r="E148" s="320">
        <v>45713</v>
      </c>
      <c r="F148" s="319" t="s">
        <v>1633</v>
      </c>
      <c r="G148" s="319" t="s">
        <v>1633</v>
      </c>
      <c r="H148" s="319">
        <v>50800020</v>
      </c>
      <c r="I148" s="319" t="s">
        <v>2316</v>
      </c>
      <c r="J148" s="319" t="s">
        <v>1633</v>
      </c>
      <c r="K148" s="319" t="s">
        <v>454</v>
      </c>
      <c r="L148" s="320">
        <v>45713</v>
      </c>
      <c r="M148" s="319" t="s">
        <v>2301</v>
      </c>
      <c r="N148" s="319" t="s">
        <v>2317</v>
      </c>
      <c r="O148" s="320"/>
      <c r="P148" s="319" t="s">
        <v>1873</v>
      </c>
      <c r="Q148" s="319" t="s">
        <v>1534</v>
      </c>
      <c r="R148" s="322">
        <v>2200000</v>
      </c>
      <c r="S148" s="319" t="s">
        <v>89</v>
      </c>
      <c r="T148" s="321">
        <v>134.56</v>
      </c>
      <c r="U148" s="319" t="s">
        <v>306</v>
      </c>
      <c r="V148" s="319" t="s">
        <v>307</v>
      </c>
      <c r="W148" s="319" t="s">
        <v>1633</v>
      </c>
      <c r="X148" s="319" t="s">
        <v>1633</v>
      </c>
      <c r="Y148" s="319" t="s">
        <v>1633</v>
      </c>
      <c r="Z148" s="319" t="s">
        <v>1633</v>
      </c>
      <c r="AA148" s="319" t="s">
        <v>1874</v>
      </c>
      <c r="AB148" s="319" t="s">
        <v>1633</v>
      </c>
      <c r="AC148" s="320">
        <v>45713</v>
      </c>
      <c r="AD148" s="319"/>
      <c r="AE148" s="319"/>
      <c r="AF148" s="319" t="s">
        <v>1633</v>
      </c>
      <c r="AG148" s="319" t="s">
        <v>2318</v>
      </c>
      <c r="AH148" s="319" t="s">
        <v>1875</v>
      </c>
      <c r="AI148" s="319" t="s">
        <v>1876</v>
      </c>
      <c r="AJ148" s="322">
        <v>20</v>
      </c>
      <c r="AK148" s="319" t="s">
        <v>1935</v>
      </c>
      <c r="AL148" s="323" t="s">
        <v>1877</v>
      </c>
      <c r="AM148" s="319" t="s">
        <v>1633</v>
      </c>
      <c r="AN148" s="319" t="s">
        <v>1633</v>
      </c>
      <c r="AO148" s="319" t="s">
        <v>1633</v>
      </c>
      <c r="AP148" s="183" t="s">
        <v>1880</v>
      </c>
      <c r="AQ148" s="183" t="s">
        <v>2113</v>
      </c>
      <c r="AS148" s="183" t="s">
        <v>1641</v>
      </c>
      <c r="AT148" s="183" t="s">
        <v>1817</v>
      </c>
      <c r="AU148" s="183" t="str">
        <f t="shared" si="4"/>
        <v>SMS</v>
      </c>
      <c r="AV148" s="324">
        <f t="shared" si="5"/>
        <v>2200000</v>
      </c>
    </row>
    <row r="149" spans="1:48" x14ac:dyDescent="0.25">
      <c r="A149" s="319" t="s">
        <v>1867</v>
      </c>
      <c r="B149" s="319" t="s">
        <v>1823</v>
      </c>
      <c r="C149" s="319" t="s">
        <v>1868</v>
      </c>
      <c r="D149" s="319" t="s">
        <v>1888</v>
      </c>
      <c r="E149" s="320">
        <v>45713</v>
      </c>
      <c r="F149" s="319" t="s">
        <v>1633</v>
      </c>
      <c r="G149" s="319" t="s">
        <v>1633</v>
      </c>
      <c r="H149" s="319">
        <v>50800020</v>
      </c>
      <c r="I149" s="319" t="s">
        <v>2316</v>
      </c>
      <c r="J149" s="319" t="s">
        <v>1633</v>
      </c>
      <c r="K149" s="319" t="s">
        <v>454</v>
      </c>
      <c r="L149" s="320">
        <v>45713</v>
      </c>
      <c r="M149" s="319" t="s">
        <v>2301</v>
      </c>
      <c r="N149" s="319" t="s">
        <v>2317</v>
      </c>
      <c r="O149" s="320"/>
      <c r="P149" s="319" t="s">
        <v>1873</v>
      </c>
      <c r="Q149" s="319" t="s">
        <v>1534</v>
      </c>
      <c r="R149" s="322">
        <v>100000</v>
      </c>
      <c r="S149" s="319" t="s">
        <v>89</v>
      </c>
      <c r="T149" s="321">
        <v>6.12</v>
      </c>
      <c r="U149" s="319" t="s">
        <v>306</v>
      </c>
      <c r="V149" s="319" t="s">
        <v>307</v>
      </c>
      <c r="W149" s="319" t="s">
        <v>1633</v>
      </c>
      <c r="X149" s="319" t="s">
        <v>1633</v>
      </c>
      <c r="Y149" s="319" t="s">
        <v>1633</v>
      </c>
      <c r="Z149" s="319" t="s">
        <v>1633</v>
      </c>
      <c r="AA149" s="319" t="s">
        <v>1874</v>
      </c>
      <c r="AB149" s="319" t="s">
        <v>1633</v>
      </c>
      <c r="AC149" s="320">
        <v>45713</v>
      </c>
      <c r="AD149" s="319"/>
      <c r="AE149" s="319"/>
      <c r="AF149" s="319" t="s">
        <v>1633</v>
      </c>
      <c r="AG149" s="319" t="s">
        <v>2318</v>
      </c>
      <c r="AH149" s="319" t="s">
        <v>1875</v>
      </c>
      <c r="AI149" s="319" t="s">
        <v>1876</v>
      </c>
      <c r="AJ149" s="322">
        <v>10</v>
      </c>
      <c r="AK149" s="319" t="s">
        <v>1709</v>
      </c>
      <c r="AL149" s="323" t="s">
        <v>1877</v>
      </c>
      <c r="AM149" s="319" t="s">
        <v>1633</v>
      </c>
      <c r="AN149" s="319" t="s">
        <v>1633</v>
      </c>
      <c r="AO149" s="319" t="s">
        <v>1633</v>
      </c>
      <c r="AP149" s="183" t="s">
        <v>1880</v>
      </c>
      <c r="AQ149" s="183" t="s">
        <v>2113</v>
      </c>
      <c r="AS149" s="183" t="s">
        <v>1641</v>
      </c>
      <c r="AT149" s="183" t="s">
        <v>1817</v>
      </c>
      <c r="AU149" s="183" t="str">
        <f t="shared" si="4"/>
        <v>SMS</v>
      </c>
      <c r="AV149" s="324">
        <f t="shared" si="5"/>
        <v>100000</v>
      </c>
    </row>
    <row r="150" spans="1:48" x14ac:dyDescent="0.25">
      <c r="A150" s="319" t="s">
        <v>1867</v>
      </c>
      <c r="B150" s="319" t="s">
        <v>1823</v>
      </c>
      <c r="C150" s="319" t="s">
        <v>1868</v>
      </c>
      <c r="D150" s="319" t="s">
        <v>1888</v>
      </c>
      <c r="E150" s="320">
        <v>45713</v>
      </c>
      <c r="F150" s="319" t="s">
        <v>1633</v>
      </c>
      <c r="G150" s="319" t="s">
        <v>1633</v>
      </c>
      <c r="H150" s="319">
        <v>50800020</v>
      </c>
      <c r="I150" s="319" t="s">
        <v>2319</v>
      </c>
      <c r="J150" s="319" t="s">
        <v>1633</v>
      </c>
      <c r="K150" s="319" t="s">
        <v>454</v>
      </c>
      <c r="L150" s="320">
        <v>45713</v>
      </c>
      <c r="M150" s="319" t="s">
        <v>2301</v>
      </c>
      <c r="N150" s="319" t="s">
        <v>2320</v>
      </c>
      <c r="O150" s="320"/>
      <c r="P150" s="319" t="s">
        <v>1873</v>
      </c>
      <c r="Q150" s="319" t="s">
        <v>1534</v>
      </c>
      <c r="R150" s="322">
        <v>250000</v>
      </c>
      <c r="S150" s="319" t="s">
        <v>89</v>
      </c>
      <c r="T150" s="321">
        <v>15.29</v>
      </c>
      <c r="U150" s="319" t="s">
        <v>306</v>
      </c>
      <c r="V150" s="319" t="s">
        <v>307</v>
      </c>
      <c r="W150" s="319" t="s">
        <v>1633</v>
      </c>
      <c r="X150" s="319" t="s">
        <v>1633</v>
      </c>
      <c r="Y150" s="319" t="s">
        <v>1633</v>
      </c>
      <c r="Z150" s="319" t="s">
        <v>1633</v>
      </c>
      <c r="AA150" s="319" t="s">
        <v>1874</v>
      </c>
      <c r="AB150" s="319" t="s">
        <v>1633</v>
      </c>
      <c r="AC150" s="320">
        <v>45713</v>
      </c>
      <c r="AD150" s="319"/>
      <c r="AE150" s="319"/>
      <c r="AF150" s="319" t="s">
        <v>1633</v>
      </c>
      <c r="AG150" s="319" t="s">
        <v>2321</v>
      </c>
      <c r="AH150" s="319" t="s">
        <v>1875</v>
      </c>
      <c r="AI150" s="319" t="s">
        <v>1876</v>
      </c>
      <c r="AJ150" s="322">
        <v>1</v>
      </c>
      <c r="AK150" s="319" t="s">
        <v>2039</v>
      </c>
      <c r="AL150" s="323" t="s">
        <v>1877</v>
      </c>
      <c r="AM150" s="319" t="s">
        <v>1633</v>
      </c>
      <c r="AN150" s="319" t="s">
        <v>1633</v>
      </c>
      <c r="AO150" s="319" t="s">
        <v>1633</v>
      </c>
      <c r="AP150" s="183" t="s">
        <v>1880</v>
      </c>
      <c r="AQ150" s="183" t="s">
        <v>2113</v>
      </c>
      <c r="AS150" s="183" t="s">
        <v>1641</v>
      </c>
      <c r="AT150" s="183" t="s">
        <v>1817</v>
      </c>
      <c r="AU150" s="183" t="str">
        <f t="shared" si="4"/>
        <v>SMS</v>
      </c>
      <c r="AV150" s="324">
        <f t="shared" si="5"/>
        <v>250000</v>
      </c>
    </row>
    <row r="151" spans="1:48" x14ac:dyDescent="0.25">
      <c r="A151" s="319" t="s">
        <v>1867</v>
      </c>
      <c r="B151" s="319" t="s">
        <v>1823</v>
      </c>
      <c r="C151" s="319" t="s">
        <v>1868</v>
      </c>
      <c r="D151" s="319" t="s">
        <v>1888</v>
      </c>
      <c r="E151" s="320">
        <v>45713</v>
      </c>
      <c r="F151" s="319" t="s">
        <v>1633</v>
      </c>
      <c r="G151" s="319" t="s">
        <v>1633</v>
      </c>
      <c r="H151" s="319">
        <v>50800020</v>
      </c>
      <c r="I151" s="319" t="s">
        <v>2322</v>
      </c>
      <c r="J151" s="319" t="s">
        <v>1633</v>
      </c>
      <c r="K151" s="319" t="s">
        <v>454</v>
      </c>
      <c r="L151" s="320">
        <v>45713</v>
      </c>
      <c r="M151" s="319" t="s">
        <v>2301</v>
      </c>
      <c r="N151" s="319" t="s">
        <v>2323</v>
      </c>
      <c r="O151" s="320"/>
      <c r="P151" s="319" t="s">
        <v>1873</v>
      </c>
      <c r="Q151" s="319" t="s">
        <v>1534</v>
      </c>
      <c r="R151" s="322">
        <v>11659280</v>
      </c>
      <c r="S151" s="319" t="s">
        <v>89</v>
      </c>
      <c r="T151" s="321">
        <v>713.15</v>
      </c>
      <c r="U151" s="319" t="s">
        <v>306</v>
      </c>
      <c r="V151" s="319" t="s">
        <v>307</v>
      </c>
      <c r="W151" s="319" t="s">
        <v>1633</v>
      </c>
      <c r="X151" s="319" t="s">
        <v>1633</v>
      </c>
      <c r="Y151" s="319" t="s">
        <v>1633</v>
      </c>
      <c r="Z151" s="319" t="s">
        <v>1633</v>
      </c>
      <c r="AA151" s="319" t="s">
        <v>1874</v>
      </c>
      <c r="AB151" s="319" t="s">
        <v>1633</v>
      </c>
      <c r="AC151" s="320">
        <v>45713</v>
      </c>
      <c r="AD151" s="319"/>
      <c r="AE151" s="319"/>
      <c r="AF151" s="319" t="s">
        <v>1633</v>
      </c>
      <c r="AG151" s="319" t="s">
        <v>2236</v>
      </c>
      <c r="AH151" s="319" t="s">
        <v>1875</v>
      </c>
      <c r="AI151" s="319" t="s">
        <v>1876</v>
      </c>
      <c r="AJ151" s="322">
        <v>1</v>
      </c>
      <c r="AK151" s="319" t="s">
        <v>1709</v>
      </c>
      <c r="AL151" s="323" t="s">
        <v>1877</v>
      </c>
      <c r="AM151" s="319" t="s">
        <v>1633</v>
      </c>
      <c r="AN151" s="319" t="s">
        <v>1633</v>
      </c>
      <c r="AO151" s="319" t="s">
        <v>1633</v>
      </c>
      <c r="AP151" s="183" t="s">
        <v>1880</v>
      </c>
      <c r="AQ151" s="183" t="s">
        <v>2113</v>
      </c>
      <c r="AS151" s="183" t="s">
        <v>1641</v>
      </c>
      <c r="AT151" s="183" t="s">
        <v>1817</v>
      </c>
      <c r="AU151" s="183" t="str">
        <f t="shared" si="4"/>
        <v>SMS</v>
      </c>
      <c r="AV151" s="324">
        <f t="shared" si="5"/>
        <v>11659280</v>
      </c>
    </row>
    <row r="152" spans="1:48" x14ac:dyDescent="0.25">
      <c r="A152" s="319" t="s">
        <v>1867</v>
      </c>
      <c r="B152" s="319" t="s">
        <v>1823</v>
      </c>
      <c r="C152" s="319" t="s">
        <v>1868</v>
      </c>
      <c r="D152" s="319" t="s">
        <v>1882</v>
      </c>
      <c r="E152" s="320">
        <v>45714</v>
      </c>
      <c r="F152" s="319" t="s">
        <v>2324</v>
      </c>
      <c r="G152" s="319" t="s">
        <v>1884</v>
      </c>
      <c r="H152" s="319">
        <v>50300050</v>
      </c>
      <c r="I152" s="319" t="s">
        <v>2325</v>
      </c>
      <c r="J152" s="319" t="s">
        <v>1633</v>
      </c>
      <c r="K152" s="319" t="s">
        <v>1373</v>
      </c>
      <c r="L152" s="320">
        <v>45714</v>
      </c>
      <c r="M152" s="319" t="s">
        <v>1886</v>
      </c>
      <c r="N152" s="319" t="s">
        <v>2326</v>
      </c>
      <c r="O152" s="320"/>
      <c r="P152" s="319" t="s">
        <v>1873</v>
      </c>
      <c r="Q152" s="319" t="s">
        <v>1534</v>
      </c>
      <c r="R152" s="322">
        <v>21177767</v>
      </c>
      <c r="S152" s="319" t="s">
        <v>89</v>
      </c>
      <c r="T152" s="321">
        <v>1299.49</v>
      </c>
      <c r="U152" s="319" t="s">
        <v>306</v>
      </c>
      <c r="V152" s="319" t="s">
        <v>307</v>
      </c>
      <c r="W152" s="319" t="s">
        <v>1633</v>
      </c>
      <c r="X152" s="319" t="s">
        <v>1633</v>
      </c>
      <c r="Y152" s="319" t="s">
        <v>1633</v>
      </c>
      <c r="Z152" s="319" t="s">
        <v>1633</v>
      </c>
      <c r="AA152" s="319" t="s">
        <v>1874</v>
      </c>
      <c r="AB152" s="319" t="s">
        <v>1633</v>
      </c>
      <c r="AC152" s="320">
        <v>45714</v>
      </c>
      <c r="AD152" s="319"/>
      <c r="AE152" s="319"/>
      <c r="AF152" s="319" t="s">
        <v>1633</v>
      </c>
      <c r="AG152" s="319" t="s">
        <v>1633</v>
      </c>
      <c r="AH152" s="319" t="s">
        <v>1875</v>
      </c>
      <c r="AI152" s="319" t="s">
        <v>1876</v>
      </c>
      <c r="AJ152" s="325">
        <v>0</v>
      </c>
      <c r="AK152" s="319" t="s">
        <v>1633</v>
      </c>
      <c r="AL152" s="319" t="s">
        <v>1633</v>
      </c>
      <c r="AM152" s="319" t="s">
        <v>1633</v>
      </c>
      <c r="AN152" s="319" t="s">
        <v>1633</v>
      </c>
      <c r="AO152" s="319" t="s">
        <v>1633</v>
      </c>
      <c r="AP152" s="183" t="s">
        <v>1880</v>
      </c>
      <c r="AQ152" s="183" t="s">
        <v>2113</v>
      </c>
      <c r="AS152" s="183" t="s">
        <v>1636</v>
      </c>
      <c r="AT152" s="183" t="s">
        <v>1817</v>
      </c>
      <c r="AU152" s="183" t="str">
        <f t="shared" si="4"/>
        <v>SMS</v>
      </c>
      <c r="AV152" s="324">
        <f t="shared" si="5"/>
        <v>21177767</v>
      </c>
    </row>
    <row r="153" spans="1:48" x14ac:dyDescent="0.25">
      <c r="A153" s="319" t="s">
        <v>1867</v>
      </c>
      <c r="B153" s="319" t="s">
        <v>1823</v>
      </c>
      <c r="C153" s="319" t="s">
        <v>1868</v>
      </c>
      <c r="D153" s="319" t="s">
        <v>1869</v>
      </c>
      <c r="E153" s="320">
        <v>45714</v>
      </c>
      <c r="F153" s="319" t="s">
        <v>2327</v>
      </c>
      <c r="G153" s="319" t="s">
        <v>1633</v>
      </c>
      <c r="H153" s="319">
        <v>50200010</v>
      </c>
      <c r="I153" s="319" t="s">
        <v>2328</v>
      </c>
      <c r="J153" s="319" t="s">
        <v>1633</v>
      </c>
      <c r="K153" s="319" t="s">
        <v>1635</v>
      </c>
      <c r="L153" s="320">
        <v>45714</v>
      </c>
      <c r="M153" s="319" t="s">
        <v>2329</v>
      </c>
      <c r="N153" s="319" t="s">
        <v>1633</v>
      </c>
      <c r="O153" s="320"/>
      <c r="P153" s="319" t="s">
        <v>1873</v>
      </c>
      <c r="Q153" s="319" t="s">
        <v>89</v>
      </c>
      <c r="R153" s="321">
        <v>15.44</v>
      </c>
      <c r="S153" s="319" t="s">
        <v>89</v>
      </c>
      <c r="T153" s="321">
        <v>15.44</v>
      </c>
      <c r="U153" s="319" t="s">
        <v>306</v>
      </c>
      <c r="V153" s="319" t="s">
        <v>307</v>
      </c>
      <c r="W153" s="319" t="s">
        <v>1633</v>
      </c>
      <c r="X153" s="319" t="s">
        <v>1633</v>
      </c>
      <c r="Y153" s="319" t="s">
        <v>1633</v>
      </c>
      <c r="Z153" s="319" t="s">
        <v>1633</v>
      </c>
      <c r="AA153" s="319" t="s">
        <v>1874</v>
      </c>
      <c r="AB153" s="319" t="s">
        <v>1633</v>
      </c>
      <c r="AC153" s="320">
        <v>45714</v>
      </c>
      <c r="AD153" s="319"/>
      <c r="AE153" s="319"/>
      <c r="AF153" s="319" t="s">
        <v>1633</v>
      </c>
      <c r="AG153" s="319" t="s">
        <v>1633</v>
      </c>
      <c r="AH153" s="319" t="s">
        <v>1875</v>
      </c>
      <c r="AI153" s="319" t="s">
        <v>1876</v>
      </c>
      <c r="AJ153" s="322">
        <v>22</v>
      </c>
      <c r="AK153" s="319" t="s">
        <v>1709</v>
      </c>
      <c r="AL153" s="323" t="s">
        <v>1877</v>
      </c>
      <c r="AM153" s="319" t="s">
        <v>2330</v>
      </c>
      <c r="AN153" s="319" t="s">
        <v>2331</v>
      </c>
      <c r="AO153" s="319" t="s">
        <v>1633</v>
      </c>
      <c r="AP153" s="183" t="s">
        <v>1880</v>
      </c>
      <c r="AQ153" s="183" t="s">
        <v>2113</v>
      </c>
      <c r="AS153" s="183" t="s">
        <v>1634</v>
      </c>
      <c r="AT153" s="183" t="s">
        <v>1817</v>
      </c>
      <c r="AU153" s="183" t="str">
        <f t="shared" si="4"/>
        <v>SMS</v>
      </c>
      <c r="AV153" s="324">
        <f t="shared" si="5"/>
        <v>254760</v>
      </c>
    </row>
    <row r="154" spans="1:48" x14ac:dyDescent="0.25">
      <c r="A154" s="319" t="s">
        <v>1867</v>
      </c>
      <c r="B154" s="319" t="s">
        <v>1823</v>
      </c>
      <c r="C154" s="319" t="s">
        <v>1868</v>
      </c>
      <c r="D154" s="319" t="s">
        <v>1869</v>
      </c>
      <c r="E154" s="320">
        <v>45714</v>
      </c>
      <c r="F154" s="319" t="s">
        <v>2327</v>
      </c>
      <c r="G154" s="319" t="s">
        <v>1633</v>
      </c>
      <c r="H154" s="319">
        <v>50200010</v>
      </c>
      <c r="I154" s="319" t="s">
        <v>2328</v>
      </c>
      <c r="J154" s="319" t="s">
        <v>1633</v>
      </c>
      <c r="K154" s="319" t="s">
        <v>1635</v>
      </c>
      <c r="L154" s="320">
        <v>45714</v>
      </c>
      <c r="M154" s="319" t="s">
        <v>2329</v>
      </c>
      <c r="N154" s="319" t="s">
        <v>1633</v>
      </c>
      <c r="O154" s="320"/>
      <c r="P154" s="319" t="s">
        <v>1873</v>
      </c>
      <c r="Q154" s="319" t="s">
        <v>89</v>
      </c>
      <c r="R154" s="321">
        <v>6.76</v>
      </c>
      <c r="S154" s="319" t="s">
        <v>89</v>
      </c>
      <c r="T154" s="321">
        <v>6.76</v>
      </c>
      <c r="U154" s="319" t="s">
        <v>306</v>
      </c>
      <c r="V154" s="319" t="s">
        <v>307</v>
      </c>
      <c r="W154" s="319" t="s">
        <v>1633</v>
      </c>
      <c r="X154" s="319" t="s">
        <v>1633</v>
      </c>
      <c r="Y154" s="319" t="s">
        <v>1633</v>
      </c>
      <c r="Z154" s="319" t="s">
        <v>1633</v>
      </c>
      <c r="AA154" s="319" t="s">
        <v>1874</v>
      </c>
      <c r="AB154" s="319" t="s">
        <v>1633</v>
      </c>
      <c r="AC154" s="320">
        <v>45714</v>
      </c>
      <c r="AD154" s="319"/>
      <c r="AE154" s="319"/>
      <c r="AF154" s="319" t="s">
        <v>1633</v>
      </c>
      <c r="AG154" s="319" t="s">
        <v>1633</v>
      </c>
      <c r="AH154" s="319" t="s">
        <v>1875</v>
      </c>
      <c r="AI154" s="319" t="s">
        <v>1876</v>
      </c>
      <c r="AJ154" s="322">
        <v>10</v>
      </c>
      <c r="AK154" s="319" t="s">
        <v>1709</v>
      </c>
      <c r="AL154" s="323" t="s">
        <v>1877</v>
      </c>
      <c r="AM154" s="319" t="s">
        <v>2332</v>
      </c>
      <c r="AN154" s="319" t="s">
        <v>2333</v>
      </c>
      <c r="AO154" s="319" t="s">
        <v>1633</v>
      </c>
      <c r="AP154" s="183" t="s">
        <v>1880</v>
      </c>
      <c r="AQ154" s="183" t="s">
        <v>2113</v>
      </c>
      <c r="AS154" s="183" t="s">
        <v>1634</v>
      </c>
      <c r="AT154" s="183" t="s">
        <v>1817</v>
      </c>
      <c r="AU154" s="183" t="str">
        <f t="shared" si="4"/>
        <v>SMS</v>
      </c>
      <c r="AV154" s="324">
        <f t="shared" si="5"/>
        <v>111540</v>
      </c>
    </row>
    <row r="155" spans="1:48" x14ac:dyDescent="0.25">
      <c r="A155" s="319" t="s">
        <v>1867</v>
      </c>
      <c r="B155" s="319" t="s">
        <v>1823</v>
      </c>
      <c r="C155" s="319" t="s">
        <v>1868</v>
      </c>
      <c r="D155" s="319" t="s">
        <v>1869</v>
      </c>
      <c r="E155" s="320">
        <v>45714</v>
      </c>
      <c r="F155" s="319" t="s">
        <v>2334</v>
      </c>
      <c r="G155" s="319" t="s">
        <v>1633</v>
      </c>
      <c r="H155" s="319">
        <v>50200010</v>
      </c>
      <c r="I155" s="319" t="s">
        <v>2328</v>
      </c>
      <c r="J155" s="319" t="s">
        <v>1633</v>
      </c>
      <c r="K155" s="319" t="s">
        <v>1635</v>
      </c>
      <c r="L155" s="320">
        <v>45714</v>
      </c>
      <c r="M155" s="319" t="s">
        <v>2329</v>
      </c>
      <c r="N155" s="319" t="s">
        <v>1633</v>
      </c>
      <c r="O155" s="320"/>
      <c r="P155" s="319" t="s">
        <v>1873</v>
      </c>
      <c r="Q155" s="319" t="s">
        <v>89</v>
      </c>
      <c r="R155" s="321">
        <v>8.2200000000000006</v>
      </c>
      <c r="S155" s="319" t="s">
        <v>89</v>
      </c>
      <c r="T155" s="321">
        <v>8.2200000000000006</v>
      </c>
      <c r="U155" s="319" t="s">
        <v>306</v>
      </c>
      <c r="V155" s="319" t="s">
        <v>307</v>
      </c>
      <c r="W155" s="319" t="s">
        <v>1633</v>
      </c>
      <c r="X155" s="319" t="s">
        <v>1633</v>
      </c>
      <c r="Y155" s="319" t="s">
        <v>1633</v>
      </c>
      <c r="Z155" s="319" t="s">
        <v>1633</v>
      </c>
      <c r="AA155" s="319" t="s">
        <v>1874</v>
      </c>
      <c r="AB155" s="319" t="s">
        <v>1633</v>
      </c>
      <c r="AC155" s="320">
        <v>45714</v>
      </c>
      <c r="AD155" s="319"/>
      <c r="AE155" s="319"/>
      <c r="AF155" s="319" t="s">
        <v>1633</v>
      </c>
      <c r="AG155" s="319" t="s">
        <v>1633</v>
      </c>
      <c r="AH155" s="319" t="s">
        <v>1875</v>
      </c>
      <c r="AI155" s="319" t="s">
        <v>1876</v>
      </c>
      <c r="AJ155" s="322">
        <v>30</v>
      </c>
      <c r="AK155" s="319" t="s">
        <v>1709</v>
      </c>
      <c r="AL155" s="323" t="s">
        <v>1877</v>
      </c>
      <c r="AM155" s="319" t="s">
        <v>2335</v>
      </c>
      <c r="AN155" s="319" t="s">
        <v>2336</v>
      </c>
      <c r="AO155" s="319" t="s">
        <v>1633</v>
      </c>
      <c r="AP155" s="183" t="s">
        <v>1880</v>
      </c>
      <c r="AQ155" s="183" t="s">
        <v>2113</v>
      </c>
      <c r="AS155" s="183" t="s">
        <v>1634</v>
      </c>
      <c r="AT155" s="183" t="s">
        <v>1817</v>
      </c>
      <c r="AU155" s="183" t="str">
        <f t="shared" si="4"/>
        <v>SMS</v>
      </c>
      <c r="AV155" s="324">
        <f t="shared" si="5"/>
        <v>135630</v>
      </c>
    </row>
    <row r="156" spans="1:48" x14ac:dyDescent="0.25">
      <c r="A156" s="319" t="s">
        <v>1867</v>
      </c>
      <c r="B156" s="319" t="s">
        <v>1823</v>
      </c>
      <c r="C156" s="319" t="s">
        <v>1868</v>
      </c>
      <c r="D156" s="319" t="s">
        <v>1869</v>
      </c>
      <c r="E156" s="320">
        <v>45714</v>
      </c>
      <c r="F156" s="319" t="s">
        <v>2337</v>
      </c>
      <c r="G156" s="319" t="s">
        <v>1633</v>
      </c>
      <c r="H156" s="319">
        <v>50200010</v>
      </c>
      <c r="I156" s="319" t="s">
        <v>2328</v>
      </c>
      <c r="J156" s="319" t="s">
        <v>1633</v>
      </c>
      <c r="K156" s="319" t="s">
        <v>1635</v>
      </c>
      <c r="L156" s="320">
        <v>45714</v>
      </c>
      <c r="M156" s="319" t="s">
        <v>2329</v>
      </c>
      <c r="N156" s="319" t="s">
        <v>1633</v>
      </c>
      <c r="O156" s="320"/>
      <c r="P156" s="319" t="s">
        <v>1873</v>
      </c>
      <c r="Q156" s="319" t="s">
        <v>89</v>
      </c>
      <c r="R156" s="321">
        <v>14.52</v>
      </c>
      <c r="S156" s="319" t="s">
        <v>89</v>
      </c>
      <c r="T156" s="321">
        <v>14.52</v>
      </c>
      <c r="U156" s="319" t="s">
        <v>306</v>
      </c>
      <c r="V156" s="319" t="s">
        <v>307</v>
      </c>
      <c r="W156" s="319" t="s">
        <v>1633</v>
      </c>
      <c r="X156" s="319" t="s">
        <v>1633</v>
      </c>
      <c r="Y156" s="319" t="s">
        <v>1633</v>
      </c>
      <c r="Z156" s="319" t="s">
        <v>1633</v>
      </c>
      <c r="AA156" s="319" t="s">
        <v>1874</v>
      </c>
      <c r="AB156" s="319" t="s">
        <v>1633</v>
      </c>
      <c r="AC156" s="320">
        <v>45714</v>
      </c>
      <c r="AD156" s="319"/>
      <c r="AE156" s="319"/>
      <c r="AF156" s="319" t="s">
        <v>1633</v>
      </c>
      <c r="AG156" s="319" t="s">
        <v>1633</v>
      </c>
      <c r="AH156" s="319" t="s">
        <v>1875</v>
      </c>
      <c r="AI156" s="319" t="s">
        <v>1876</v>
      </c>
      <c r="AJ156" s="322">
        <v>52</v>
      </c>
      <c r="AK156" s="319" t="s">
        <v>1709</v>
      </c>
      <c r="AL156" s="323" t="s">
        <v>1877</v>
      </c>
      <c r="AM156" s="319" t="s">
        <v>2275</v>
      </c>
      <c r="AN156" s="319" t="s">
        <v>2276</v>
      </c>
      <c r="AO156" s="319" t="s">
        <v>1633</v>
      </c>
      <c r="AP156" s="183" t="s">
        <v>1880</v>
      </c>
      <c r="AQ156" s="183" t="s">
        <v>2113</v>
      </c>
      <c r="AS156" s="183" t="s">
        <v>1634</v>
      </c>
      <c r="AT156" s="183" t="s">
        <v>1817</v>
      </c>
      <c r="AU156" s="183" t="str">
        <f t="shared" si="4"/>
        <v>SMS</v>
      </c>
      <c r="AV156" s="324">
        <f t="shared" si="5"/>
        <v>239580</v>
      </c>
    </row>
    <row r="157" spans="1:48" x14ac:dyDescent="0.25">
      <c r="A157" s="319" t="s">
        <v>1867</v>
      </c>
      <c r="B157" s="319" t="s">
        <v>1823</v>
      </c>
      <c r="C157" s="319" t="s">
        <v>1868</v>
      </c>
      <c r="D157" s="319" t="s">
        <v>1869</v>
      </c>
      <c r="E157" s="320">
        <v>45714</v>
      </c>
      <c r="F157" s="319" t="s">
        <v>2337</v>
      </c>
      <c r="G157" s="319" t="s">
        <v>1633</v>
      </c>
      <c r="H157" s="319">
        <v>50200010</v>
      </c>
      <c r="I157" s="319" t="s">
        <v>2328</v>
      </c>
      <c r="J157" s="319" t="s">
        <v>1633</v>
      </c>
      <c r="K157" s="319" t="s">
        <v>1635</v>
      </c>
      <c r="L157" s="320">
        <v>45714</v>
      </c>
      <c r="M157" s="319" t="s">
        <v>2329</v>
      </c>
      <c r="N157" s="319" t="s">
        <v>1633</v>
      </c>
      <c r="O157" s="320"/>
      <c r="P157" s="319" t="s">
        <v>1873</v>
      </c>
      <c r="Q157" s="319" t="s">
        <v>89</v>
      </c>
      <c r="R157" s="321">
        <v>20.5</v>
      </c>
      <c r="S157" s="319" t="s">
        <v>89</v>
      </c>
      <c r="T157" s="321">
        <v>20.5</v>
      </c>
      <c r="U157" s="319" t="s">
        <v>306</v>
      </c>
      <c r="V157" s="319" t="s">
        <v>307</v>
      </c>
      <c r="W157" s="319" t="s">
        <v>1633</v>
      </c>
      <c r="X157" s="319" t="s">
        <v>1633</v>
      </c>
      <c r="Y157" s="319" t="s">
        <v>1633</v>
      </c>
      <c r="Z157" s="319" t="s">
        <v>1633</v>
      </c>
      <c r="AA157" s="319" t="s">
        <v>1874</v>
      </c>
      <c r="AB157" s="319" t="s">
        <v>1633</v>
      </c>
      <c r="AC157" s="320">
        <v>45714</v>
      </c>
      <c r="AD157" s="319"/>
      <c r="AE157" s="319"/>
      <c r="AF157" s="319" t="s">
        <v>1633</v>
      </c>
      <c r="AG157" s="319" t="s">
        <v>1633</v>
      </c>
      <c r="AH157" s="319" t="s">
        <v>1875</v>
      </c>
      <c r="AI157" s="319" t="s">
        <v>1876</v>
      </c>
      <c r="AJ157" s="322">
        <v>50</v>
      </c>
      <c r="AK157" s="319" t="s">
        <v>1709</v>
      </c>
      <c r="AL157" s="323" t="s">
        <v>1877</v>
      </c>
      <c r="AM157" s="319" t="s">
        <v>2273</v>
      </c>
      <c r="AN157" s="319" t="s">
        <v>2274</v>
      </c>
      <c r="AO157" s="319" t="s">
        <v>1633</v>
      </c>
      <c r="AP157" s="183" t="s">
        <v>1880</v>
      </c>
      <c r="AQ157" s="183" t="s">
        <v>2113</v>
      </c>
      <c r="AS157" s="183" t="s">
        <v>1634</v>
      </c>
      <c r="AT157" s="183" t="s">
        <v>1817</v>
      </c>
      <c r="AU157" s="183" t="str">
        <f t="shared" si="4"/>
        <v>SMS</v>
      </c>
      <c r="AV157" s="324">
        <f t="shared" si="5"/>
        <v>338250</v>
      </c>
    </row>
    <row r="158" spans="1:48" x14ac:dyDescent="0.25">
      <c r="A158" s="319" t="s">
        <v>1867</v>
      </c>
      <c r="B158" s="319" t="s">
        <v>1823</v>
      </c>
      <c r="C158" s="319" t="s">
        <v>1868</v>
      </c>
      <c r="D158" s="319" t="s">
        <v>1869</v>
      </c>
      <c r="E158" s="320">
        <v>45714</v>
      </c>
      <c r="F158" s="319" t="s">
        <v>2338</v>
      </c>
      <c r="G158" s="319" t="s">
        <v>1633</v>
      </c>
      <c r="H158" s="319">
        <v>50200010</v>
      </c>
      <c r="I158" s="319" t="s">
        <v>2328</v>
      </c>
      <c r="J158" s="319" t="s">
        <v>1633</v>
      </c>
      <c r="K158" s="319" t="s">
        <v>1635</v>
      </c>
      <c r="L158" s="320">
        <v>45714</v>
      </c>
      <c r="M158" s="319" t="s">
        <v>2329</v>
      </c>
      <c r="N158" s="319" t="s">
        <v>1633</v>
      </c>
      <c r="O158" s="320"/>
      <c r="P158" s="319" t="s">
        <v>1873</v>
      </c>
      <c r="Q158" s="319" t="s">
        <v>89</v>
      </c>
      <c r="R158" s="321">
        <v>15.09</v>
      </c>
      <c r="S158" s="319" t="s">
        <v>89</v>
      </c>
      <c r="T158" s="321">
        <v>15.09</v>
      </c>
      <c r="U158" s="319" t="s">
        <v>306</v>
      </c>
      <c r="V158" s="319" t="s">
        <v>307</v>
      </c>
      <c r="W158" s="319" t="s">
        <v>1633</v>
      </c>
      <c r="X158" s="319" t="s">
        <v>1633</v>
      </c>
      <c r="Y158" s="319" t="s">
        <v>1633</v>
      </c>
      <c r="Z158" s="319" t="s">
        <v>1633</v>
      </c>
      <c r="AA158" s="319" t="s">
        <v>1874</v>
      </c>
      <c r="AB158" s="319" t="s">
        <v>1633</v>
      </c>
      <c r="AC158" s="320">
        <v>45714</v>
      </c>
      <c r="AD158" s="319"/>
      <c r="AE158" s="319"/>
      <c r="AF158" s="319" t="s">
        <v>1633</v>
      </c>
      <c r="AG158" s="319" t="s">
        <v>1633</v>
      </c>
      <c r="AH158" s="319" t="s">
        <v>1875</v>
      </c>
      <c r="AI158" s="319" t="s">
        <v>1876</v>
      </c>
      <c r="AJ158" s="322">
        <v>30</v>
      </c>
      <c r="AK158" s="319" t="s">
        <v>1709</v>
      </c>
      <c r="AL158" s="323" t="s">
        <v>1877</v>
      </c>
      <c r="AM158" s="319" t="s">
        <v>2262</v>
      </c>
      <c r="AN158" s="319" t="s">
        <v>2263</v>
      </c>
      <c r="AO158" s="319" t="s">
        <v>1633</v>
      </c>
      <c r="AP158" s="183" t="s">
        <v>1880</v>
      </c>
      <c r="AQ158" s="183" t="s">
        <v>2113</v>
      </c>
      <c r="AS158" s="183" t="s">
        <v>1634</v>
      </c>
      <c r="AT158" s="183" t="s">
        <v>1817</v>
      </c>
      <c r="AU158" s="183" t="str">
        <f t="shared" si="4"/>
        <v>SMS</v>
      </c>
      <c r="AV158" s="324">
        <f t="shared" si="5"/>
        <v>248985</v>
      </c>
    </row>
    <row r="159" spans="1:48" x14ac:dyDescent="0.25">
      <c r="A159" s="319" t="s">
        <v>1867</v>
      </c>
      <c r="B159" s="319" t="s">
        <v>1823</v>
      </c>
      <c r="C159" s="319" t="s">
        <v>1868</v>
      </c>
      <c r="D159" s="319" t="s">
        <v>1869</v>
      </c>
      <c r="E159" s="320">
        <v>45714</v>
      </c>
      <c r="F159" s="319" t="s">
        <v>2339</v>
      </c>
      <c r="G159" s="319" t="s">
        <v>1633</v>
      </c>
      <c r="H159" s="319">
        <v>50200010</v>
      </c>
      <c r="I159" s="319" t="s">
        <v>2328</v>
      </c>
      <c r="J159" s="319" t="s">
        <v>1633</v>
      </c>
      <c r="K159" s="319" t="s">
        <v>1635</v>
      </c>
      <c r="L159" s="320">
        <v>45714</v>
      </c>
      <c r="M159" s="319" t="s">
        <v>2329</v>
      </c>
      <c r="N159" s="319" t="s">
        <v>1633</v>
      </c>
      <c r="O159" s="320"/>
      <c r="P159" s="319" t="s">
        <v>1873</v>
      </c>
      <c r="Q159" s="319" t="s">
        <v>89</v>
      </c>
      <c r="R159" s="321">
        <v>1.58</v>
      </c>
      <c r="S159" s="319" t="s">
        <v>89</v>
      </c>
      <c r="T159" s="321">
        <v>1.58</v>
      </c>
      <c r="U159" s="319" t="s">
        <v>306</v>
      </c>
      <c r="V159" s="319" t="s">
        <v>307</v>
      </c>
      <c r="W159" s="319" t="s">
        <v>1633</v>
      </c>
      <c r="X159" s="319" t="s">
        <v>1633</v>
      </c>
      <c r="Y159" s="319" t="s">
        <v>1633</v>
      </c>
      <c r="Z159" s="319" t="s">
        <v>1633</v>
      </c>
      <c r="AA159" s="319" t="s">
        <v>1874</v>
      </c>
      <c r="AB159" s="319" t="s">
        <v>1633</v>
      </c>
      <c r="AC159" s="320">
        <v>45714</v>
      </c>
      <c r="AD159" s="319"/>
      <c r="AE159" s="319"/>
      <c r="AF159" s="319" t="s">
        <v>1633</v>
      </c>
      <c r="AG159" s="319" t="s">
        <v>1633</v>
      </c>
      <c r="AH159" s="319" t="s">
        <v>1875</v>
      </c>
      <c r="AI159" s="319" t="s">
        <v>1876</v>
      </c>
      <c r="AJ159" s="322">
        <v>12</v>
      </c>
      <c r="AK159" s="319" t="s">
        <v>1709</v>
      </c>
      <c r="AL159" s="323" t="s">
        <v>1877</v>
      </c>
      <c r="AM159" s="319" t="s">
        <v>2340</v>
      </c>
      <c r="AN159" s="319" t="s">
        <v>2341</v>
      </c>
      <c r="AO159" s="319" t="s">
        <v>1633</v>
      </c>
      <c r="AP159" s="183" t="s">
        <v>1880</v>
      </c>
      <c r="AQ159" s="183" t="s">
        <v>2113</v>
      </c>
      <c r="AS159" s="183" t="s">
        <v>1634</v>
      </c>
      <c r="AT159" s="183" t="s">
        <v>1817</v>
      </c>
      <c r="AU159" s="183" t="str">
        <f t="shared" si="4"/>
        <v>SMS</v>
      </c>
      <c r="AV159" s="324">
        <f t="shared" si="5"/>
        <v>26070</v>
      </c>
    </row>
    <row r="160" spans="1:48" x14ac:dyDescent="0.25">
      <c r="A160" s="319" t="s">
        <v>1867</v>
      </c>
      <c r="B160" s="319" t="s">
        <v>1823</v>
      </c>
      <c r="C160" s="319" t="s">
        <v>1868</v>
      </c>
      <c r="D160" s="319" t="s">
        <v>1888</v>
      </c>
      <c r="E160" s="320">
        <v>45714</v>
      </c>
      <c r="F160" s="319" t="s">
        <v>2342</v>
      </c>
      <c r="G160" s="319" t="s">
        <v>1633</v>
      </c>
      <c r="H160" s="319">
        <v>50800020</v>
      </c>
      <c r="I160" s="319" t="s">
        <v>2343</v>
      </c>
      <c r="J160" s="319" t="s">
        <v>1633</v>
      </c>
      <c r="K160" s="319" t="s">
        <v>454</v>
      </c>
      <c r="L160" s="320">
        <v>45714</v>
      </c>
      <c r="M160" s="319" t="s">
        <v>2329</v>
      </c>
      <c r="N160" s="319" t="s">
        <v>2344</v>
      </c>
      <c r="O160" s="320"/>
      <c r="P160" s="319" t="s">
        <v>1873</v>
      </c>
      <c r="Q160" s="319" t="s">
        <v>1534</v>
      </c>
      <c r="R160" s="322">
        <v>650000</v>
      </c>
      <c r="S160" s="319" t="s">
        <v>89</v>
      </c>
      <c r="T160" s="321">
        <v>39.880000000000003</v>
      </c>
      <c r="U160" s="319" t="s">
        <v>306</v>
      </c>
      <c r="V160" s="319" t="s">
        <v>307</v>
      </c>
      <c r="W160" s="319" t="s">
        <v>1633</v>
      </c>
      <c r="X160" s="319" t="s">
        <v>1633</v>
      </c>
      <c r="Y160" s="319" t="s">
        <v>1633</v>
      </c>
      <c r="Z160" s="319" t="s">
        <v>1633</v>
      </c>
      <c r="AA160" s="319" t="s">
        <v>1874</v>
      </c>
      <c r="AB160" s="319" t="s">
        <v>1633</v>
      </c>
      <c r="AC160" s="320">
        <v>45714</v>
      </c>
      <c r="AD160" s="319"/>
      <c r="AE160" s="319"/>
      <c r="AF160" s="319" t="s">
        <v>1633</v>
      </c>
      <c r="AG160" s="319" t="s">
        <v>2345</v>
      </c>
      <c r="AH160" s="319" t="s">
        <v>1875</v>
      </c>
      <c r="AI160" s="319" t="s">
        <v>1876</v>
      </c>
      <c r="AJ160" s="326">
        <v>4</v>
      </c>
      <c r="AK160" s="319" t="s">
        <v>123</v>
      </c>
      <c r="AL160" s="323" t="s">
        <v>1877</v>
      </c>
      <c r="AM160" s="319" t="s">
        <v>1633</v>
      </c>
      <c r="AN160" s="319" t="s">
        <v>1633</v>
      </c>
      <c r="AO160" s="319" t="s">
        <v>1633</v>
      </c>
      <c r="AP160" s="183" t="s">
        <v>1880</v>
      </c>
      <c r="AQ160" s="183" t="s">
        <v>2113</v>
      </c>
      <c r="AS160" s="183" t="s">
        <v>1641</v>
      </c>
      <c r="AT160" s="183" t="s">
        <v>1817</v>
      </c>
      <c r="AU160" s="183" t="str">
        <f t="shared" si="4"/>
        <v>SMS</v>
      </c>
      <c r="AV160" s="324">
        <f t="shared" si="5"/>
        <v>650000</v>
      </c>
    </row>
    <row r="161" spans="1:48" x14ac:dyDescent="0.25">
      <c r="A161" s="319" t="s">
        <v>1867</v>
      </c>
      <c r="B161" s="319" t="s">
        <v>1823</v>
      </c>
      <c r="C161" s="319" t="s">
        <v>1868</v>
      </c>
      <c r="D161" s="319" t="s">
        <v>1888</v>
      </c>
      <c r="E161" s="320">
        <v>45714</v>
      </c>
      <c r="F161" s="319" t="s">
        <v>2346</v>
      </c>
      <c r="G161" s="319" t="s">
        <v>1633</v>
      </c>
      <c r="H161" s="319">
        <v>50800020</v>
      </c>
      <c r="I161" s="319" t="s">
        <v>2347</v>
      </c>
      <c r="J161" s="319" t="s">
        <v>1633</v>
      </c>
      <c r="K161" s="319" t="s">
        <v>454</v>
      </c>
      <c r="L161" s="320">
        <v>45714</v>
      </c>
      <c r="M161" s="319" t="s">
        <v>2329</v>
      </c>
      <c r="N161" s="319" t="s">
        <v>2344</v>
      </c>
      <c r="O161" s="320"/>
      <c r="P161" s="319" t="s">
        <v>1873</v>
      </c>
      <c r="Q161" s="319" t="s">
        <v>1534</v>
      </c>
      <c r="R161" s="322">
        <v>193056</v>
      </c>
      <c r="S161" s="319" t="s">
        <v>89</v>
      </c>
      <c r="T161" s="321">
        <v>11.85</v>
      </c>
      <c r="U161" s="319" t="s">
        <v>306</v>
      </c>
      <c r="V161" s="319" t="s">
        <v>307</v>
      </c>
      <c r="W161" s="319" t="s">
        <v>1633</v>
      </c>
      <c r="X161" s="319" t="s">
        <v>1633</v>
      </c>
      <c r="Y161" s="319" t="s">
        <v>1633</v>
      </c>
      <c r="Z161" s="319" t="s">
        <v>1633</v>
      </c>
      <c r="AA161" s="319" t="s">
        <v>1874</v>
      </c>
      <c r="AB161" s="319" t="s">
        <v>1633</v>
      </c>
      <c r="AC161" s="320">
        <v>45714</v>
      </c>
      <c r="AD161" s="319"/>
      <c r="AE161" s="319"/>
      <c r="AF161" s="319" t="s">
        <v>1633</v>
      </c>
      <c r="AG161" s="319" t="s">
        <v>2345</v>
      </c>
      <c r="AH161" s="319" t="s">
        <v>1875</v>
      </c>
      <c r="AI161" s="319" t="s">
        <v>1876</v>
      </c>
      <c r="AJ161" s="326">
        <v>4</v>
      </c>
      <c r="AK161" s="319" t="s">
        <v>123</v>
      </c>
      <c r="AL161" s="323" t="s">
        <v>1877</v>
      </c>
      <c r="AM161" s="319" t="s">
        <v>1633</v>
      </c>
      <c r="AN161" s="319" t="s">
        <v>1633</v>
      </c>
      <c r="AO161" s="319" t="s">
        <v>1633</v>
      </c>
      <c r="AP161" s="183" t="s">
        <v>1880</v>
      </c>
      <c r="AQ161" s="183" t="s">
        <v>2113</v>
      </c>
      <c r="AS161" s="183" t="s">
        <v>1641</v>
      </c>
      <c r="AT161" s="183" t="s">
        <v>1817</v>
      </c>
      <c r="AU161" s="183" t="str">
        <f t="shared" si="4"/>
        <v>SMS</v>
      </c>
      <c r="AV161" s="324">
        <f t="shared" si="5"/>
        <v>193056</v>
      </c>
    </row>
    <row r="162" spans="1:48" x14ac:dyDescent="0.25">
      <c r="A162" s="319" t="s">
        <v>1867</v>
      </c>
      <c r="B162" s="319" t="s">
        <v>1823</v>
      </c>
      <c r="C162" s="319" t="s">
        <v>1868</v>
      </c>
      <c r="D162" s="319" t="s">
        <v>1888</v>
      </c>
      <c r="E162" s="320">
        <v>45714</v>
      </c>
      <c r="F162" s="319" t="s">
        <v>2348</v>
      </c>
      <c r="G162" s="319" t="s">
        <v>1633</v>
      </c>
      <c r="H162" s="319">
        <v>50800020</v>
      </c>
      <c r="I162" s="319" t="s">
        <v>2349</v>
      </c>
      <c r="J162" s="319" t="s">
        <v>1633</v>
      </c>
      <c r="K162" s="319" t="s">
        <v>454</v>
      </c>
      <c r="L162" s="320">
        <v>45714</v>
      </c>
      <c r="M162" s="319" t="s">
        <v>2329</v>
      </c>
      <c r="N162" s="319" t="s">
        <v>2344</v>
      </c>
      <c r="O162" s="320"/>
      <c r="P162" s="319" t="s">
        <v>1873</v>
      </c>
      <c r="Q162" s="319" t="s">
        <v>1534</v>
      </c>
      <c r="R162" s="322">
        <v>224940</v>
      </c>
      <c r="S162" s="319" t="s">
        <v>89</v>
      </c>
      <c r="T162" s="321">
        <v>13.8</v>
      </c>
      <c r="U162" s="319" t="s">
        <v>306</v>
      </c>
      <c r="V162" s="319" t="s">
        <v>307</v>
      </c>
      <c r="W162" s="319" t="s">
        <v>1633</v>
      </c>
      <c r="X162" s="319" t="s">
        <v>1633</v>
      </c>
      <c r="Y162" s="319" t="s">
        <v>1633</v>
      </c>
      <c r="Z162" s="319" t="s">
        <v>1633</v>
      </c>
      <c r="AA162" s="319" t="s">
        <v>1874</v>
      </c>
      <c r="AB162" s="319" t="s">
        <v>1633</v>
      </c>
      <c r="AC162" s="320">
        <v>45714</v>
      </c>
      <c r="AD162" s="319"/>
      <c r="AE162" s="319"/>
      <c r="AF162" s="319" t="s">
        <v>1633</v>
      </c>
      <c r="AG162" s="319" t="s">
        <v>2345</v>
      </c>
      <c r="AH162" s="319" t="s">
        <v>1875</v>
      </c>
      <c r="AI162" s="319" t="s">
        <v>1876</v>
      </c>
      <c r="AJ162" s="322">
        <v>20</v>
      </c>
      <c r="AK162" s="319" t="s">
        <v>2025</v>
      </c>
      <c r="AL162" s="323" t="s">
        <v>1877</v>
      </c>
      <c r="AM162" s="319" t="s">
        <v>1633</v>
      </c>
      <c r="AN162" s="319" t="s">
        <v>1633</v>
      </c>
      <c r="AO162" s="319" t="s">
        <v>1633</v>
      </c>
      <c r="AP162" s="183" t="s">
        <v>1880</v>
      </c>
      <c r="AQ162" s="183" t="s">
        <v>2113</v>
      </c>
      <c r="AS162" s="183" t="s">
        <v>1641</v>
      </c>
      <c r="AT162" s="183" t="s">
        <v>1817</v>
      </c>
      <c r="AU162" s="183" t="str">
        <f t="shared" si="4"/>
        <v>SMS</v>
      </c>
      <c r="AV162" s="324">
        <f t="shared" si="5"/>
        <v>224940</v>
      </c>
    </row>
    <row r="163" spans="1:48" x14ac:dyDescent="0.25">
      <c r="A163" s="319" t="s">
        <v>1867</v>
      </c>
      <c r="B163" s="319" t="s">
        <v>1823</v>
      </c>
      <c r="C163" s="319" t="s">
        <v>1868</v>
      </c>
      <c r="D163" s="319" t="s">
        <v>1893</v>
      </c>
      <c r="E163" s="320">
        <v>45716</v>
      </c>
      <c r="F163" s="319" t="s">
        <v>1928</v>
      </c>
      <c r="G163" s="319" t="s">
        <v>1929</v>
      </c>
      <c r="H163" s="319">
        <v>50300030</v>
      </c>
      <c r="I163" s="319" t="s">
        <v>2350</v>
      </c>
      <c r="J163" s="319" t="s">
        <v>1633</v>
      </c>
      <c r="K163" s="319" t="s">
        <v>1371</v>
      </c>
      <c r="L163" s="320">
        <v>45716</v>
      </c>
      <c r="M163" s="323" t="s">
        <v>1931</v>
      </c>
      <c r="N163" s="323" t="s">
        <v>1931</v>
      </c>
      <c r="O163" s="320"/>
      <c r="P163" s="319" t="s">
        <v>1873</v>
      </c>
      <c r="Q163" s="319" t="s">
        <v>89</v>
      </c>
      <c r="R163" s="321">
        <v>1283.3</v>
      </c>
      <c r="S163" s="319" t="s">
        <v>89</v>
      </c>
      <c r="T163" s="321">
        <v>1283.3</v>
      </c>
      <c r="U163" s="319" t="s">
        <v>306</v>
      </c>
      <c r="V163" s="319" t="s">
        <v>307</v>
      </c>
      <c r="W163" s="319" t="s">
        <v>1633</v>
      </c>
      <c r="X163" s="319" t="s">
        <v>1633</v>
      </c>
      <c r="Y163" s="319" t="s">
        <v>1633</v>
      </c>
      <c r="Z163" s="319" t="s">
        <v>1633</v>
      </c>
      <c r="AA163" s="319" t="s">
        <v>1874</v>
      </c>
      <c r="AB163" s="319" t="s">
        <v>1633</v>
      </c>
      <c r="AC163" s="320">
        <v>45714</v>
      </c>
      <c r="AD163" s="319"/>
      <c r="AE163" s="319"/>
      <c r="AF163" s="319" t="s">
        <v>1633</v>
      </c>
      <c r="AG163" s="319" t="s">
        <v>1633</v>
      </c>
      <c r="AH163" s="319" t="s">
        <v>1875</v>
      </c>
      <c r="AI163" s="319" t="s">
        <v>1876</v>
      </c>
      <c r="AJ163" s="325">
        <v>0</v>
      </c>
      <c r="AK163" s="319" t="s">
        <v>1633</v>
      </c>
      <c r="AL163" s="319" t="s">
        <v>1633</v>
      </c>
      <c r="AM163" s="319" t="s">
        <v>1633</v>
      </c>
      <c r="AN163" s="319" t="s">
        <v>1633</v>
      </c>
      <c r="AO163" s="319" t="s">
        <v>1633</v>
      </c>
      <c r="AP163" s="183" t="s">
        <v>1880</v>
      </c>
      <c r="AQ163" s="183" t="s">
        <v>2113</v>
      </c>
      <c r="AS163" s="183" t="s">
        <v>1636</v>
      </c>
      <c r="AT163" s="183" t="s">
        <v>1817</v>
      </c>
      <c r="AU163" s="183" t="str">
        <f t="shared" si="4"/>
        <v>SMS</v>
      </c>
      <c r="AV163" s="324">
        <f t="shared" si="5"/>
        <v>21174450</v>
      </c>
    </row>
    <row r="164" spans="1:48" x14ac:dyDescent="0.25">
      <c r="A164" s="319" t="s">
        <v>1867</v>
      </c>
      <c r="B164" s="319" t="s">
        <v>1823</v>
      </c>
      <c r="C164" s="319" t="s">
        <v>1868</v>
      </c>
      <c r="D164" s="319" t="s">
        <v>1882</v>
      </c>
      <c r="E164" s="320">
        <v>45714</v>
      </c>
      <c r="F164" s="319" t="s">
        <v>2351</v>
      </c>
      <c r="G164" s="319" t="s">
        <v>1884</v>
      </c>
      <c r="H164" s="319">
        <v>50300020</v>
      </c>
      <c r="I164" s="319" t="s">
        <v>2352</v>
      </c>
      <c r="J164" s="319" t="s">
        <v>1633</v>
      </c>
      <c r="K164" s="319" t="s">
        <v>1370</v>
      </c>
      <c r="L164" s="320">
        <v>45714</v>
      </c>
      <c r="M164" s="319" t="s">
        <v>1886</v>
      </c>
      <c r="N164" s="319" t="s">
        <v>1887</v>
      </c>
      <c r="O164" s="320"/>
      <c r="P164" s="319" t="s">
        <v>1873</v>
      </c>
      <c r="Q164" s="319" t="s">
        <v>1534</v>
      </c>
      <c r="R164" s="322">
        <v>33331490</v>
      </c>
      <c r="S164" s="319" t="s">
        <v>89</v>
      </c>
      <c r="T164" s="321">
        <v>2045.25</v>
      </c>
      <c r="U164" s="319" t="s">
        <v>306</v>
      </c>
      <c r="V164" s="319" t="s">
        <v>307</v>
      </c>
      <c r="W164" s="319" t="s">
        <v>1633</v>
      </c>
      <c r="X164" s="319" t="s">
        <v>1633</v>
      </c>
      <c r="Y164" s="319" t="s">
        <v>1633</v>
      </c>
      <c r="Z164" s="319" t="s">
        <v>1633</v>
      </c>
      <c r="AA164" s="319" t="s">
        <v>1874</v>
      </c>
      <c r="AB164" s="319" t="s">
        <v>1633</v>
      </c>
      <c r="AC164" s="320">
        <v>45714</v>
      </c>
      <c r="AD164" s="319"/>
      <c r="AE164" s="319"/>
      <c r="AF164" s="319" t="s">
        <v>1633</v>
      </c>
      <c r="AG164" s="319" t="s">
        <v>1633</v>
      </c>
      <c r="AH164" s="319" t="s">
        <v>1875</v>
      </c>
      <c r="AI164" s="319" t="s">
        <v>1876</v>
      </c>
      <c r="AJ164" s="325">
        <v>0</v>
      </c>
      <c r="AK164" s="319" t="s">
        <v>1633</v>
      </c>
      <c r="AL164" s="319" t="s">
        <v>1633</v>
      </c>
      <c r="AM164" s="319" t="s">
        <v>1633</v>
      </c>
      <c r="AN164" s="319" t="s">
        <v>1633</v>
      </c>
      <c r="AO164" s="319" t="s">
        <v>1633</v>
      </c>
      <c r="AP164" s="183" t="s">
        <v>1880</v>
      </c>
      <c r="AQ164" s="183" t="s">
        <v>2113</v>
      </c>
      <c r="AS164" s="183" t="s">
        <v>1640</v>
      </c>
      <c r="AT164" s="183" t="s">
        <v>1817</v>
      </c>
      <c r="AU164" s="183" t="str">
        <f t="shared" si="4"/>
        <v>SMS</v>
      </c>
      <c r="AV164" s="324">
        <f t="shared" si="5"/>
        <v>33331490</v>
      </c>
    </row>
    <row r="165" spans="1:48" x14ac:dyDescent="0.25">
      <c r="A165" s="319" t="s">
        <v>1867</v>
      </c>
      <c r="B165" s="319" t="s">
        <v>1823</v>
      </c>
      <c r="C165" s="319" t="s">
        <v>1868</v>
      </c>
      <c r="D165" s="319" t="s">
        <v>1882</v>
      </c>
      <c r="E165" s="320">
        <v>45714</v>
      </c>
      <c r="F165" s="319" t="s">
        <v>2351</v>
      </c>
      <c r="G165" s="319" t="s">
        <v>1884</v>
      </c>
      <c r="H165" s="319">
        <v>50300040</v>
      </c>
      <c r="I165" s="319" t="s">
        <v>2352</v>
      </c>
      <c r="J165" s="319" t="s">
        <v>1633</v>
      </c>
      <c r="K165" s="319" t="s">
        <v>1372</v>
      </c>
      <c r="L165" s="320">
        <v>45714</v>
      </c>
      <c r="M165" s="319" t="s">
        <v>1886</v>
      </c>
      <c r="N165" s="319" t="s">
        <v>1887</v>
      </c>
      <c r="O165" s="320"/>
      <c r="P165" s="319" t="s">
        <v>1873</v>
      </c>
      <c r="Q165" s="319" t="s">
        <v>1534</v>
      </c>
      <c r="R165" s="322">
        <v>5157481</v>
      </c>
      <c r="S165" s="319" t="s">
        <v>89</v>
      </c>
      <c r="T165" s="321">
        <v>316.47000000000003</v>
      </c>
      <c r="U165" s="319" t="s">
        <v>306</v>
      </c>
      <c r="V165" s="319" t="s">
        <v>307</v>
      </c>
      <c r="W165" s="319" t="s">
        <v>1633</v>
      </c>
      <c r="X165" s="319" t="s">
        <v>1633</v>
      </c>
      <c r="Y165" s="319" t="s">
        <v>1633</v>
      </c>
      <c r="Z165" s="319" t="s">
        <v>1633</v>
      </c>
      <c r="AA165" s="319" t="s">
        <v>1874</v>
      </c>
      <c r="AB165" s="319" t="s">
        <v>1633</v>
      </c>
      <c r="AC165" s="320">
        <v>45714</v>
      </c>
      <c r="AD165" s="319"/>
      <c r="AE165" s="319"/>
      <c r="AF165" s="319" t="s">
        <v>1633</v>
      </c>
      <c r="AG165" s="319" t="s">
        <v>1633</v>
      </c>
      <c r="AH165" s="319" t="s">
        <v>1875</v>
      </c>
      <c r="AI165" s="319" t="s">
        <v>1876</v>
      </c>
      <c r="AJ165" s="325">
        <v>0</v>
      </c>
      <c r="AK165" s="319" t="s">
        <v>1633</v>
      </c>
      <c r="AL165" s="319" t="s">
        <v>1633</v>
      </c>
      <c r="AM165" s="319" t="s">
        <v>1633</v>
      </c>
      <c r="AN165" s="319" t="s">
        <v>1633</v>
      </c>
      <c r="AO165" s="319" t="s">
        <v>1633</v>
      </c>
      <c r="AP165" s="183" t="s">
        <v>1880</v>
      </c>
      <c r="AQ165" s="183" t="s">
        <v>2113</v>
      </c>
      <c r="AS165" s="183" t="s">
        <v>1636</v>
      </c>
      <c r="AT165" s="183" t="s">
        <v>1817</v>
      </c>
      <c r="AU165" s="183" t="str">
        <f t="shared" si="4"/>
        <v>SMS</v>
      </c>
      <c r="AV165" s="324">
        <f t="shared" si="5"/>
        <v>5157481</v>
      </c>
    </row>
    <row r="166" spans="1:48" x14ac:dyDescent="0.25">
      <c r="A166" s="319" t="s">
        <v>1867</v>
      </c>
      <c r="B166" s="319" t="s">
        <v>1823</v>
      </c>
      <c r="C166" s="319" t="s">
        <v>1868</v>
      </c>
      <c r="D166" s="319" t="s">
        <v>1882</v>
      </c>
      <c r="E166" s="320">
        <v>45714</v>
      </c>
      <c r="F166" s="319" t="s">
        <v>2351</v>
      </c>
      <c r="G166" s="319" t="s">
        <v>1884</v>
      </c>
      <c r="H166" s="319">
        <v>50300010</v>
      </c>
      <c r="I166" s="319" t="s">
        <v>2352</v>
      </c>
      <c r="J166" s="319" t="s">
        <v>1633</v>
      </c>
      <c r="K166" s="319" t="s">
        <v>1369</v>
      </c>
      <c r="L166" s="320">
        <v>45714</v>
      </c>
      <c r="M166" s="319" t="s">
        <v>1886</v>
      </c>
      <c r="N166" s="319" t="s">
        <v>1887</v>
      </c>
      <c r="O166" s="320"/>
      <c r="P166" s="319" t="s">
        <v>1873</v>
      </c>
      <c r="Q166" s="319" t="s">
        <v>1534</v>
      </c>
      <c r="R166" s="322">
        <v>217592504</v>
      </c>
      <c r="S166" s="319" t="s">
        <v>89</v>
      </c>
      <c r="T166" s="321">
        <v>13351.69</v>
      </c>
      <c r="U166" s="319" t="s">
        <v>306</v>
      </c>
      <c r="V166" s="319" t="s">
        <v>307</v>
      </c>
      <c r="W166" s="319" t="s">
        <v>1633</v>
      </c>
      <c r="X166" s="319" t="s">
        <v>1633</v>
      </c>
      <c r="Y166" s="319" t="s">
        <v>1633</v>
      </c>
      <c r="Z166" s="319" t="s">
        <v>1633</v>
      </c>
      <c r="AA166" s="319" t="s">
        <v>1874</v>
      </c>
      <c r="AB166" s="319" t="s">
        <v>1633</v>
      </c>
      <c r="AC166" s="320">
        <v>45714</v>
      </c>
      <c r="AD166" s="319"/>
      <c r="AE166" s="319"/>
      <c r="AF166" s="319" t="s">
        <v>1633</v>
      </c>
      <c r="AG166" s="319" t="s">
        <v>1633</v>
      </c>
      <c r="AH166" s="319" t="s">
        <v>1875</v>
      </c>
      <c r="AI166" s="319" t="s">
        <v>1876</v>
      </c>
      <c r="AJ166" s="325">
        <v>0</v>
      </c>
      <c r="AK166" s="319" t="s">
        <v>1633</v>
      </c>
      <c r="AL166" s="319" t="s">
        <v>1633</v>
      </c>
      <c r="AM166" s="319" t="s">
        <v>1633</v>
      </c>
      <c r="AN166" s="319" t="s">
        <v>1633</v>
      </c>
      <c r="AO166" s="319" t="s">
        <v>1633</v>
      </c>
      <c r="AP166" s="183" t="s">
        <v>1880</v>
      </c>
      <c r="AQ166" s="183" t="s">
        <v>2113</v>
      </c>
      <c r="AS166" s="183" t="s">
        <v>1636</v>
      </c>
      <c r="AT166" s="183" t="s">
        <v>1817</v>
      </c>
      <c r="AU166" s="183" t="str">
        <f t="shared" si="4"/>
        <v>SMS</v>
      </c>
      <c r="AV166" s="324">
        <f t="shared" si="5"/>
        <v>217592504</v>
      </c>
    </row>
    <row r="167" spans="1:48" x14ac:dyDescent="0.25">
      <c r="A167" s="319" t="s">
        <v>1867</v>
      </c>
      <c r="B167" s="319" t="s">
        <v>1823</v>
      </c>
      <c r="C167" s="319" t="s">
        <v>1868</v>
      </c>
      <c r="D167" s="319" t="s">
        <v>1882</v>
      </c>
      <c r="E167" s="320">
        <v>45714</v>
      </c>
      <c r="F167" s="319" t="s">
        <v>2351</v>
      </c>
      <c r="G167" s="319" t="s">
        <v>1884</v>
      </c>
      <c r="H167" s="319">
        <v>50300070</v>
      </c>
      <c r="I167" s="319" t="s">
        <v>2352</v>
      </c>
      <c r="J167" s="319" t="s">
        <v>1633</v>
      </c>
      <c r="K167" s="319" t="s">
        <v>1374</v>
      </c>
      <c r="L167" s="320">
        <v>45714</v>
      </c>
      <c r="M167" s="319" t="s">
        <v>1886</v>
      </c>
      <c r="N167" s="319" t="s">
        <v>1887</v>
      </c>
      <c r="O167" s="320"/>
      <c r="P167" s="319" t="s">
        <v>1873</v>
      </c>
      <c r="Q167" s="319" t="s">
        <v>1534</v>
      </c>
      <c r="R167" s="322">
        <v>12582124</v>
      </c>
      <c r="S167" s="319" t="s">
        <v>89</v>
      </c>
      <c r="T167" s="321">
        <v>772.05</v>
      </c>
      <c r="U167" s="319" t="s">
        <v>306</v>
      </c>
      <c r="V167" s="319" t="s">
        <v>307</v>
      </c>
      <c r="W167" s="319" t="s">
        <v>1633</v>
      </c>
      <c r="X167" s="319" t="s">
        <v>1633</v>
      </c>
      <c r="Y167" s="319" t="s">
        <v>1633</v>
      </c>
      <c r="Z167" s="319" t="s">
        <v>1633</v>
      </c>
      <c r="AA167" s="319" t="s">
        <v>1874</v>
      </c>
      <c r="AB167" s="319" t="s">
        <v>1633</v>
      </c>
      <c r="AC167" s="320">
        <v>45714</v>
      </c>
      <c r="AD167" s="319"/>
      <c r="AE167" s="319"/>
      <c r="AF167" s="319" t="s">
        <v>1633</v>
      </c>
      <c r="AG167" s="319" t="s">
        <v>1633</v>
      </c>
      <c r="AH167" s="319" t="s">
        <v>1875</v>
      </c>
      <c r="AI167" s="319" t="s">
        <v>1876</v>
      </c>
      <c r="AJ167" s="325">
        <v>0</v>
      </c>
      <c r="AK167" s="319" t="s">
        <v>1633</v>
      </c>
      <c r="AL167" s="319" t="s">
        <v>1633</v>
      </c>
      <c r="AM167" s="319" t="s">
        <v>1633</v>
      </c>
      <c r="AN167" s="319" t="s">
        <v>1633</v>
      </c>
      <c r="AO167" s="319" t="s">
        <v>1633</v>
      </c>
      <c r="AP167" s="183" t="s">
        <v>1880</v>
      </c>
      <c r="AQ167" s="183" t="s">
        <v>2113</v>
      </c>
      <c r="AS167" s="183" t="s">
        <v>1640</v>
      </c>
      <c r="AT167" s="183" t="s">
        <v>1817</v>
      </c>
      <c r="AU167" s="183" t="str">
        <f t="shared" si="4"/>
        <v>SMS</v>
      </c>
      <c r="AV167" s="324">
        <f t="shared" si="5"/>
        <v>12582124</v>
      </c>
    </row>
    <row r="168" spans="1:48" x14ac:dyDescent="0.25">
      <c r="A168" s="319" t="s">
        <v>1867</v>
      </c>
      <c r="B168" s="319" t="s">
        <v>1823</v>
      </c>
      <c r="C168" s="319" t="s">
        <v>1868</v>
      </c>
      <c r="D168" s="319" t="s">
        <v>1888</v>
      </c>
      <c r="E168" s="320">
        <v>45714</v>
      </c>
      <c r="F168" s="319" t="s">
        <v>1633</v>
      </c>
      <c r="G168" s="319" t="s">
        <v>1633</v>
      </c>
      <c r="H168" s="319">
        <v>50800020</v>
      </c>
      <c r="I168" s="319" t="s">
        <v>2353</v>
      </c>
      <c r="J168" s="319" t="s">
        <v>1633</v>
      </c>
      <c r="K168" s="319" t="s">
        <v>454</v>
      </c>
      <c r="L168" s="320">
        <v>45714</v>
      </c>
      <c r="M168" s="319" t="s">
        <v>2329</v>
      </c>
      <c r="N168" s="319" t="s">
        <v>2354</v>
      </c>
      <c r="O168" s="320"/>
      <c r="P168" s="319" t="s">
        <v>1873</v>
      </c>
      <c r="Q168" s="319" t="s">
        <v>1534</v>
      </c>
      <c r="R168" s="322">
        <v>487500</v>
      </c>
      <c r="S168" s="319" t="s">
        <v>89</v>
      </c>
      <c r="T168" s="321">
        <v>29.91</v>
      </c>
      <c r="U168" s="319" t="s">
        <v>306</v>
      </c>
      <c r="V168" s="319" t="s">
        <v>307</v>
      </c>
      <c r="W168" s="319" t="s">
        <v>1633</v>
      </c>
      <c r="X168" s="319" t="s">
        <v>1633</v>
      </c>
      <c r="Y168" s="319" t="s">
        <v>1633</v>
      </c>
      <c r="Z168" s="319" t="s">
        <v>1633</v>
      </c>
      <c r="AA168" s="319" t="s">
        <v>1874</v>
      </c>
      <c r="AB168" s="319" t="s">
        <v>1633</v>
      </c>
      <c r="AC168" s="320">
        <v>45714</v>
      </c>
      <c r="AD168" s="319"/>
      <c r="AE168" s="319"/>
      <c r="AF168" s="319" t="s">
        <v>1633</v>
      </c>
      <c r="AG168" s="319" t="s">
        <v>2355</v>
      </c>
      <c r="AH168" s="319" t="s">
        <v>1875</v>
      </c>
      <c r="AI168" s="319" t="s">
        <v>1876</v>
      </c>
      <c r="AJ168" s="322">
        <v>5</v>
      </c>
      <c r="AK168" s="319" t="s">
        <v>1980</v>
      </c>
      <c r="AL168" s="323" t="s">
        <v>1877</v>
      </c>
      <c r="AM168" s="319" t="s">
        <v>1633</v>
      </c>
      <c r="AN168" s="319" t="s">
        <v>1633</v>
      </c>
      <c r="AO168" s="319" t="s">
        <v>1633</v>
      </c>
      <c r="AP168" s="183" t="s">
        <v>1880</v>
      </c>
      <c r="AQ168" s="183" t="s">
        <v>2113</v>
      </c>
      <c r="AS168" s="183" t="s">
        <v>1641</v>
      </c>
      <c r="AT168" s="183" t="s">
        <v>1817</v>
      </c>
      <c r="AU168" s="183" t="str">
        <f t="shared" si="4"/>
        <v>SMS</v>
      </c>
      <c r="AV168" s="324">
        <f t="shared" si="5"/>
        <v>487500</v>
      </c>
    </row>
    <row r="169" spans="1:48" x14ac:dyDescent="0.25">
      <c r="A169" s="319" t="s">
        <v>1867</v>
      </c>
      <c r="B169" s="319" t="s">
        <v>1823</v>
      </c>
      <c r="C169" s="319" t="s">
        <v>1868</v>
      </c>
      <c r="D169" s="319" t="s">
        <v>1893</v>
      </c>
      <c r="E169" s="320">
        <v>45716</v>
      </c>
      <c r="F169" s="319" t="s">
        <v>1894</v>
      </c>
      <c r="G169" s="319" t="s">
        <v>1895</v>
      </c>
      <c r="H169" s="319">
        <v>50300090</v>
      </c>
      <c r="I169" s="319" t="s">
        <v>2356</v>
      </c>
      <c r="J169" s="319" t="s">
        <v>1633</v>
      </c>
      <c r="K169" s="319" t="s">
        <v>1376</v>
      </c>
      <c r="L169" s="320">
        <v>45716</v>
      </c>
      <c r="M169" s="319" t="s">
        <v>1897</v>
      </c>
      <c r="N169" s="319" t="s">
        <v>1898</v>
      </c>
      <c r="O169" s="320"/>
      <c r="P169" s="319" t="s">
        <v>1873</v>
      </c>
      <c r="Q169" s="319" t="s">
        <v>1534</v>
      </c>
      <c r="R169" s="322">
        <v>67738503</v>
      </c>
      <c r="S169" s="319" t="s">
        <v>89</v>
      </c>
      <c r="T169" s="321">
        <v>4370.2299999999996</v>
      </c>
      <c r="U169" s="319" t="s">
        <v>306</v>
      </c>
      <c r="V169" s="319" t="s">
        <v>307</v>
      </c>
      <c r="W169" s="319" t="s">
        <v>1633</v>
      </c>
      <c r="X169" s="319" t="s">
        <v>1633</v>
      </c>
      <c r="Y169" s="319" t="s">
        <v>1633</v>
      </c>
      <c r="Z169" s="319" t="s">
        <v>1633</v>
      </c>
      <c r="AA169" s="319" t="s">
        <v>1874</v>
      </c>
      <c r="AB169" s="319" t="s">
        <v>1633</v>
      </c>
      <c r="AC169" s="320">
        <v>45714</v>
      </c>
      <c r="AD169" s="319"/>
      <c r="AE169" s="319"/>
      <c r="AF169" s="319" t="s">
        <v>1633</v>
      </c>
      <c r="AG169" s="319" t="s">
        <v>1633</v>
      </c>
      <c r="AH169" s="319" t="s">
        <v>1875</v>
      </c>
      <c r="AI169" s="319" t="s">
        <v>1876</v>
      </c>
      <c r="AJ169" s="325">
        <v>0</v>
      </c>
      <c r="AK169" s="319" t="s">
        <v>1633</v>
      </c>
      <c r="AL169" s="319" t="s">
        <v>1633</v>
      </c>
      <c r="AM169" s="319" t="s">
        <v>1633</v>
      </c>
      <c r="AN169" s="319" t="s">
        <v>1633</v>
      </c>
      <c r="AO169" s="319" t="s">
        <v>1633</v>
      </c>
      <c r="AP169" s="183" t="s">
        <v>1880</v>
      </c>
      <c r="AQ169" s="183" t="s">
        <v>2113</v>
      </c>
      <c r="AS169" s="183" t="s">
        <v>1636</v>
      </c>
      <c r="AT169" s="183" t="s">
        <v>1817</v>
      </c>
      <c r="AU169" s="183" t="str">
        <f t="shared" si="4"/>
        <v>SMS</v>
      </c>
      <c r="AV169" s="324">
        <f t="shared" si="5"/>
        <v>67738503</v>
      </c>
    </row>
    <row r="170" spans="1:48" x14ac:dyDescent="0.25">
      <c r="A170" s="319" t="s">
        <v>1867</v>
      </c>
      <c r="B170" s="319" t="s">
        <v>1823</v>
      </c>
      <c r="C170" s="319" t="s">
        <v>1868</v>
      </c>
      <c r="D170" s="319" t="s">
        <v>1893</v>
      </c>
      <c r="E170" s="320">
        <v>45716</v>
      </c>
      <c r="F170" s="319" t="s">
        <v>2357</v>
      </c>
      <c r="G170" s="319" t="s">
        <v>1918</v>
      </c>
      <c r="H170" s="319">
        <v>50400010</v>
      </c>
      <c r="I170" s="319" t="s">
        <v>2358</v>
      </c>
      <c r="J170" s="319" t="s">
        <v>1633</v>
      </c>
      <c r="K170" s="319" t="s">
        <v>1638</v>
      </c>
      <c r="L170" s="320">
        <v>45716</v>
      </c>
      <c r="M170" s="319" t="s">
        <v>2359</v>
      </c>
      <c r="N170" s="319" t="s">
        <v>1633</v>
      </c>
      <c r="O170" s="320"/>
      <c r="P170" s="319" t="s">
        <v>1873</v>
      </c>
      <c r="Q170" s="319" t="s">
        <v>1534</v>
      </c>
      <c r="R170" s="322">
        <v>31079144</v>
      </c>
      <c r="S170" s="319" t="s">
        <v>89</v>
      </c>
      <c r="T170" s="321">
        <v>1911.5</v>
      </c>
      <c r="U170" s="319" t="s">
        <v>306</v>
      </c>
      <c r="V170" s="319" t="s">
        <v>307</v>
      </c>
      <c r="W170" s="319" t="s">
        <v>1633</v>
      </c>
      <c r="X170" s="319" t="s">
        <v>1633</v>
      </c>
      <c r="Y170" s="319" t="s">
        <v>1633</v>
      </c>
      <c r="Z170" s="319" t="s">
        <v>1633</v>
      </c>
      <c r="AA170" s="319" t="s">
        <v>1874</v>
      </c>
      <c r="AB170" s="319" t="s">
        <v>1633</v>
      </c>
      <c r="AC170" s="320">
        <v>45714</v>
      </c>
      <c r="AD170" s="319"/>
      <c r="AE170" s="319"/>
      <c r="AF170" s="319" t="s">
        <v>1633</v>
      </c>
      <c r="AG170" s="319" t="s">
        <v>1633</v>
      </c>
      <c r="AH170" s="319" t="s">
        <v>1875</v>
      </c>
      <c r="AI170" s="319" t="s">
        <v>1876</v>
      </c>
      <c r="AJ170" s="325">
        <v>0</v>
      </c>
      <c r="AK170" s="319" t="s">
        <v>1633</v>
      </c>
      <c r="AL170" s="319" t="s">
        <v>1633</v>
      </c>
      <c r="AM170" s="319" t="s">
        <v>1633</v>
      </c>
      <c r="AN170" s="319" t="s">
        <v>1633</v>
      </c>
      <c r="AO170" s="319" t="s">
        <v>1633</v>
      </c>
      <c r="AP170" s="183" t="s">
        <v>1880</v>
      </c>
      <c r="AQ170" s="183" t="s">
        <v>2113</v>
      </c>
      <c r="AS170" s="183" t="s">
        <v>1636</v>
      </c>
      <c r="AT170" s="183" t="s">
        <v>1817</v>
      </c>
      <c r="AU170" s="183" t="str">
        <f t="shared" si="4"/>
        <v>SMS</v>
      </c>
      <c r="AV170" s="324">
        <f t="shared" si="5"/>
        <v>31079144</v>
      </c>
    </row>
    <row r="171" spans="1:48" x14ac:dyDescent="0.25">
      <c r="A171" s="319" t="s">
        <v>1867</v>
      </c>
      <c r="B171" s="319" t="s">
        <v>1823</v>
      </c>
      <c r="C171" s="319" t="s">
        <v>1868</v>
      </c>
      <c r="D171" s="319" t="s">
        <v>1869</v>
      </c>
      <c r="E171" s="320">
        <v>45714</v>
      </c>
      <c r="F171" s="319" t="s">
        <v>2360</v>
      </c>
      <c r="G171" s="319" t="s">
        <v>1633</v>
      </c>
      <c r="H171" s="319">
        <v>50200010</v>
      </c>
      <c r="I171" s="319" t="s">
        <v>2361</v>
      </c>
      <c r="J171" s="319" t="s">
        <v>1633</v>
      </c>
      <c r="K171" s="319" t="s">
        <v>1635</v>
      </c>
      <c r="L171" s="320">
        <v>45714</v>
      </c>
      <c r="M171" s="319" t="s">
        <v>2329</v>
      </c>
      <c r="N171" s="319" t="s">
        <v>1633</v>
      </c>
      <c r="O171" s="320"/>
      <c r="P171" s="319" t="s">
        <v>1873</v>
      </c>
      <c r="Q171" s="319" t="s">
        <v>89</v>
      </c>
      <c r="R171" s="321">
        <v>692.52</v>
      </c>
      <c r="S171" s="319" t="s">
        <v>89</v>
      </c>
      <c r="T171" s="321">
        <v>692.52</v>
      </c>
      <c r="U171" s="319" t="s">
        <v>306</v>
      </c>
      <c r="V171" s="319" t="s">
        <v>307</v>
      </c>
      <c r="W171" s="319" t="s">
        <v>1633</v>
      </c>
      <c r="X171" s="319" t="s">
        <v>1633</v>
      </c>
      <c r="Y171" s="319" t="s">
        <v>1633</v>
      </c>
      <c r="Z171" s="319" t="s">
        <v>1633</v>
      </c>
      <c r="AA171" s="319" t="s">
        <v>1874</v>
      </c>
      <c r="AB171" s="319" t="s">
        <v>1633</v>
      </c>
      <c r="AC171" s="320">
        <v>45714</v>
      </c>
      <c r="AD171" s="319"/>
      <c r="AE171" s="319"/>
      <c r="AF171" s="319" t="s">
        <v>1633</v>
      </c>
      <c r="AG171" s="319" t="s">
        <v>1633</v>
      </c>
      <c r="AH171" s="319" t="s">
        <v>1875</v>
      </c>
      <c r="AI171" s="319" t="s">
        <v>1876</v>
      </c>
      <c r="AJ171" s="322">
        <v>25</v>
      </c>
      <c r="AK171" s="319" t="s">
        <v>1935</v>
      </c>
      <c r="AL171" s="323" t="s">
        <v>1877</v>
      </c>
      <c r="AM171" s="319" t="s">
        <v>2192</v>
      </c>
      <c r="AN171" s="319" t="s">
        <v>2193</v>
      </c>
      <c r="AO171" s="319" t="s">
        <v>1633</v>
      </c>
      <c r="AP171" s="183" t="s">
        <v>1880</v>
      </c>
      <c r="AQ171" s="183" t="s">
        <v>2113</v>
      </c>
      <c r="AS171" s="183" t="s">
        <v>1634</v>
      </c>
      <c r="AT171" s="183" t="s">
        <v>1817</v>
      </c>
      <c r="AU171" s="183" t="str">
        <f t="shared" si="4"/>
        <v>SMS</v>
      </c>
      <c r="AV171" s="324">
        <f t="shared" si="5"/>
        <v>11426580</v>
      </c>
    </row>
    <row r="172" spans="1:48" x14ac:dyDescent="0.25">
      <c r="A172" s="319" t="s">
        <v>1867</v>
      </c>
      <c r="B172" s="319" t="s">
        <v>1823</v>
      </c>
      <c r="C172" s="319" t="s">
        <v>1868</v>
      </c>
      <c r="D172" s="319" t="s">
        <v>1869</v>
      </c>
      <c r="E172" s="320">
        <v>45715</v>
      </c>
      <c r="F172" s="319" t="s">
        <v>2362</v>
      </c>
      <c r="G172" s="319" t="s">
        <v>1633</v>
      </c>
      <c r="H172" s="319">
        <v>50200010</v>
      </c>
      <c r="I172" s="319" t="s">
        <v>2363</v>
      </c>
      <c r="J172" s="319" t="s">
        <v>1633</v>
      </c>
      <c r="K172" s="319" t="s">
        <v>1635</v>
      </c>
      <c r="L172" s="320">
        <v>45715</v>
      </c>
      <c r="M172" s="319" t="s">
        <v>2364</v>
      </c>
      <c r="N172" s="319" t="s">
        <v>1633</v>
      </c>
      <c r="O172" s="320"/>
      <c r="P172" s="319" t="s">
        <v>1873</v>
      </c>
      <c r="Q172" s="319" t="s">
        <v>89</v>
      </c>
      <c r="R172" s="321">
        <v>7.91</v>
      </c>
      <c r="S172" s="319" t="s">
        <v>89</v>
      </c>
      <c r="T172" s="321">
        <v>7.91</v>
      </c>
      <c r="U172" s="319" t="s">
        <v>306</v>
      </c>
      <c r="V172" s="319" t="s">
        <v>307</v>
      </c>
      <c r="W172" s="319" t="s">
        <v>1633</v>
      </c>
      <c r="X172" s="319" t="s">
        <v>1633</v>
      </c>
      <c r="Y172" s="319" t="s">
        <v>1633</v>
      </c>
      <c r="Z172" s="319" t="s">
        <v>1633</v>
      </c>
      <c r="AA172" s="319" t="s">
        <v>1874</v>
      </c>
      <c r="AB172" s="319" t="s">
        <v>1633</v>
      </c>
      <c r="AC172" s="320">
        <v>45715</v>
      </c>
      <c r="AD172" s="319"/>
      <c r="AE172" s="319"/>
      <c r="AF172" s="319" t="s">
        <v>1633</v>
      </c>
      <c r="AG172" s="319" t="s">
        <v>1633</v>
      </c>
      <c r="AH172" s="319" t="s">
        <v>1875</v>
      </c>
      <c r="AI172" s="319" t="s">
        <v>1876</v>
      </c>
      <c r="AJ172" s="322">
        <v>19</v>
      </c>
      <c r="AK172" s="319" t="s">
        <v>2365</v>
      </c>
      <c r="AL172" s="323" t="s">
        <v>1877</v>
      </c>
      <c r="AM172" s="319" t="s">
        <v>2366</v>
      </c>
      <c r="AN172" s="319" t="s">
        <v>2367</v>
      </c>
      <c r="AO172" s="319" t="s">
        <v>1633</v>
      </c>
      <c r="AP172" s="183" t="s">
        <v>1880</v>
      </c>
      <c r="AQ172" s="183" t="s">
        <v>2113</v>
      </c>
      <c r="AS172" s="183" t="s">
        <v>1634</v>
      </c>
      <c r="AT172" s="183" t="s">
        <v>1817</v>
      </c>
      <c r="AU172" s="183" t="str">
        <f t="shared" si="4"/>
        <v>SMS</v>
      </c>
      <c r="AV172" s="324">
        <f t="shared" si="5"/>
        <v>130515</v>
      </c>
    </row>
    <row r="173" spans="1:48" x14ac:dyDescent="0.25">
      <c r="A173" s="319" t="s">
        <v>1867</v>
      </c>
      <c r="B173" s="319" t="s">
        <v>1823</v>
      </c>
      <c r="C173" s="319" t="s">
        <v>1868</v>
      </c>
      <c r="D173" s="319" t="s">
        <v>1869</v>
      </c>
      <c r="E173" s="320">
        <v>45715</v>
      </c>
      <c r="F173" s="319" t="s">
        <v>2362</v>
      </c>
      <c r="G173" s="319" t="s">
        <v>1633</v>
      </c>
      <c r="H173" s="319">
        <v>50200010</v>
      </c>
      <c r="I173" s="319" t="s">
        <v>2363</v>
      </c>
      <c r="J173" s="319" t="s">
        <v>1633</v>
      </c>
      <c r="K173" s="319" t="s">
        <v>1635</v>
      </c>
      <c r="L173" s="320">
        <v>45715</v>
      </c>
      <c r="M173" s="319" t="s">
        <v>2364</v>
      </c>
      <c r="N173" s="319" t="s">
        <v>1633</v>
      </c>
      <c r="O173" s="320"/>
      <c r="P173" s="319" t="s">
        <v>1873</v>
      </c>
      <c r="Q173" s="319" t="s">
        <v>89</v>
      </c>
      <c r="R173" s="321">
        <v>1.17</v>
      </c>
      <c r="S173" s="319" t="s">
        <v>89</v>
      </c>
      <c r="T173" s="321">
        <v>1.17</v>
      </c>
      <c r="U173" s="319" t="s">
        <v>306</v>
      </c>
      <c r="V173" s="319" t="s">
        <v>307</v>
      </c>
      <c r="W173" s="319" t="s">
        <v>1633</v>
      </c>
      <c r="X173" s="319" t="s">
        <v>1633</v>
      </c>
      <c r="Y173" s="319" t="s">
        <v>1633</v>
      </c>
      <c r="Z173" s="319" t="s">
        <v>1633</v>
      </c>
      <c r="AA173" s="319" t="s">
        <v>1874</v>
      </c>
      <c r="AB173" s="319" t="s">
        <v>1633</v>
      </c>
      <c r="AC173" s="320">
        <v>45715</v>
      </c>
      <c r="AD173" s="319"/>
      <c r="AE173" s="319"/>
      <c r="AF173" s="319" t="s">
        <v>1633</v>
      </c>
      <c r="AG173" s="319" t="s">
        <v>1633</v>
      </c>
      <c r="AH173" s="319" t="s">
        <v>1875</v>
      </c>
      <c r="AI173" s="319" t="s">
        <v>1876</v>
      </c>
      <c r="AJ173" s="322">
        <v>24</v>
      </c>
      <c r="AK173" s="319" t="s">
        <v>1709</v>
      </c>
      <c r="AL173" s="323" t="s">
        <v>1877</v>
      </c>
      <c r="AM173" s="319" t="s">
        <v>2368</v>
      </c>
      <c r="AN173" s="319" t="s">
        <v>2369</v>
      </c>
      <c r="AO173" s="319" t="s">
        <v>1633</v>
      </c>
      <c r="AP173" s="183" t="s">
        <v>1880</v>
      </c>
      <c r="AQ173" s="183" t="s">
        <v>2113</v>
      </c>
      <c r="AS173" s="183" t="s">
        <v>1634</v>
      </c>
      <c r="AT173" s="183" t="s">
        <v>1817</v>
      </c>
      <c r="AU173" s="183" t="str">
        <f t="shared" si="4"/>
        <v>SMS</v>
      </c>
      <c r="AV173" s="324">
        <f t="shared" si="5"/>
        <v>19305</v>
      </c>
    </row>
    <row r="174" spans="1:48" x14ac:dyDescent="0.25">
      <c r="A174" s="319" t="s">
        <v>1867</v>
      </c>
      <c r="B174" s="319" t="s">
        <v>1823</v>
      </c>
      <c r="C174" s="319" t="s">
        <v>1868</v>
      </c>
      <c r="D174" s="319" t="s">
        <v>1869</v>
      </c>
      <c r="E174" s="320">
        <v>45715</v>
      </c>
      <c r="F174" s="319" t="s">
        <v>2362</v>
      </c>
      <c r="G174" s="319" t="s">
        <v>1633</v>
      </c>
      <c r="H174" s="319">
        <v>50200010</v>
      </c>
      <c r="I174" s="319" t="s">
        <v>2363</v>
      </c>
      <c r="J174" s="319" t="s">
        <v>1633</v>
      </c>
      <c r="K174" s="319" t="s">
        <v>1635</v>
      </c>
      <c r="L174" s="320">
        <v>45715</v>
      </c>
      <c r="M174" s="319" t="s">
        <v>2364</v>
      </c>
      <c r="N174" s="319" t="s">
        <v>1633</v>
      </c>
      <c r="O174" s="320"/>
      <c r="P174" s="319" t="s">
        <v>1873</v>
      </c>
      <c r="Q174" s="319" t="s">
        <v>89</v>
      </c>
      <c r="R174" s="321">
        <v>0.87</v>
      </c>
      <c r="S174" s="319" t="s">
        <v>89</v>
      </c>
      <c r="T174" s="321">
        <v>0.87</v>
      </c>
      <c r="U174" s="319" t="s">
        <v>306</v>
      </c>
      <c r="V174" s="319" t="s">
        <v>307</v>
      </c>
      <c r="W174" s="319" t="s">
        <v>1633</v>
      </c>
      <c r="X174" s="319" t="s">
        <v>1633</v>
      </c>
      <c r="Y174" s="319" t="s">
        <v>1633</v>
      </c>
      <c r="Z174" s="319" t="s">
        <v>1633</v>
      </c>
      <c r="AA174" s="319" t="s">
        <v>1874</v>
      </c>
      <c r="AB174" s="319" t="s">
        <v>1633</v>
      </c>
      <c r="AC174" s="320">
        <v>45715</v>
      </c>
      <c r="AD174" s="319"/>
      <c r="AE174" s="319"/>
      <c r="AF174" s="319" t="s">
        <v>1633</v>
      </c>
      <c r="AG174" s="319" t="s">
        <v>1633</v>
      </c>
      <c r="AH174" s="319" t="s">
        <v>1875</v>
      </c>
      <c r="AI174" s="319" t="s">
        <v>1876</v>
      </c>
      <c r="AJ174" s="322">
        <v>20</v>
      </c>
      <c r="AK174" s="319" t="s">
        <v>1709</v>
      </c>
      <c r="AL174" s="323" t="s">
        <v>1877</v>
      </c>
      <c r="AM174" s="319" t="s">
        <v>2370</v>
      </c>
      <c r="AN174" s="319" t="s">
        <v>2371</v>
      </c>
      <c r="AO174" s="319" t="s">
        <v>1633</v>
      </c>
      <c r="AP174" s="183" t="s">
        <v>1880</v>
      </c>
      <c r="AQ174" s="183" t="s">
        <v>2113</v>
      </c>
      <c r="AS174" s="183" t="s">
        <v>1634</v>
      </c>
      <c r="AT174" s="183" t="s">
        <v>1817</v>
      </c>
      <c r="AU174" s="183" t="str">
        <f t="shared" si="4"/>
        <v>SMS</v>
      </c>
      <c r="AV174" s="324">
        <f t="shared" si="5"/>
        <v>14355</v>
      </c>
    </row>
    <row r="175" spans="1:48" x14ac:dyDescent="0.25">
      <c r="A175" s="319" t="s">
        <v>1867</v>
      </c>
      <c r="B175" s="319" t="s">
        <v>1823</v>
      </c>
      <c r="C175" s="319" t="s">
        <v>1868</v>
      </c>
      <c r="D175" s="319" t="s">
        <v>1869</v>
      </c>
      <c r="E175" s="320">
        <v>45716</v>
      </c>
      <c r="F175" s="319" t="s">
        <v>2372</v>
      </c>
      <c r="G175" s="319" t="s">
        <v>1633</v>
      </c>
      <c r="H175" s="319">
        <v>50200010</v>
      </c>
      <c r="I175" s="319" t="s">
        <v>2373</v>
      </c>
      <c r="J175" s="319" t="s">
        <v>1633</v>
      </c>
      <c r="K175" s="319" t="s">
        <v>1635</v>
      </c>
      <c r="L175" s="320">
        <v>45716</v>
      </c>
      <c r="M175" s="319" t="s">
        <v>2359</v>
      </c>
      <c r="N175" s="319" t="s">
        <v>1633</v>
      </c>
      <c r="O175" s="320"/>
      <c r="P175" s="319" t="s">
        <v>1873</v>
      </c>
      <c r="Q175" s="319" t="s">
        <v>89</v>
      </c>
      <c r="R175" s="321">
        <v>92.72</v>
      </c>
      <c r="S175" s="319" t="s">
        <v>89</v>
      </c>
      <c r="T175" s="321">
        <v>92.72</v>
      </c>
      <c r="U175" s="319" t="s">
        <v>306</v>
      </c>
      <c r="V175" s="319" t="s">
        <v>307</v>
      </c>
      <c r="W175" s="319" t="s">
        <v>1633</v>
      </c>
      <c r="X175" s="319" t="s">
        <v>1633</v>
      </c>
      <c r="Y175" s="319" t="s">
        <v>1633</v>
      </c>
      <c r="Z175" s="319" t="s">
        <v>1633</v>
      </c>
      <c r="AA175" s="319" t="s">
        <v>1874</v>
      </c>
      <c r="AB175" s="319" t="s">
        <v>1633</v>
      </c>
      <c r="AC175" s="320">
        <v>45716</v>
      </c>
      <c r="AD175" s="319"/>
      <c r="AE175" s="319"/>
      <c r="AF175" s="319" t="s">
        <v>1633</v>
      </c>
      <c r="AG175" s="319" t="s">
        <v>1633</v>
      </c>
      <c r="AH175" s="319" t="s">
        <v>1875</v>
      </c>
      <c r="AI175" s="319" t="s">
        <v>1876</v>
      </c>
      <c r="AJ175" s="322">
        <v>1</v>
      </c>
      <c r="AK175" s="319" t="s">
        <v>1709</v>
      </c>
      <c r="AL175" s="323" t="s">
        <v>1877</v>
      </c>
      <c r="AM175" s="319" t="s">
        <v>2374</v>
      </c>
      <c r="AN175" s="319" t="s">
        <v>2375</v>
      </c>
      <c r="AO175" s="319" t="s">
        <v>1633</v>
      </c>
      <c r="AP175" s="183" t="s">
        <v>1880</v>
      </c>
      <c r="AQ175" s="183" t="s">
        <v>2113</v>
      </c>
      <c r="AS175" s="183" t="s">
        <v>1634</v>
      </c>
      <c r="AT175" s="183" t="s">
        <v>1817</v>
      </c>
      <c r="AU175" s="183" t="str">
        <f t="shared" si="4"/>
        <v>SMS</v>
      </c>
      <c r="AV175" s="324">
        <f t="shared" si="5"/>
        <v>1529880</v>
      </c>
    </row>
    <row r="176" spans="1:48" x14ac:dyDescent="0.25">
      <c r="A176" s="319" t="s">
        <v>1867</v>
      </c>
      <c r="B176" s="319" t="s">
        <v>1823</v>
      </c>
      <c r="C176" s="319" t="s">
        <v>1868</v>
      </c>
      <c r="D176" s="319" t="s">
        <v>1869</v>
      </c>
      <c r="E176" s="320">
        <v>45716</v>
      </c>
      <c r="F176" s="319" t="s">
        <v>2376</v>
      </c>
      <c r="G176" s="319" t="s">
        <v>1633</v>
      </c>
      <c r="H176" s="319">
        <v>50200010</v>
      </c>
      <c r="I176" s="319" t="s">
        <v>2373</v>
      </c>
      <c r="J176" s="319" t="s">
        <v>1633</v>
      </c>
      <c r="K176" s="319" t="s">
        <v>1635</v>
      </c>
      <c r="L176" s="320">
        <v>45716</v>
      </c>
      <c r="M176" s="319" t="s">
        <v>2359</v>
      </c>
      <c r="N176" s="319" t="s">
        <v>1633</v>
      </c>
      <c r="O176" s="320"/>
      <c r="P176" s="319" t="s">
        <v>1873</v>
      </c>
      <c r="Q176" s="319" t="s">
        <v>89</v>
      </c>
      <c r="R176" s="321">
        <v>45.4</v>
      </c>
      <c r="S176" s="319" t="s">
        <v>89</v>
      </c>
      <c r="T176" s="321">
        <v>45.4</v>
      </c>
      <c r="U176" s="319" t="s">
        <v>306</v>
      </c>
      <c r="V176" s="319" t="s">
        <v>307</v>
      </c>
      <c r="W176" s="319" t="s">
        <v>1633</v>
      </c>
      <c r="X176" s="319" t="s">
        <v>1633</v>
      </c>
      <c r="Y176" s="319" t="s">
        <v>1633</v>
      </c>
      <c r="Z176" s="319" t="s">
        <v>1633</v>
      </c>
      <c r="AA176" s="319" t="s">
        <v>1874</v>
      </c>
      <c r="AB176" s="319" t="s">
        <v>1633</v>
      </c>
      <c r="AC176" s="320">
        <v>45716</v>
      </c>
      <c r="AD176" s="319"/>
      <c r="AE176" s="319"/>
      <c r="AF176" s="319" t="s">
        <v>1633</v>
      </c>
      <c r="AG176" s="319" t="s">
        <v>1633</v>
      </c>
      <c r="AH176" s="319" t="s">
        <v>1875</v>
      </c>
      <c r="AI176" s="319" t="s">
        <v>1876</v>
      </c>
      <c r="AJ176" s="322">
        <v>1</v>
      </c>
      <c r="AK176" s="319" t="s">
        <v>1709</v>
      </c>
      <c r="AL176" s="323" t="s">
        <v>1877</v>
      </c>
      <c r="AM176" s="319" t="s">
        <v>2377</v>
      </c>
      <c r="AN176" s="319" t="s">
        <v>2378</v>
      </c>
      <c r="AO176" s="319" t="s">
        <v>1633</v>
      </c>
      <c r="AP176" s="183" t="s">
        <v>1880</v>
      </c>
      <c r="AQ176" s="183" t="s">
        <v>2113</v>
      </c>
      <c r="AS176" s="183" t="s">
        <v>1634</v>
      </c>
      <c r="AT176" s="183" t="s">
        <v>1817</v>
      </c>
      <c r="AU176" s="183" t="str">
        <f t="shared" si="4"/>
        <v>SMS</v>
      </c>
      <c r="AV176" s="324">
        <f t="shared" si="5"/>
        <v>749100</v>
      </c>
    </row>
    <row r="177" spans="1:48" x14ac:dyDescent="0.25">
      <c r="A177" s="319" t="s">
        <v>1867</v>
      </c>
      <c r="B177" s="319" t="s">
        <v>1823</v>
      </c>
      <c r="C177" s="319" t="s">
        <v>1868</v>
      </c>
      <c r="D177" s="319" t="s">
        <v>1869</v>
      </c>
      <c r="E177" s="320">
        <v>45716</v>
      </c>
      <c r="F177" s="319" t="s">
        <v>2379</v>
      </c>
      <c r="G177" s="319" t="s">
        <v>1633</v>
      </c>
      <c r="H177" s="319">
        <v>50200010</v>
      </c>
      <c r="I177" s="319" t="s">
        <v>2373</v>
      </c>
      <c r="J177" s="319" t="s">
        <v>1633</v>
      </c>
      <c r="K177" s="319" t="s">
        <v>1635</v>
      </c>
      <c r="L177" s="320">
        <v>45716</v>
      </c>
      <c r="M177" s="319" t="s">
        <v>2359</v>
      </c>
      <c r="N177" s="319" t="s">
        <v>1633</v>
      </c>
      <c r="O177" s="320"/>
      <c r="P177" s="319" t="s">
        <v>1873</v>
      </c>
      <c r="Q177" s="319" t="s">
        <v>89</v>
      </c>
      <c r="R177" s="321">
        <v>139.59</v>
      </c>
      <c r="S177" s="319" t="s">
        <v>89</v>
      </c>
      <c r="T177" s="321">
        <v>139.59</v>
      </c>
      <c r="U177" s="319" t="s">
        <v>306</v>
      </c>
      <c r="V177" s="319" t="s">
        <v>307</v>
      </c>
      <c r="W177" s="319" t="s">
        <v>1633</v>
      </c>
      <c r="X177" s="319" t="s">
        <v>1633</v>
      </c>
      <c r="Y177" s="319" t="s">
        <v>1633</v>
      </c>
      <c r="Z177" s="319" t="s">
        <v>1633</v>
      </c>
      <c r="AA177" s="319" t="s">
        <v>1874</v>
      </c>
      <c r="AB177" s="319" t="s">
        <v>1633</v>
      </c>
      <c r="AC177" s="320">
        <v>45716</v>
      </c>
      <c r="AD177" s="319"/>
      <c r="AE177" s="319"/>
      <c r="AF177" s="319" t="s">
        <v>1633</v>
      </c>
      <c r="AG177" s="319" t="s">
        <v>1633</v>
      </c>
      <c r="AH177" s="319" t="s">
        <v>1875</v>
      </c>
      <c r="AI177" s="319" t="s">
        <v>1876</v>
      </c>
      <c r="AJ177" s="322">
        <v>1</v>
      </c>
      <c r="AK177" s="319" t="s">
        <v>1709</v>
      </c>
      <c r="AL177" s="323" t="s">
        <v>1877</v>
      </c>
      <c r="AM177" s="319" t="s">
        <v>2380</v>
      </c>
      <c r="AN177" s="319" t="s">
        <v>2381</v>
      </c>
      <c r="AO177" s="319" t="s">
        <v>1633</v>
      </c>
      <c r="AP177" s="183" t="s">
        <v>1880</v>
      </c>
      <c r="AQ177" s="183" t="s">
        <v>2113</v>
      </c>
      <c r="AS177" s="183" t="s">
        <v>1634</v>
      </c>
      <c r="AT177" s="183" t="s">
        <v>1817</v>
      </c>
      <c r="AU177" s="183" t="str">
        <f t="shared" si="4"/>
        <v>SMS</v>
      </c>
      <c r="AV177" s="324">
        <f t="shared" si="5"/>
        <v>2303235</v>
      </c>
    </row>
    <row r="178" spans="1:48" x14ac:dyDescent="0.25">
      <c r="A178" s="319" t="s">
        <v>1867</v>
      </c>
      <c r="B178" s="319" t="s">
        <v>1823</v>
      </c>
      <c r="C178" s="319" t="s">
        <v>1868</v>
      </c>
      <c r="D178" s="319" t="s">
        <v>1869</v>
      </c>
      <c r="E178" s="320">
        <v>45716</v>
      </c>
      <c r="F178" s="319" t="s">
        <v>2382</v>
      </c>
      <c r="G178" s="319" t="s">
        <v>1633</v>
      </c>
      <c r="H178" s="319">
        <v>50200010</v>
      </c>
      <c r="I178" s="319" t="s">
        <v>2373</v>
      </c>
      <c r="J178" s="319" t="s">
        <v>1633</v>
      </c>
      <c r="K178" s="319" t="s">
        <v>1635</v>
      </c>
      <c r="L178" s="320">
        <v>45716</v>
      </c>
      <c r="M178" s="319" t="s">
        <v>2359</v>
      </c>
      <c r="N178" s="319" t="s">
        <v>1633</v>
      </c>
      <c r="O178" s="320"/>
      <c r="P178" s="319" t="s">
        <v>1873</v>
      </c>
      <c r="Q178" s="319" t="s">
        <v>89</v>
      </c>
      <c r="R178" s="321">
        <v>9.68</v>
      </c>
      <c r="S178" s="319" t="s">
        <v>89</v>
      </c>
      <c r="T178" s="321">
        <v>9.68</v>
      </c>
      <c r="U178" s="319" t="s">
        <v>306</v>
      </c>
      <c r="V178" s="319" t="s">
        <v>307</v>
      </c>
      <c r="W178" s="319" t="s">
        <v>1633</v>
      </c>
      <c r="X178" s="319" t="s">
        <v>1633</v>
      </c>
      <c r="Y178" s="319" t="s">
        <v>1633</v>
      </c>
      <c r="Z178" s="319" t="s">
        <v>1633</v>
      </c>
      <c r="AA178" s="319" t="s">
        <v>1874</v>
      </c>
      <c r="AB178" s="319" t="s">
        <v>1633</v>
      </c>
      <c r="AC178" s="320">
        <v>45716</v>
      </c>
      <c r="AD178" s="319"/>
      <c r="AE178" s="319"/>
      <c r="AF178" s="319" t="s">
        <v>1633</v>
      </c>
      <c r="AG178" s="319" t="s">
        <v>1633</v>
      </c>
      <c r="AH178" s="319" t="s">
        <v>1875</v>
      </c>
      <c r="AI178" s="319" t="s">
        <v>1876</v>
      </c>
      <c r="AJ178" s="322">
        <v>2</v>
      </c>
      <c r="AK178" s="319" t="s">
        <v>1709</v>
      </c>
      <c r="AL178" s="323" t="s">
        <v>1877</v>
      </c>
      <c r="AM178" s="319" t="s">
        <v>2383</v>
      </c>
      <c r="AN178" s="319" t="s">
        <v>2384</v>
      </c>
      <c r="AO178" s="319" t="s">
        <v>1633</v>
      </c>
      <c r="AP178" s="183" t="s">
        <v>1880</v>
      </c>
      <c r="AQ178" s="183" t="s">
        <v>2113</v>
      </c>
      <c r="AS178" s="183" t="s">
        <v>1634</v>
      </c>
      <c r="AT178" s="183" t="s">
        <v>1817</v>
      </c>
      <c r="AU178" s="183" t="str">
        <f t="shared" si="4"/>
        <v>SMS</v>
      </c>
      <c r="AV178" s="324">
        <f t="shared" si="5"/>
        <v>159720</v>
      </c>
    </row>
    <row r="179" spans="1:48" x14ac:dyDescent="0.25">
      <c r="A179" s="319" t="s">
        <v>1867</v>
      </c>
      <c r="B179" s="319" t="s">
        <v>1823</v>
      </c>
      <c r="C179" s="319" t="s">
        <v>1868</v>
      </c>
      <c r="D179" s="319" t="s">
        <v>1869</v>
      </c>
      <c r="E179" s="320">
        <v>45716</v>
      </c>
      <c r="F179" s="319" t="s">
        <v>2385</v>
      </c>
      <c r="G179" s="319" t="s">
        <v>1633</v>
      </c>
      <c r="H179" s="319">
        <v>50200010</v>
      </c>
      <c r="I179" s="319" t="s">
        <v>2373</v>
      </c>
      <c r="J179" s="319" t="s">
        <v>1633</v>
      </c>
      <c r="K179" s="319" t="s">
        <v>1635</v>
      </c>
      <c r="L179" s="320">
        <v>45716</v>
      </c>
      <c r="M179" s="319" t="s">
        <v>2359</v>
      </c>
      <c r="N179" s="319" t="s">
        <v>1633</v>
      </c>
      <c r="O179" s="320"/>
      <c r="P179" s="319" t="s">
        <v>1873</v>
      </c>
      <c r="Q179" s="319" t="s">
        <v>89</v>
      </c>
      <c r="R179" s="321">
        <v>375.22</v>
      </c>
      <c r="S179" s="319" t="s">
        <v>89</v>
      </c>
      <c r="T179" s="321">
        <v>375.22</v>
      </c>
      <c r="U179" s="319" t="s">
        <v>306</v>
      </c>
      <c r="V179" s="319" t="s">
        <v>307</v>
      </c>
      <c r="W179" s="319" t="s">
        <v>1633</v>
      </c>
      <c r="X179" s="319" t="s">
        <v>1633</v>
      </c>
      <c r="Y179" s="319" t="s">
        <v>1633</v>
      </c>
      <c r="Z179" s="319" t="s">
        <v>1633</v>
      </c>
      <c r="AA179" s="319" t="s">
        <v>1874</v>
      </c>
      <c r="AB179" s="319" t="s">
        <v>1633</v>
      </c>
      <c r="AC179" s="320">
        <v>45716</v>
      </c>
      <c r="AD179" s="319"/>
      <c r="AE179" s="319"/>
      <c r="AF179" s="319" t="s">
        <v>1633</v>
      </c>
      <c r="AG179" s="319" t="s">
        <v>1633</v>
      </c>
      <c r="AH179" s="319" t="s">
        <v>1875</v>
      </c>
      <c r="AI179" s="319" t="s">
        <v>1876</v>
      </c>
      <c r="AJ179" s="322">
        <v>5</v>
      </c>
      <c r="AK179" s="319" t="s">
        <v>1709</v>
      </c>
      <c r="AL179" s="323" t="s">
        <v>1877</v>
      </c>
      <c r="AM179" s="319" t="s">
        <v>2183</v>
      </c>
      <c r="AN179" s="319" t="s">
        <v>2184</v>
      </c>
      <c r="AO179" s="319" t="s">
        <v>1633</v>
      </c>
      <c r="AP179" s="183" t="s">
        <v>1880</v>
      </c>
      <c r="AQ179" s="183" t="s">
        <v>2113</v>
      </c>
      <c r="AS179" s="183" t="s">
        <v>1634</v>
      </c>
      <c r="AT179" s="183" t="s">
        <v>1817</v>
      </c>
      <c r="AU179" s="183" t="str">
        <f t="shared" si="4"/>
        <v>SMS</v>
      </c>
      <c r="AV179" s="324">
        <f t="shared" si="5"/>
        <v>6191130</v>
      </c>
    </row>
    <row r="180" spans="1:48" x14ac:dyDescent="0.25">
      <c r="A180" s="319" t="s">
        <v>1867</v>
      </c>
      <c r="B180" s="319" t="s">
        <v>1823</v>
      </c>
      <c r="C180" s="319" t="s">
        <v>1868</v>
      </c>
      <c r="D180" s="319" t="s">
        <v>1869</v>
      </c>
      <c r="E180" s="320">
        <v>45716</v>
      </c>
      <c r="F180" s="319" t="s">
        <v>2386</v>
      </c>
      <c r="G180" s="319" t="s">
        <v>1633</v>
      </c>
      <c r="H180" s="319">
        <v>50200010</v>
      </c>
      <c r="I180" s="319" t="s">
        <v>2373</v>
      </c>
      <c r="J180" s="319" t="s">
        <v>1633</v>
      </c>
      <c r="K180" s="319" t="s">
        <v>1635</v>
      </c>
      <c r="L180" s="320">
        <v>45716</v>
      </c>
      <c r="M180" s="319" t="s">
        <v>2359</v>
      </c>
      <c r="N180" s="319" t="s">
        <v>1633</v>
      </c>
      <c r="O180" s="320"/>
      <c r="P180" s="319" t="s">
        <v>1873</v>
      </c>
      <c r="Q180" s="319" t="s">
        <v>89</v>
      </c>
      <c r="R180" s="321">
        <v>356.08</v>
      </c>
      <c r="S180" s="319" t="s">
        <v>89</v>
      </c>
      <c r="T180" s="321">
        <v>356.08</v>
      </c>
      <c r="U180" s="319" t="s">
        <v>306</v>
      </c>
      <c r="V180" s="319" t="s">
        <v>307</v>
      </c>
      <c r="W180" s="319" t="s">
        <v>1633</v>
      </c>
      <c r="X180" s="319" t="s">
        <v>1633</v>
      </c>
      <c r="Y180" s="319" t="s">
        <v>1633</v>
      </c>
      <c r="Z180" s="319" t="s">
        <v>1633</v>
      </c>
      <c r="AA180" s="319" t="s">
        <v>1874</v>
      </c>
      <c r="AB180" s="319" t="s">
        <v>1633</v>
      </c>
      <c r="AC180" s="320">
        <v>45716</v>
      </c>
      <c r="AD180" s="319"/>
      <c r="AE180" s="319"/>
      <c r="AF180" s="319" t="s">
        <v>1633</v>
      </c>
      <c r="AG180" s="319" t="s">
        <v>1633</v>
      </c>
      <c r="AH180" s="319" t="s">
        <v>1875</v>
      </c>
      <c r="AI180" s="319" t="s">
        <v>1876</v>
      </c>
      <c r="AJ180" s="322">
        <v>4</v>
      </c>
      <c r="AK180" s="319" t="s">
        <v>1709</v>
      </c>
      <c r="AL180" s="323" t="s">
        <v>1877</v>
      </c>
      <c r="AM180" s="319" t="s">
        <v>2387</v>
      </c>
      <c r="AN180" s="319" t="s">
        <v>2388</v>
      </c>
      <c r="AO180" s="319" t="s">
        <v>1633</v>
      </c>
      <c r="AP180" s="183" t="s">
        <v>1880</v>
      </c>
      <c r="AQ180" s="183" t="s">
        <v>2113</v>
      </c>
      <c r="AS180" s="183" t="s">
        <v>1634</v>
      </c>
      <c r="AT180" s="183" t="s">
        <v>1817</v>
      </c>
      <c r="AU180" s="183" t="str">
        <f t="shared" si="4"/>
        <v>SMS</v>
      </c>
      <c r="AV180" s="324">
        <f t="shared" si="5"/>
        <v>5875320</v>
      </c>
    </row>
    <row r="181" spans="1:48" x14ac:dyDescent="0.25">
      <c r="A181" s="319" t="s">
        <v>1867</v>
      </c>
      <c r="B181" s="319" t="s">
        <v>1823</v>
      </c>
      <c r="C181" s="319" t="s">
        <v>1868</v>
      </c>
      <c r="D181" s="319" t="s">
        <v>1869</v>
      </c>
      <c r="E181" s="320">
        <v>45716</v>
      </c>
      <c r="F181" s="319" t="s">
        <v>2389</v>
      </c>
      <c r="G181" s="319" t="s">
        <v>1633</v>
      </c>
      <c r="H181" s="319">
        <v>50200010</v>
      </c>
      <c r="I181" s="319" t="s">
        <v>2373</v>
      </c>
      <c r="J181" s="319" t="s">
        <v>1633</v>
      </c>
      <c r="K181" s="319" t="s">
        <v>1635</v>
      </c>
      <c r="L181" s="320">
        <v>45716</v>
      </c>
      <c r="M181" s="319" t="s">
        <v>2359</v>
      </c>
      <c r="N181" s="319" t="s">
        <v>1633</v>
      </c>
      <c r="O181" s="320"/>
      <c r="P181" s="319" t="s">
        <v>1873</v>
      </c>
      <c r="Q181" s="319" t="s">
        <v>89</v>
      </c>
      <c r="R181" s="321">
        <v>21.93</v>
      </c>
      <c r="S181" s="319" t="s">
        <v>89</v>
      </c>
      <c r="T181" s="321">
        <v>21.93</v>
      </c>
      <c r="U181" s="319" t="s">
        <v>306</v>
      </c>
      <c r="V181" s="319" t="s">
        <v>307</v>
      </c>
      <c r="W181" s="319" t="s">
        <v>1633</v>
      </c>
      <c r="X181" s="319" t="s">
        <v>1633</v>
      </c>
      <c r="Y181" s="319" t="s">
        <v>1633</v>
      </c>
      <c r="Z181" s="319" t="s">
        <v>1633</v>
      </c>
      <c r="AA181" s="319" t="s">
        <v>1874</v>
      </c>
      <c r="AB181" s="319" t="s">
        <v>1633</v>
      </c>
      <c r="AC181" s="320">
        <v>45716</v>
      </c>
      <c r="AD181" s="319"/>
      <c r="AE181" s="319"/>
      <c r="AF181" s="319" t="s">
        <v>1633</v>
      </c>
      <c r="AG181" s="319" t="s">
        <v>1633</v>
      </c>
      <c r="AH181" s="319" t="s">
        <v>1875</v>
      </c>
      <c r="AI181" s="319" t="s">
        <v>1876</v>
      </c>
      <c r="AJ181" s="322">
        <v>1</v>
      </c>
      <c r="AK181" s="319" t="s">
        <v>1709</v>
      </c>
      <c r="AL181" s="323" t="s">
        <v>1877</v>
      </c>
      <c r="AM181" s="319" t="s">
        <v>2390</v>
      </c>
      <c r="AN181" s="319" t="s">
        <v>2391</v>
      </c>
      <c r="AO181" s="319" t="s">
        <v>1633</v>
      </c>
      <c r="AP181" s="183" t="s">
        <v>1880</v>
      </c>
      <c r="AQ181" s="183" t="s">
        <v>2113</v>
      </c>
      <c r="AS181" s="183" t="s">
        <v>1634</v>
      </c>
      <c r="AT181" s="183" t="s">
        <v>1817</v>
      </c>
      <c r="AU181" s="183" t="str">
        <f t="shared" si="4"/>
        <v>SMS</v>
      </c>
      <c r="AV181" s="324">
        <f t="shared" si="5"/>
        <v>361845</v>
      </c>
    </row>
    <row r="182" spans="1:48" x14ac:dyDescent="0.25">
      <c r="A182" s="319" t="s">
        <v>1867</v>
      </c>
      <c r="B182" s="319" t="s">
        <v>1823</v>
      </c>
      <c r="C182" s="319" t="s">
        <v>1868</v>
      </c>
      <c r="D182" s="319" t="s">
        <v>1869</v>
      </c>
      <c r="E182" s="320">
        <v>45716</v>
      </c>
      <c r="F182" s="319" t="s">
        <v>2389</v>
      </c>
      <c r="G182" s="319" t="s">
        <v>1633</v>
      </c>
      <c r="H182" s="319">
        <v>50200010</v>
      </c>
      <c r="I182" s="319" t="s">
        <v>2373</v>
      </c>
      <c r="J182" s="319" t="s">
        <v>1633</v>
      </c>
      <c r="K182" s="319" t="s">
        <v>1635</v>
      </c>
      <c r="L182" s="320">
        <v>45716</v>
      </c>
      <c r="M182" s="319" t="s">
        <v>2359</v>
      </c>
      <c r="N182" s="319" t="s">
        <v>1633</v>
      </c>
      <c r="O182" s="320"/>
      <c r="P182" s="319" t="s">
        <v>1873</v>
      </c>
      <c r="Q182" s="319" t="s">
        <v>89</v>
      </c>
      <c r="R182" s="321">
        <v>21.77</v>
      </c>
      <c r="S182" s="319" t="s">
        <v>89</v>
      </c>
      <c r="T182" s="321">
        <v>21.77</v>
      </c>
      <c r="U182" s="319" t="s">
        <v>306</v>
      </c>
      <c r="V182" s="319" t="s">
        <v>307</v>
      </c>
      <c r="W182" s="319" t="s">
        <v>1633</v>
      </c>
      <c r="X182" s="319" t="s">
        <v>1633</v>
      </c>
      <c r="Y182" s="319" t="s">
        <v>1633</v>
      </c>
      <c r="Z182" s="319" t="s">
        <v>1633</v>
      </c>
      <c r="AA182" s="319" t="s">
        <v>1874</v>
      </c>
      <c r="AB182" s="319" t="s">
        <v>1633</v>
      </c>
      <c r="AC182" s="320">
        <v>45716</v>
      </c>
      <c r="AD182" s="319"/>
      <c r="AE182" s="319"/>
      <c r="AF182" s="319" t="s">
        <v>1633</v>
      </c>
      <c r="AG182" s="319" t="s">
        <v>1633</v>
      </c>
      <c r="AH182" s="319" t="s">
        <v>1875</v>
      </c>
      <c r="AI182" s="319" t="s">
        <v>1876</v>
      </c>
      <c r="AJ182" s="322">
        <v>1</v>
      </c>
      <c r="AK182" s="319" t="s">
        <v>1709</v>
      </c>
      <c r="AL182" s="323" t="s">
        <v>1877</v>
      </c>
      <c r="AM182" s="319" t="s">
        <v>2392</v>
      </c>
      <c r="AN182" s="319" t="s">
        <v>2393</v>
      </c>
      <c r="AO182" s="319" t="s">
        <v>1633</v>
      </c>
      <c r="AP182" s="183" t="s">
        <v>1880</v>
      </c>
      <c r="AQ182" s="183" t="s">
        <v>2113</v>
      </c>
      <c r="AS182" s="183" t="s">
        <v>1634</v>
      </c>
      <c r="AT182" s="183" t="s">
        <v>1817</v>
      </c>
      <c r="AU182" s="183" t="str">
        <f t="shared" si="4"/>
        <v>SMS</v>
      </c>
      <c r="AV182" s="324">
        <f t="shared" si="5"/>
        <v>359205</v>
      </c>
    </row>
    <row r="183" spans="1:48" x14ac:dyDescent="0.25">
      <c r="A183" s="319" t="s">
        <v>1867</v>
      </c>
      <c r="B183" s="319" t="s">
        <v>1823</v>
      </c>
      <c r="C183" s="319" t="s">
        <v>1868</v>
      </c>
      <c r="D183" s="319" t="s">
        <v>1888</v>
      </c>
      <c r="E183" s="320">
        <v>45716</v>
      </c>
      <c r="F183" s="319" t="s">
        <v>2394</v>
      </c>
      <c r="G183" s="319" t="s">
        <v>1633</v>
      </c>
      <c r="H183" s="319">
        <v>50600050</v>
      </c>
      <c r="I183" s="319" t="s">
        <v>2395</v>
      </c>
      <c r="J183" s="319" t="s">
        <v>1633</v>
      </c>
      <c r="K183" s="319" t="s">
        <v>448</v>
      </c>
      <c r="L183" s="320">
        <v>45716</v>
      </c>
      <c r="M183" s="319" t="s">
        <v>2359</v>
      </c>
      <c r="N183" s="319" t="s">
        <v>2396</v>
      </c>
      <c r="O183" s="320"/>
      <c r="P183" s="319" t="s">
        <v>1873</v>
      </c>
      <c r="Q183" s="319" t="s">
        <v>1534</v>
      </c>
      <c r="R183" s="322">
        <v>4091401</v>
      </c>
      <c r="S183" s="319" t="s">
        <v>89</v>
      </c>
      <c r="T183" s="321">
        <v>251.05</v>
      </c>
      <c r="U183" s="319" t="s">
        <v>306</v>
      </c>
      <c r="V183" s="319" t="s">
        <v>307</v>
      </c>
      <c r="W183" s="319" t="s">
        <v>1633</v>
      </c>
      <c r="X183" s="319" t="s">
        <v>1633</v>
      </c>
      <c r="Y183" s="319" t="s">
        <v>1633</v>
      </c>
      <c r="Z183" s="319" t="s">
        <v>1633</v>
      </c>
      <c r="AA183" s="319" t="s">
        <v>1874</v>
      </c>
      <c r="AB183" s="319" t="s">
        <v>1633</v>
      </c>
      <c r="AC183" s="320">
        <v>45719</v>
      </c>
      <c r="AD183" s="319"/>
      <c r="AE183" s="319"/>
      <c r="AF183" s="319" t="s">
        <v>1633</v>
      </c>
      <c r="AG183" s="319" t="s">
        <v>2397</v>
      </c>
      <c r="AH183" s="319" t="s">
        <v>1875</v>
      </c>
      <c r="AI183" s="319" t="s">
        <v>1876</v>
      </c>
      <c r="AJ183" s="322">
        <v>1</v>
      </c>
      <c r="AK183" s="319" t="s">
        <v>2398</v>
      </c>
      <c r="AL183" s="323" t="s">
        <v>1877</v>
      </c>
      <c r="AM183" s="319" t="s">
        <v>1633</v>
      </c>
      <c r="AN183" s="319" t="s">
        <v>1633</v>
      </c>
      <c r="AO183" s="319" t="s">
        <v>1633</v>
      </c>
      <c r="AP183" s="183" t="s">
        <v>1880</v>
      </c>
      <c r="AQ183" s="183" t="s">
        <v>2113</v>
      </c>
      <c r="AS183" s="183" t="s">
        <v>448</v>
      </c>
      <c r="AT183" s="183" t="s">
        <v>1817</v>
      </c>
      <c r="AU183" s="183" t="str">
        <f t="shared" si="4"/>
        <v>SMS</v>
      </c>
      <c r="AV183" s="324">
        <f t="shared" si="5"/>
        <v>4091401</v>
      </c>
    </row>
    <row r="184" spans="1:48" x14ac:dyDescent="0.25">
      <c r="A184" s="319" t="s">
        <v>1867</v>
      </c>
      <c r="B184" s="319" t="s">
        <v>1823</v>
      </c>
      <c r="C184" s="319" t="s">
        <v>1868</v>
      </c>
      <c r="D184" s="319" t="s">
        <v>1888</v>
      </c>
      <c r="E184" s="320">
        <v>45716</v>
      </c>
      <c r="F184" s="319" t="s">
        <v>2399</v>
      </c>
      <c r="G184" s="319" t="s">
        <v>1633</v>
      </c>
      <c r="H184" s="319">
        <v>50600050</v>
      </c>
      <c r="I184" s="319" t="s">
        <v>2400</v>
      </c>
      <c r="J184" s="319" t="s">
        <v>1633</v>
      </c>
      <c r="K184" s="319" t="s">
        <v>448</v>
      </c>
      <c r="L184" s="320">
        <v>45716</v>
      </c>
      <c r="M184" s="319" t="s">
        <v>2359</v>
      </c>
      <c r="N184" s="319" t="s">
        <v>2396</v>
      </c>
      <c r="O184" s="320"/>
      <c r="P184" s="319" t="s">
        <v>1873</v>
      </c>
      <c r="Q184" s="319" t="s">
        <v>1534</v>
      </c>
      <c r="R184" s="322">
        <v>122742</v>
      </c>
      <c r="S184" s="319" t="s">
        <v>89</v>
      </c>
      <c r="T184" s="321">
        <v>7.53</v>
      </c>
      <c r="U184" s="319" t="s">
        <v>306</v>
      </c>
      <c r="V184" s="319" t="s">
        <v>307</v>
      </c>
      <c r="W184" s="319" t="s">
        <v>1633</v>
      </c>
      <c r="X184" s="319" t="s">
        <v>1633</v>
      </c>
      <c r="Y184" s="319" t="s">
        <v>1633</v>
      </c>
      <c r="Z184" s="319" t="s">
        <v>1633</v>
      </c>
      <c r="AA184" s="319" t="s">
        <v>1874</v>
      </c>
      <c r="AB184" s="319" t="s">
        <v>1633</v>
      </c>
      <c r="AC184" s="320">
        <v>45719</v>
      </c>
      <c r="AD184" s="319"/>
      <c r="AE184" s="319"/>
      <c r="AF184" s="319" t="s">
        <v>1633</v>
      </c>
      <c r="AG184" s="319" t="s">
        <v>2397</v>
      </c>
      <c r="AH184" s="319" t="s">
        <v>1875</v>
      </c>
      <c r="AI184" s="319" t="s">
        <v>1876</v>
      </c>
      <c r="AJ184" s="322">
        <v>1</v>
      </c>
      <c r="AK184" s="319" t="s">
        <v>2398</v>
      </c>
      <c r="AL184" s="323" t="s">
        <v>1877</v>
      </c>
      <c r="AM184" s="319" t="s">
        <v>1633</v>
      </c>
      <c r="AN184" s="319" t="s">
        <v>1633</v>
      </c>
      <c r="AO184" s="319" t="s">
        <v>1633</v>
      </c>
      <c r="AP184" s="183" t="s">
        <v>1880</v>
      </c>
      <c r="AQ184" s="183" t="s">
        <v>2113</v>
      </c>
      <c r="AS184" s="183" t="s">
        <v>448</v>
      </c>
      <c r="AT184" s="183" t="s">
        <v>1817</v>
      </c>
      <c r="AU184" s="183" t="str">
        <f t="shared" si="4"/>
        <v>SMS</v>
      </c>
      <c r="AV184" s="324">
        <f t="shared" si="5"/>
        <v>122742</v>
      </c>
    </row>
    <row r="185" spans="1:48" x14ac:dyDescent="0.25">
      <c r="A185" s="319" t="s">
        <v>1867</v>
      </c>
      <c r="B185" s="319" t="s">
        <v>1823</v>
      </c>
      <c r="C185" s="319" t="s">
        <v>1868</v>
      </c>
      <c r="D185" s="319" t="s">
        <v>1869</v>
      </c>
      <c r="E185" s="320">
        <v>45716</v>
      </c>
      <c r="F185" s="319" t="s">
        <v>2401</v>
      </c>
      <c r="G185" s="319" t="s">
        <v>1633</v>
      </c>
      <c r="H185" s="319">
        <v>50200010</v>
      </c>
      <c r="I185" s="319" t="s">
        <v>2402</v>
      </c>
      <c r="J185" s="319" t="s">
        <v>1633</v>
      </c>
      <c r="K185" s="319" t="s">
        <v>1635</v>
      </c>
      <c r="L185" s="320">
        <v>45716</v>
      </c>
      <c r="M185" s="319" t="s">
        <v>2359</v>
      </c>
      <c r="N185" s="319" t="s">
        <v>1633</v>
      </c>
      <c r="O185" s="320"/>
      <c r="P185" s="319" t="s">
        <v>1873</v>
      </c>
      <c r="Q185" s="319" t="s">
        <v>89</v>
      </c>
      <c r="R185" s="321">
        <v>8.4499999999999993</v>
      </c>
      <c r="S185" s="319" t="s">
        <v>89</v>
      </c>
      <c r="T185" s="321">
        <v>8.4499999999999993</v>
      </c>
      <c r="U185" s="319" t="s">
        <v>306</v>
      </c>
      <c r="V185" s="319" t="s">
        <v>307</v>
      </c>
      <c r="W185" s="319" t="s">
        <v>1633</v>
      </c>
      <c r="X185" s="319" t="s">
        <v>1633</v>
      </c>
      <c r="Y185" s="319" t="s">
        <v>1633</v>
      </c>
      <c r="Z185" s="319" t="s">
        <v>1633</v>
      </c>
      <c r="AA185" s="319" t="s">
        <v>1874</v>
      </c>
      <c r="AB185" s="319" t="s">
        <v>1633</v>
      </c>
      <c r="AC185" s="320">
        <v>45719</v>
      </c>
      <c r="AD185" s="319"/>
      <c r="AE185" s="319"/>
      <c r="AF185" s="319" t="s">
        <v>1633</v>
      </c>
      <c r="AG185" s="319" t="s">
        <v>1633</v>
      </c>
      <c r="AH185" s="319" t="s">
        <v>1875</v>
      </c>
      <c r="AI185" s="319" t="s">
        <v>1876</v>
      </c>
      <c r="AJ185" s="322">
        <v>6</v>
      </c>
      <c r="AK185" s="319" t="s">
        <v>1709</v>
      </c>
      <c r="AL185" s="323" t="s">
        <v>1877</v>
      </c>
      <c r="AM185" s="319" t="s">
        <v>2063</v>
      </c>
      <c r="AN185" s="319" t="s">
        <v>2064</v>
      </c>
      <c r="AO185" s="319" t="s">
        <v>1633</v>
      </c>
      <c r="AP185" s="183" t="s">
        <v>1880</v>
      </c>
      <c r="AQ185" s="183" t="s">
        <v>2113</v>
      </c>
      <c r="AS185" s="183" t="s">
        <v>1634</v>
      </c>
      <c r="AT185" s="183" t="s">
        <v>1817</v>
      </c>
      <c r="AU185" s="183" t="str">
        <f t="shared" si="4"/>
        <v>SMS</v>
      </c>
      <c r="AV185" s="324">
        <f t="shared" si="5"/>
        <v>139425</v>
      </c>
    </row>
    <row r="186" spans="1:48" x14ac:dyDescent="0.25">
      <c r="A186" s="319" t="s">
        <v>1867</v>
      </c>
      <c r="B186" s="319" t="s">
        <v>1823</v>
      </c>
      <c r="C186" s="319" t="s">
        <v>1868</v>
      </c>
      <c r="D186" s="319" t="s">
        <v>1888</v>
      </c>
      <c r="E186" s="320">
        <v>45716</v>
      </c>
      <c r="F186" s="319" t="s">
        <v>1633</v>
      </c>
      <c r="G186" s="319" t="s">
        <v>1633</v>
      </c>
      <c r="H186" s="319">
        <v>50800020</v>
      </c>
      <c r="I186" s="319" t="s">
        <v>2403</v>
      </c>
      <c r="J186" s="319" t="s">
        <v>1633</v>
      </c>
      <c r="K186" s="319" t="s">
        <v>454</v>
      </c>
      <c r="L186" s="320">
        <v>45716</v>
      </c>
      <c r="M186" s="319" t="s">
        <v>2359</v>
      </c>
      <c r="N186" s="319" t="s">
        <v>2404</v>
      </c>
      <c r="O186" s="320"/>
      <c r="P186" s="319" t="s">
        <v>1873</v>
      </c>
      <c r="Q186" s="319" t="s">
        <v>1534</v>
      </c>
      <c r="R186" s="322">
        <v>250000</v>
      </c>
      <c r="S186" s="319" t="s">
        <v>89</v>
      </c>
      <c r="T186" s="321">
        <v>15.34</v>
      </c>
      <c r="U186" s="319" t="s">
        <v>306</v>
      </c>
      <c r="V186" s="319" t="s">
        <v>307</v>
      </c>
      <c r="W186" s="319" t="s">
        <v>1633</v>
      </c>
      <c r="X186" s="319" t="s">
        <v>1633</v>
      </c>
      <c r="Y186" s="319" t="s">
        <v>1633</v>
      </c>
      <c r="Z186" s="319" t="s">
        <v>1633</v>
      </c>
      <c r="AA186" s="319" t="s">
        <v>1874</v>
      </c>
      <c r="AB186" s="319" t="s">
        <v>1633</v>
      </c>
      <c r="AC186" s="320">
        <v>45719</v>
      </c>
      <c r="AD186" s="319"/>
      <c r="AE186" s="319"/>
      <c r="AF186" s="319" t="s">
        <v>1633</v>
      </c>
      <c r="AG186" s="319" t="s">
        <v>2405</v>
      </c>
      <c r="AH186" s="319" t="s">
        <v>1875</v>
      </c>
      <c r="AI186" s="319" t="s">
        <v>1876</v>
      </c>
      <c r="AJ186" s="322">
        <v>1</v>
      </c>
      <c r="AK186" s="319" t="s">
        <v>2039</v>
      </c>
      <c r="AL186" s="323" t="s">
        <v>1877</v>
      </c>
      <c r="AM186" s="319" t="s">
        <v>1633</v>
      </c>
      <c r="AN186" s="319" t="s">
        <v>1633</v>
      </c>
      <c r="AO186" s="319" t="s">
        <v>1633</v>
      </c>
      <c r="AP186" s="183" t="s">
        <v>1880</v>
      </c>
      <c r="AQ186" s="183" t="s">
        <v>2113</v>
      </c>
      <c r="AS186" s="183" t="s">
        <v>1641</v>
      </c>
      <c r="AT186" s="183" t="s">
        <v>1817</v>
      </c>
      <c r="AU186" s="183" t="str">
        <f t="shared" si="4"/>
        <v>SMS</v>
      </c>
      <c r="AV186" s="324">
        <f t="shared" si="5"/>
        <v>250000</v>
      </c>
    </row>
    <row r="187" spans="1:48" x14ac:dyDescent="0.25">
      <c r="A187" s="319" t="s">
        <v>1867</v>
      </c>
      <c r="B187" s="319" t="s">
        <v>1823</v>
      </c>
      <c r="C187" s="319" t="s">
        <v>1868</v>
      </c>
      <c r="D187" s="319" t="s">
        <v>1888</v>
      </c>
      <c r="E187" s="320">
        <v>45716</v>
      </c>
      <c r="F187" s="319" t="s">
        <v>1633</v>
      </c>
      <c r="G187" s="319" t="s">
        <v>1633</v>
      </c>
      <c r="H187" s="319">
        <v>50800020</v>
      </c>
      <c r="I187" s="319" t="s">
        <v>2403</v>
      </c>
      <c r="J187" s="319" t="s">
        <v>1633</v>
      </c>
      <c r="K187" s="319" t="s">
        <v>454</v>
      </c>
      <c r="L187" s="320">
        <v>45716</v>
      </c>
      <c r="M187" s="319" t="s">
        <v>2359</v>
      </c>
      <c r="N187" s="319" t="s">
        <v>2404</v>
      </c>
      <c r="O187" s="320"/>
      <c r="P187" s="319" t="s">
        <v>1873</v>
      </c>
      <c r="Q187" s="319" t="s">
        <v>1534</v>
      </c>
      <c r="R187" s="322">
        <v>230000</v>
      </c>
      <c r="S187" s="319" t="s">
        <v>89</v>
      </c>
      <c r="T187" s="321">
        <v>14.11</v>
      </c>
      <c r="U187" s="319" t="s">
        <v>306</v>
      </c>
      <c r="V187" s="319" t="s">
        <v>307</v>
      </c>
      <c r="W187" s="319" t="s">
        <v>1633</v>
      </c>
      <c r="X187" s="319" t="s">
        <v>1633</v>
      </c>
      <c r="Y187" s="319" t="s">
        <v>1633</v>
      </c>
      <c r="Z187" s="319" t="s">
        <v>1633</v>
      </c>
      <c r="AA187" s="319" t="s">
        <v>1874</v>
      </c>
      <c r="AB187" s="319" t="s">
        <v>1633</v>
      </c>
      <c r="AC187" s="320">
        <v>45719</v>
      </c>
      <c r="AD187" s="319"/>
      <c r="AE187" s="319"/>
      <c r="AF187" s="319" t="s">
        <v>1633</v>
      </c>
      <c r="AG187" s="319" t="s">
        <v>2405</v>
      </c>
      <c r="AH187" s="319" t="s">
        <v>1875</v>
      </c>
      <c r="AI187" s="319" t="s">
        <v>1876</v>
      </c>
      <c r="AJ187" s="322">
        <v>1</v>
      </c>
      <c r="AK187" s="319" t="s">
        <v>1709</v>
      </c>
      <c r="AL187" s="323" t="s">
        <v>1877</v>
      </c>
      <c r="AM187" s="319" t="s">
        <v>1633</v>
      </c>
      <c r="AN187" s="319" t="s">
        <v>1633</v>
      </c>
      <c r="AO187" s="319" t="s">
        <v>1633</v>
      </c>
      <c r="AP187" s="183" t="s">
        <v>1880</v>
      </c>
      <c r="AQ187" s="183" t="s">
        <v>2113</v>
      </c>
      <c r="AS187" s="183" t="s">
        <v>1641</v>
      </c>
      <c r="AT187" s="183" t="s">
        <v>1817</v>
      </c>
      <c r="AU187" s="183" t="str">
        <f t="shared" si="4"/>
        <v>SMS</v>
      </c>
      <c r="AV187" s="324">
        <f t="shared" si="5"/>
        <v>230000</v>
      </c>
    </row>
    <row r="188" spans="1:48" x14ac:dyDescent="0.25">
      <c r="A188" s="319" t="s">
        <v>1867</v>
      </c>
      <c r="B188" s="319" t="s">
        <v>1823</v>
      </c>
      <c r="C188" s="319" t="s">
        <v>1868</v>
      </c>
      <c r="D188" s="319" t="s">
        <v>1888</v>
      </c>
      <c r="E188" s="320">
        <v>45716</v>
      </c>
      <c r="F188" s="319" t="s">
        <v>1633</v>
      </c>
      <c r="G188" s="319" t="s">
        <v>1633</v>
      </c>
      <c r="H188" s="319">
        <v>50800020</v>
      </c>
      <c r="I188" s="319" t="s">
        <v>2406</v>
      </c>
      <c r="J188" s="319" t="s">
        <v>1633</v>
      </c>
      <c r="K188" s="319" t="s">
        <v>454</v>
      </c>
      <c r="L188" s="320">
        <v>45716</v>
      </c>
      <c r="M188" s="319" t="s">
        <v>2359</v>
      </c>
      <c r="N188" s="319" t="s">
        <v>2407</v>
      </c>
      <c r="O188" s="320"/>
      <c r="P188" s="319" t="s">
        <v>1873</v>
      </c>
      <c r="Q188" s="319" t="s">
        <v>1534</v>
      </c>
      <c r="R188" s="322">
        <v>10500000</v>
      </c>
      <c r="S188" s="319" t="s">
        <v>89</v>
      </c>
      <c r="T188" s="321">
        <v>644.29</v>
      </c>
      <c r="U188" s="319" t="s">
        <v>306</v>
      </c>
      <c r="V188" s="319" t="s">
        <v>307</v>
      </c>
      <c r="W188" s="319" t="s">
        <v>1633</v>
      </c>
      <c r="X188" s="319" t="s">
        <v>1633</v>
      </c>
      <c r="Y188" s="319" t="s">
        <v>1633</v>
      </c>
      <c r="Z188" s="319" t="s">
        <v>1633</v>
      </c>
      <c r="AA188" s="319" t="s">
        <v>1874</v>
      </c>
      <c r="AB188" s="319" t="s">
        <v>1633</v>
      </c>
      <c r="AC188" s="320">
        <v>45719</v>
      </c>
      <c r="AD188" s="319"/>
      <c r="AE188" s="319"/>
      <c r="AF188" s="319" t="s">
        <v>1633</v>
      </c>
      <c r="AG188" s="319" t="s">
        <v>2408</v>
      </c>
      <c r="AH188" s="319" t="s">
        <v>1875</v>
      </c>
      <c r="AI188" s="319" t="s">
        <v>1876</v>
      </c>
      <c r="AJ188" s="322">
        <v>50</v>
      </c>
      <c r="AK188" s="319" t="s">
        <v>1980</v>
      </c>
      <c r="AL188" s="323" t="s">
        <v>1877</v>
      </c>
      <c r="AM188" s="319" t="s">
        <v>1633</v>
      </c>
      <c r="AN188" s="319" t="s">
        <v>1633</v>
      </c>
      <c r="AO188" s="319" t="s">
        <v>1633</v>
      </c>
      <c r="AP188" s="183" t="s">
        <v>1880</v>
      </c>
      <c r="AQ188" s="183" t="s">
        <v>2113</v>
      </c>
      <c r="AS188" s="183" t="s">
        <v>1641</v>
      </c>
      <c r="AT188" s="183" t="s">
        <v>1817</v>
      </c>
      <c r="AU188" s="183" t="str">
        <f t="shared" si="4"/>
        <v>SMS</v>
      </c>
      <c r="AV188" s="324">
        <f t="shared" si="5"/>
        <v>10500000</v>
      </c>
    </row>
    <row r="189" spans="1:48" x14ac:dyDescent="0.25">
      <c r="A189" s="319" t="s">
        <v>1867</v>
      </c>
      <c r="B189" s="319" t="s">
        <v>1823</v>
      </c>
      <c r="C189" s="319" t="s">
        <v>1868</v>
      </c>
      <c r="D189" s="319" t="s">
        <v>1888</v>
      </c>
      <c r="E189" s="320">
        <v>45716</v>
      </c>
      <c r="F189" s="319" t="s">
        <v>1633</v>
      </c>
      <c r="G189" s="319" t="s">
        <v>1633</v>
      </c>
      <c r="H189" s="319">
        <v>50800020</v>
      </c>
      <c r="I189" s="319" t="s">
        <v>2406</v>
      </c>
      <c r="J189" s="319" t="s">
        <v>1633</v>
      </c>
      <c r="K189" s="319" t="s">
        <v>454</v>
      </c>
      <c r="L189" s="320">
        <v>45716</v>
      </c>
      <c r="M189" s="319" t="s">
        <v>2359</v>
      </c>
      <c r="N189" s="319" t="s">
        <v>2407</v>
      </c>
      <c r="O189" s="320"/>
      <c r="P189" s="319" t="s">
        <v>1873</v>
      </c>
      <c r="Q189" s="319" t="s">
        <v>1534</v>
      </c>
      <c r="R189" s="322">
        <v>525000</v>
      </c>
      <c r="S189" s="319" t="s">
        <v>89</v>
      </c>
      <c r="T189" s="321">
        <v>32.21</v>
      </c>
      <c r="U189" s="319" t="s">
        <v>306</v>
      </c>
      <c r="V189" s="319" t="s">
        <v>307</v>
      </c>
      <c r="W189" s="319" t="s">
        <v>1633</v>
      </c>
      <c r="X189" s="319" t="s">
        <v>1633</v>
      </c>
      <c r="Y189" s="319" t="s">
        <v>1633</v>
      </c>
      <c r="Z189" s="319" t="s">
        <v>1633</v>
      </c>
      <c r="AA189" s="319" t="s">
        <v>1874</v>
      </c>
      <c r="AB189" s="319" t="s">
        <v>1633</v>
      </c>
      <c r="AC189" s="320">
        <v>45719</v>
      </c>
      <c r="AD189" s="319"/>
      <c r="AE189" s="319"/>
      <c r="AF189" s="319" t="s">
        <v>1633</v>
      </c>
      <c r="AG189" s="319" t="s">
        <v>2408</v>
      </c>
      <c r="AH189" s="319" t="s">
        <v>1875</v>
      </c>
      <c r="AI189" s="319" t="s">
        <v>1876</v>
      </c>
      <c r="AJ189" s="322">
        <v>1</v>
      </c>
      <c r="AK189" s="319" t="s">
        <v>2039</v>
      </c>
      <c r="AL189" s="323" t="s">
        <v>1877</v>
      </c>
      <c r="AM189" s="319" t="s">
        <v>1633</v>
      </c>
      <c r="AN189" s="319" t="s">
        <v>1633</v>
      </c>
      <c r="AO189" s="319" t="s">
        <v>1633</v>
      </c>
      <c r="AP189" s="183" t="s">
        <v>1880</v>
      </c>
      <c r="AQ189" s="183" t="s">
        <v>2113</v>
      </c>
      <c r="AS189" s="183" t="s">
        <v>1641</v>
      </c>
      <c r="AT189" s="183" t="s">
        <v>1817</v>
      </c>
      <c r="AU189" s="183" t="str">
        <f t="shared" si="4"/>
        <v>SMS</v>
      </c>
      <c r="AV189" s="324">
        <f t="shared" si="5"/>
        <v>525000</v>
      </c>
    </row>
    <row r="190" spans="1:48" x14ac:dyDescent="0.25">
      <c r="A190" s="319" t="s">
        <v>1867</v>
      </c>
      <c r="B190" s="319" t="s">
        <v>1823</v>
      </c>
      <c r="C190" s="319" t="s">
        <v>1868</v>
      </c>
      <c r="D190" s="319" t="s">
        <v>1888</v>
      </c>
      <c r="E190" s="320">
        <v>45716</v>
      </c>
      <c r="F190" s="319" t="s">
        <v>1633</v>
      </c>
      <c r="G190" s="319" t="s">
        <v>1633</v>
      </c>
      <c r="H190" s="319">
        <v>50800020</v>
      </c>
      <c r="I190" s="319" t="s">
        <v>2409</v>
      </c>
      <c r="J190" s="319" t="s">
        <v>1633</v>
      </c>
      <c r="K190" s="319" t="s">
        <v>454</v>
      </c>
      <c r="L190" s="320">
        <v>45716</v>
      </c>
      <c r="M190" s="319" t="s">
        <v>2359</v>
      </c>
      <c r="N190" s="319" t="s">
        <v>2410</v>
      </c>
      <c r="O190" s="320"/>
      <c r="P190" s="319" t="s">
        <v>1873</v>
      </c>
      <c r="Q190" s="319" t="s">
        <v>1534</v>
      </c>
      <c r="R190" s="322">
        <v>112000</v>
      </c>
      <c r="S190" s="319" t="s">
        <v>89</v>
      </c>
      <c r="T190" s="321">
        <v>6.87</v>
      </c>
      <c r="U190" s="319" t="s">
        <v>306</v>
      </c>
      <c r="V190" s="319" t="s">
        <v>307</v>
      </c>
      <c r="W190" s="319" t="s">
        <v>1633</v>
      </c>
      <c r="X190" s="319" t="s">
        <v>1633</v>
      </c>
      <c r="Y190" s="319" t="s">
        <v>1633</v>
      </c>
      <c r="Z190" s="319" t="s">
        <v>1633</v>
      </c>
      <c r="AA190" s="319" t="s">
        <v>1874</v>
      </c>
      <c r="AB190" s="319" t="s">
        <v>1633</v>
      </c>
      <c r="AC190" s="320">
        <v>45719</v>
      </c>
      <c r="AD190" s="319"/>
      <c r="AE190" s="319"/>
      <c r="AF190" s="319" t="s">
        <v>1633</v>
      </c>
      <c r="AG190" s="319" t="s">
        <v>2411</v>
      </c>
      <c r="AH190" s="319" t="s">
        <v>1875</v>
      </c>
      <c r="AI190" s="319" t="s">
        <v>1876</v>
      </c>
      <c r="AJ190" s="322">
        <v>3</v>
      </c>
      <c r="AK190" s="319" t="s">
        <v>1709</v>
      </c>
      <c r="AL190" s="323" t="s">
        <v>1877</v>
      </c>
      <c r="AM190" s="319" t="s">
        <v>1633</v>
      </c>
      <c r="AN190" s="319" t="s">
        <v>1633</v>
      </c>
      <c r="AO190" s="319" t="s">
        <v>1633</v>
      </c>
      <c r="AP190" s="183" t="s">
        <v>1880</v>
      </c>
      <c r="AQ190" s="183" t="s">
        <v>2113</v>
      </c>
      <c r="AS190" s="183" t="s">
        <v>1641</v>
      </c>
      <c r="AT190" s="183" t="s">
        <v>1817</v>
      </c>
      <c r="AU190" s="183" t="str">
        <f t="shared" si="4"/>
        <v>SMS</v>
      </c>
      <c r="AV190" s="324">
        <f t="shared" si="5"/>
        <v>112000</v>
      </c>
    </row>
    <row r="191" spans="1:48" x14ac:dyDescent="0.25">
      <c r="A191" s="319" t="s">
        <v>1867</v>
      </c>
      <c r="B191" s="319" t="s">
        <v>1823</v>
      </c>
      <c r="C191" s="319" t="s">
        <v>1868</v>
      </c>
      <c r="D191" s="319" t="s">
        <v>1917</v>
      </c>
      <c r="E191" s="320">
        <v>45716</v>
      </c>
      <c r="F191" s="319" t="s">
        <v>2412</v>
      </c>
      <c r="G191" s="319" t="s">
        <v>2413</v>
      </c>
      <c r="H191" s="319">
        <v>50300080</v>
      </c>
      <c r="I191" s="319" t="s">
        <v>2414</v>
      </c>
      <c r="J191" s="319" t="s">
        <v>1633</v>
      </c>
      <c r="K191" s="319" t="s">
        <v>1584</v>
      </c>
      <c r="L191" s="320">
        <v>45716</v>
      </c>
      <c r="M191" s="319" t="s">
        <v>2359</v>
      </c>
      <c r="N191" s="319" t="s">
        <v>1976</v>
      </c>
      <c r="O191" s="320"/>
      <c r="P191" s="319" t="s">
        <v>1873</v>
      </c>
      <c r="Q191" s="319" t="s">
        <v>1534</v>
      </c>
      <c r="R191" s="322">
        <v>3846573</v>
      </c>
      <c r="S191" s="319" t="s">
        <v>89</v>
      </c>
      <c r="T191" s="321">
        <v>234.1</v>
      </c>
      <c r="U191" s="319" t="s">
        <v>306</v>
      </c>
      <c r="V191" s="319" t="s">
        <v>307</v>
      </c>
      <c r="W191" s="319" t="s">
        <v>1633</v>
      </c>
      <c r="X191" s="319" t="s">
        <v>1633</v>
      </c>
      <c r="Y191" s="319" t="s">
        <v>1633</v>
      </c>
      <c r="Z191" s="319" t="s">
        <v>1633</v>
      </c>
      <c r="AA191" s="319" t="s">
        <v>1874</v>
      </c>
      <c r="AB191" s="319" t="s">
        <v>1633</v>
      </c>
      <c r="AC191" s="320">
        <v>45720</v>
      </c>
      <c r="AD191" s="319"/>
      <c r="AE191" s="319"/>
      <c r="AF191" s="319" t="s">
        <v>1633</v>
      </c>
      <c r="AG191" s="319" t="s">
        <v>1633</v>
      </c>
      <c r="AH191" s="319" t="s">
        <v>1875</v>
      </c>
      <c r="AI191" s="319" t="s">
        <v>1876</v>
      </c>
      <c r="AJ191" s="325">
        <v>0</v>
      </c>
      <c r="AK191" s="319" t="s">
        <v>1633</v>
      </c>
      <c r="AL191" s="319" t="s">
        <v>1633</v>
      </c>
      <c r="AM191" s="319" t="s">
        <v>1633</v>
      </c>
      <c r="AN191" s="319" t="s">
        <v>1633</v>
      </c>
      <c r="AO191" s="319" t="s">
        <v>1633</v>
      </c>
      <c r="AP191" s="183" t="s">
        <v>1880</v>
      </c>
      <c r="AQ191" s="183" t="s">
        <v>2113</v>
      </c>
      <c r="AS191" s="183" t="s">
        <v>1636</v>
      </c>
      <c r="AT191" s="183" t="s">
        <v>1817</v>
      </c>
      <c r="AU191" s="183" t="str">
        <f t="shared" si="4"/>
        <v>SMS</v>
      </c>
      <c r="AV191" s="324">
        <f t="shared" si="5"/>
        <v>3846573</v>
      </c>
    </row>
    <row r="192" spans="1:48" x14ac:dyDescent="0.25">
      <c r="A192" s="319" t="s">
        <v>1867</v>
      </c>
      <c r="B192" s="319" t="s">
        <v>1823</v>
      </c>
      <c r="C192" s="319" t="s">
        <v>1868</v>
      </c>
      <c r="D192" s="319" t="s">
        <v>1917</v>
      </c>
      <c r="E192" s="320">
        <v>45716</v>
      </c>
      <c r="F192" s="319" t="s">
        <v>2415</v>
      </c>
      <c r="G192" s="319" t="s">
        <v>2416</v>
      </c>
      <c r="H192" s="319">
        <v>53100010</v>
      </c>
      <c r="I192" s="319" t="s">
        <v>2417</v>
      </c>
      <c r="J192" s="319" t="s">
        <v>1633</v>
      </c>
      <c r="K192" s="319" t="s">
        <v>644</v>
      </c>
      <c r="L192" s="320">
        <v>45716</v>
      </c>
      <c r="M192" s="319" t="s">
        <v>2359</v>
      </c>
      <c r="N192" s="319" t="s">
        <v>2418</v>
      </c>
      <c r="O192" s="320"/>
      <c r="P192" s="319" t="s">
        <v>1873</v>
      </c>
      <c r="Q192" s="319" t="s">
        <v>1534</v>
      </c>
      <c r="R192" s="322">
        <v>102977997</v>
      </c>
      <c r="S192" s="319" t="s">
        <v>89</v>
      </c>
      <c r="T192" s="321">
        <v>6401.46</v>
      </c>
      <c r="U192" s="319" t="s">
        <v>306</v>
      </c>
      <c r="V192" s="319" t="s">
        <v>307</v>
      </c>
      <c r="W192" s="319" t="s">
        <v>1633</v>
      </c>
      <c r="X192" s="319" t="s">
        <v>1633</v>
      </c>
      <c r="Y192" s="319" t="s">
        <v>1633</v>
      </c>
      <c r="Z192" s="319" t="s">
        <v>1633</v>
      </c>
      <c r="AA192" s="319" t="s">
        <v>1874</v>
      </c>
      <c r="AB192" s="319" t="s">
        <v>1633</v>
      </c>
      <c r="AC192" s="320">
        <v>45721</v>
      </c>
      <c r="AD192" s="319"/>
      <c r="AE192" s="319"/>
      <c r="AF192" s="319" t="s">
        <v>1633</v>
      </c>
      <c r="AG192" s="319" t="s">
        <v>1633</v>
      </c>
      <c r="AH192" s="319" t="s">
        <v>1875</v>
      </c>
      <c r="AI192" s="319" t="s">
        <v>1876</v>
      </c>
      <c r="AJ192" s="325">
        <v>0</v>
      </c>
      <c r="AK192" s="319" t="s">
        <v>1633</v>
      </c>
      <c r="AL192" s="319" t="s">
        <v>1633</v>
      </c>
      <c r="AM192" s="319" t="s">
        <v>1633</v>
      </c>
      <c r="AN192" s="319" t="s">
        <v>1633</v>
      </c>
      <c r="AO192" s="319" t="s">
        <v>1633</v>
      </c>
      <c r="AP192" s="183" t="s">
        <v>1880</v>
      </c>
      <c r="AQ192" s="183" t="s">
        <v>2113</v>
      </c>
      <c r="AS192" s="183" t="s">
        <v>1641</v>
      </c>
      <c r="AT192" s="183" t="s">
        <v>1817</v>
      </c>
      <c r="AU192" s="183" t="str">
        <f t="shared" si="4"/>
        <v>SMS</v>
      </c>
      <c r="AV192" s="324">
        <f t="shared" si="5"/>
        <v>102977997</v>
      </c>
    </row>
    <row r="193" spans="1:48" x14ac:dyDescent="0.25">
      <c r="A193" s="319" t="s">
        <v>1867</v>
      </c>
      <c r="B193" s="319" t="s">
        <v>1823</v>
      </c>
      <c r="C193" s="319" t="s">
        <v>1868</v>
      </c>
      <c r="D193" s="319" t="s">
        <v>1917</v>
      </c>
      <c r="E193" s="320">
        <v>45716</v>
      </c>
      <c r="F193" s="319" t="s">
        <v>2415</v>
      </c>
      <c r="G193" s="319" t="s">
        <v>2416</v>
      </c>
      <c r="H193" s="319">
        <v>50200010</v>
      </c>
      <c r="I193" s="319" t="s">
        <v>2417</v>
      </c>
      <c r="J193" s="319" t="s">
        <v>1633</v>
      </c>
      <c r="K193" s="319" t="s">
        <v>1635</v>
      </c>
      <c r="L193" s="320">
        <v>45716</v>
      </c>
      <c r="M193" s="319" t="s">
        <v>2359</v>
      </c>
      <c r="N193" s="319" t="s">
        <v>2418</v>
      </c>
      <c r="O193" s="320"/>
      <c r="P193" s="319" t="s">
        <v>1873</v>
      </c>
      <c r="Q193" s="319" t="s">
        <v>1534</v>
      </c>
      <c r="R193" s="322">
        <v>-102977997</v>
      </c>
      <c r="S193" s="319" t="s">
        <v>89</v>
      </c>
      <c r="T193" s="321">
        <v>-6401.46</v>
      </c>
      <c r="U193" s="319" t="s">
        <v>306</v>
      </c>
      <c r="V193" s="319" t="s">
        <v>307</v>
      </c>
      <c r="W193" s="319" t="s">
        <v>1633</v>
      </c>
      <c r="X193" s="319" t="s">
        <v>1633</v>
      </c>
      <c r="Y193" s="319" t="s">
        <v>1633</v>
      </c>
      <c r="Z193" s="319" t="s">
        <v>1633</v>
      </c>
      <c r="AA193" s="319" t="s">
        <v>1874</v>
      </c>
      <c r="AB193" s="319" t="s">
        <v>1633</v>
      </c>
      <c r="AC193" s="320">
        <v>45721</v>
      </c>
      <c r="AD193" s="319"/>
      <c r="AE193" s="319"/>
      <c r="AF193" s="319" t="s">
        <v>1633</v>
      </c>
      <c r="AG193" s="319" t="s">
        <v>1633</v>
      </c>
      <c r="AH193" s="319" t="s">
        <v>1875</v>
      </c>
      <c r="AI193" s="319" t="s">
        <v>1876</v>
      </c>
      <c r="AJ193" s="325">
        <v>0</v>
      </c>
      <c r="AK193" s="319" t="s">
        <v>1633</v>
      </c>
      <c r="AL193" s="319" t="s">
        <v>1633</v>
      </c>
      <c r="AM193" s="319" t="s">
        <v>1633</v>
      </c>
      <c r="AN193" s="319" t="s">
        <v>1633</v>
      </c>
      <c r="AO193" s="319" t="s">
        <v>1633</v>
      </c>
      <c r="AP193" s="183" t="s">
        <v>1880</v>
      </c>
      <c r="AQ193" s="183" t="s">
        <v>2113</v>
      </c>
      <c r="AS193" s="183" t="s">
        <v>1634</v>
      </c>
      <c r="AT193" s="183" t="s">
        <v>1817</v>
      </c>
      <c r="AU193" s="183" t="str">
        <f t="shared" si="4"/>
        <v>SMS</v>
      </c>
      <c r="AV193" s="324">
        <f t="shared" si="5"/>
        <v>-102977997</v>
      </c>
    </row>
    <row r="194" spans="1:48" x14ac:dyDescent="0.25">
      <c r="A194" s="319" t="s">
        <v>1867</v>
      </c>
      <c r="B194" s="319" t="s">
        <v>1823</v>
      </c>
      <c r="C194" s="319" t="s">
        <v>1868</v>
      </c>
      <c r="D194" s="319" t="s">
        <v>1917</v>
      </c>
      <c r="E194" s="320">
        <v>45716</v>
      </c>
      <c r="F194" s="319" t="s">
        <v>2419</v>
      </c>
      <c r="G194" s="319" t="s">
        <v>2420</v>
      </c>
      <c r="H194" s="319">
        <v>50300010</v>
      </c>
      <c r="I194" s="319" t="s">
        <v>2421</v>
      </c>
      <c r="J194" s="319" t="s">
        <v>1633</v>
      </c>
      <c r="K194" s="319" t="s">
        <v>1369</v>
      </c>
      <c r="L194" s="320">
        <v>45716</v>
      </c>
      <c r="M194" s="319" t="s">
        <v>2359</v>
      </c>
      <c r="N194" s="319" t="s">
        <v>1976</v>
      </c>
      <c r="O194" s="320"/>
      <c r="P194" s="319" t="s">
        <v>1873</v>
      </c>
      <c r="Q194" s="319" t="s">
        <v>1534</v>
      </c>
      <c r="R194" s="322">
        <v>1898764</v>
      </c>
      <c r="S194" s="319" t="s">
        <v>89</v>
      </c>
      <c r="T194" s="321">
        <v>115.56</v>
      </c>
      <c r="U194" s="319" t="s">
        <v>306</v>
      </c>
      <c r="V194" s="319" t="s">
        <v>307</v>
      </c>
      <c r="W194" s="319" t="s">
        <v>1633</v>
      </c>
      <c r="X194" s="319" t="s">
        <v>1633</v>
      </c>
      <c r="Y194" s="319" t="s">
        <v>1633</v>
      </c>
      <c r="Z194" s="319" t="s">
        <v>1633</v>
      </c>
      <c r="AA194" s="319" t="s">
        <v>1874</v>
      </c>
      <c r="AB194" s="319" t="s">
        <v>1633</v>
      </c>
      <c r="AC194" s="320">
        <v>45721</v>
      </c>
      <c r="AD194" s="319"/>
      <c r="AE194" s="319"/>
      <c r="AF194" s="319" t="s">
        <v>1633</v>
      </c>
      <c r="AG194" s="319" t="s">
        <v>1633</v>
      </c>
      <c r="AH194" s="319" t="s">
        <v>1875</v>
      </c>
      <c r="AI194" s="319" t="s">
        <v>1876</v>
      </c>
      <c r="AJ194" s="325">
        <v>0</v>
      </c>
      <c r="AK194" s="319" t="s">
        <v>1633</v>
      </c>
      <c r="AL194" s="319" t="s">
        <v>1633</v>
      </c>
      <c r="AM194" s="319" t="s">
        <v>1633</v>
      </c>
      <c r="AN194" s="319" t="s">
        <v>1633</v>
      </c>
      <c r="AO194" s="319" t="s">
        <v>1633</v>
      </c>
      <c r="AP194" s="183" t="s">
        <v>1880</v>
      </c>
      <c r="AQ194" s="183" t="s">
        <v>2113</v>
      </c>
      <c r="AS194" s="183" t="s">
        <v>1636</v>
      </c>
      <c r="AT194" s="183" t="s">
        <v>1817</v>
      </c>
      <c r="AU194" s="183" t="str">
        <f t="shared" ref="AU194:AU256" si="6">LEFT(V194,3)</f>
        <v>SMS</v>
      </c>
      <c r="AV194" s="324">
        <f t="shared" ref="AV194:AV256" si="7">IF(Q194="USD",R194*16500,IF(Q194="IDR",R194,T194*16500))</f>
        <v>1898764</v>
      </c>
    </row>
    <row r="195" spans="1:48" x14ac:dyDescent="0.25">
      <c r="A195" s="319" t="s">
        <v>1867</v>
      </c>
      <c r="B195" s="319" t="s">
        <v>1823</v>
      </c>
      <c r="C195" s="319" t="s">
        <v>1868</v>
      </c>
      <c r="D195" s="319" t="s">
        <v>1917</v>
      </c>
      <c r="E195" s="320">
        <v>45716</v>
      </c>
      <c r="F195" s="319" t="s">
        <v>2422</v>
      </c>
      <c r="G195" s="319" t="s">
        <v>2420</v>
      </c>
      <c r="H195" s="319">
        <v>50300010</v>
      </c>
      <c r="I195" s="319" t="s">
        <v>2421</v>
      </c>
      <c r="J195" s="319" t="s">
        <v>1633</v>
      </c>
      <c r="K195" s="319" t="s">
        <v>1369</v>
      </c>
      <c r="L195" s="320">
        <v>45716</v>
      </c>
      <c r="M195" s="319" t="s">
        <v>2359</v>
      </c>
      <c r="N195" s="319" t="s">
        <v>1976</v>
      </c>
      <c r="O195" s="320"/>
      <c r="P195" s="319" t="s">
        <v>1873</v>
      </c>
      <c r="Q195" s="319" t="s">
        <v>1534</v>
      </c>
      <c r="R195" s="322">
        <v>55846</v>
      </c>
      <c r="S195" s="319" t="s">
        <v>89</v>
      </c>
      <c r="T195" s="321">
        <v>3.4</v>
      </c>
      <c r="U195" s="319" t="s">
        <v>306</v>
      </c>
      <c r="V195" s="319" t="s">
        <v>307</v>
      </c>
      <c r="W195" s="319" t="s">
        <v>1633</v>
      </c>
      <c r="X195" s="319" t="s">
        <v>1633</v>
      </c>
      <c r="Y195" s="319" t="s">
        <v>1633</v>
      </c>
      <c r="Z195" s="319" t="s">
        <v>1633</v>
      </c>
      <c r="AA195" s="319" t="s">
        <v>1874</v>
      </c>
      <c r="AB195" s="319" t="s">
        <v>1633</v>
      </c>
      <c r="AC195" s="320">
        <v>45721</v>
      </c>
      <c r="AD195" s="319"/>
      <c r="AE195" s="319"/>
      <c r="AF195" s="319" t="s">
        <v>1633</v>
      </c>
      <c r="AG195" s="319" t="s">
        <v>1633</v>
      </c>
      <c r="AH195" s="319" t="s">
        <v>1875</v>
      </c>
      <c r="AI195" s="319" t="s">
        <v>1876</v>
      </c>
      <c r="AJ195" s="325">
        <v>0</v>
      </c>
      <c r="AK195" s="319" t="s">
        <v>1633</v>
      </c>
      <c r="AL195" s="319" t="s">
        <v>1633</v>
      </c>
      <c r="AM195" s="319" t="s">
        <v>1633</v>
      </c>
      <c r="AN195" s="319" t="s">
        <v>1633</v>
      </c>
      <c r="AO195" s="319" t="s">
        <v>1633</v>
      </c>
      <c r="AP195" s="183" t="s">
        <v>1880</v>
      </c>
      <c r="AQ195" s="183" t="s">
        <v>2113</v>
      </c>
      <c r="AS195" s="183" t="s">
        <v>1636</v>
      </c>
      <c r="AT195" s="183" t="s">
        <v>1817</v>
      </c>
      <c r="AU195" s="183" t="str">
        <f t="shared" si="6"/>
        <v>SMS</v>
      </c>
      <c r="AV195" s="324">
        <f t="shared" si="7"/>
        <v>55846</v>
      </c>
    </row>
    <row r="196" spans="1:48" x14ac:dyDescent="0.25">
      <c r="A196" s="319" t="s">
        <v>1867</v>
      </c>
      <c r="B196" s="319" t="s">
        <v>1828</v>
      </c>
      <c r="C196" s="319" t="s">
        <v>1868</v>
      </c>
      <c r="D196" s="319" t="s">
        <v>1888</v>
      </c>
      <c r="E196" s="320">
        <v>45719</v>
      </c>
      <c r="F196" s="319" t="s">
        <v>1633</v>
      </c>
      <c r="G196" s="319" t="s">
        <v>1633</v>
      </c>
      <c r="H196" s="319">
        <v>50800020</v>
      </c>
      <c r="I196" s="319" t="s">
        <v>2423</v>
      </c>
      <c r="J196" s="319" t="s">
        <v>1633</v>
      </c>
      <c r="K196" s="319" t="s">
        <v>454</v>
      </c>
      <c r="L196" s="320">
        <v>45719</v>
      </c>
      <c r="M196" s="319" t="s">
        <v>2424</v>
      </c>
      <c r="N196" s="319" t="s">
        <v>2407</v>
      </c>
      <c r="O196" s="320"/>
      <c r="P196" s="319" t="s">
        <v>1873</v>
      </c>
      <c r="Q196" s="319" t="s">
        <v>1534</v>
      </c>
      <c r="R196" s="322">
        <v>10500000</v>
      </c>
      <c r="S196" s="319" t="s">
        <v>89</v>
      </c>
      <c r="T196" s="321">
        <v>644.29</v>
      </c>
      <c r="U196" s="319" t="s">
        <v>306</v>
      </c>
      <c r="V196" s="319" t="s">
        <v>307</v>
      </c>
      <c r="W196" s="319" t="s">
        <v>1633</v>
      </c>
      <c r="X196" s="319" t="s">
        <v>1633</v>
      </c>
      <c r="Y196" s="319" t="s">
        <v>1633</v>
      </c>
      <c r="Z196" s="319" t="s">
        <v>1633</v>
      </c>
      <c r="AA196" s="319" t="s">
        <v>1874</v>
      </c>
      <c r="AB196" s="319" t="s">
        <v>1633</v>
      </c>
      <c r="AC196" s="320">
        <v>45719</v>
      </c>
      <c r="AD196" s="319"/>
      <c r="AE196" s="319"/>
      <c r="AF196" s="319" t="s">
        <v>1633</v>
      </c>
      <c r="AG196" s="319" t="s">
        <v>2408</v>
      </c>
      <c r="AH196" s="319" t="s">
        <v>1875</v>
      </c>
      <c r="AI196" s="319" t="s">
        <v>1876</v>
      </c>
      <c r="AJ196" s="322">
        <v>50</v>
      </c>
      <c r="AK196" s="319" t="s">
        <v>1980</v>
      </c>
      <c r="AL196" s="323" t="s">
        <v>1877</v>
      </c>
      <c r="AM196" s="319" t="s">
        <v>1633</v>
      </c>
      <c r="AN196" s="319" t="s">
        <v>1633</v>
      </c>
      <c r="AO196" s="319" t="s">
        <v>1633</v>
      </c>
      <c r="AP196" s="183" t="s">
        <v>1880</v>
      </c>
      <c r="AQ196" s="183" t="s">
        <v>2113</v>
      </c>
      <c r="AS196" s="183" t="s">
        <v>1641</v>
      </c>
      <c r="AT196" s="183" t="s">
        <v>1817</v>
      </c>
      <c r="AU196" s="183" t="str">
        <f t="shared" si="6"/>
        <v>SMS</v>
      </c>
      <c r="AV196" s="324">
        <f t="shared" si="7"/>
        <v>10500000</v>
      </c>
    </row>
    <row r="197" spans="1:48" x14ac:dyDescent="0.25">
      <c r="A197" s="319" t="s">
        <v>1867</v>
      </c>
      <c r="B197" s="319" t="s">
        <v>1828</v>
      </c>
      <c r="C197" s="319" t="s">
        <v>1868</v>
      </c>
      <c r="D197" s="319" t="s">
        <v>1888</v>
      </c>
      <c r="E197" s="320">
        <v>45719</v>
      </c>
      <c r="F197" s="319" t="s">
        <v>1633</v>
      </c>
      <c r="G197" s="319" t="s">
        <v>1633</v>
      </c>
      <c r="H197" s="319">
        <v>50800020</v>
      </c>
      <c r="I197" s="319" t="s">
        <v>2423</v>
      </c>
      <c r="J197" s="319" t="s">
        <v>1633</v>
      </c>
      <c r="K197" s="319" t="s">
        <v>454</v>
      </c>
      <c r="L197" s="320">
        <v>45719</v>
      </c>
      <c r="M197" s="319" t="s">
        <v>2424</v>
      </c>
      <c r="N197" s="319" t="s">
        <v>2407</v>
      </c>
      <c r="O197" s="320"/>
      <c r="P197" s="319" t="s">
        <v>1873</v>
      </c>
      <c r="Q197" s="319" t="s">
        <v>1534</v>
      </c>
      <c r="R197" s="322">
        <v>525000</v>
      </c>
      <c r="S197" s="319" t="s">
        <v>89</v>
      </c>
      <c r="T197" s="321">
        <v>32.21</v>
      </c>
      <c r="U197" s="319" t="s">
        <v>306</v>
      </c>
      <c r="V197" s="319" t="s">
        <v>307</v>
      </c>
      <c r="W197" s="319" t="s">
        <v>1633</v>
      </c>
      <c r="X197" s="319" t="s">
        <v>1633</v>
      </c>
      <c r="Y197" s="319" t="s">
        <v>1633</v>
      </c>
      <c r="Z197" s="319" t="s">
        <v>1633</v>
      </c>
      <c r="AA197" s="319" t="s">
        <v>1874</v>
      </c>
      <c r="AB197" s="319" t="s">
        <v>1633</v>
      </c>
      <c r="AC197" s="320">
        <v>45719</v>
      </c>
      <c r="AD197" s="319"/>
      <c r="AE197" s="319"/>
      <c r="AF197" s="319" t="s">
        <v>1633</v>
      </c>
      <c r="AG197" s="319" t="s">
        <v>2408</v>
      </c>
      <c r="AH197" s="319" t="s">
        <v>1875</v>
      </c>
      <c r="AI197" s="319" t="s">
        <v>1876</v>
      </c>
      <c r="AJ197" s="322">
        <v>1</v>
      </c>
      <c r="AK197" s="319" t="s">
        <v>2039</v>
      </c>
      <c r="AL197" s="323" t="s">
        <v>1877</v>
      </c>
      <c r="AM197" s="319" t="s">
        <v>1633</v>
      </c>
      <c r="AN197" s="319" t="s">
        <v>1633</v>
      </c>
      <c r="AO197" s="319" t="s">
        <v>1633</v>
      </c>
      <c r="AP197" s="183" t="s">
        <v>1880</v>
      </c>
      <c r="AQ197" s="183" t="s">
        <v>2113</v>
      </c>
      <c r="AS197" s="183" t="s">
        <v>1641</v>
      </c>
      <c r="AT197" s="183" t="s">
        <v>1817</v>
      </c>
      <c r="AU197" s="183" t="str">
        <f t="shared" si="6"/>
        <v>SMS</v>
      </c>
      <c r="AV197" s="324">
        <f t="shared" si="7"/>
        <v>525000</v>
      </c>
    </row>
    <row r="198" spans="1:48" x14ac:dyDescent="0.25">
      <c r="A198" s="319" t="s">
        <v>1867</v>
      </c>
      <c r="B198" s="319" t="s">
        <v>1828</v>
      </c>
      <c r="C198" s="319" t="s">
        <v>1868</v>
      </c>
      <c r="D198" s="319" t="s">
        <v>1888</v>
      </c>
      <c r="E198" s="320">
        <v>45719</v>
      </c>
      <c r="F198" s="319" t="s">
        <v>1633</v>
      </c>
      <c r="G198" s="319" t="s">
        <v>1633</v>
      </c>
      <c r="H198" s="319">
        <v>50800020</v>
      </c>
      <c r="I198" s="319" t="s">
        <v>2425</v>
      </c>
      <c r="J198" s="319" t="s">
        <v>1633</v>
      </c>
      <c r="K198" s="319" t="s">
        <v>454</v>
      </c>
      <c r="L198" s="320">
        <v>45719</v>
      </c>
      <c r="M198" s="319" t="s">
        <v>2424</v>
      </c>
      <c r="N198" s="319" t="s">
        <v>2407</v>
      </c>
      <c r="O198" s="320"/>
      <c r="P198" s="319" t="s">
        <v>1873</v>
      </c>
      <c r="Q198" s="319" t="s">
        <v>1534</v>
      </c>
      <c r="R198" s="322">
        <v>-10500000</v>
      </c>
      <c r="S198" s="319" t="s">
        <v>89</v>
      </c>
      <c r="T198" s="321">
        <v>-644.29</v>
      </c>
      <c r="U198" s="319" t="s">
        <v>306</v>
      </c>
      <c r="V198" s="319" t="s">
        <v>307</v>
      </c>
      <c r="W198" s="319" t="s">
        <v>1633</v>
      </c>
      <c r="X198" s="319" t="s">
        <v>1633</v>
      </c>
      <c r="Y198" s="319" t="s">
        <v>1633</v>
      </c>
      <c r="Z198" s="319" t="s">
        <v>1633</v>
      </c>
      <c r="AA198" s="319" t="s">
        <v>1874</v>
      </c>
      <c r="AB198" s="319" t="s">
        <v>1633</v>
      </c>
      <c r="AC198" s="320">
        <v>45719</v>
      </c>
      <c r="AD198" s="319"/>
      <c r="AE198" s="319"/>
      <c r="AF198" s="319" t="s">
        <v>1633</v>
      </c>
      <c r="AG198" s="319" t="s">
        <v>2408</v>
      </c>
      <c r="AH198" s="319" t="s">
        <v>1875</v>
      </c>
      <c r="AI198" s="319" t="s">
        <v>1876</v>
      </c>
      <c r="AJ198" s="322">
        <v>-50</v>
      </c>
      <c r="AK198" s="319" t="s">
        <v>1980</v>
      </c>
      <c r="AL198" s="323" t="s">
        <v>1931</v>
      </c>
      <c r="AM198" s="319" t="s">
        <v>1633</v>
      </c>
      <c r="AN198" s="319" t="s">
        <v>1633</v>
      </c>
      <c r="AO198" s="319" t="s">
        <v>1633</v>
      </c>
      <c r="AP198" s="183" t="s">
        <v>1880</v>
      </c>
      <c r="AQ198" s="183" t="s">
        <v>2113</v>
      </c>
      <c r="AS198" s="183" t="s">
        <v>1641</v>
      </c>
      <c r="AT198" s="183" t="s">
        <v>1817</v>
      </c>
      <c r="AU198" s="183" t="str">
        <f t="shared" si="6"/>
        <v>SMS</v>
      </c>
      <c r="AV198" s="324">
        <f t="shared" si="7"/>
        <v>-10500000</v>
      </c>
    </row>
    <row r="199" spans="1:48" x14ac:dyDescent="0.25">
      <c r="A199" s="319" t="s">
        <v>1867</v>
      </c>
      <c r="B199" s="319" t="s">
        <v>1828</v>
      </c>
      <c r="C199" s="319" t="s">
        <v>1868</v>
      </c>
      <c r="D199" s="319" t="s">
        <v>1888</v>
      </c>
      <c r="E199" s="320">
        <v>45719</v>
      </c>
      <c r="F199" s="319" t="s">
        <v>1633</v>
      </c>
      <c r="G199" s="319" t="s">
        <v>1633</v>
      </c>
      <c r="H199" s="319">
        <v>50800020</v>
      </c>
      <c r="I199" s="319" t="s">
        <v>2425</v>
      </c>
      <c r="J199" s="319" t="s">
        <v>1633</v>
      </c>
      <c r="K199" s="319" t="s">
        <v>454</v>
      </c>
      <c r="L199" s="320">
        <v>45719</v>
      </c>
      <c r="M199" s="319" t="s">
        <v>2424</v>
      </c>
      <c r="N199" s="319" t="s">
        <v>2407</v>
      </c>
      <c r="O199" s="320"/>
      <c r="P199" s="319" t="s">
        <v>1873</v>
      </c>
      <c r="Q199" s="319" t="s">
        <v>1534</v>
      </c>
      <c r="R199" s="322">
        <v>-525000</v>
      </c>
      <c r="S199" s="319" t="s">
        <v>89</v>
      </c>
      <c r="T199" s="321">
        <v>-32.21</v>
      </c>
      <c r="U199" s="319" t="s">
        <v>306</v>
      </c>
      <c r="V199" s="319" t="s">
        <v>307</v>
      </c>
      <c r="W199" s="319" t="s">
        <v>1633</v>
      </c>
      <c r="X199" s="319" t="s">
        <v>1633</v>
      </c>
      <c r="Y199" s="319" t="s">
        <v>1633</v>
      </c>
      <c r="Z199" s="319" t="s">
        <v>1633</v>
      </c>
      <c r="AA199" s="319" t="s">
        <v>1874</v>
      </c>
      <c r="AB199" s="319" t="s">
        <v>1633</v>
      </c>
      <c r="AC199" s="320">
        <v>45719</v>
      </c>
      <c r="AD199" s="319"/>
      <c r="AE199" s="319"/>
      <c r="AF199" s="319" t="s">
        <v>1633</v>
      </c>
      <c r="AG199" s="319" t="s">
        <v>2408</v>
      </c>
      <c r="AH199" s="319" t="s">
        <v>1875</v>
      </c>
      <c r="AI199" s="319" t="s">
        <v>1876</v>
      </c>
      <c r="AJ199" s="322">
        <v>-1</v>
      </c>
      <c r="AK199" s="319" t="s">
        <v>2039</v>
      </c>
      <c r="AL199" s="323" t="s">
        <v>1931</v>
      </c>
      <c r="AM199" s="319" t="s">
        <v>1633</v>
      </c>
      <c r="AN199" s="319" t="s">
        <v>1633</v>
      </c>
      <c r="AO199" s="319" t="s">
        <v>1633</v>
      </c>
      <c r="AP199" s="183" t="s">
        <v>1880</v>
      </c>
      <c r="AQ199" s="183" t="s">
        <v>2113</v>
      </c>
      <c r="AS199" s="183" t="s">
        <v>1641</v>
      </c>
      <c r="AT199" s="183" t="s">
        <v>1817</v>
      </c>
      <c r="AU199" s="183" t="str">
        <f t="shared" si="6"/>
        <v>SMS</v>
      </c>
      <c r="AV199" s="324">
        <f t="shared" si="7"/>
        <v>-525000</v>
      </c>
    </row>
    <row r="200" spans="1:48" x14ac:dyDescent="0.25">
      <c r="A200" s="319" t="s">
        <v>1867</v>
      </c>
      <c r="B200" s="319" t="s">
        <v>1828</v>
      </c>
      <c r="C200" s="319" t="s">
        <v>1868</v>
      </c>
      <c r="D200" s="319" t="s">
        <v>1888</v>
      </c>
      <c r="E200" s="320">
        <v>45719</v>
      </c>
      <c r="F200" s="319" t="s">
        <v>1633</v>
      </c>
      <c r="G200" s="319" t="s">
        <v>1633</v>
      </c>
      <c r="H200" s="319">
        <v>50800020</v>
      </c>
      <c r="I200" s="319" t="s">
        <v>2426</v>
      </c>
      <c r="J200" s="319" t="s">
        <v>1633</v>
      </c>
      <c r="K200" s="319" t="s">
        <v>454</v>
      </c>
      <c r="L200" s="320">
        <v>45719</v>
      </c>
      <c r="M200" s="319" t="s">
        <v>2424</v>
      </c>
      <c r="N200" s="319" t="s">
        <v>2410</v>
      </c>
      <c r="O200" s="320"/>
      <c r="P200" s="319" t="s">
        <v>1873</v>
      </c>
      <c r="Q200" s="319" t="s">
        <v>1534</v>
      </c>
      <c r="R200" s="322">
        <v>112000</v>
      </c>
      <c r="S200" s="319" t="s">
        <v>89</v>
      </c>
      <c r="T200" s="321">
        <v>6.87</v>
      </c>
      <c r="U200" s="319" t="s">
        <v>306</v>
      </c>
      <c r="V200" s="319" t="s">
        <v>307</v>
      </c>
      <c r="W200" s="319" t="s">
        <v>1633</v>
      </c>
      <c r="X200" s="319" t="s">
        <v>1633</v>
      </c>
      <c r="Y200" s="319" t="s">
        <v>1633</v>
      </c>
      <c r="Z200" s="319" t="s">
        <v>1633</v>
      </c>
      <c r="AA200" s="319" t="s">
        <v>1874</v>
      </c>
      <c r="AB200" s="319" t="s">
        <v>1633</v>
      </c>
      <c r="AC200" s="320">
        <v>45719</v>
      </c>
      <c r="AD200" s="319"/>
      <c r="AE200" s="319"/>
      <c r="AF200" s="319" t="s">
        <v>1633</v>
      </c>
      <c r="AG200" s="319" t="s">
        <v>2411</v>
      </c>
      <c r="AH200" s="319" t="s">
        <v>1875</v>
      </c>
      <c r="AI200" s="319" t="s">
        <v>1876</v>
      </c>
      <c r="AJ200" s="322">
        <v>3</v>
      </c>
      <c r="AK200" s="319" t="s">
        <v>1709</v>
      </c>
      <c r="AL200" s="323" t="s">
        <v>1877</v>
      </c>
      <c r="AM200" s="319" t="s">
        <v>1633</v>
      </c>
      <c r="AN200" s="319" t="s">
        <v>1633</v>
      </c>
      <c r="AO200" s="319" t="s">
        <v>1633</v>
      </c>
      <c r="AP200" s="183" t="s">
        <v>1880</v>
      </c>
      <c r="AQ200" s="183" t="s">
        <v>2113</v>
      </c>
      <c r="AS200" s="183" t="s">
        <v>1641</v>
      </c>
      <c r="AT200" s="183" t="s">
        <v>1817</v>
      </c>
      <c r="AU200" s="183" t="str">
        <f t="shared" si="6"/>
        <v>SMS</v>
      </c>
      <c r="AV200" s="324">
        <f t="shared" si="7"/>
        <v>112000</v>
      </c>
    </row>
    <row r="201" spans="1:48" x14ac:dyDescent="0.25">
      <c r="A201" s="319" t="s">
        <v>1867</v>
      </c>
      <c r="B201" s="319" t="s">
        <v>1828</v>
      </c>
      <c r="C201" s="319" t="s">
        <v>1868</v>
      </c>
      <c r="D201" s="319" t="s">
        <v>1888</v>
      </c>
      <c r="E201" s="320">
        <v>45719</v>
      </c>
      <c r="F201" s="319" t="s">
        <v>1633</v>
      </c>
      <c r="G201" s="319" t="s">
        <v>1633</v>
      </c>
      <c r="H201" s="319">
        <v>50800020</v>
      </c>
      <c r="I201" s="319" t="s">
        <v>2427</v>
      </c>
      <c r="J201" s="319" t="s">
        <v>1633</v>
      </c>
      <c r="K201" s="319" t="s">
        <v>454</v>
      </c>
      <c r="L201" s="320">
        <v>45719</v>
      </c>
      <c r="M201" s="319" t="s">
        <v>2424</v>
      </c>
      <c r="N201" s="319" t="s">
        <v>2410</v>
      </c>
      <c r="O201" s="320"/>
      <c r="P201" s="319" t="s">
        <v>1873</v>
      </c>
      <c r="Q201" s="319" t="s">
        <v>1534</v>
      </c>
      <c r="R201" s="322">
        <v>-112000</v>
      </c>
      <c r="S201" s="319" t="s">
        <v>89</v>
      </c>
      <c r="T201" s="321">
        <v>-6.87</v>
      </c>
      <c r="U201" s="319" t="s">
        <v>306</v>
      </c>
      <c r="V201" s="319" t="s">
        <v>307</v>
      </c>
      <c r="W201" s="319" t="s">
        <v>1633</v>
      </c>
      <c r="X201" s="319" t="s">
        <v>1633</v>
      </c>
      <c r="Y201" s="319" t="s">
        <v>1633</v>
      </c>
      <c r="Z201" s="319" t="s">
        <v>1633</v>
      </c>
      <c r="AA201" s="319" t="s">
        <v>1874</v>
      </c>
      <c r="AB201" s="319" t="s">
        <v>1633</v>
      </c>
      <c r="AC201" s="320">
        <v>45719</v>
      </c>
      <c r="AD201" s="319"/>
      <c r="AE201" s="319"/>
      <c r="AF201" s="319" t="s">
        <v>1633</v>
      </c>
      <c r="AG201" s="319" t="s">
        <v>2411</v>
      </c>
      <c r="AH201" s="319" t="s">
        <v>1875</v>
      </c>
      <c r="AI201" s="319" t="s">
        <v>1876</v>
      </c>
      <c r="AJ201" s="322">
        <v>-3</v>
      </c>
      <c r="AK201" s="319" t="s">
        <v>1709</v>
      </c>
      <c r="AL201" s="323" t="s">
        <v>1931</v>
      </c>
      <c r="AM201" s="319" t="s">
        <v>1633</v>
      </c>
      <c r="AN201" s="319" t="s">
        <v>1633</v>
      </c>
      <c r="AO201" s="319" t="s">
        <v>1633</v>
      </c>
      <c r="AP201" s="183" t="s">
        <v>1880</v>
      </c>
      <c r="AQ201" s="183" t="s">
        <v>2113</v>
      </c>
      <c r="AS201" s="183" t="s">
        <v>1641</v>
      </c>
      <c r="AT201" s="183" t="s">
        <v>1817</v>
      </c>
      <c r="AU201" s="183" t="str">
        <f t="shared" si="6"/>
        <v>SMS</v>
      </c>
      <c r="AV201" s="324">
        <f t="shared" si="7"/>
        <v>-112000</v>
      </c>
    </row>
    <row r="202" spans="1:48" x14ac:dyDescent="0.25">
      <c r="A202" s="319" t="s">
        <v>1867</v>
      </c>
      <c r="B202" s="319" t="s">
        <v>1828</v>
      </c>
      <c r="C202" s="319" t="s">
        <v>1868</v>
      </c>
      <c r="D202" s="319" t="s">
        <v>1888</v>
      </c>
      <c r="E202" s="320">
        <v>45720</v>
      </c>
      <c r="F202" s="319" t="s">
        <v>1633</v>
      </c>
      <c r="G202" s="319" t="s">
        <v>1633</v>
      </c>
      <c r="H202" s="319">
        <v>50800020</v>
      </c>
      <c r="I202" s="319" t="s">
        <v>2428</v>
      </c>
      <c r="J202" s="319" t="s">
        <v>1633</v>
      </c>
      <c r="K202" s="319" t="s">
        <v>454</v>
      </c>
      <c r="L202" s="320">
        <v>45720</v>
      </c>
      <c r="M202" s="319" t="s">
        <v>2429</v>
      </c>
      <c r="N202" s="319" t="s">
        <v>2430</v>
      </c>
      <c r="O202" s="320"/>
      <c r="P202" s="319" t="s">
        <v>1873</v>
      </c>
      <c r="Q202" s="319" t="s">
        <v>1534</v>
      </c>
      <c r="R202" s="322">
        <v>1200000</v>
      </c>
      <c r="S202" s="319" t="s">
        <v>89</v>
      </c>
      <c r="T202" s="321">
        <v>73.63</v>
      </c>
      <c r="U202" s="319" t="s">
        <v>306</v>
      </c>
      <c r="V202" s="319" t="s">
        <v>307</v>
      </c>
      <c r="W202" s="319" t="s">
        <v>1633</v>
      </c>
      <c r="X202" s="319" t="s">
        <v>1633</v>
      </c>
      <c r="Y202" s="319" t="s">
        <v>1633</v>
      </c>
      <c r="Z202" s="319" t="s">
        <v>1633</v>
      </c>
      <c r="AA202" s="319" t="s">
        <v>1874</v>
      </c>
      <c r="AB202" s="319" t="s">
        <v>1633</v>
      </c>
      <c r="AC202" s="320">
        <v>45720</v>
      </c>
      <c r="AD202" s="319"/>
      <c r="AE202" s="319"/>
      <c r="AF202" s="319" t="s">
        <v>1633</v>
      </c>
      <c r="AG202" s="319" t="s">
        <v>2431</v>
      </c>
      <c r="AH202" s="319" t="s">
        <v>1875</v>
      </c>
      <c r="AI202" s="319" t="s">
        <v>1876</v>
      </c>
      <c r="AJ202" s="322">
        <v>1</v>
      </c>
      <c r="AK202" s="319" t="s">
        <v>2432</v>
      </c>
      <c r="AL202" s="323" t="s">
        <v>1877</v>
      </c>
      <c r="AM202" s="319" t="s">
        <v>1633</v>
      </c>
      <c r="AN202" s="319" t="s">
        <v>1633</v>
      </c>
      <c r="AO202" s="319" t="s">
        <v>1633</v>
      </c>
      <c r="AP202" s="183" t="s">
        <v>1880</v>
      </c>
      <c r="AQ202" s="183" t="s">
        <v>2113</v>
      </c>
      <c r="AS202" s="183" t="s">
        <v>1641</v>
      </c>
      <c r="AT202" s="183" t="s">
        <v>1817</v>
      </c>
      <c r="AU202" s="183" t="str">
        <f t="shared" si="6"/>
        <v>SMS</v>
      </c>
      <c r="AV202" s="324">
        <f t="shared" si="7"/>
        <v>1200000</v>
      </c>
    </row>
    <row r="203" spans="1:48" x14ac:dyDescent="0.25">
      <c r="A203" s="319" t="s">
        <v>1867</v>
      </c>
      <c r="B203" s="319" t="s">
        <v>1828</v>
      </c>
      <c r="C203" s="319" t="s">
        <v>1868</v>
      </c>
      <c r="D203" s="319" t="s">
        <v>1869</v>
      </c>
      <c r="E203" s="320">
        <v>45720</v>
      </c>
      <c r="F203" s="319" t="s">
        <v>2433</v>
      </c>
      <c r="G203" s="319" t="s">
        <v>1633</v>
      </c>
      <c r="H203" s="319">
        <v>50200010</v>
      </c>
      <c r="I203" s="319" t="s">
        <v>2434</v>
      </c>
      <c r="J203" s="319" t="s">
        <v>1633</v>
      </c>
      <c r="K203" s="319" t="s">
        <v>1635</v>
      </c>
      <c r="L203" s="320">
        <v>45720</v>
      </c>
      <c r="M203" s="319" t="s">
        <v>2429</v>
      </c>
      <c r="N203" s="319" t="s">
        <v>1633</v>
      </c>
      <c r="O203" s="320"/>
      <c r="P203" s="319" t="s">
        <v>1873</v>
      </c>
      <c r="Q203" s="319" t="s">
        <v>89</v>
      </c>
      <c r="R203" s="321">
        <v>4.5</v>
      </c>
      <c r="S203" s="319" t="s">
        <v>89</v>
      </c>
      <c r="T203" s="321">
        <v>4.5</v>
      </c>
      <c r="U203" s="319" t="s">
        <v>306</v>
      </c>
      <c r="V203" s="319" t="s">
        <v>307</v>
      </c>
      <c r="W203" s="319" t="s">
        <v>1633</v>
      </c>
      <c r="X203" s="319" t="s">
        <v>1633</v>
      </c>
      <c r="Y203" s="319" t="s">
        <v>1633</v>
      </c>
      <c r="Z203" s="319" t="s">
        <v>1633</v>
      </c>
      <c r="AA203" s="319" t="s">
        <v>1874</v>
      </c>
      <c r="AB203" s="319" t="s">
        <v>1633</v>
      </c>
      <c r="AC203" s="320">
        <v>45720</v>
      </c>
      <c r="AD203" s="319"/>
      <c r="AE203" s="319"/>
      <c r="AF203" s="319" t="s">
        <v>1633</v>
      </c>
      <c r="AG203" s="319" t="s">
        <v>1633</v>
      </c>
      <c r="AH203" s="319" t="s">
        <v>1875</v>
      </c>
      <c r="AI203" s="319" t="s">
        <v>1876</v>
      </c>
      <c r="AJ203" s="322">
        <v>2</v>
      </c>
      <c r="AK203" s="319" t="s">
        <v>2039</v>
      </c>
      <c r="AL203" s="323" t="s">
        <v>1877</v>
      </c>
      <c r="AM203" s="319" t="s">
        <v>2435</v>
      </c>
      <c r="AN203" s="319" t="s">
        <v>2436</v>
      </c>
      <c r="AO203" s="319" t="s">
        <v>1633</v>
      </c>
      <c r="AP203" s="183" t="s">
        <v>1880</v>
      </c>
      <c r="AQ203" s="183" t="s">
        <v>2113</v>
      </c>
      <c r="AS203" s="183" t="s">
        <v>1634</v>
      </c>
      <c r="AT203" s="183" t="s">
        <v>1817</v>
      </c>
      <c r="AU203" s="183" t="str">
        <f t="shared" si="6"/>
        <v>SMS</v>
      </c>
      <c r="AV203" s="324">
        <f t="shared" si="7"/>
        <v>74250</v>
      </c>
    </row>
    <row r="204" spans="1:48" x14ac:dyDescent="0.25">
      <c r="A204" s="319" t="s">
        <v>1867</v>
      </c>
      <c r="B204" s="319" t="s">
        <v>1828</v>
      </c>
      <c r="C204" s="319" t="s">
        <v>1868</v>
      </c>
      <c r="D204" s="319" t="s">
        <v>1869</v>
      </c>
      <c r="E204" s="320">
        <v>45720</v>
      </c>
      <c r="F204" s="319" t="s">
        <v>2433</v>
      </c>
      <c r="G204" s="319" t="s">
        <v>1633</v>
      </c>
      <c r="H204" s="319">
        <v>50200010</v>
      </c>
      <c r="I204" s="319" t="s">
        <v>2434</v>
      </c>
      <c r="J204" s="319" t="s">
        <v>1633</v>
      </c>
      <c r="K204" s="319" t="s">
        <v>1635</v>
      </c>
      <c r="L204" s="320">
        <v>45720</v>
      </c>
      <c r="M204" s="319" t="s">
        <v>2429</v>
      </c>
      <c r="N204" s="319" t="s">
        <v>1633</v>
      </c>
      <c r="O204" s="320"/>
      <c r="P204" s="319" t="s">
        <v>1873</v>
      </c>
      <c r="Q204" s="319" t="s">
        <v>89</v>
      </c>
      <c r="R204" s="321">
        <v>4.5</v>
      </c>
      <c r="S204" s="319" t="s">
        <v>89</v>
      </c>
      <c r="T204" s="321">
        <v>4.5</v>
      </c>
      <c r="U204" s="319" t="s">
        <v>306</v>
      </c>
      <c r="V204" s="319" t="s">
        <v>307</v>
      </c>
      <c r="W204" s="319" t="s">
        <v>1633</v>
      </c>
      <c r="X204" s="319" t="s">
        <v>1633</v>
      </c>
      <c r="Y204" s="319" t="s">
        <v>1633</v>
      </c>
      <c r="Z204" s="319" t="s">
        <v>1633</v>
      </c>
      <c r="AA204" s="319" t="s">
        <v>1874</v>
      </c>
      <c r="AB204" s="319" t="s">
        <v>1633</v>
      </c>
      <c r="AC204" s="320">
        <v>45720</v>
      </c>
      <c r="AD204" s="319"/>
      <c r="AE204" s="319"/>
      <c r="AF204" s="319" t="s">
        <v>1633</v>
      </c>
      <c r="AG204" s="319" t="s">
        <v>1633</v>
      </c>
      <c r="AH204" s="319" t="s">
        <v>1875</v>
      </c>
      <c r="AI204" s="319" t="s">
        <v>1876</v>
      </c>
      <c r="AJ204" s="322">
        <v>2</v>
      </c>
      <c r="AK204" s="319" t="s">
        <v>2039</v>
      </c>
      <c r="AL204" s="323" t="s">
        <v>1877</v>
      </c>
      <c r="AM204" s="319" t="s">
        <v>2437</v>
      </c>
      <c r="AN204" s="319" t="s">
        <v>2438</v>
      </c>
      <c r="AO204" s="319" t="s">
        <v>1633</v>
      </c>
      <c r="AP204" s="183" t="s">
        <v>1880</v>
      </c>
      <c r="AQ204" s="183" t="s">
        <v>2113</v>
      </c>
      <c r="AS204" s="183" t="s">
        <v>1634</v>
      </c>
      <c r="AT204" s="183" t="s">
        <v>1817</v>
      </c>
      <c r="AU204" s="183" t="str">
        <f t="shared" si="6"/>
        <v>SMS</v>
      </c>
      <c r="AV204" s="324">
        <f t="shared" si="7"/>
        <v>74250</v>
      </c>
    </row>
    <row r="205" spans="1:48" x14ac:dyDescent="0.25">
      <c r="A205" s="319" t="s">
        <v>1867</v>
      </c>
      <c r="B205" s="319" t="s">
        <v>1828</v>
      </c>
      <c r="C205" s="319" t="s">
        <v>1868</v>
      </c>
      <c r="D205" s="319" t="s">
        <v>1869</v>
      </c>
      <c r="E205" s="320">
        <v>45720</v>
      </c>
      <c r="F205" s="319" t="s">
        <v>2439</v>
      </c>
      <c r="G205" s="319" t="s">
        <v>1633</v>
      </c>
      <c r="H205" s="319">
        <v>50200010</v>
      </c>
      <c r="I205" s="319" t="s">
        <v>2434</v>
      </c>
      <c r="J205" s="319" t="s">
        <v>1633</v>
      </c>
      <c r="K205" s="319" t="s">
        <v>1635</v>
      </c>
      <c r="L205" s="320">
        <v>45720</v>
      </c>
      <c r="M205" s="319" t="s">
        <v>2429</v>
      </c>
      <c r="N205" s="319" t="s">
        <v>1633</v>
      </c>
      <c r="O205" s="320"/>
      <c r="P205" s="319" t="s">
        <v>1873</v>
      </c>
      <c r="Q205" s="319" t="s">
        <v>89</v>
      </c>
      <c r="R205" s="321">
        <v>0.11</v>
      </c>
      <c r="S205" s="319" t="s">
        <v>89</v>
      </c>
      <c r="T205" s="321">
        <v>0.11</v>
      </c>
      <c r="U205" s="319" t="s">
        <v>306</v>
      </c>
      <c r="V205" s="319" t="s">
        <v>307</v>
      </c>
      <c r="W205" s="319" t="s">
        <v>1633</v>
      </c>
      <c r="X205" s="319" t="s">
        <v>1633</v>
      </c>
      <c r="Y205" s="319" t="s">
        <v>1633</v>
      </c>
      <c r="Z205" s="319" t="s">
        <v>1633</v>
      </c>
      <c r="AA205" s="319" t="s">
        <v>1874</v>
      </c>
      <c r="AB205" s="319" t="s">
        <v>1633</v>
      </c>
      <c r="AC205" s="320">
        <v>45720</v>
      </c>
      <c r="AD205" s="319"/>
      <c r="AE205" s="319"/>
      <c r="AF205" s="319" t="s">
        <v>1633</v>
      </c>
      <c r="AG205" s="319" t="s">
        <v>1633</v>
      </c>
      <c r="AH205" s="319" t="s">
        <v>1875</v>
      </c>
      <c r="AI205" s="319" t="s">
        <v>1876</v>
      </c>
      <c r="AJ205" s="322">
        <v>1</v>
      </c>
      <c r="AK205" s="319" t="s">
        <v>1709</v>
      </c>
      <c r="AL205" s="323" t="s">
        <v>1877</v>
      </c>
      <c r="AM205" s="319" t="s">
        <v>2440</v>
      </c>
      <c r="AN205" s="319" t="s">
        <v>2441</v>
      </c>
      <c r="AO205" s="319" t="s">
        <v>1633</v>
      </c>
      <c r="AP205" s="183" t="s">
        <v>1880</v>
      </c>
      <c r="AQ205" s="183" t="s">
        <v>2113</v>
      </c>
      <c r="AS205" s="183" t="s">
        <v>1634</v>
      </c>
      <c r="AT205" s="183" t="s">
        <v>1817</v>
      </c>
      <c r="AU205" s="183" t="str">
        <f t="shared" si="6"/>
        <v>SMS</v>
      </c>
      <c r="AV205" s="324">
        <f t="shared" si="7"/>
        <v>1815</v>
      </c>
    </row>
    <row r="206" spans="1:48" x14ac:dyDescent="0.25">
      <c r="A206" s="319" t="s">
        <v>1867</v>
      </c>
      <c r="B206" s="319" t="s">
        <v>1828</v>
      </c>
      <c r="C206" s="319" t="s">
        <v>1868</v>
      </c>
      <c r="D206" s="319" t="s">
        <v>1888</v>
      </c>
      <c r="E206" s="320">
        <v>45720</v>
      </c>
      <c r="F206" s="319" t="s">
        <v>1633</v>
      </c>
      <c r="G206" s="319" t="s">
        <v>1633</v>
      </c>
      <c r="H206" s="319">
        <v>50800020</v>
      </c>
      <c r="I206" s="319" t="s">
        <v>2442</v>
      </c>
      <c r="J206" s="319" t="s">
        <v>1633</v>
      </c>
      <c r="K206" s="319" t="s">
        <v>454</v>
      </c>
      <c r="L206" s="320">
        <v>45720</v>
      </c>
      <c r="M206" s="319" t="s">
        <v>2429</v>
      </c>
      <c r="N206" s="319" t="s">
        <v>2443</v>
      </c>
      <c r="O206" s="320"/>
      <c r="P206" s="319" t="s">
        <v>1873</v>
      </c>
      <c r="Q206" s="319" t="s">
        <v>1534</v>
      </c>
      <c r="R206" s="322">
        <v>27500000</v>
      </c>
      <c r="S206" s="319" t="s">
        <v>89</v>
      </c>
      <c r="T206" s="321">
        <v>1687.43</v>
      </c>
      <c r="U206" s="319" t="s">
        <v>306</v>
      </c>
      <c r="V206" s="319" t="s">
        <v>307</v>
      </c>
      <c r="W206" s="319" t="s">
        <v>1633</v>
      </c>
      <c r="X206" s="319" t="s">
        <v>1633</v>
      </c>
      <c r="Y206" s="319" t="s">
        <v>1633</v>
      </c>
      <c r="Z206" s="319" t="s">
        <v>1633</v>
      </c>
      <c r="AA206" s="319" t="s">
        <v>1874</v>
      </c>
      <c r="AB206" s="319" t="s">
        <v>1633</v>
      </c>
      <c r="AC206" s="320">
        <v>45720</v>
      </c>
      <c r="AD206" s="319"/>
      <c r="AE206" s="319"/>
      <c r="AF206" s="319" t="s">
        <v>1633</v>
      </c>
      <c r="AG206" s="319" t="s">
        <v>2444</v>
      </c>
      <c r="AH206" s="319" t="s">
        <v>1875</v>
      </c>
      <c r="AI206" s="319" t="s">
        <v>1876</v>
      </c>
      <c r="AJ206" s="322">
        <v>1</v>
      </c>
      <c r="AK206" s="319" t="s">
        <v>1709</v>
      </c>
      <c r="AL206" s="323" t="s">
        <v>1877</v>
      </c>
      <c r="AM206" s="319" t="s">
        <v>1633</v>
      </c>
      <c r="AN206" s="319" t="s">
        <v>1633</v>
      </c>
      <c r="AO206" s="319" t="s">
        <v>1633</v>
      </c>
      <c r="AP206" s="183" t="s">
        <v>1880</v>
      </c>
      <c r="AQ206" s="183" t="s">
        <v>2113</v>
      </c>
      <c r="AS206" s="183" t="s">
        <v>1641</v>
      </c>
      <c r="AT206" s="183" t="s">
        <v>1817</v>
      </c>
      <c r="AU206" s="183" t="str">
        <f t="shared" si="6"/>
        <v>SMS</v>
      </c>
      <c r="AV206" s="324">
        <f t="shared" si="7"/>
        <v>27500000</v>
      </c>
    </row>
    <row r="207" spans="1:48" x14ac:dyDescent="0.25">
      <c r="A207" s="319" t="s">
        <v>1867</v>
      </c>
      <c r="B207" s="319" t="s">
        <v>1828</v>
      </c>
      <c r="C207" s="319" t="s">
        <v>1868</v>
      </c>
      <c r="D207" s="319" t="s">
        <v>1888</v>
      </c>
      <c r="E207" s="320">
        <v>45721</v>
      </c>
      <c r="F207" s="319" t="s">
        <v>1633</v>
      </c>
      <c r="G207" s="319" t="s">
        <v>2445</v>
      </c>
      <c r="H207" s="319">
        <v>50800020</v>
      </c>
      <c r="I207" s="319" t="s">
        <v>2446</v>
      </c>
      <c r="J207" s="319" t="s">
        <v>1633</v>
      </c>
      <c r="K207" s="319" t="s">
        <v>454</v>
      </c>
      <c r="L207" s="320">
        <v>45721</v>
      </c>
      <c r="M207" s="319" t="s">
        <v>2447</v>
      </c>
      <c r="N207" s="319" t="s">
        <v>2448</v>
      </c>
      <c r="O207" s="320"/>
      <c r="P207" s="319" t="s">
        <v>1873</v>
      </c>
      <c r="Q207" s="319" t="s">
        <v>1534</v>
      </c>
      <c r="R207" s="322">
        <v>14171180</v>
      </c>
      <c r="S207" s="319" t="s">
        <v>89</v>
      </c>
      <c r="T207" s="321">
        <v>863.94</v>
      </c>
      <c r="U207" s="319" t="s">
        <v>306</v>
      </c>
      <c r="V207" s="319" t="s">
        <v>307</v>
      </c>
      <c r="W207" s="319" t="s">
        <v>1633</v>
      </c>
      <c r="X207" s="319" t="s">
        <v>1633</v>
      </c>
      <c r="Y207" s="319" t="s">
        <v>1633</v>
      </c>
      <c r="Z207" s="319" t="s">
        <v>1633</v>
      </c>
      <c r="AA207" s="319" t="s">
        <v>1874</v>
      </c>
      <c r="AB207" s="319" t="s">
        <v>1633</v>
      </c>
      <c r="AC207" s="320">
        <v>45721</v>
      </c>
      <c r="AD207" s="319"/>
      <c r="AE207" s="319"/>
      <c r="AF207" s="319" t="s">
        <v>1633</v>
      </c>
      <c r="AG207" s="319" t="s">
        <v>2449</v>
      </c>
      <c r="AH207" s="319" t="s">
        <v>1875</v>
      </c>
      <c r="AI207" s="319" t="s">
        <v>1876</v>
      </c>
      <c r="AJ207" s="322">
        <v>20</v>
      </c>
      <c r="AK207" s="319" t="s">
        <v>1709</v>
      </c>
      <c r="AL207" s="323" t="s">
        <v>1877</v>
      </c>
      <c r="AM207" s="319" t="s">
        <v>1633</v>
      </c>
      <c r="AN207" s="319" t="s">
        <v>1633</v>
      </c>
      <c r="AO207" s="319" t="s">
        <v>1633</v>
      </c>
      <c r="AP207" s="183" t="s">
        <v>1880</v>
      </c>
      <c r="AQ207" s="183" t="s">
        <v>2113</v>
      </c>
      <c r="AS207" s="183" t="s">
        <v>1641</v>
      </c>
      <c r="AT207" s="183" t="s">
        <v>1817</v>
      </c>
      <c r="AU207" s="183" t="str">
        <f t="shared" si="6"/>
        <v>SMS</v>
      </c>
      <c r="AV207" s="324">
        <f t="shared" si="7"/>
        <v>14171180</v>
      </c>
    </row>
    <row r="208" spans="1:48" x14ac:dyDescent="0.25">
      <c r="A208" s="319" t="s">
        <v>1867</v>
      </c>
      <c r="B208" s="319" t="s">
        <v>1828</v>
      </c>
      <c r="C208" s="319" t="s">
        <v>1868</v>
      </c>
      <c r="D208" s="319" t="s">
        <v>1882</v>
      </c>
      <c r="E208" s="320">
        <v>45721</v>
      </c>
      <c r="F208" s="319" t="s">
        <v>2450</v>
      </c>
      <c r="G208" s="319" t="s">
        <v>1884</v>
      </c>
      <c r="H208" s="319">
        <v>50300010</v>
      </c>
      <c r="I208" s="319" t="s">
        <v>2451</v>
      </c>
      <c r="J208" s="319" t="s">
        <v>1633</v>
      </c>
      <c r="K208" s="319" t="s">
        <v>1369</v>
      </c>
      <c r="L208" s="320">
        <v>45721</v>
      </c>
      <c r="M208" s="319" t="s">
        <v>1886</v>
      </c>
      <c r="N208" s="319" t="s">
        <v>1998</v>
      </c>
      <c r="O208" s="320"/>
      <c r="P208" s="319" t="s">
        <v>1873</v>
      </c>
      <c r="Q208" s="319" t="s">
        <v>1534</v>
      </c>
      <c r="R208" s="322">
        <v>1898764</v>
      </c>
      <c r="S208" s="319" t="s">
        <v>89</v>
      </c>
      <c r="T208" s="321">
        <v>115.76</v>
      </c>
      <c r="U208" s="319" t="s">
        <v>306</v>
      </c>
      <c r="V208" s="319" t="s">
        <v>307</v>
      </c>
      <c r="W208" s="319" t="s">
        <v>1633</v>
      </c>
      <c r="X208" s="319" t="s">
        <v>1633</v>
      </c>
      <c r="Y208" s="319" t="s">
        <v>1633</v>
      </c>
      <c r="Z208" s="319" t="s">
        <v>1633</v>
      </c>
      <c r="AA208" s="319" t="s">
        <v>1874</v>
      </c>
      <c r="AB208" s="319" t="s">
        <v>1633</v>
      </c>
      <c r="AC208" s="320">
        <v>45721</v>
      </c>
      <c r="AD208" s="319"/>
      <c r="AE208" s="319"/>
      <c r="AF208" s="319" t="s">
        <v>1633</v>
      </c>
      <c r="AG208" s="319" t="s">
        <v>1633</v>
      </c>
      <c r="AH208" s="319" t="s">
        <v>1875</v>
      </c>
      <c r="AI208" s="319" t="s">
        <v>1876</v>
      </c>
      <c r="AJ208" s="325">
        <v>0</v>
      </c>
      <c r="AK208" s="319" t="s">
        <v>1633</v>
      </c>
      <c r="AL208" s="319" t="s">
        <v>1633</v>
      </c>
      <c r="AM208" s="319" t="s">
        <v>1633</v>
      </c>
      <c r="AN208" s="319" t="s">
        <v>1633</v>
      </c>
      <c r="AO208" s="319" t="s">
        <v>1633</v>
      </c>
      <c r="AP208" s="183" t="s">
        <v>1880</v>
      </c>
      <c r="AQ208" s="183" t="s">
        <v>2113</v>
      </c>
      <c r="AS208" s="183" t="s">
        <v>1636</v>
      </c>
      <c r="AT208" s="183" t="s">
        <v>1817</v>
      </c>
      <c r="AU208" s="183" t="str">
        <f t="shared" si="6"/>
        <v>SMS</v>
      </c>
      <c r="AV208" s="324">
        <f t="shared" si="7"/>
        <v>1898764</v>
      </c>
    </row>
    <row r="209" spans="1:48" x14ac:dyDescent="0.25">
      <c r="A209" s="319" t="s">
        <v>1867</v>
      </c>
      <c r="B209" s="319" t="s">
        <v>1828</v>
      </c>
      <c r="C209" s="319" t="s">
        <v>1868</v>
      </c>
      <c r="D209" s="319" t="s">
        <v>1882</v>
      </c>
      <c r="E209" s="320">
        <v>45721</v>
      </c>
      <c r="F209" s="319" t="s">
        <v>2452</v>
      </c>
      <c r="G209" s="319" t="s">
        <v>1884</v>
      </c>
      <c r="H209" s="319">
        <v>50300010</v>
      </c>
      <c r="I209" s="319" t="s">
        <v>2453</v>
      </c>
      <c r="J209" s="319" t="s">
        <v>1633</v>
      </c>
      <c r="K209" s="319" t="s">
        <v>1369</v>
      </c>
      <c r="L209" s="320">
        <v>45721</v>
      </c>
      <c r="M209" s="319" t="s">
        <v>1886</v>
      </c>
      <c r="N209" s="319" t="s">
        <v>2075</v>
      </c>
      <c r="O209" s="320"/>
      <c r="P209" s="319" t="s">
        <v>1873</v>
      </c>
      <c r="Q209" s="319" t="s">
        <v>1534</v>
      </c>
      <c r="R209" s="322">
        <v>55846</v>
      </c>
      <c r="S209" s="319" t="s">
        <v>89</v>
      </c>
      <c r="T209" s="321">
        <v>3.4</v>
      </c>
      <c r="U209" s="319" t="s">
        <v>306</v>
      </c>
      <c r="V209" s="319" t="s">
        <v>307</v>
      </c>
      <c r="W209" s="319" t="s">
        <v>1633</v>
      </c>
      <c r="X209" s="319" t="s">
        <v>1633</v>
      </c>
      <c r="Y209" s="319" t="s">
        <v>1633</v>
      </c>
      <c r="Z209" s="319" t="s">
        <v>1633</v>
      </c>
      <c r="AA209" s="319" t="s">
        <v>1874</v>
      </c>
      <c r="AB209" s="319" t="s">
        <v>1633</v>
      </c>
      <c r="AC209" s="320">
        <v>45721</v>
      </c>
      <c r="AD209" s="319"/>
      <c r="AE209" s="319"/>
      <c r="AF209" s="319" t="s">
        <v>1633</v>
      </c>
      <c r="AG209" s="319" t="s">
        <v>1633</v>
      </c>
      <c r="AH209" s="319" t="s">
        <v>1875</v>
      </c>
      <c r="AI209" s="319" t="s">
        <v>1876</v>
      </c>
      <c r="AJ209" s="325">
        <v>0</v>
      </c>
      <c r="AK209" s="319" t="s">
        <v>1633</v>
      </c>
      <c r="AL209" s="319" t="s">
        <v>1633</v>
      </c>
      <c r="AM209" s="319" t="s">
        <v>1633</v>
      </c>
      <c r="AN209" s="319" t="s">
        <v>1633</v>
      </c>
      <c r="AO209" s="319" t="s">
        <v>1633</v>
      </c>
      <c r="AP209" s="183" t="s">
        <v>1880</v>
      </c>
      <c r="AQ209" s="183" t="s">
        <v>2113</v>
      </c>
      <c r="AS209" s="183" t="s">
        <v>1636</v>
      </c>
      <c r="AT209" s="183" t="s">
        <v>1817</v>
      </c>
      <c r="AU209" s="183" t="str">
        <f t="shared" si="6"/>
        <v>SMS</v>
      </c>
      <c r="AV209" s="324">
        <f t="shared" si="7"/>
        <v>55846</v>
      </c>
    </row>
    <row r="210" spans="1:48" x14ac:dyDescent="0.25">
      <c r="A210" s="319" t="s">
        <v>1867</v>
      </c>
      <c r="B210" s="319" t="s">
        <v>1828</v>
      </c>
      <c r="C210" s="319" t="s">
        <v>1868</v>
      </c>
      <c r="D210" s="319" t="s">
        <v>1869</v>
      </c>
      <c r="E210" s="320">
        <v>45721</v>
      </c>
      <c r="F210" s="319" t="s">
        <v>2454</v>
      </c>
      <c r="G210" s="319" t="s">
        <v>1633</v>
      </c>
      <c r="H210" s="319">
        <v>50200010</v>
      </c>
      <c r="I210" s="319" t="s">
        <v>2455</v>
      </c>
      <c r="J210" s="319" t="s">
        <v>1633</v>
      </c>
      <c r="K210" s="319" t="s">
        <v>1635</v>
      </c>
      <c r="L210" s="320">
        <v>45721</v>
      </c>
      <c r="M210" s="319" t="s">
        <v>2447</v>
      </c>
      <c r="N210" s="319" t="s">
        <v>1633</v>
      </c>
      <c r="O210" s="320"/>
      <c r="P210" s="319" t="s">
        <v>1873</v>
      </c>
      <c r="Q210" s="319" t="s">
        <v>89</v>
      </c>
      <c r="R210" s="321">
        <v>3.26</v>
      </c>
      <c r="S210" s="319" t="s">
        <v>89</v>
      </c>
      <c r="T210" s="321">
        <v>3.26</v>
      </c>
      <c r="U210" s="319" t="s">
        <v>306</v>
      </c>
      <c r="V210" s="319" t="s">
        <v>307</v>
      </c>
      <c r="W210" s="319" t="s">
        <v>1633</v>
      </c>
      <c r="X210" s="319" t="s">
        <v>1633</v>
      </c>
      <c r="Y210" s="319" t="s">
        <v>1633</v>
      </c>
      <c r="Z210" s="319" t="s">
        <v>1633</v>
      </c>
      <c r="AA210" s="319" t="s">
        <v>1874</v>
      </c>
      <c r="AB210" s="319" t="s">
        <v>1633</v>
      </c>
      <c r="AC210" s="320">
        <v>45721</v>
      </c>
      <c r="AD210" s="319"/>
      <c r="AE210" s="319"/>
      <c r="AF210" s="319" t="s">
        <v>1633</v>
      </c>
      <c r="AG210" s="319" t="s">
        <v>1633</v>
      </c>
      <c r="AH210" s="319" t="s">
        <v>1875</v>
      </c>
      <c r="AI210" s="319" t="s">
        <v>1876</v>
      </c>
      <c r="AJ210" s="322">
        <v>1</v>
      </c>
      <c r="AK210" s="319" t="s">
        <v>2039</v>
      </c>
      <c r="AL210" s="323" t="s">
        <v>1877</v>
      </c>
      <c r="AM210" s="319" t="s">
        <v>2059</v>
      </c>
      <c r="AN210" s="319" t="s">
        <v>2060</v>
      </c>
      <c r="AO210" s="319" t="s">
        <v>1633</v>
      </c>
      <c r="AP210" s="183" t="s">
        <v>1880</v>
      </c>
      <c r="AQ210" s="183" t="s">
        <v>2113</v>
      </c>
      <c r="AS210" s="183" t="s">
        <v>1634</v>
      </c>
      <c r="AT210" s="183" t="s">
        <v>1817</v>
      </c>
      <c r="AU210" s="183" t="str">
        <f t="shared" si="6"/>
        <v>SMS</v>
      </c>
      <c r="AV210" s="324">
        <f t="shared" si="7"/>
        <v>53790</v>
      </c>
    </row>
    <row r="211" spans="1:48" x14ac:dyDescent="0.25">
      <c r="A211" s="319" t="s">
        <v>1867</v>
      </c>
      <c r="B211" s="319" t="s">
        <v>1828</v>
      </c>
      <c r="C211" s="319" t="s">
        <v>1868</v>
      </c>
      <c r="D211" s="319" t="s">
        <v>1869</v>
      </c>
      <c r="E211" s="320">
        <v>45721</v>
      </c>
      <c r="F211" s="319" t="s">
        <v>2456</v>
      </c>
      <c r="G211" s="319" t="s">
        <v>1633</v>
      </c>
      <c r="H211" s="319">
        <v>50200010</v>
      </c>
      <c r="I211" s="319" t="s">
        <v>2455</v>
      </c>
      <c r="J211" s="319" t="s">
        <v>1633</v>
      </c>
      <c r="K211" s="319" t="s">
        <v>1635</v>
      </c>
      <c r="L211" s="320">
        <v>45721</v>
      </c>
      <c r="M211" s="319" t="s">
        <v>2447</v>
      </c>
      <c r="N211" s="319" t="s">
        <v>1633</v>
      </c>
      <c r="O211" s="320"/>
      <c r="P211" s="319" t="s">
        <v>1873</v>
      </c>
      <c r="Q211" s="319" t="s">
        <v>89</v>
      </c>
      <c r="R211" s="321">
        <v>521.57000000000005</v>
      </c>
      <c r="S211" s="319" t="s">
        <v>89</v>
      </c>
      <c r="T211" s="321">
        <v>521.57000000000005</v>
      </c>
      <c r="U211" s="319" t="s">
        <v>306</v>
      </c>
      <c r="V211" s="319" t="s">
        <v>307</v>
      </c>
      <c r="W211" s="319" t="s">
        <v>1633</v>
      </c>
      <c r="X211" s="319" t="s">
        <v>1633</v>
      </c>
      <c r="Y211" s="319" t="s">
        <v>1633</v>
      </c>
      <c r="Z211" s="319" t="s">
        <v>1633</v>
      </c>
      <c r="AA211" s="319" t="s">
        <v>1874</v>
      </c>
      <c r="AB211" s="319" t="s">
        <v>1633</v>
      </c>
      <c r="AC211" s="320">
        <v>45721</v>
      </c>
      <c r="AD211" s="319"/>
      <c r="AE211" s="319"/>
      <c r="AF211" s="319" t="s">
        <v>1633</v>
      </c>
      <c r="AG211" s="319" t="s">
        <v>1633</v>
      </c>
      <c r="AH211" s="319" t="s">
        <v>1875</v>
      </c>
      <c r="AI211" s="319" t="s">
        <v>1876</v>
      </c>
      <c r="AJ211" s="322">
        <v>2</v>
      </c>
      <c r="AK211" s="319" t="s">
        <v>1709</v>
      </c>
      <c r="AL211" s="323" t="s">
        <v>1877</v>
      </c>
      <c r="AM211" s="319" t="s">
        <v>2457</v>
      </c>
      <c r="AN211" s="319" t="s">
        <v>2458</v>
      </c>
      <c r="AO211" s="319" t="s">
        <v>1633</v>
      </c>
      <c r="AP211" s="183" t="s">
        <v>1880</v>
      </c>
      <c r="AQ211" s="183" t="s">
        <v>2113</v>
      </c>
      <c r="AS211" s="183" t="s">
        <v>1634</v>
      </c>
      <c r="AT211" s="183" t="s">
        <v>1817</v>
      </c>
      <c r="AU211" s="183" t="str">
        <f t="shared" si="6"/>
        <v>SMS</v>
      </c>
      <c r="AV211" s="324">
        <f t="shared" si="7"/>
        <v>8605905</v>
      </c>
    </row>
    <row r="212" spans="1:48" x14ac:dyDescent="0.25">
      <c r="A212" s="319" t="s">
        <v>1867</v>
      </c>
      <c r="B212" s="319" t="s">
        <v>1828</v>
      </c>
      <c r="C212" s="319" t="s">
        <v>1868</v>
      </c>
      <c r="D212" s="319" t="s">
        <v>1869</v>
      </c>
      <c r="E212" s="320">
        <v>45721</v>
      </c>
      <c r="F212" s="319" t="s">
        <v>2459</v>
      </c>
      <c r="G212" s="319" t="s">
        <v>1633</v>
      </c>
      <c r="H212" s="319">
        <v>50200010</v>
      </c>
      <c r="I212" s="319" t="s">
        <v>2455</v>
      </c>
      <c r="J212" s="319" t="s">
        <v>1633</v>
      </c>
      <c r="K212" s="319" t="s">
        <v>1635</v>
      </c>
      <c r="L212" s="320">
        <v>45721</v>
      </c>
      <c r="M212" s="319" t="s">
        <v>2447</v>
      </c>
      <c r="N212" s="319" t="s">
        <v>1633</v>
      </c>
      <c r="O212" s="320"/>
      <c r="P212" s="319" t="s">
        <v>1873</v>
      </c>
      <c r="Q212" s="319" t="s">
        <v>89</v>
      </c>
      <c r="R212" s="321">
        <v>301.25</v>
      </c>
      <c r="S212" s="319" t="s">
        <v>89</v>
      </c>
      <c r="T212" s="321">
        <v>301.25</v>
      </c>
      <c r="U212" s="319" t="s">
        <v>306</v>
      </c>
      <c r="V212" s="319" t="s">
        <v>307</v>
      </c>
      <c r="W212" s="319" t="s">
        <v>1633</v>
      </c>
      <c r="X212" s="319" t="s">
        <v>1633</v>
      </c>
      <c r="Y212" s="319" t="s">
        <v>1633</v>
      </c>
      <c r="Z212" s="319" t="s">
        <v>1633</v>
      </c>
      <c r="AA212" s="319" t="s">
        <v>1874</v>
      </c>
      <c r="AB212" s="319" t="s">
        <v>1633</v>
      </c>
      <c r="AC212" s="320">
        <v>45721</v>
      </c>
      <c r="AD212" s="319"/>
      <c r="AE212" s="319"/>
      <c r="AF212" s="319" t="s">
        <v>1633</v>
      </c>
      <c r="AG212" s="319" t="s">
        <v>1633</v>
      </c>
      <c r="AH212" s="319" t="s">
        <v>1875</v>
      </c>
      <c r="AI212" s="319" t="s">
        <v>1876</v>
      </c>
      <c r="AJ212" s="322">
        <v>1</v>
      </c>
      <c r="AK212" s="319" t="s">
        <v>1709</v>
      </c>
      <c r="AL212" s="323" t="s">
        <v>1877</v>
      </c>
      <c r="AM212" s="319" t="s">
        <v>2460</v>
      </c>
      <c r="AN212" s="319" t="s">
        <v>2461</v>
      </c>
      <c r="AO212" s="319" t="s">
        <v>1633</v>
      </c>
      <c r="AP212" s="183" t="s">
        <v>1880</v>
      </c>
      <c r="AQ212" s="183" t="s">
        <v>2113</v>
      </c>
      <c r="AS212" s="183" t="s">
        <v>1634</v>
      </c>
      <c r="AT212" s="183" t="s">
        <v>1817</v>
      </c>
      <c r="AU212" s="183" t="str">
        <f t="shared" si="6"/>
        <v>SMS</v>
      </c>
      <c r="AV212" s="324">
        <f t="shared" si="7"/>
        <v>4970625</v>
      </c>
    </row>
    <row r="213" spans="1:48" x14ac:dyDescent="0.25">
      <c r="A213" s="319" t="s">
        <v>1867</v>
      </c>
      <c r="B213" s="319" t="s">
        <v>1828</v>
      </c>
      <c r="C213" s="319" t="s">
        <v>1868</v>
      </c>
      <c r="D213" s="319" t="s">
        <v>1869</v>
      </c>
      <c r="E213" s="320">
        <v>45721</v>
      </c>
      <c r="F213" s="319" t="s">
        <v>2462</v>
      </c>
      <c r="G213" s="319" t="s">
        <v>1633</v>
      </c>
      <c r="H213" s="319">
        <v>50200010</v>
      </c>
      <c r="I213" s="319" t="s">
        <v>2463</v>
      </c>
      <c r="J213" s="319" t="s">
        <v>1633</v>
      </c>
      <c r="K213" s="319" t="s">
        <v>1635</v>
      </c>
      <c r="L213" s="320">
        <v>45721</v>
      </c>
      <c r="M213" s="319" t="s">
        <v>2447</v>
      </c>
      <c r="N213" s="319" t="s">
        <v>1633</v>
      </c>
      <c r="O213" s="320"/>
      <c r="P213" s="319" t="s">
        <v>1873</v>
      </c>
      <c r="Q213" s="319" t="s">
        <v>89</v>
      </c>
      <c r="R213" s="321">
        <v>135.05000000000001</v>
      </c>
      <c r="S213" s="319" t="s">
        <v>89</v>
      </c>
      <c r="T213" s="321">
        <v>135.05000000000001</v>
      </c>
      <c r="U213" s="319" t="s">
        <v>306</v>
      </c>
      <c r="V213" s="319" t="s">
        <v>307</v>
      </c>
      <c r="W213" s="319" t="s">
        <v>1633</v>
      </c>
      <c r="X213" s="319" t="s">
        <v>1633</v>
      </c>
      <c r="Y213" s="319" t="s">
        <v>1633</v>
      </c>
      <c r="Z213" s="319" t="s">
        <v>1633</v>
      </c>
      <c r="AA213" s="319" t="s">
        <v>1874</v>
      </c>
      <c r="AB213" s="319" t="s">
        <v>1633</v>
      </c>
      <c r="AC213" s="320">
        <v>45721</v>
      </c>
      <c r="AD213" s="319"/>
      <c r="AE213" s="319"/>
      <c r="AF213" s="319" t="s">
        <v>1633</v>
      </c>
      <c r="AG213" s="319" t="s">
        <v>1633</v>
      </c>
      <c r="AH213" s="319" t="s">
        <v>1875</v>
      </c>
      <c r="AI213" s="319" t="s">
        <v>1876</v>
      </c>
      <c r="AJ213" s="322">
        <v>12</v>
      </c>
      <c r="AK213" s="319" t="s">
        <v>1935</v>
      </c>
      <c r="AL213" s="323" t="s">
        <v>1877</v>
      </c>
      <c r="AM213" s="319" t="s">
        <v>2464</v>
      </c>
      <c r="AN213" s="319" t="s">
        <v>2465</v>
      </c>
      <c r="AO213" s="319" t="s">
        <v>1633</v>
      </c>
      <c r="AP213" s="183" t="s">
        <v>1880</v>
      </c>
      <c r="AQ213" s="183" t="s">
        <v>2113</v>
      </c>
      <c r="AS213" s="183" t="s">
        <v>1634</v>
      </c>
      <c r="AT213" s="183" t="s">
        <v>1817</v>
      </c>
      <c r="AU213" s="183" t="str">
        <f t="shared" si="6"/>
        <v>SMS</v>
      </c>
      <c r="AV213" s="324">
        <f t="shared" si="7"/>
        <v>2228325</v>
      </c>
    </row>
    <row r="214" spans="1:48" x14ac:dyDescent="0.25">
      <c r="A214" s="319" t="s">
        <v>1867</v>
      </c>
      <c r="B214" s="319" t="s">
        <v>1828</v>
      </c>
      <c r="C214" s="319" t="s">
        <v>1868</v>
      </c>
      <c r="D214" s="319" t="s">
        <v>1869</v>
      </c>
      <c r="E214" s="320">
        <v>45722</v>
      </c>
      <c r="F214" s="319" t="s">
        <v>2466</v>
      </c>
      <c r="G214" s="319" t="s">
        <v>1633</v>
      </c>
      <c r="H214" s="319">
        <v>50200010</v>
      </c>
      <c r="I214" s="319" t="s">
        <v>2467</v>
      </c>
      <c r="J214" s="319" t="s">
        <v>1633</v>
      </c>
      <c r="K214" s="319" t="s">
        <v>1635</v>
      </c>
      <c r="L214" s="320">
        <v>45722</v>
      </c>
      <c r="M214" s="319" t="s">
        <v>2468</v>
      </c>
      <c r="N214" s="319" t="s">
        <v>1633</v>
      </c>
      <c r="O214" s="320"/>
      <c r="P214" s="319" t="s">
        <v>1873</v>
      </c>
      <c r="Q214" s="319" t="s">
        <v>89</v>
      </c>
      <c r="R214" s="321">
        <v>55.02</v>
      </c>
      <c r="S214" s="319" t="s">
        <v>89</v>
      </c>
      <c r="T214" s="321">
        <v>55.02</v>
      </c>
      <c r="U214" s="319" t="s">
        <v>306</v>
      </c>
      <c r="V214" s="319" t="s">
        <v>307</v>
      </c>
      <c r="W214" s="319" t="s">
        <v>1633</v>
      </c>
      <c r="X214" s="319" t="s">
        <v>1633</v>
      </c>
      <c r="Y214" s="319" t="s">
        <v>1633</v>
      </c>
      <c r="Z214" s="319" t="s">
        <v>1633</v>
      </c>
      <c r="AA214" s="319" t="s">
        <v>1874</v>
      </c>
      <c r="AB214" s="319" t="s">
        <v>1633</v>
      </c>
      <c r="AC214" s="320">
        <v>45722</v>
      </c>
      <c r="AD214" s="319"/>
      <c r="AE214" s="319"/>
      <c r="AF214" s="319" t="s">
        <v>1633</v>
      </c>
      <c r="AG214" s="319" t="s">
        <v>1633</v>
      </c>
      <c r="AH214" s="319" t="s">
        <v>1875</v>
      </c>
      <c r="AI214" s="319" t="s">
        <v>1876</v>
      </c>
      <c r="AJ214" s="322">
        <v>2</v>
      </c>
      <c r="AK214" s="319" t="s">
        <v>1709</v>
      </c>
      <c r="AL214" s="323" t="s">
        <v>1877</v>
      </c>
      <c r="AM214" s="319" t="s">
        <v>2469</v>
      </c>
      <c r="AN214" s="319" t="s">
        <v>2470</v>
      </c>
      <c r="AO214" s="319" t="s">
        <v>1633</v>
      </c>
      <c r="AP214" s="183" t="s">
        <v>1880</v>
      </c>
      <c r="AQ214" s="183" t="s">
        <v>2113</v>
      </c>
      <c r="AS214" s="183" t="s">
        <v>1634</v>
      </c>
      <c r="AT214" s="183" t="s">
        <v>1817</v>
      </c>
      <c r="AU214" s="183" t="str">
        <f t="shared" si="6"/>
        <v>SMS</v>
      </c>
      <c r="AV214" s="324">
        <f t="shared" si="7"/>
        <v>907830</v>
      </c>
    </row>
    <row r="215" spans="1:48" x14ac:dyDescent="0.25">
      <c r="A215" s="319" t="s">
        <v>1867</v>
      </c>
      <c r="B215" s="319" t="s">
        <v>1828</v>
      </c>
      <c r="C215" s="319" t="s">
        <v>1868</v>
      </c>
      <c r="D215" s="319" t="s">
        <v>1882</v>
      </c>
      <c r="E215" s="320">
        <v>45722</v>
      </c>
      <c r="F215" s="319" t="s">
        <v>2471</v>
      </c>
      <c r="G215" s="319" t="s">
        <v>1884</v>
      </c>
      <c r="H215" s="319">
        <v>50300050</v>
      </c>
      <c r="I215" s="319" t="s">
        <v>2472</v>
      </c>
      <c r="J215" s="319" t="s">
        <v>1633</v>
      </c>
      <c r="K215" s="319" t="s">
        <v>1373</v>
      </c>
      <c r="L215" s="320">
        <v>45722</v>
      </c>
      <c r="M215" s="319" t="s">
        <v>1886</v>
      </c>
      <c r="N215" s="319" t="s">
        <v>2473</v>
      </c>
      <c r="O215" s="320"/>
      <c r="P215" s="319" t="s">
        <v>1873</v>
      </c>
      <c r="Q215" s="319" t="s">
        <v>1534</v>
      </c>
      <c r="R215" s="322">
        <v>10310516</v>
      </c>
      <c r="S215" s="319" t="s">
        <v>89</v>
      </c>
      <c r="T215" s="321">
        <v>628.58000000000004</v>
      </c>
      <c r="U215" s="319" t="s">
        <v>306</v>
      </c>
      <c r="V215" s="319" t="s">
        <v>307</v>
      </c>
      <c r="W215" s="319" t="s">
        <v>1633</v>
      </c>
      <c r="X215" s="319" t="s">
        <v>1633</v>
      </c>
      <c r="Y215" s="319" t="s">
        <v>1633</v>
      </c>
      <c r="Z215" s="319" t="s">
        <v>1633</v>
      </c>
      <c r="AA215" s="319" t="s">
        <v>1874</v>
      </c>
      <c r="AB215" s="319" t="s">
        <v>1633</v>
      </c>
      <c r="AC215" s="320">
        <v>45723</v>
      </c>
      <c r="AD215" s="319"/>
      <c r="AE215" s="319"/>
      <c r="AF215" s="319" t="s">
        <v>1633</v>
      </c>
      <c r="AG215" s="319" t="s">
        <v>1633</v>
      </c>
      <c r="AH215" s="319" t="s">
        <v>1875</v>
      </c>
      <c r="AI215" s="319" t="s">
        <v>1876</v>
      </c>
      <c r="AJ215" s="325">
        <v>0</v>
      </c>
      <c r="AK215" s="319" t="s">
        <v>1633</v>
      </c>
      <c r="AL215" s="319" t="s">
        <v>1633</v>
      </c>
      <c r="AM215" s="319" t="s">
        <v>1633</v>
      </c>
      <c r="AN215" s="319" t="s">
        <v>1633</v>
      </c>
      <c r="AO215" s="319" t="s">
        <v>1633</v>
      </c>
      <c r="AP215" s="183" t="s">
        <v>1880</v>
      </c>
      <c r="AQ215" s="183" t="s">
        <v>2113</v>
      </c>
      <c r="AS215" s="183" t="s">
        <v>1636</v>
      </c>
      <c r="AT215" s="183" t="s">
        <v>1817</v>
      </c>
      <c r="AU215" s="183" t="str">
        <f t="shared" si="6"/>
        <v>SMS</v>
      </c>
      <c r="AV215" s="324">
        <f t="shared" si="7"/>
        <v>10310516</v>
      </c>
    </row>
    <row r="216" spans="1:48" x14ac:dyDescent="0.25">
      <c r="A216" s="319" t="s">
        <v>1867</v>
      </c>
      <c r="B216" s="319" t="s">
        <v>1828</v>
      </c>
      <c r="C216" s="319" t="s">
        <v>1868</v>
      </c>
      <c r="D216" s="319" t="s">
        <v>1869</v>
      </c>
      <c r="E216" s="320">
        <v>45723</v>
      </c>
      <c r="F216" s="319" t="s">
        <v>2474</v>
      </c>
      <c r="G216" s="319" t="s">
        <v>1633</v>
      </c>
      <c r="H216" s="319">
        <v>50200010</v>
      </c>
      <c r="I216" s="319" t="s">
        <v>2475</v>
      </c>
      <c r="J216" s="319" t="s">
        <v>1633</v>
      </c>
      <c r="K216" s="319" t="s">
        <v>1635</v>
      </c>
      <c r="L216" s="320">
        <v>45723</v>
      </c>
      <c r="M216" s="319" t="s">
        <v>2476</v>
      </c>
      <c r="N216" s="319" t="s">
        <v>1633</v>
      </c>
      <c r="O216" s="320"/>
      <c r="P216" s="319" t="s">
        <v>1873</v>
      </c>
      <c r="Q216" s="319" t="s">
        <v>89</v>
      </c>
      <c r="R216" s="321">
        <v>2.3199999999999998</v>
      </c>
      <c r="S216" s="319" t="s">
        <v>89</v>
      </c>
      <c r="T216" s="321">
        <v>2.3199999999999998</v>
      </c>
      <c r="U216" s="319" t="s">
        <v>306</v>
      </c>
      <c r="V216" s="319" t="s">
        <v>307</v>
      </c>
      <c r="W216" s="319" t="s">
        <v>1633</v>
      </c>
      <c r="X216" s="319" t="s">
        <v>1633</v>
      </c>
      <c r="Y216" s="319" t="s">
        <v>1633</v>
      </c>
      <c r="Z216" s="319" t="s">
        <v>1633</v>
      </c>
      <c r="AA216" s="319" t="s">
        <v>1874</v>
      </c>
      <c r="AB216" s="319" t="s">
        <v>1633</v>
      </c>
      <c r="AC216" s="320">
        <v>45723</v>
      </c>
      <c r="AD216" s="319"/>
      <c r="AE216" s="319"/>
      <c r="AF216" s="319" t="s">
        <v>1633</v>
      </c>
      <c r="AG216" s="319" t="s">
        <v>1633</v>
      </c>
      <c r="AH216" s="319" t="s">
        <v>1875</v>
      </c>
      <c r="AI216" s="319" t="s">
        <v>1876</v>
      </c>
      <c r="AJ216" s="322">
        <v>4</v>
      </c>
      <c r="AK216" s="319" t="s">
        <v>1709</v>
      </c>
      <c r="AL216" s="323" t="s">
        <v>1877</v>
      </c>
      <c r="AM216" s="319" t="s">
        <v>2477</v>
      </c>
      <c r="AN216" s="319" t="s">
        <v>2478</v>
      </c>
      <c r="AO216" s="319" t="s">
        <v>1633</v>
      </c>
      <c r="AP216" s="183" t="s">
        <v>1880</v>
      </c>
      <c r="AQ216" s="183" t="s">
        <v>2113</v>
      </c>
      <c r="AS216" s="183" t="s">
        <v>1634</v>
      </c>
      <c r="AT216" s="183" t="s">
        <v>1817</v>
      </c>
      <c r="AU216" s="183" t="str">
        <f t="shared" si="6"/>
        <v>SMS</v>
      </c>
      <c r="AV216" s="324">
        <f t="shared" si="7"/>
        <v>38280</v>
      </c>
    </row>
    <row r="217" spans="1:48" x14ac:dyDescent="0.25">
      <c r="A217" s="319" t="s">
        <v>1867</v>
      </c>
      <c r="B217" s="319" t="s">
        <v>1828</v>
      </c>
      <c r="C217" s="319" t="s">
        <v>1868</v>
      </c>
      <c r="D217" s="319" t="s">
        <v>1869</v>
      </c>
      <c r="E217" s="320">
        <v>45723</v>
      </c>
      <c r="F217" s="319" t="s">
        <v>2474</v>
      </c>
      <c r="G217" s="319" t="s">
        <v>1633</v>
      </c>
      <c r="H217" s="319">
        <v>50200010</v>
      </c>
      <c r="I217" s="319" t="s">
        <v>2475</v>
      </c>
      <c r="J217" s="319" t="s">
        <v>1633</v>
      </c>
      <c r="K217" s="319" t="s">
        <v>1635</v>
      </c>
      <c r="L217" s="320">
        <v>45723</v>
      </c>
      <c r="M217" s="319" t="s">
        <v>2476</v>
      </c>
      <c r="N217" s="319" t="s">
        <v>1633</v>
      </c>
      <c r="O217" s="320"/>
      <c r="P217" s="319" t="s">
        <v>1873</v>
      </c>
      <c r="Q217" s="319" t="s">
        <v>89</v>
      </c>
      <c r="R217" s="321">
        <v>11.64</v>
      </c>
      <c r="S217" s="319" t="s">
        <v>89</v>
      </c>
      <c r="T217" s="321">
        <v>11.64</v>
      </c>
      <c r="U217" s="319" t="s">
        <v>306</v>
      </c>
      <c r="V217" s="319" t="s">
        <v>307</v>
      </c>
      <c r="W217" s="319" t="s">
        <v>1633</v>
      </c>
      <c r="X217" s="319" t="s">
        <v>1633</v>
      </c>
      <c r="Y217" s="319" t="s">
        <v>1633</v>
      </c>
      <c r="Z217" s="319" t="s">
        <v>1633</v>
      </c>
      <c r="AA217" s="319" t="s">
        <v>1874</v>
      </c>
      <c r="AB217" s="319" t="s">
        <v>1633</v>
      </c>
      <c r="AC217" s="320">
        <v>45723</v>
      </c>
      <c r="AD217" s="319"/>
      <c r="AE217" s="319"/>
      <c r="AF217" s="319" t="s">
        <v>1633</v>
      </c>
      <c r="AG217" s="319" t="s">
        <v>1633</v>
      </c>
      <c r="AH217" s="319" t="s">
        <v>1875</v>
      </c>
      <c r="AI217" s="319" t="s">
        <v>1876</v>
      </c>
      <c r="AJ217" s="322">
        <v>8</v>
      </c>
      <c r="AK217" s="319" t="s">
        <v>1980</v>
      </c>
      <c r="AL217" s="323" t="s">
        <v>1877</v>
      </c>
      <c r="AM217" s="319" t="s">
        <v>2139</v>
      </c>
      <c r="AN217" s="319" t="s">
        <v>2140</v>
      </c>
      <c r="AO217" s="319" t="s">
        <v>1633</v>
      </c>
      <c r="AP217" s="183" t="s">
        <v>1880</v>
      </c>
      <c r="AQ217" s="183" t="s">
        <v>2113</v>
      </c>
      <c r="AS217" s="183" t="s">
        <v>1634</v>
      </c>
      <c r="AT217" s="183" t="s">
        <v>1817</v>
      </c>
      <c r="AU217" s="183" t="str">
        <f t="shared" si="6"/>
        <v>SMS</v>
      </c>
      <c r="AV217" s="324">
        <f t="shared" si="7"/>
        <v>192060</v>
      </c>
    </row>
    <row r="218" spans="1:48" x14ac:dyDescent="0.25">
      <c r="A218" s="319" t="s">
        <v>1867</v>
      </c>
      <c r="B218" s="319" t="s">
        <v>1828</v>
      </c>
      <c r="C218" s="319" t="s">
        <v>1868</v>
      </c>
      <c r="D218" s="319" t="s">
        <v>1869</v>
      </c>
      <c r="E218" s="320">
        <v>45723</v>
      </c>
      <c r="F218" s="319" t="s">
        <v>2474</v>
      </c>
      <c r="G218" s="319" t="s">
        <v>1633</v>
      </c>
      <c r="H218" s="319">
        <v>50200010</v>
      </c>
      <c r="I218" s="319" t="s">
        <v>2475</v>
      </c>
      <c r="J218" s="319" t="s">
        <v>1633</v>
      </c>
      <c r="K218" s="319" t="s">
        <v>1635</v>
      </c>
      <c r="L218" s="320">
        <v>45723</v>
      </c>
      <c r="M218" s="319" t="s">
        <v>2476</v>
      </c>
      <c r="N218" s="319" t="s">
        <v>1633</v>
      </c>
      <c r="O218" s="320"/>
      <c r="P218" s="319" t="s">
        <v>1873</v>
      </c>
      <c r="Q218" s="319" t="s">
        <v>89</v>
      </c>
      <c r="R218" s="321">
        <v>0.63</v>
      </c>
      <c r="S218" s="319" t="s">
        <v>89</v>
      </c>
      <c r="T218" s="321">
        <v>0.63</v>
      </c>
      <c r="U218" s="319" t="s">
        <v>306</v>
      </c>
      <c r="V218" s="319" t="s">
        <v>307</v>
      </c>
      <c r="W218" s="319" t="s">
        <v>1633</v>
      </c>
      <c r="X218" s="319" t="s">
        <v>1633</v>
      </c>
      <c r="Y218" s="319" t="s">
        <v>1633</v>
      </c>
      <c r="Z218" s="319" t="s">
        <v>1633</v>
      </c>
      <c r="AA218" s="319" t="s">
        <v>1874</v>
      </c>
      <c r="AB218" s="319" t="s">
        <v>1633</v>
      </c>
      <c r="AC218" s="320">
        <v>45723</v>
      </c>
      <c r="AD218" s="319"/>
      <c r="AE218" s="319"/>
      <c r="AF218" s="319" t="s">
        <v>1633</v>
      </c>
      <c r="AG218" s="319" t="s">
        <v>1633</v>
      </c>
      <c r="AH218" s="319" t="s">
        <v>1875</v>
      </c>
      <c r="AI218" s="319" t="s">
        <v>1876</v>
      </c>
      <c r="AJ218" s="322">
        <v>1</v>
      </c>
      <c r="AK218" s="319" t="s">
        <v>1709</v>
      </c>
      <c r="AL218" s="323" t="s">
        <v>1877</v>
      </c>
      <c r="AM218" s="319" t="s">
        <v>2479</v>
      </c>
      <c r="AN218" s="319" t="s">
        <v>2480</v>
      </c>
      <c r="AO218" s="319" t="s">
        <v>1633</v>
      </c>
      <c r="AP218" s="183" t="s">
        <v>1880</v>
      </c>
      <c r="AQ218" s="183" t="s">
        <v>2113</v>
      </c>
      <c r="AS218" s="183" t="s">
        <v>1634</v>
      </c>
      <c r="AT218" s="183" t="s">
        <v>1817</v>
      </c>
      <c r="AU218" s="183" t="str">
        <f t="shared" si="6"/>
        <v>SMS</v>
      </c>
      <c r="AV218" s="324">
        <f t="shared" si="7"/>
        <v>10395</v>
      </c>
    </row>
    <row r="219" spans="1:48" x14ac:dyDescent="0.25">
      <c r="A219" s="319" t="s">
        <v>1867</v>
      </c>
      <c r="B219" s="319" t="s">
        <v>1828</v>
      </c>
      <c r="C219" s="319" t="s">
        <v>1868</v>
      </c>
      <c r="D219" s="319" t="s">
        <v>1869</v>
      </c>
      <c r="E219" s="320">
        <v>45723</v>
      </c>
      <c r="F219" s="319" t="s">
        <v>2474</v>
      </c>
      <c r="G219" s="319" t="s">
        <v>1633</v>
      </c>
      <c r="H219" s="319">
        <v>50200010</v>
      </c>
      <c r="I219" s="319" t="s">
        <v>2475</v>
      </c>
      <c r="J219" s="319" t="s">
        <v>1633</v>
      </c>
      <c r="K219" s="319" t="s">
        <v>1635</v>
      </c>
      <c r="L219" s="320">
        <v>45723</v>
      </c>
      <c r="M219" s="319" t="s">
        <v>2476</v>
      </c>
      <c r="N219" s="319" t="s">
        <v>1633</v>
      </c>
      <c r="O219" s="320"/>
      <c r="P219" s="319" t="s">
        <v>1873</v>
      </c>
      <c r="Q219" s="319" t="s">
        <v>89</v>
      </c>
      <c r="R219" s="321">
        <v>0.77</v>
      </c>
      <c r="S219" s="319" t="s">
        <v>89</v>
      </c>
      <c r="T219" s="321">
        <v>0.77</v>
      </c>
      <c r="U219" s="319" t="s">
        <v>306</v>
      </c>
      <c r="V219" s="319" t="s">
        <v>307</v>
      </c>
      <c r="W219" s="319" t="s">
        <v>1633</v>
      </c>
      <c r="X219" s="319" t="s">
        <v>1633</v>
      </c>
      <c r="Y219" s="319" t="s">
        <v>1633</v>
      </c>
      <c r="Z219" s="319" t="s">
        <v>1633</v>
      </c>
      <c r="AA219" s="319" t="s">
        <v>1874</v>
      </c>
      <c r="AB219" s="319" t="s">
        <v>1633</v>
      </c>
      <c r="AC219" s="320">
        <v>45723</v>
      </c>
      <c r="AD219" s="319"/>
      <c r="AE219" s="319"/>
      <c r="AF219" s="319" t="s">
        <v>1633</v>
      </c>
      <c r="AG219" s="319" t="s">
        <v>1633</v>
      </c>
      <c r="AH219" s="319" t="s">
        <v>1875</v>
      </c>
      <c r="AI219" s="319" t="s">
        <v>1876</v>
      </c>
      <c r="AJ219" s="322">
        <v>2</v>
      </c>
      <c r="AK219" s="319" t="s">
        <v>1709</v>
      </c>
      <c r="AL219" s="323" t="s">
        <v>1877</v>
      </c>
      <c r="AM219" s="319" t="s">
        <v>2144</v>
      </c>
      <c r="AN219" s="319" t="s">
        <v>2145</v>
      </c>
      <c r="AO219" s="319" t="s">
        <v>1633</v>
      </c>
      <c r="AP219" s="183" t="s">
        <v>1880</v>
      </c>
      <c r="AQ219" s="183" t="s">
        <v>2113</v>
      </c>
      <c r="AS219" s="183" t="s">
        <v>1634</v>
      </c>
      <c r="AT219" s="183" t="s">
        <v>1817</v>
      </c>
      <c r="AU219" s="183" t="str">
        <f t="shared" si="6"/>
        <v>SMS</v>
      </c>
      <c r="AV219" s="324">
        <f t="shared" si="7"/>
        <v>12705</v>
      </c>
    </row>
    <row r="220" spans="1:48" x14ac:dyDescent="0.25">
      <c r="A220" s="319" t="s">
        <v>1867</v>
      </c>
      <c r="B220" s="319" t="s">
        <v>1828</v>
      </c>
      <c r="C220" s="319" t="s">
        <v>1868</v>
      </c>
      <c r="D220" s="319" t="s">
        <v>1869</v>
      </c>
      <c r="E220" s="320">
        <v>45726</v>
      </c>
      <c r="F220" s="319" t="s">
        <v>2481</v>
      </c>
      <c r="G220" s="319" t="s">
        <v>1633</v>
      </c>
      <c r="H220" s="319">
        <v>50200010</v>
      </c>
      <c r="I220" s="319" t="s">
        <v>2482</v>
      </c>
      <c r="J220" s="319" t="s">
        <v>1633</v>
      </c>
      <c r="K220" s="319" t="s">
        <v>1635</v>
      </c>
      <c r="L220" s="320">
        <v>45726</v>
      </c>
      <c r="M220" s="319" t="s">
        <v>2483</v>
      </c>
      <c r="N220" s="319" t="s">
        <v>1633</v>
      </c>
      <c r="O220" s="320"/>
      <c r="P220" s="319" t="s">
        <v>1873</v>
      </c>
      <c r="Q220" s="319" t="s">
        <v>89</v>
      </c>
      <c r="R220" s="321">
        <v>2.11</v>
      </c>
      <c r="S220" s="319" t="s">
        <v>89</v>
      </c>
      <c r="T220" s="321">
        <v>2.11</v>
      </c>
      <c r="U220" s="319" t="s">
        <v>306</v>
      </c>
      <c r="V220" s="319" t="s">
        <v>307</v>
      </c>
      <c r="W220" s="319" t="s">
        <v>1633</v>
      </c>
      <c r="X220" s="319" t="s">
        <v>1633</v>
      </c>
      <c r="Y220" s="319" t="s">
        <v>1633</v>
      </c>
      <c r="Z220" s="319" t="s">
        <v>1633</v>
      </c>
      <c r="AA220" s="319" t="s">
        <v>1874</v>
      </c>
      <c r="AB220" s="319" t="s">
        <v>1633</v>
      </c>
      <c r="AC220" s="320">
        <v>45726</v>
      </c>
      <c r="AD220" s="319"/>
      <c r="AE220" s="319"/>
      <c r="AF220" s="319" t="s">
        <v>1633</v>
      </c>
      <c r="AG220" s="319" t="s">
        <v>1633</v>
      </c>
      <c r="AH220" s="319" t="s">
        <v>1875</v>
      </c>
      <c r="AI220" s="319" t="s">
        <v>1876</v>
      </c>
      <c r="AJ220" s="322">
        <v>2</v>
      </c>
      <c r="AK220" s="319" t="s">
        <v>1709</v>
      </c>
      <c r="AL220" s="323" t="s">
        <v>1877</v>
      </c>
      <c r="AM220" s="319" t="s">
        <v>2484</v>
      </c>
      <c r="AN220" s="319" t="s">
        <v>2485</v>
      </c>
      <c r="AO220" s="319" t="s">
        <v>1633</v>
      </c>
      <c r="AP220" s="183" t="s">
        <v>1880</v>
      </c>
      <c r="AQ220" s="183" t="s">
        <v>2113</v>
      </c>
      <c r="AS220" s="183" t="s">
        <v>1634</v>
      </c>
      <c r="AT220" s="183" t="s">
        <v>1817</v>
      </c>
      <c r="AU220" s="183" t="str">
        <f t="shared" si="6"/>
        <v>SMS</v>
      </c>
      <c r="AV220" s="324">
        <f t="shared" si="7"/>
        <v>34815</v>
      </c>
    </row>
    <row r="221" spans="1:48" x14ac:dyDescent="0.25">
      <c r="A221" s="319" t="s">
        <v>1867</v>
      </c>
      <c r="B221" s="319" t="s">
        <v>1828</v>
      </c>
      <c r="C221" s="319" t="s">
        <v>1868</v>
      </c>
      <c r="D221" s="319" t="s">
        <v>1869</v>
      </c>
      <c r="E221" s="320">
        <v>45726</v>
      </c>
      <c r="F221" s="319" t="s">
        <v>2486</v>
      </c>
      <c r="G221" s="319" t="s">
        <v>1633</v>
      </c>
      <c r="H221" s="319">
        <v>50200010</v>
      </c>
      <c r="I221" s="319" t="s">
        <v>2482</v>
      </c>
      <c r="J221" s="319" t="s">
        <v>1633</v>
      </c>
      <c r="K221" s="319" t="s">
        <v>1635</v>
      </c>
      <c r="L221" s="320">
        <v>45726</v>
      </c>
      <c r="M221" s="319" t="s">
        <v>2483</v>
      </c>
      <c r="N221" s="319" t="s">
        <v>1633</v>
      </c>
      <c r="O221" s="320"/>
      <c r="P221" s="319" t="s">
        <v>1873</v>
      </c>
      <c r="Q221" s="319" t="s">
        <v>89</v>
      </c>
      <c r="R221" s="321">
        <v>1.18</v>
      </c>
      <c r="S221" s="319" t="s">
        <v>89</v>
      </c>
      <c r="T221" s="321">
        <v>1.18</v>
      </c>
      <c r="U221" s="319" t="s">
        <v>306</v>
      </c>
      <c r="V221" s="319" t="s">
        <v>307</v>
      </c>
      <c r="W221" s="319" t="s">
        <v>1633</v>
      </c>
      <c r="X221" s="319" t="s">
        <v>1633</v>
      </c>
      <c r="Y221" s="319" t="s">
        <v>1633</v>
      </c>
      <c r="Z221" s="319" t="s">
        <v>1633</v>
      </c>
      <c r="AA221" s="319" t="s">
        <v>1874</v>
      </c>
      <c r="AB221" s="319" t="s">
        <v>1633</v>
      </c>
      <c r="AC221" s="320">
        <v>45726</v>
      </c>
      <c r="AD221" s="319"/>
      <c r="AE221" s="319"/>
      <c r="AF221" s="319" t="s">
        <v>1633</v>
      </c>
      <c r="AG221" s="319" t="s">
        <v>1633</v>
      </c>
      <c r="AH221" s="319" t="s">
        <v>1875</v>
      </c>
      <c r="AI221" s="319" t="s">
        <v>1876</v>
      </c>
      <c r="AJ221" s="322">
        <v>1</v>
      </c>
      <c r="AK221" s="319" t="s">
        <v>1709</v>
      </c>
      <c r="AL221" s="323" t="s">
        <v>1877</v>
      </c>
      <c r="AM221" s="319" t="s">
        <v>2487</v>
      </c>
      <c r="AN221" s="319" t="s">
        <v>2488</v>
      </c>
      <c r="AO221" s="319" t="s">
        <v>1633</v>
      </c>
      <c r="AP221" s="183" t="s">
        <v>1880</v>
      </c>
      <c r="AQ221" s="183" t="s">
        <v>2113</v>
      </c>
      <c r="AS221" s="183" t="s">
        <v>1634</v>
      </c>
      <c r="AT221" s="183" t="s">
        <v>1817</v>
      </c>
      <c r="AU221" s="183" t="str">
        <f t="shared" si="6"/>
        <v>SMS</v>
      </c>
      <c r="AV221" s="324">
        <f t="shared" si="7"/>
        <v>19470</v>
      </c>
    </row>
    <row r="222" spans="1:48" x14ac:dyDescent="0.25">
      <c r="A222" s="319" t="s">
        <v>1867</v>
      </c>
      <c r="B222" s="319" t="s">
        <v>1828</v>
      </c>
      <c r="C222" s="319" t="s">
        <v>1868</v>
      </c>
      <c r="D222" s="319" t="s">
        <v>1869</v>
      </c>
      <c r="E222" s="320">
        <v>45726</v>
      </c>
      <c r="F222" s="319" t="s">
        <v>2486</v>
      </c>
      <c r="G222" s="319" t="s">
        <v>1633</v>
      </c>
      <c r="H222" s="319">
        <v>50200010</v>
      </c>
      <c r="I222" s="319" t="s">
        <v>2482</v>
      </c>
      <c r="J222" s="319" t="s">
        <v>1633</v>
      </c>
      <c r="K222" s="319" t="s">
        <v>1635</v>
      </c>
      <c r="L222" s="320">
        <v>45726</v>
      </c>
      <c r="M222" s="319" t="s">
        <v>2483</v>
      </c>
      <c r="N222" s="319" t="s">
        <v>1633</v>
      </c>
      <c r="O222" s="320"/>
      <c r="P222" s="319" t="s">
        <v>1873</v>
      </c>
      <c r="Q222" s="319" t="s">
        <v>89</v>
      </c>
      <c r="R222" s="321">
        <v>2.48</v>
      </c>
      <c r="S222" s="319" t="s">
        <v>89</v>
      </c>
      <c r="T222" s="321">
        <v>2.48</v>
      </c>
      <c r="U222" s="319" t="s">
        <v>306</v>
      </c>
      <c r="V222" s="319" t="s">
        <v>307</v>
      </c>
      <c r="W222" s="319" t="s">
        <v>1633</v>
      </c>
      <c r="X222" s="319" t="s">
        <v>1633</v>
      </c>
      <c r="Y222" s="319" t="s">
        <v>1633</v>
      </c>
      <c r="Z222" s="319" t="s">
        <v>1633</v>
      </c>
      <c r="AA222" s="319" t="s">
        <v>1874</v>
      </c>
      <c r="AB222" s="319" t="s">
        <v>1633</v>
      </c>
      <c r="AC222" s="320">
        <v>45726</v>
      </c>
      <c r="AD222" s="319"/>
      <c r="AE222" s="319"/>
      <c r="AF222" s="319" t="s">
        <v>1633</v>
      </c>
      <c r="AG222" s="319" t="s">
        <v>1633</v>
      </c>
      <c r="AH222" s="319" t="s">
        <v>1875</v>
      </c>
      <c r="AI222" s="319" t="s">
        <v>1876</v>
      </c>
      <c r="AJ222" s="322">
        <v>1</v>
      </c>
      <c r="AK222" s="319" t="s">
        <v>1709</v>
      </c>
      <c r="AL222" s="323" t="s">
        <v>1877</v>
      </c>
      <c r="AM222" s="319" t="s">
        <v>2489</v>
      </c>
      <c r="AN222" s="319" t="s">
        <v>2490</v>
      </c>
      <c r="AO222" s="319" t="s">
        <v>1633</v>
      </c>
      <c r="AP222" s="183" t="s">
        <v>1880</v>
      </c>
      <c r="AQ222" s="183" t="s">
        <v>2113</v>
      </c>
      <c r="AS222" s="183" t="s">
        <v>1634</v>
      </c>
      <c r="AT222" s="183" t="s">
        <v>1817</v>
      </c>
      <c r="AU222" s="183" t="str">
        <f t="shared" si="6"/>
        <v>SMS</v>
      </c>
      <c r="AV222" s="324">
        <f t="shared" si="7"/>
        <v>40920</v>
      </c>
    </row>
    <row r="223" spans="1:48" x14ac:dyDescent="0.25">
      <c r="A223" s="319" t="s">
        <v>1867</v>
      </c>
      <c r="B223" s="319" t="s">
        <v>1828</v>
      </c>
      <c r="C223" s="319" t="s">
        <v>1868</v>
      </c>
      <c r="D223" s="319" t="s">
        <v>1869</v>
      </c>
      <c r="E223" s="320">
        <v>45726</v>
      </c>
      <c r="F223" s="319" t="s">
        <v>2486</v>
      </c>
      <c r="G223" s="319" t="s">
        <v>1633</v>
      </c>
      <c r="H223" s="319">
        <v>50200010</v>
      </c>
      <c r="I223" s="319" t="s">
        <v>2482</v>
      </c>
      <c r="J223" s="319" t="s">
        <v>1633</v>
      </c>
      <c r="K223" s="319" t="s">
        <v>1635</v>
      </c>
      <c r="L223" s="320">
        <v>45726</v>
      </c>
      <c r="M223" s="319" t="s">
        <v>2483</v>
      </c>
      <c r="N223" s="319" t="s">
        <v>1633</v>
      </c>
      <c r="O223" s="320"/>
      <c r="P223" s="319" t="s">
        <v>1873</v>
      </c>
      <c r="Q223" s="319" t="s">
        <v>89</v>
      </c>
      <c r="R223" s="321">
        <v>1.82</v>
      </c>
      <c r="S223" s="319" t="s">
        <v>89</v>
      </c>
      <c r="T223" s="321">
        <v>1.82</v>
      </c>
      <c r="U223" s="319" t="s">
        <v>306</v>
      </c>
      <c r="V223" s="319" t="s">
        <v>307</v>
      </c>
      <c r="W223" s="319" t="s">
        <v>1633</v>
      </c>
      <c r="X223" s="319" t="s">
        <v>1633</v>
      </c>
      <c r="Y223" s="319" t="s">
        <v>1633</v>
      </c>
      <c r="Z223" s="319" t="s">
        <v>1633</v>
      </c>
      <c r="AA223" s="319" t="s">
        <v>1874</v>
      </c>
      <c r="AB223" s="319" t="s">
        <v>1633</v>
      </c>
      <c r="AC223" s="320">
        <v>45726</v>
      </c>
      <c r="AD223" s="319"/>
      <c r="AE223" s="319"/>
      <c r="AF223" s="319" t="s">
        <v>1633</v>
      </c>
      <c r="AG223" s="319" t="s">
        <v>1633</v>
      </c>
      <c r="AH223" s="319" t="s">
        <v>1875</v>
      </c>
      <c r="AI223" s="319" t="s">
        <v>1876</v>
      </c>
      <c r="AJ223" s="322">
        <v>1</v>
      </c>
      <c r="AK223" s="319" t="s">
        <v>1709</v>
      </c>
      <c r="AL223" s="323" t="s">
        <v>1877</v>
      </c>
      <c r="AM223" s="319" t="s">
        <v>2491</v>
      </c>
      <c r="AN223" s="319" t="s">
        <v>2492</v>
      </c>
      <c r="AO223" s="319" t="s">
        <v>1633</v>
      </c>
      <c r="AP223" s="183" t="s">
        <v>1880</v>
      </c>
      <c r="AQ223" s="183" t="s">
        <v>2113</v>
      </c>
      <c r="AS223" s="183" t="s">
        <v>1634</v>
      </c>
      <c r="AT223" s="183" t="s">
        <v>1817</v>
      </c>
      <c r="AU223" s="183" t="str">
        <f t="shared" si="6"/>
        <v>SMS</v>
      </c>
      <c r="AV223" s="324">
        <f t="shared" si="7"/>
        <v>30030</v>
      </c>
    </row>
    <row r="224" spans="1:48" x14ac:dyDescent="0.25">
      <c r="A224" s="319" t="s">
        <v>1867</v>
      </c>
      <c r="B224" s="319" t="s">
        <v>1828</v>
      </c>
      <c r="C224" s="319" t="s">
        <v>1868</v>
      </c>
      <c r="D224" s="319" t="s">
        <v>1869</v>
      </c>
      <c r="E224" s="320">
        <v>45726</v>
      </c>
      <c r="F224" s="319" t="s">
        <v>2493</v>
      </c>
      <c r="G224" s="319" t="s">
        <v>1633</v>
      </c>
      <c r="H224" s="319">
        <v>50200010</v>
      </c>
      <c r="I224" s="319" t="s">
        <v>2482</v>
      </c>
      <c r="J224" s="319" t="s">
        <v>1633</v>
      </c>
      <c r="K224" s="319" t="s">
        <v>1635</v>
      </c>
      <c r="L224" s="320">
        <v>45726</v>
      </c>
      <c r="M224" s="319" t="s">
        <v>2483</v>
      </c>
      <c r="N224" s="319" t="s">
        <v>1633</v>
      </c>
      <c r="O224" s="320"/>
      <c r="P224" s="319" t="s">
        <v>1873</v>
      </c>
      <c r="Q224" s="319" t="s">
        <v>89</v>
      </c>
      <c r="R224" s="321">
        <v>4.2699999999999996</v>
      </c>
      <c r="S224" s="319" t="s">
        <v>89</v>
      </c>
      <c r="T224" s="321">
        <v>4.2699999999999996</v>
      </c>
      <c r="U224" s="319" t="s">
        <v>306</v>
      </c>
      <c r="V224" s="319" t="s">
        <v>307</v>
      </c>
      <c r="W224" s="319" t="s">
        <v>1633</v>
      </c>
      <c r="X224" s="319" t="s">
        <v>1633</v>
      </c>
      <c r="Y224" s="319" t="s">
        <v>1633</v>
      </c>
      <c r="Z224" s="319" t="s">
        <v>1633</v>
      </c>
      <c r="AA224" s="319" t="s">
        <v>1874</v>
      </c>
      <c r="AB224" s="319" t="s">
        <v>1633</v>
      </c>
      <c r="AC224" s="320">
        <v>45726</v>
      </c>
      <c r="AD224" s="319"/>
      <c r="AE224" s="319"/>
      <c r="AF224" s="319" t="s">
        <v>1633</v>
      </c>
      <c r="AG224" s="319" t="s">
        <v>1633</v>
      </c>
      <c r="AH224" s="319" t="s">
        <v>1875</v>
      </c>
      <c r="AI224" s="319" t="s">
        <v>1876</v>
      </c>
      <c r="AJ224" s="322">
        <v>1</v>
      </c>
      <c r="AK224" s="319" t="s">
        <v>2039</v>
      </c>
      <c r="AL224" s="323" t="s">
        <v>1877</v>
      </c>
      <c r="AM224" s="319" t="s">
        <v>2054</v>
      </c>
      <c r="AN224" s="319" t="s">
        <v>2055</v>
      </c>
      <c r="AO224" s="319" t="s">
        <v>1633</v>
      </c>
      <c r="AP224" s="183" t="s">
        <v>1880</v>
      </c>
      <c r="AQ224" s="183" t="s">
        <v>2113</v>
      </c>
      <c r="AS224" s="183" t="s">
        <v>1634</v>
      </c>
      <c r="AT224" s="183" t="s">
        <v>1817</v>
      </c>
      <c r="AU224" s="183" t="str">
        <f t="shared" si="6"/>
        <v>SMS</v>
      </c>
      <c r="AV224" s="324">
        <f t="shared" si="7"/>
        <v>70455</v>
      </c>
    </row>
    <row r="225" spans="1:48" x14ac:dyDescent="0.25">
      <c r="A225" s="319" t="s">
        <v>1867</v>
      </c>
      <c r="B225" s="319" t="s">
        <v>1828</v>
      </c>
      <c r="C225" s="319" t="s">
        <v>1868</v>
      </c>
      <c r="D225" s="319" t="s">
        <v>1869</v>
      </c>
      <c r="E225" s="320">
        <v>45726</v>
      </c>
      <c r="F225" s="319" t="s">
        <v>2494</v>
      </c>
      <c r="G225" s="319" t="s">
        <v>1633</v>
      </c>
      <c r="H225" s="319">
        <v>50200010</v>
      </c>
      <c r="I225" s="319" t="s">
        <v>2482</v>
      </c>
      <c r="J225" s="319" t="s">
        <v>1633</v>
      </c>
      <c r="K225" s="319" t="s">
        <v>1635</v>
      </c>
      <c r="L225" s="320">
        <v>45726</v>
      </c>
      <c r="M225" s="319" t="s">
        <v>2483</v>
      </c>
      <c r="N225" s="319" t="s">
        <v>1633</v>
      </c>
      <c r="O225" s="320"/>
      <c r="P225" s="319" t="s">
        <v>1873</v>
      </c>
      <c r="Q225" s="319" t="s">
        <v>89</v>
      </c>
      <c r="R225" s="321">
        <v>1.95</v>
      </c>
      <c r="S225" s="319" t="s">
        <v>89</v>
      </c>
      <c r="T225" s="321">
        <v>1.95</v>
      </c>
      <c r="U225" s="319" t="s">
        <v>306</v>
      </c>
      <c r="V225" s="319" t="s">
        <v>307</v>
      </c>
      <c r="W225" s="319" t="s">
        <v>1633</v>
      </c>
      <c r="X225" s="319" t="s">
        <v>1633</v>
      </c>
      <c r="Y225" s="319" t="s">
        <v>1633</v>
      </c>
      <c r="Z225" s="319" t="s">
        <v>1633</v>
      </c>
      <c r="AA225" s="319" t="s">
        <v>1874</v>
      </c>
      <c r="AB225" s="319" t="s">
        <v>1633</v>
      </c>
      <c r="AC225" s="320">
        <v>45726</v>
      </c>
      <c r="AD225" s="319"/>
      <c r="AE225" s="319"/>
      <c r="AF225" s="319" t="s">
        <v>1633</v>
      </c>
      <c r="AG225" s="319" t="s">
        <v>1633</v>
      </c>
      <c r="AH225" s="319" t="s">
        <v>1875</v>
      </c>
      <c r="AI225" s="319" t="s">
        <v>1876</v>
      </c>
      <c r="AJ225" s="322">
        <v>2</v>
      </c>
      <c r="AK225" s="319" t="s">
        <v>1709</v>
      </c>
      <c r="AL225" s="323" t="s">
        <v>1877</v>
      </c>
      <c r="AM225" s="319" t="s">
        <v>2495</v>
      </c>
      <c r="AN225" s="319" t="s">
        <v>2496</v>
      </c>
      <c r="AO225" s="319" t="s">
        <v>1633</v>
      </c>
      <c r="AP225" s="183" t="s">
        <v>1880</v>
      </c>
      <c r="AQ225" s="183" t="s">
        <v>2113</v>
      </c>
      <c r="AS225" s="183" t="s">
        <v>1634</v>
      </c>
      <c r="AT225" s="183" t="s">
        <v>1817</v>
      </c>
      <c r="AU225" s="183" t="str">
        <f t="shared" si="6"/>
        <v>SMS</v>
      </c>
      <c r="AV225" s="324">
        <f t="shared" si="7"/>
        <v>32175</v>
      </c>
    </row>
    <row r="226" spans="1:48" x14ac:dyDescent="0.25">
      <c r="A226" s="319" t="s">
        <v>1867</v>
      </c>
      <c r="B226" s="319" t="s">
        <v>1828</v>
      </c>
      <c r="C226" s="319" t="s">
        <v>1868</v>
      </c>
      <c r="D226" s="319" t="s">
        <v>1869</v>
      </c>
      <c r="E226" s="320">
        <v>45727</v>
      </c>
      <c r="F226" s="319" t="s">
        <v>2497</v>
      </c>
      <c r="G226" s="319" t="s">
        <v>1633</v>
      </c>
      <c r="H226" s="319">
        <v>50200010</v>
      </c>
      <c r="I226" s="319" t="s">
        <v>2498</v>
      </c>
      <c r="J226" s="319" t="s">
        <v>1633</v>
      </c>
      <c r="K226" s="319" t="s">
        <v>1635</v>
      </c>
      <c r="L226" s="320">
        <v>45727</v>
      </c>
      <c r="M226" s="319" t="s">
        <v>2499</v>
      </c>
      <c r="N226" s="319" t="s">
        <v>1633</v>
      </c>
      <c r="O226" s="320"/>
      <c r="P226" s="319" t="s">
        <v>1873</v>
      </c>
      <c r="Q226" s="319" t="s">
        <v>89</v>
      </c>
      <c r="R226" s="321">
        <v>538.05999999999995</v>
      </c>
      <c r="S226" s="319" t="s">
        <v>89</v>
      </c>
      <c r="T226" s="321">
        <v>538.05999999999995</v>
      </c>
      <c r="U226" s="319" t="s">
        <v>306</v>
      </c>
      <c r="V226" s="319" t="s">
        <v>307</v>
      </c>
      <c r="W226" s="319" t="s">
        <v>1633</v>
      </c>
      <c r="X226" s="319" t="s">
        <v>1633</v>
      </c>
      <c r="Y226" s="319" t="s">
        <v>1633</v>
      </c>
      <c r="Z226" s="319" t="s">
        <v>1633</v>
      </c>
      <c r="AA226" s="319" t="s">
        <v>1874</v>
      </c>
      <c r="AB226" s="319" t="s">
        <v>1633</v>
      </c>
      <c r="AC226" s="320">
        <v>45727</v>
      </c>
      <c r="AD226" s="319"/>
      <c r="AE226" s="319"/>
      <c r="AF226" s="319" t="s">
        <v>1633</v>
      </c>
      <c r="AG226" s="319" t="s">
        <v>1633</v>
      </c>
      <c r="AH226" s="319" t="s">
        <v>1875</v>
      </c>
      <c r="AI226" s="319" t="s">
        <v>1876</v>
      </c>
      <c r="AJ226" s="322">
        <v>4</v>
      </c>
      <c r="AK226" s="319" t="s">
        <v>1709</v>
      </c>
      <c r="AL226" s="323" t="s">
        <v>1877</v>
      </c>
      <c r="AM226" s="319" t="s">
        <v>2500</v>
      </c>
      <c r="AN226" s="319" t="s">
        <v>2501</v>
      </c>
      <c r="AO226" s="319" t="s">
        <v>1633</v>
      </c>
      <c r="AP226" s="183" t="s">
        <v>1880</v>
      </c>
      <c r="AQ226" s="183" t="s">
        <v>2113</v>
      </c>
      <c r="AS226" s="183" t="s">
        <v>1634</v>
      </c>
      <c r="AT226" s="183" t="s">
        <v>1817</v>
      </c>
      <c r="AU226" s="183" t="str">
        <f t="shared" si="6"/>
        <v>SMS</v>
      </c>
      <c r="AV226" s="324">
        <f t="shared" si="7"/>
        <v>8877990</v>
      </c>
    </row>
    <row r="227" spans="1:48" x14ac:dyDescent="0.25">
      <c r="A227" s="319" t="s">
        <v>1867</v>
      </c>
      <c r="B227" s="319" t="s">
        <v>1828</v>
      </c>
      <c r="C227" s="319" t="s">
        <v>1868</v>
      </c>
      <c r="D227" s="319" t="s">
        <v>1869</v>
      </c>
      <c r="E227" s="320">
        <v>45727</v>
      </c>
      <c r="F227" s="319" t="s">
        <v>2502</v>
      </c>
      <c r="G227" s="319" t="s">
        <v>1633</v>
      </c>
      <c r="H227" s="319">
        <v>50200010</v>
      </c>
      <c r="I227" s="319" t="s">
        <v>2498</v>
      </c>
      <c r="J227" s="319" t="s">
        <v>1633</v>
      </c>
      <c r="K227" s="319" t="s">
        <v>1635</v>
      </c>
      <c r="L227" s="320">
        <v>45727</v>
      </c>
      <c r="M227" s="319" t="s">
        <v>2499</v>
      </c>
      <c r="N227" s="319" t="s">
        <v>1633</v>
      </c>
      <c r="O227" s="320"/>
      <c r="P227" s="319" t="s">
        <v>1873</v>
      </c>
      <c r="Q227" s="319" t="s">
        <v>89</v>
      </c>
      <c r="R227" s="321">
        <v>9930.83</v>
      </c>
      <c r="S227" s="319" t="s">
        <v>89</v>
      </c>
      <c r="T227" s="321">
        <v>9930.83</v>
      </c>
      <c r="U227" s="319" t="s">
        <v>306</v>
      </c>
      <c r="V227" s="319" t="s">
        <v>307</v>
      </c>
      <c r="W227" s="319" t="s">
        <v>1633</v>
      </c>
      <c r="X227" s="319" t="s">
        <v>1633</v>
      </c>
      <c r="Y227" s="319" t="s">
        <v>1633</v>
      </c>
      <c r="Z227" s="319" t="s">
        <v>1633</v>
      </c>
      <c r="AA227" s="319" t="s">
        <v>1874</v>
      </c>
      <c r="AB227" s="319" t="s">
        <v>1633</v>
      </c>
      <c r="AC227" s="320">
        <v>45727</v>
      </c>
      <c r="AD227" s="319"/>
      <c r="AE227" s="319"/>
      <c r="AF227" s="319" t="s">
        <v>1633</v>
      </c>
      <c r="AG227" s="319" t="s">
        <v>1633</v>
      </c>
      <c r="AH227" s="319" t="s">
        <v>1875</v>
      </c>
      <c r="AI227" s="319" t="s">
        <v>1876</v>
      </c>
      <c r="AJ227" s="322">
        <v>1</v>
      </c>
      <c r="AK227" s="319" t="s">
        <v>1709</v>
      </c>
      <c r="AL227" s="323" t="s">
        <v>1877</v>
      </c>
      <c r="AM227" s="319" t="s">
        <v>2503</v>
      </c>
      <c r="AN227" s="319" t="s">
        <v>2504</v>
      </c>
      <c r="AO227" s="319" t="s">
        <v>1633</v>
      </c>
      <c r="AP227" s="183" t="s">
        <v>1880</v>
      </c>
      <c r="AQ227" s="183" t="s">
        <v>2113</v>
      </c>
      <c r="AS227" s="183" t="s">
        <v>1634</v>
      </c>
      <c r="AT227" s="183" t="s">
        <v>1817</v>
      </c>
      <c r="AU227" s="183" t="str">
        <f t="shared" si="6"/>
        <v>SMS</v>
      </c>
      <c r="AV227" s="324">
        <f t="shared" si="7"/>
        <v>163858695</v>
      </c>
    </row>
    <row r="228" spans="1:48" x14ac:dyDescent="0.25">
      <c r="A228" s="319" t="s">
        <v>1867</v>
      </c>
      <c r="B228" s="319" t="s">
        <v>1828</v>
      </c>
      <c r="C228" s="319" t="s">
        <v>1868</v>
      </c>
      <c r="D228" s="319" t="s">
        <v>1869</v>
      </c>
      <c r="E228" s="320">
        <v>45727</v>
      </c>
      <c r="F228" s="319" t="s">
        <v>2505</v>
      </c>
      <c r="G228" s="319" t="s">
        <v>1633</v>
      </c>
      <c r="H228" s="319">
        <v>50200010</v>
      </c>
      <c r="I228" s="319" t="s">
        <v>2498</v>
      </c>
      <c r="J228" s="319" t="s">
        <v>1633</v>
      </c>
      <c r="K228" s="319" t="s">
        <v>1635</v>
      </c>
      <c r="L228" s="320">
        <v>45727</v>
      </c>
      <c r="M228" s="319" t="s">
        <v>2499</v>
      </c>
      <c r="N228" s="319" t="s">
        <v>1633</v>
      </c>
      <c r="O228" s="320"/>
      <c r="P228" s="319" t="s">
        <v>1873</v>
      </c>
      <c r="Q228" s="319" t="s">
        <v>89</v>
      </c>
      <c r="R228" s="321">
        <v>3.4</v>
      </c>
      <c r="S228" s="319" t="s">
        <v>89</v>
      </c>
      <c r="T228" s="321">
        <v>3.4</v>
      </c>
      <c r="U228" s="319" t="s">
        <v>306</v>
      </c>
      <c r="V228" s="319" t="s">
        <v>307</v>
      </c>
      <c r="W228" s="319" t="s">
        <v>1633</v>
      </c>
      <c r="X228" s="319" t="s">
        <v>1633</v>
      </c>
      <c r="Y228" s="319" t="s">
        <v>1633</v>
      </c>
      <c r="Z228" s="319" t="s">
        <v>1633</v>
      </c>
      <c r="AA228" s="319" t="s">
        <v>1874</v>
      </c>
      <c r="AB228" s="319" t="s">
        <v>1633</v>
      </c>
      <c r="AC228" s="320">
        <v>45727</v>
      </c>
      <c r="AD228" s="319"/>
      <c r="AE228" s="319"/>
      <c r="AF228" s="319" t="s">
        <v>1633</v>
      </c>
      <c r="AG228" s="319" t="s">
        <v>1633</v>
      </c>
      <c r="AH228" s="319" t="s">
        <v>1875</v>
      </c>
      <c r="AI228" s="319" t="s">
        <v>1876</v>
      </c>
      <c r="AJ228" s="322">
        <v>1</v>
      </c>
      <c r="AK228" s="319" t="s">
        <v>1709</v>
      </c>
      <c r="AL228" s="323" t="s">
        <v>1877</v>
      </c>
      <c r="AM228" s="319" t="s">
        <v>2506</v>
      </c>
      <c r="AN228" s="319" t="s">
        <v>2507</v>
      </c>
      <c r="AO228" s="319" t="s">
        <v>1633</v>
      </c>
      <c r="AP228" s="183" t="s">
        <v>1880</v>
      </c>
      <c r="AQ228" s="183" t="s">
        <v>2113</v>
      </c>
      <c r="AS228" s="183" t="s">
        <v>1634</v>
      </c>
      <c r="AT228" s="183" t="s">
        <v>1817</v>
      </c>
      <c r="AU228" s="183" t="str">
        <f t="shared" si="6"/>
        <v>SMS</v>
      </c>
      <c r="AV228" s="324">
        <f t="shared" si="7"/>
        <v>56100</v>
      </c>
    </row>
    <row r="229" spans="1:48" x14ac:dyDescent="0.25">
      <c r="A229" s="319" t="s">
        <v>1867</v>
      </c>
      <c r="B229" s="319" t="s">
        <v>1828</v>
      </c>
      <c r="C229" s="319" t="s">
        <v>1868</v>
      </c>
      <c r="D229" s="319" t="s">
        <v>1869</v>
      </c>
      <c r="E229" s="320">
        <v>45727</v>
      </c>
      <c r="F229" s="319" t="s">
        <v>2508</v>
      </c>
      <c r="G229" s="319" t="s">
        <v>1633</v>
      </c>
      <c r="H229" s="319">
        <v>50200010</v>
      </c>
      <c r="I229" s="319" t="s">
        <v>2498</v>
      </c>
      <c r="J229" s="319" t="s">
        <v>1633</v>
      </c>
      <c r="K229" s="319" t="s">
        <v>1635</v>
      </c>
      <c r="L229" s="320">
        <v>45727</v>
      </c>
      <c r="M229" s="319" t="s">
        <v>2499</v>
      </c>
      <c r="N229" s="319" t="s">
        <v>1633</v>
      </c>
      <c r="O229" s="320"/>
      <c r="P229" s="319" t="s">
        <v>1873</v>
      </c>
      <c r="Q229" s="319" t="s">
        <v>89</v>
      </c>
      <c r="R229" s="321">
        <v>28.39</v>
      </c>
      <c r="S229" s="319" t="s">
        <v>89</v>
      </c>
      <c r="T229" s="321">
        <v>28.39</v>
      </c>
      <c r="U229" s="319" t="s">
        <v>306</v>
      </c>
      <c r="V229" s="319" t="s">
        <v>307</v>
      </c>
      <c r="W229" s="319" t="s">
        <v>1633</v>
      </c>
      <c r="X229" s="319" t="s">
        <v>1633</v>
      </c>
      <c r="Y229" s="319" t="s">
        <v>1633</v>
      </c>
      <c r="Z229" s="319" t="s">
        <v>1633</v>
      </c>
      <c r="AA229" s="319" t="s">
        <v>1874</v>
      </c>
      <c r="AB229" s="319" t="s">
        <v>1633</v>
      </c>
      <c r="AC229" s="320">
        <v>45727</v>
      </c>
      <c r="AD229" s="319"/>
      <c r="AE229" s="319"/>
      <c r="AF229" s="319" t="s">
        <v>1633</v>
      </c>
      <c r="AG229" s="319" t="s">
        <v>1633</v>
      </c>
      <c r="AH229" s="319" t="s">
        <v>1875</v>
      </c>
      <c r="AI229" s="319" t="s">
        <v>1876</v>
      </c>
      <c r="AJ229" s="322">
        <v>2</v>
      </c>
      <c r="AK229" s="319" t="s">
        <v>1709</v>
      </c>
      <c r="AL229" s="323" t="s">
        <v>1877</v>
      </c>
      <c r="AM229" s="319" t="s">
        <v>2011</v>
      </c>
      <c r="AN229" s="319" t="s">
        <v>2012</v>
      </c>
      <c r="AO229" s="319" t="s">
        <v>1633</v>
      </c>
      <c r="AP229" s="183" t="s">
        <v>1880</v>
      </c>
      <c r="AQ229" s="183" t="s">
        <v>2113</v>
      </c>
      <c r="AS229" s="183" t="s">
        <v>1634</v>
      </c>
      <c r="AT229" s="183" t="s">
        <v>1817</v>
      </c>
      <c r="AU229" s="183" t="str">
        <f t="shared" si="6"/>
        <v>SMS</v>
      </c>
      <c r="AV229" s="324">
        <f t="shared" si="7"/>
        <v>468435</v>
      </c>
    </row>
    <row r="230" spans="1:48" x14ac:dyDescent="0.25">
      <c r="A230" s="319" t="s">
        <v>1867</v>
      </c>
      <c r="B230" s="319" t="s">
        <v>1828</v>
      </c>
      <c r="C230" s="319" t="s">
        <v>1868</v>
      </c>
      <c r="D230" s="319" t="s">
        <v>1888</v>
      </c>
      <c r="E230" s="320">
        <v>45727</v>
      </c>
      <c r="F230" s="319" t="s">
        <v>1633</v>
      </c>
      <c r="G230" s="319" t="s">
        <v>1633</v>
      </c>
      <c r="H230" s="319">
        <v>50800020</v>
      </c>
      <c r="I230" s="319" t="s">
        <v>2509</v>
      </c>
      <c r="J230" s="319" t="s">
        <v>1633</v>
      </c>
      <c r="K230" s="319" t="s">
        <v>454</v>
      </c>
      <c r="L230" s="320">
        <v>45727</v>
      </c>
      <c r="M230" s="319" t="s">
        <v>2499</v>
      </c>
      <c r="N230" s="319" t="s">
        <v>2510</v>
      </c>
      <c r="O230" s="320"/>
      <c r="P230" s="319" t="s">
        <v>1873</v>
      </c>
      <c r="Q230" s="319" t="s">
        <v>1534</v>
      </c>
      <c r="R230" s="322">
        <v>330000</v>
      </c>
      <c r="S230" s="319" t="s">
        <v>89</v>
      </c>
      <c r="T230" s="321">
        <v>20.12</v>
      </c>
      <c r="U230" s="319" t="s">
        <v>306</v>
      </c>
      <c r="V230" s="319" t="s">
        <v>307</v>
      </c>
      <c r="W230" s="319" t="s">
        <v>1633</v>
      </c>
      <c r="X230" s="319" t="s">
        <v>1633</v>
      </c>
      <c r="Y230" s="319" t="s">
        <v>1633</v>
      </c>
      <c r="Z230" s="319" t="s">
        <v>1633</v>
      </c>
      <c r="AA230" s="319" t="s">
        <v>1874</v>
      </c>
      <c r="AB230" s="319" t="s">
        <v>1633</v>
      </c>
      <c r="AC230" s="320">
        <v>45727</v>
      </c>
      <c r="AD230" s="319"/>
      <c r="AE230" s="319"/>
      <c r="AF230" s="319" t="s">
        <v>1633</v>
      </c>
      <c r="AG230" s="319" t="s">
        <v>2511</v>
      </c>
      <c r="AH230" s="319" t="s">
        <v>1875</v>
      </c>
      <c r="AI230" s="319" t="s">
        <v>1876</v>
      </c>
      <c r="AJ230" s="322">
        <v>4</v>
      </c>
      <c r="AK230" s="319" t="s">
        <v>1709</v>
      </c>
      <c r="AL230" s="323" t="s">
        <v>1877</v>
      </c>
      <c r="AM230" s="319" t="s">
        <v>1633</v>
      </c>
      <c r="AN230" s="319" t="s">
        <v>1633</v>
      </c>
      <c r="AO230" s="319" t="s">
        <v>1633</v>
      </c>
      <c r="AP230" s="183" t="s">
        <v>1880</v>
      </c>
      <c r="AQ230" s="183" t="s">
        <v>2113</v>
      </c>
      <c r="AS230" s="183" t="s">
        <v>1641</v>
      </c>
      <c r="AT230" s="183" t="s">
        <v>1817</v>
      </c>
      <c r="AU230" s="183" t="str">
        <f t="shared" si="6"/>
        <v>SMS</v>
      </c>
      <c r="AV230" s="324">
        <f t="shared" si="7"/>
        <v>330000</v>
      </c>
    </row>
    <row r="231" spans="1:48" x14ac:dyDescent="0.25">
      <c r="A231" s="319" t="s">
        <v>1867</v>
      </c>
      <c r="B231" s="319" t="s">
        <v>1828</v>
      </c>
      <c r="C231" s="319" t="s">
        <v>1868</v>
      </c>
      <c r="D231" s="319" t="s">
        <v>1888</v>
      </c>
      <c r="E231" s="320">
        <v>45727</v>
      </c>
      <c r="F231" s="319" t="s">
        <v>1633</v>
      </c>
      <c r="G231" s="319" t="s">
        <v>1633</v>
      </c>
      <c r="H231" s="319">
        <v>50800020</v>
      </c>
      <c r="I231" s="319" t="s">
        <v>2512</v>
      </c>
      <c r="J231" s="319" t="s">
        <v>1633</v>
      </c>
      <c r="K231" s="319" t="s">
        <v>454</v>
      </c>
      <c r="L231" s="320">
        <v>45727</v>
      </c>
      <c r="M231" s="319" t="s">
        <v>2499</v>
      </c>
      <c r="N231" s="319" t="s">
        <v>2513</v>
      </c>
      <c r="O231" s="320"/>
      <c r="P231" s="319" t="s">
        <v>1873</v>
      </c>
      <c r="Q231" s="319" t="s">
        <v>1534</v>
      </c>
      <c r="R231" s="322">
        <v>3500000</v>
      </c>
      <c r="S231" s="319" t="s">
        <v>89</v>
      </c>
      <c r="T231" s="321">
        <v>213.38</v>
      </c>
      <c r="U231" s="319" t="s">
        <v>306</v>
      </c>
      <c r="V231" s="319" t="s">
        <v>307</v>
      </c>
      <c r="W231" s="319" t="s">
        <v>1633</v>
      </c>
      <c r="X231" s="319" t="s">
        <v>1633</v>
      </c>
      <c r="Y231" s="319" t="s">
        <v>1633</v>
      </c>
      <c r="Z231" s="319" t="s">
        <v>1633</v>
      </c>
      <c r="AA231" s="319" t="s">
        <v>1874</v>
      </c>
      <c r="AB231" s="319" t="s">
        <v>1633</v>
      </c>
      <c r="AC231" s="320">
        <v>45727</v>
      </c>
      <c r="AD231" s="319"/>
      <c r="AE231" s="319"/>
      <c r="AF231" s="319" t="s">
        <v>1633</v>
      </c>
      <c r="AG231" s="319" t="s">
        <v>2514</v>
      </c>
      <c r="AH231" s="319" t="s">
        <v>1875</v>
      </c>
      <c r="AI231" s="319" t="s">
        <v>1876</v>
      </c>
      <c r="AJ231" s="322">
        <v>20</v>
      </c>
      <c r="AK231" s="319" t="s">
        <v>1709</v>
      </c>
      <c r="AL231" s="323" t="s">
        <v>1877</v>
      </c>
      <c r="AM231" s="319" t="s">
        <v>1633</v>
      </c>
      <c r="AN231" s="319" t="s">
        <v>1633</v>
      </c>
      <c r="AO231" s="319" t="s">
        <v>1633</v>
      </c>
      <c r="AP231" s="183" t="s">
        <v>1880</v>
      </c>
      <c r="AQ231" s="183" t="s">
        <v>2113</v>
      </c>
      <c r="AS231" s="183" t="s">
        <v>1641</v>
      </c>
      <c r="AT231" s="183" t="s">
        <v>1817</v>
      </c>
      <c r="AU231" s="183" t="str">
        <f t="shared" si="6"/>
        <v>SMS</v>
      </c>
      <c r="AV231" s="324">
        <f t="shared" si="7"/>
        <v>3500000</v>
      </c>
    </row>
    <row r="232" spans="1:48" x14ac:dyDescent="0.25">
      <c r="A232" s="319" t="s">
        <v>1867</v>
      </c>
      <c r="B232" s="319" t="s">
        <v>1828</v>
      </c>
      <c r="C232" s="319" t="s">
        <v>1868</v>
      </c>
      <c r="D232" s="319" t="s">
        <v>1888</v>
      </c>
      <c r="E232" s="320">
        <v>45727</v>
      </c>
      <c r="F232" s="319" t="s">
        <v>1633</v>
      </c>
      <c r="G232" s="319" t="s">
        <v>1633</v>
      </c>
      <c r="H232" s="319">
        <v>50800020</v>
      </c>
      <c r="I232" s="319" t="s">
        <v>2512</v>
      </c>
      <c r="J232" s="319" t="s">
        <v>1633</v>
      </c>
      <c r="K232" s="319" t="s">
        <v>454</v>
      </c>
      <c r="L232" s="320">
        <v>45727</v>
      </c>
      <c r="M232" s="319" t="s">
        <v>2499</v>
      </c>
      <c r="N232" s="319" t="s">
        <v>2513</v>
      </c>
      <c r="O232" s="320"/>
      <c r="P232" s="319" t="s">
        <v>1873</v>
      </c>
      <c r="Q232" s="319" t="s">
        <v>1534</v>
      </c>
      <c r="R232" s="322">
        <v>175000</v>
      </c>
      <c r="S232" s="319" t="s">
        <v>89</v>
      </c>
      <c r="T232" s="321">
        <v>10.67</v>
      </c>
      <c r="U232" s="319" t="s">
        <v>306</v>
      </c>
      <c r="V232" s="319" t="s">
        <v>307</v>
      </c>
      <c r="W232" s="319" t="s">
        <v>1633</v>
      </c>
      <c r="X232" s="319" t="s">
        <v>1633</v>
      </c>
      <c r="Y232" s="319" t="s">
        <v>1633</v>
      </c>
      <c r="Z232" s="319" t="s">
        <v>1633</v>
      </c>
      <c r="AA232" s="319" t="s">
        <v>1874</v>
      </c>
      <c r="AB232" s="319" t="s">
        <v>1633</v>
      </c>
      <c r="AC232" s="320">
        <v>45727</v>
      </c>
      <c r="AD232" s="319"/>
      <c r="AE232" s="319"/>
      <c r="AF232" s="319" t="s">
        <v>1633</v>
      </c>
      <c r="AG232" s="319" t="s">
        <v>2514</v>
      </c>
      <c r="AH232" s="319" t="s">
        <v>1875</v>
      </c>
      <c r="AI232" s="319" t="s">
        <v>1876</v>
      </c>
      <c r="AJ232" s="322">
        <v>10</v>
      </c>
      <c r="AK232" s="319" t="s">
        <v>2007</v>
      </c>
      <c r="AL232" s="323" t="s">
        <v>1877</v>
      </c>
      <c r="AM232" s="319" t="s">
        <v>1633</v>
      </c>
      <c r="AN232" s="319" t="s">
        <v>1633</v>
      </c>
      <c r="AO232" s="319" t="s">
        <v>1633</v>
      </c>
      <c r="AP232" s="183" t="s">
        <v>1880</v>
      </c>
      <c r="AQ232" s="183" t="s">
        <v>2113</v>
      </c>
      <c r="AS232" s="183" t="s">
        <v>1641</v>
      </c>
      <c r="AT232" s="183" t="s">
        <v>1817</v>
      </c>
      <c r="AU232" s="183" t="str">
        <f t="shared" si="6"/>
        <v>SMS</v>
      </c>
      <c r="AV232" s="324">
        <f t="shared" si="7"/>
        <v>175000</v>
      </c>
    </row>
    <row r="233" spans="1:48" x14ac:dyDescent="0.25">
      <c r="A233" s="319" t="s">
        <v>1867</v>
      </c>
      <c r="B233" s="319" t="s">
        <v>1828</v>
      </c>
      <c r="C233" s="319" t="s">
        <v>1868</v>
      </c>
      <c r="D233" s="319" t="s">
        <v>1888</v>
      </c>
      <c r="E233" s="320">
        <v>45727</v>
      </c>
      <c r="F233" s="319" t="s">
        <v>1633</v>
      </c>
      <c r="G233" s="319" t="s">
        <v>1633</v>
      </c>
      <c r="H233" s="319">
        <v>50800020</v>
      </c>
      <c r="I233" s="319" t="s">
        <v>2515</v>
      </c>
      <c r="J233" s="319" t="s">
        <v>1633</v>
      </c>
      <c r="K233" s="319" t="s">
        <v>454</v>
      </c>
      <c r="L233" s="320">
        <v>45727</v>
      </c>
      <c r="M233" s="319" t="s">
        <v>2499</v>
      </c>
      <c r="N233" s="319" t="s">
        <v>2516</v>
      </c>
      <c r="O233" s="320"/>
      <c r="P233" s="319" t="s">
        <v>1873</v>
      </c>
      <c r="Q233" s="319" t="s">
        <v>1534</v>
      </c>
      <c r="R233" s="322">
        <v>920000</v>
      </c>
      <c r="S233" s="319" t="s">
        <v>89</v>
      </c>
      <c r="T233" s="321">
        <v>56.09</v>
      </c>
      <c r="U233" s="319" t="s">
        <v>306</v>
      </c>
      <c r="V233" s="319" t="s">
        <v>307</v>
      </c>
      <c r="W233" s="319" t="s">
        <v>1633</v>
      </c>
      <c r="X233" s="319" t="s">
        <v>1633</v>
      </c>
      <c r="Y233" s="319" t="s">
        <v>1633</v>
      </c>
      <c r="Z233" s="319" t="s">
        <v>1633</v>
      </c>
      <c r="AA233" s="319" t="s">
        <v>1874</v>
      </c>
      <c r="AB233" s="319" t="s">
        <v>1633</v>
      </c>
      <c r="AC233" s="320">
        <v>45727</v>
      </c>
      <c r="AD233" s="319"/>
      <c r="AE233" s="319"/>
      <c r="AF233" s="319" t="s">
        <v>1633</v>
      </c>
      <c r="AG233" s="319" t="s">
        <v>2517</v>
      </c>
      <c r="AH233" s="319" t="s">
        <v>1875</v>
      </c>
      <c r="AI233" s="319" t="s">
        <v>1876</v>
      </c>
      <c r="AJ233" s="322">
        <v>4</v>
      </c>
      <c r="AK233" s="319" t="s">
        <v>1709</v>
      </c>
      <c r="AL233" s="323" t="s">
        <v>1877</v>
      </c>
      <c r="AM233" s="319" t="s">
        <v>1633</v>
      </c>
      <c r="AN233" s="319" t="s">
        <v>1633</v>
      </c>
      <c r="AO233" s="319" t="s">
        <v>1633</v>
      </c>
      <c r="AP233" s="183" t="s">
        <v>1880</v>
      </c>
      <c r="AQ233" s="183" t="s">
        <v>2113</v>
      </c>
      <c r="AS233" s="183" t="s">
        <v>1641</v>
      </c>
      <c r="AT233" s="183" t="s">
        <v>1817</v>
      </c>
      <c r="AU233" s="183" t="str">
        <f t="shared" si="6"/>
        <v>SMS</v>
      </c>
      <c r="AV233" s="324">
        <f t="shared" si="7"/>
        <v>920000</v>
      </c>
    </row>
    <row r="234" spans="1:48" x14ac:dyDescent="0.25">
      <c r="A234" s="319" t="s">
        <v>1867</v>
      </c>
      <c r="B234" s="319" t="s">
        <v>1828</v>
      </c>
      <c r="C234" s="319" t="s">
        <v>1868</v>
      </c>
      <c r="D234" s="319" t="s">
        <v>1888</v>
      </c>
      <c r="E234" s="320">
        <v>45727</v>
      </c>
      <c r="F234" s="319" t="s">
        <v>1633</v>
      </c>
      <c r="G234" s="319" t="s">
        <v>1633</v>
      </c>
      <c r="H234" s="319">
        <v>50800020</v>
      </c>
      <c r="I234" s="319" t="s">
        <v>2515</v>
      </c>
      <c r="J234" s="319" t="s">
        <v>1633</v>
      </c>
      <c r="K234" s="319" t="s">
        <v>454</v>
      </c>
      <c r="L234" s="320">
        <v>45727</v>
      </c>
      <c r="M234" s="319" t="s">
        <v>2499</v>
      </c>
      <c r="N234" s="319" t="s">
        <v>2516</v>
      </c>
      <c r="O234" s="320"/>
      <c r="P234" s="319" t="s">
        <v>1873</v>
      </c>
      <c r="Q234" s="319" t="s">
        <v>1534</v>
      </c>
      <c r="R234" s="322">
        <v>13150000</v>
      </c>
      <c r="S234" s="319" t="s">
        <v>89</v>
      </c>
      <c r="T234" s="321">
        <v>801.69</v>
      </c>
      <c r="U234" s="319" t="s">
        <v>306</v>
      </c>
      <c r="V234" s="319" t="s">
        <v>307</v>
      </c>
      <c r="W234" s="319" t="s">
        <v>1633</v>
      </c>
      <c r="X234" s="319" t="s">
        <v>1633</v>
      </c>
      <c r="Y234" s="319" t="s">
        <v>1633</v>
      </c>
      <c r="Z234" s="319" t="s">
        <v>1633</v>
      </c>
      <c r="AA234" s="319" t="s">
        <v>1874</v>
      </c>
      <c r="AB234" s="319" t="s">
        <v>1633</v>
      </c>
      <c r="AC234" s="320">
        <v>45727</v>
      </c>
      <c r="AD234" s="319"/>
      <c r="AE234" s="319"/>
      <c r="AF234" s="319" t="s">
        <v>1633</v>
      </c>
      <c r="AG234" s="319" t="s">
        <v>2517</v>
      </c>
      <c r="AH234" s="319" t="s">
        <v>1875</v>
      </c>
      <c r="AI234" s="319" t="s">
        <v>1876</v>
      </c>
      <c r="AJ234" s="322">
        <v>10</v>
      </c>
      <c r="AK234" s="319" t="s">
        <v>2039</v>
      </c>
      <c r="AL234" s="323" t="s">
        <v>1877</v>
      </c>
      <c r="AM234" s="319" t="s">
        <v>1633</v>
      </c>
      <c r="AN234" s="319" t="s">
        <v>1633</v>
      </c>
      <c r="AO234" s="319" t="s">
        <v>1633</v>
      </c>
      <c r="AP234" s="183" t="s">
        <v>1880</v>
      </c>
      <c r="AQ234" s="183" t="s">
        <v>2113</v>
      </c>
      <c r="AS234" s="183" t="s">
        <v>1641</v>
      </c>
      <c r="AT234" s="183" t="s">
        <v>1817</v>
      </c>
      <c r="AU234" s="183" t="str">
        <f t="shared" si="6"/>
        <v>SMS</v>
      </c>
      <c r="AV234" s="324">
        <f t="shared" si="7"/>
        <v>13150000</v>
      </c>
    </row>
    <row r="235" spans="1:48" x14ac:dyDescent="0.25">
      <c r="A235" s="319" t="s">
        <v>1867</v>
      </c>
      <c r="B235" s="319" t="s">
        <v>1828</v>
      </c>
      <c r="C235" s="319" t="s">
        <v>1868</v>
      </c>
      <c r="D235" s="319" t="s">
        <v>1888</v>
      </c>
      <c r="E235" s="320">
        <v>45727</v>
      </c>
      <c r="F235" s="319" t="s">
        <v>1633</v>
      </c>
      <c r="G235" s="319" t="s">
        <v>1633</v>
      </c>
      <c r="H235" s="319">
        <v>50800020</v>
      </c>
      <c r="I235" s="319" t="s">
        <v>2515</v>
      </c>
      <c r="J235" s="319" t="s">
        <v>1633</v>
      </c>
      <c r="K235" s="319" t="s">
        <v>454</v>
      </c>
      <c r="L235" s="320">
        <v>45727</v>
      </c>
      <c r="M235" s="319" t="s">
        <v>2499</v>
      </c>
      <c r="N235" s="319" t="s">
        <v>2516</v>
      </c>
      <c r="O235" s="320"/>
      <c r="P235" s="319" t="s">
        <v>1873</v>
      </c>
      <c r="Q235" s="319" t="s">
        <v>1534</v>
      </c>
      <c r="R235" s="322">
        <v>2650000</v>
      </c>
      <c r="S235" s="319" t="s">
        <v>89</v>
      </c>
      <c r="T235" s="321">
        <v>161.56</v>
      </c>
      <c r="U235" s="319" t="s">
        <v>306</v>
      </c>
      <c r="V235" s="319" t="s">
        <v>307</v>
      </c>
      <c r="W235" s="319" t="s">
        <v>1633</v>
      </c>
      <c r="X235" s="319" t="s">
        <v>1633</v>
      </c>
      <c r="Y235" s="319" t="s">
        <v>1633</v>
      </c>
      <c r="Z235" s="319" t="s">
        <v>1633</v>
      </c>
      <c r="AA235" s="319" t="s">
        <v>1874</v>
      </c>
      <c r="AB235" s="319" t="s">
        <v>1633</v>
      </c>
      <c r="AC235" s="320">
        <v>45727</v>
      </c>
      <c r="AD235" s="319"/>
      <c r="AE235" s="319"/>
      <c r="AF235" s="319" t="s">
        <v>1633</v>
      </c>
      <c r="AG235" s="319" t="s">
        <v>2517</v>
      </c>
      <c r="AH235" s="319" t="s">
        <v>1875</v>
      </c>
      <c r="AI235" s="319" t="s">
        <v>1876</v>
      </c>
      <c r="AJ235" s="322">
        <v>10</v>
      </c>
      <c r="AK235" s="319" t="s">
        <v>2007</v>
      </c>
      <c r="AL235" s="323" t="s">
        <v>1877</v>
      </c>
      <c r="AM235" s="319" t="s">
        <v>1633</v>
      </c>
      <c r="AN235" s="319" t="s">
        <v>1633</v>
      </c>
      <c r="AO235" s="319" t="s">
        <v>1633</v>
      </c>
      <c r="AP235" s="183" t="s">
        <v>1880</v>
      </c>
      <c r="AQ235" s="183" t="s">
        <v>2113</v>
      </c>
      <c r="AS235" s="183" t="s">
        <v>1641</v>
      </c>
      <c r="AT235" s="183" t="s">
        <v>1817</v>
      </c>
      <c r="AU235" s="183" t="str">
        <f t="shared" si="6"/>
        <v>SMS</v>
      </c>
      <c r="AV235" s="324">
        <f t="shared" si="7"/>
        <v>2650000</v>
      </c>
    </row>
    <row r="236" spans="1:48" x14ac:dyDescent="0.25">
      <c r="A236" s="319" t="s">
        <v>1867</v>
      </c>
      <c r="B236" s="319" t="s">
        <v>1828</v>
      </c>
      <c r="C236" s="319" t="s">
        <v>1868</v>
      </c>
      <c r="D236" s="319" t="s">
        <v>1888</v>
      </c>
      <c r="E236" s="320">
        <v>45727</v>
      </c>
      <c r="F236" s="319" t="s">
        <v>1633</v>
      </c>
      <c r="G236" s="319" t="s">
        <v>1633</v>
      </c>
      <c r="H236" s="319">
        <v>50800020</v>
      </c>
      <c r="I236" s="319" t="s">
        <v>2518</v>
      </c>
      <c r="J236" s="319" t="s">
        <v>1633</v>
      </c>
      <c r="K236" s="319" t="s">
        <v>454</v>
      </c>
      <c r="L236" s="320">
        <v>45727</v>
      </c>
      <c r="M236" s="319" t="s">
        <v>2499</v>
      </c>
      <c r="N236" s="319" t="s">
        <v>2519</v>
      </c>
      <c r="O236" s="320"/>
      <c r="P236" s="319" t="s">
        <v>1873</v>
      </c>
      <c r="Q236" s="319" t="s">
        <v>1534</v>
      </c>
      <c r="R236" s="322">
        <v>2100000</v>
      </c>
      <c r="S236" s="319" t="s">
        <v>89</v>
      </c>
      <c r="T236" s="321">
        <v>128.03</v>
      </c>
      <c r="U236" s="319" t="s">
        <v>306</v>
      </c>
      <c r="V236" s="319" t="s">
        <v>307</v>
      </c>
      <c r="W236" s="319" t="s">
        <v>1633</v>
      </c>
      <c r="X236" s="319" t="s">
        <v>1633</v>
      </c>
      <c r="Y236" s="319" t="s">
        <v>1633</v>
      </c>
      <c r="Z236" s="319" t="s">
        <v>1633</v>
      </c>
      <c r="AA236" s="319" t="s">
        <v>1874</v>
      </c>
      <c r="AB236" s="319" t="s">
        <v>1633</v>
      </c>
      <c r="AC236" s="320">
        <v>45727</v>
      </c>
      <c r="AD236" s="319"/>
      <c r="AE236" s="319"/>
      <c r="AF236" s="319" t="s">
        <v>1633</v>
      </c>
      <c r="AG236" s="319" t="s">
        <v>2520</v>
      </c>
      <c r="AH236" s="319" t="s">
        <v>1875</v>
      </c>
      <c r="AI236" s="319" t="s">
        <v>1876</v>
      </c>
      <c r="AJ236" s="322">
        <v>20</v>
      </c>
      <c r="AK236" s="319" t="s">
        <v>1709</v>
      </c>
      <c r="AL236" s="323" t="s">
        <v>1877</v>
      </c>
      <c r="AM236" s="319" t="s">
        <v>1633</v>
      </c>
      <c r="AN236" s="319" t="s">
        <v>1633</v>
      </c>
      <c r="AO236" s="319" t="s">
        <v>1633</v>
      </c>
      <c r="AP236" s="183" t="s">
        <v>1880</v>
      </c>
      <c r="AQ236" s="183" t="s">
        <v>2113</v>
      </c>
      <c r="AS236" s="183" t="s">
        <v>1641</v>
      </c>
      <c r="AT236" s="183" t="s">
        <v>1817</v>
      </c>
      <c r="AU236" s="183" t="str">
        <f t="shared" si="6"/>
        <v>SMS</v>
      </c>
      <c r="AV236" s="324">
        <f t="shared" si="7"/>
        <v>2100000</v>
      </c>
    </row>
    <row r="237" spans="1:48" x14ac:dyDescent="0.25">
      <c r="A237" s="319" t="s">
        <v>1867</v>
      </c>
      <c r="B237" s="319" t="s">
        <v>1828</v>
      </c>
      <c r="C237" s="319" t="s">
        <v>1868</v>
      </c>
      <c r="D237" s="319" t="s">
        <v>1712</v>
      </c>
      <c r="E237" s="320">
        <v>45728</v>
      </c>
      <c r="F237" s="319" t="s">
        <v>1633</v>
      </c>
      <c r="G237" s="319" t="s">
        <v>2521</v>
      </c>
      <c r="H237" s="319">
        <v>50800020</v>
      </c>
      <c r="I237" s="319" t="s">
        <v>2522</v>
      </c>
      <c r="J237" s="319" t="s">
        <v>1633</v>
      </c>
      <c r="K237" s="319" t="s">
        <v>454</v>
      </c>
      <c r="L237" s="320">
        <v>45719</v>
      </c>
      <c r="M237" s="319" t="s">
        <v>2449</v>
      </c>
      <c r="N237" s="319" t="s">
        <v>2523</v>
      </c>
      <c r="O237" s="320"/>
      <c r="P237" s="319" t="s">
        <v>1873</v>
      </c>
      <c r="Q237" s="319" t="s">
        <v>1534</v>
      </c>
      <c r="R237" s="322">
        <v>-9</v>
      </c>
      <c r="S237" s="319" t="s">
        <v>89</v>
      </c>
      <c r="T237" s="321">
        <v>0</v>
      </c>
      <c r="U237" s="319" t="s">
        <v>306</v>
      </c>
      <c r="V237" s="319" t="s">
        <v>307</v>
      </c>
      <c r="W237" s="319" t="s">
        <v>1633</v>
      </c>
      <c r="X237" s="319" t="s">
        <v>1633</v>
      </c>
      <c r="Y237" s="319" t="s">
        <v>1633</v>
      </c>
      <c r="Z237" s="319" t="s">
        <v>2524</v>
      </c>
      <c r="AA237" s="319" t="s">
        <v>1874</v>
      </c>
      <c r="AB237" s="319" t="s">
        <v>1633</v>
      </c>
      <c r="AC237" s="320">
        <v>45729</v>
      </c>
      <c r="AD237" s="319"/>
      <c r="AE237" s="319"/>
      <c r="AF237" s="319" t="s">
        <v>1633</v>
      </c>
      <c r="AG237" s="319" t="s">
        <v>2449</v>
      </c>
      <c r="AH237" s="319" t="s">
        <v>1875</v>
      </c>
      <c r="AI237" s="319" t="s">
        <v>1876</v>
      </c>
      <c r="AJ237" s="322">
        <v>-20</v>
      </c>
      <c r="AK237" s="319" t="s">
        <v>1709</v>
      </c>
      <c r="AL237" s="319" t="s">
        <v>1815</v>
      </c>
      <c r="AM237" s="319" t="s">
        <v>1633</v>
      </c>
      <c r="AN237" s="319" t="s">
        <v>1633</v>
      </c>
      <c r="AO237" s="319" t="s">
        <v>1633</v>
      </c>
      <c r="AP237" s="183" t="s">
        <v>1880</v>
      </c>
      <c r="AQ237" s="183" t="s">
        <v>2113</v>
      </c>
      <c r="AS237" s="183" t="s">
        <v>1641</v>
      </c>
      <c r="AT237" s="183" t="s">
        <v>1817</v>
      </c>
      <c r="AU237" s="183" t="str">
        <f t="shared" si="6"/>
        <v>SMS</v>
      </c>
      <c r="AV237" s="324">
        <f t="shared" si="7"/>
        <v>-9</v>
      </c>
    </row>
    <row r="238" spans="1:48" x14ac:dyDescent="0.25">
      <c r="A238" s="319" t="s">
        <v>1867</v>
      </c>
      <c r="B238" s="319" t="s">
        <v>1828</v>
      </c>
      <c r="C238" s="319" t="s">
        <v>1868</v>
      </c>
      <c r="D238" s="319" t="s">
        <v>1888</v>
      </c>
      <c r="E238" s="320">
        <v>45729</v>
      </c>
      <c r="F238" s="319" t="s">
        <v>1633</v>
      </c>
      <c r="G238" s="319" t="s">
        <v>1633</v>
      </c>
      <c r="H238" s="319">
        <v>50800020</v>
      </c>
      <c r="I238" s="319" t="s">
        <v>2525</v>
      </c>
      <c r="J238" s="319" t="s">
        <v>1633</v>
      </c>
      <c r="K238" s="319" t="s">
        <v>454</v>
      </c>
      <c r="L238" s="320">
        <v>45729</v>
      </c>
      <c r="M238" s="319" t="s">
        <v>2526</v>
      </c>
      <c r="N238" s="319" t="s">
        <v>2527</v>
      </c>
      <c r="O238" s="320"/>
      <c r="P238" s="319" t="s">
        <v>1873</v>
      </c>
      <c r="Q238" s="319" t="s">
        <v>1534</v>
      </c>
      <c r="R238" s="322">
        <v>15000000</v>
      </c>
      <c r="S238" s="319" t="s">
        <v>89</v>
      </c>
      <c r="T238" s="321">
        <v>914.91</v>
      </c>
      <c r="U238" s="319" t="s">
        <v>306</v>
      </c>
      <c r="V238" s="319" t="s">
        <v>307</v>
      </c>
      <c r="W238" s="319" t="s">
        <v>1633</v>
      </c>
      <c r="X238" s="319" t="s">
        <v>1633</v>
      </c>
      <c r="Y238" s="319" t="s">
        <v>1633</v>
      </c>
      <c r="Z238" s="319" t="s">
        <v>1633</v>
      </c>
      <c r="AA238" s="319" t="s">
        <v>1874</v>
      </c>
      <c r="AB238" s="319" t="s">
        <v>1633</v>
      </c>
      <c r="AC238" s="320">
        <v>45729</v>
      </c>
      <c r="AD238" s="319"/>
      <c r="AE238" s="319"/>
      <c r="AF238" s="319" t="s">
        <v>1633</v>
      </c>
      <c r="AG238" s="319" t="s">
        <v>2528</v>
      </c>
      <c r="AH238" s="319" t="s">
        <v>1875</v>
      </c>
      <c r="AI238" s="319" t="s">
        <v>1876</v>
      </c>
      <c r="AJ238" s="322">
        <v>50</v>
      </c>
      <c r="AK238" s="319" t="s">
        <v>1935</v>
      </c>
      <c r="AL238" s="323" t="s">
        <v>1877</v>
      </c>
      <c r="AM238" s="319" t="s">
        <v>1633</v>
      </c>
      <c r="AN238" s="319" t="s">
        <v>1633</v>
      </c>
      <c r="AO238" s="319" t="s">
        <v>1633</v>
      </c>
      <c r="AP238" s="183" t="s">
        <v>1880</v>
      </c>
      <c r="AQ238" s="183" t="s">
        <v>2113</v>
      </c>
      <c r="AS238" s="183" t="s">
        <v>1641</v>
      </c>
      <c r="AT238" s="183" t="s">
        <v>1817</v>
      </c>
      <c r="AU238" s="183" t="str">
        <f t="shared" si="6"/>
        <v>SMS</v>
      </c>
      <c r="AV238" s="324">
        <f t="shared" si="7"/>
        <v>15000000</v>
      </c>
    </row>
    <row r="239" spans="1:48" x14ac:dyDescent="0.25">
      <c r="A239" s="319" t="s">
        <v>1867</v>
      </c>
      <c r="B239" s="319" t="s">
        <v>1828</v>
      </c>
      <c r="C239" s="319" t="s">
        <v>1868</v>
      </c>
      <c r="D239" s="319" t="s">
        <v>1888</v>
      </c>
      <c r="E239" s="320">
        <v>45729</v>
      </c>
      <c r="F239" s="319" t="s">
        <v>1633</v>
      </c>
      <c r="G239" s="319" t="s">
        <v>1633</v>
      </c>
      <c r="H239" s="319">
        <v>50800020</v>
      </c>
      <c r="I239" s="319" t="s">
        <v>2529</v>
      </c>
      <c r="J239" s="319" t="s">
        <v>1633</v>
      </c>
      <c r="K239" s="319" t="s">
        <v>454</v>
      </c>
      <c r="L239" s="320">
        <v>45729</v>
      </c>
      <c r="M239" s="319" t="s">
        <v>2526</v>
      </c>
      <c r="N239" s="319" t="s">
        <v>2530</v>
      </c>
      <c r="O239" s="320"/>
      <c r="P239" s="319" t="s">
        <v>1873</v>
      </c>
      <c r="Q239" s="319" t="s">
        <v>1534</v>
      </c>
      <c r="R239" s="322">
        <v>45500000</v>
      </c>
      <c r="S239" s="319" t="s">
        <v>89</v>
      </c>
      <c r="T239" s="321">
        <v>2775.24</v>
      </c>
      <c r="U239" s="319" t="s">
        <v>306</v>
      </c>
      <c r="V239" s="319" t="s">
        <v>307</v>
      </c>
      <c r="W239" s="319" t="s">
        <v>1633</v>
      </c>
      <c r="X239" s="319" t="s">
        <v>1633</v>
      </c>
      <c r="Y239" s="319" t="s">
        <v>1633</v>
      </c>
      <c r="Z239" s="319" t="s">
        <v>1633</v>
      </c>
      <c r="AA239" s="319" t="s">
        <v>1874</v>
      </c>
      <c r="AB239" s="319" t="s">
        <v>1633</v>
      </c>
      <c r="AC239" s="320">
        <v>45729</v>
      </c>
      <c r="AD239" s="319"/>
      <c r="AE239" s="319"/>
      <c r="AF239" s="319" t="s">
        <v>1633</v>
      </c>
      <c r="AG239" s="319" t="s">
        <v>2531</v>
      </c>
      <c r="AH239" s="319" t="s">
        <v>1875</v>
      </c>
      <c r="AI239" s="319" t="s">
        <v>1876</v>
      </c>
      <c r="AJ239" s="322">
        <v>1</v>
      </c>
      <c r="AK239" s="319" t="s">
        <v>1960</v>
      </c>
      <c r="AL239" s="323" t="s">
        <v>1877</v>
      </c>
      <c r="AM239" s="319" t="s">
        <v>1633</v>
      </c>
      <c r="AN239" s="319" t="s">
        <v>1633</v>
      </c>
      <c r="AO239" s="319" t="s">
        <v>1633</v>
      </c>
      <c r="AP239" s="183" t="s">
        <v>1880</v>
      </c>
      <c r="AQ239" s="183" t="s">
        <v>2113</v>
      </c>
      <c r="AS239" s="183" t="s">
        <v>1641</v>
      </c>
      <c r="AT239" s="183" t="s">
        <v>1817</v>
      </c>
      <c r="AU239" s="183" t="str">
        <f t="shared" si="6"/>
        <v>SMS</v>
      </c>
      <c r="AV239" s="324">
        <f t="shared" si="7"/>
        <v>45500000</v>
      </c>
    </row>
    <row r="240" spans="1:48" x14ac:dyDescent="0.25">
      <c r="A240" s="319" t="s">
        <v>1867</v>
      </c>
      <c r="B240" s="319" t="s">
        <v>1828</v>
      </c>
      <c r="C240" s="319" t="s">
        <v>1868</v>
      </c>
      <c r="D240" s="319" t="s">
        <v>1888</v>
      </c>
      <c r="E240" s="320">
        <v>45730</v>
      </c>
      <c r="F240" s="319" t="s">
        <v>1633</v>
      </c>
      <c r="G240" s="319" t="s">
        <v>1633</v>
      </c>
      <c r="H240" s="319">
        <v>50800020</v>
      </c>
      <c r="I240" s="319" t="s">
        <v>2532</v>
      </c>
      <c r="J240" s="319" t="s">
        <v>1633</v>
      </c>
      <c r="K240" s="319" t="s">
        <v>454</v>
      </c>
      <c r="L240" s="320">
        <v>45730</v>
      </c>
      <c r="M240" s="319" t="s">
        <v>2533</v>
      </c>
      <c r="N240" s="319" t="s">
        <v>2534</v>
      </c>
      <c r="O240" s="320"/>
      <c r="P240" s="319" t="s">
        <v>1873</v>
      </c>
      <c r="Q240" s="319" t="s">
        <v>1534</v>
      </c>
      <c r="R240" s="322">
        <v>2200000</v>
      </c>
      <c r="S240" s="319" t="s">
        <v>89</v>
      </c>
      <c r="T240" s="321">
        <v>134.19</v>
      </c>
      <c r="U240" s="319" t="s">
        <v>306</v>
      </c>
      <c r="V240" s="319" t="s">
        <v>307</v>
      </c>
      <c r="W240" s="319" t="s">
        <v>1633</v>
      </c>
      <c r="X240" s="319" t="s">
        <v>1633</v>
      </c>
      <c r="Y240" s="319" t="s">
        <v>1633</v>
      </c>
      <c r="Z240" s="319" t="s">
        <v>1633</v>
      </c>
      <c r="AA240" s="319" t="s">
        <v>1874</v>
      </c>
      <c r="AB240" s="319" t="s">
        <v>1633</v>
      </c>
      <c r="AC240" s="320">
        <v>45730</v>
      </c>
      <c r="AD240" s="319"/>
      <c r="AE240" s="319"/>
      <c r="AF240" s="319" t="s">
        <v>1633</v>
      </c>
      <c r="AG240" s="319" t="s">
        <v>2535</v>
      </c>
      <c r="AH240" s="319" t="s">
        <v>1875</v>
      </c>
      <c r="AI240" s="319" t="s">
        <v>1876</v>
      </c>
      <c r="AJ240" s="322">
        <v>8</v>
      </c>
      <c r="AK240" s="319" t="s">
        <v>1709</v>
      </c>
      <c r="AL240" s="323" t="s">
        <v>1877</v>
      </c>
      <c r="AM240" s="319" t="s">
        <v>1633</v>
      </c>
      <c r="AN240" s="319" t="s">
        <v>1633</v>
      </c>
      <c r="AO240" s="319" t="s">
        <v>1633</v>
      </c>
      <c r="AP240" s="183" t="s">
        <v>1880</v>
      </c>
      <c r="AQ240" s="183" t="s">
        <v>2113</v>
      </c>
      <c r="AS240" s="183" t="s">
        <v>1641</v>
      </c>
      <c r="AT240" s="183" t="s">
        <v>1817</v>
      </c>
      <c r="AU240" s="183" t="str">
        <f t="shared" si="6"/>
        <v>SMS</v>
      </c>
      <c r="AV240" s="324">
        <f t="shared" si="7"/>
        <v>2200000</v>
      </c>
    </row>
    <row r="241" spans="1:48" x14ac:dyDescent="0.25">
      <c r="A241" s="319" t="s">
        <v>1867</v>
      </c>
      <c r="B241" s="319" t="s">
        <v>1828</v>
      </c>
      <c r="C241" s="319" t="s">
        <v>1868</v>
      </c>
      <c r="D241" s="319" t="s">
        <v>1869</v>
      </c>
      <c r="E241" s="320">
        <v>45731</v>
      </c>
      <c r="F241" s="319" t="s">
        <v>2536</v>
      </c>
      <c r="G241" s="319" t="s">
        <v>1633</v>
      </c>
      <c r="H241" s="319">
        <v>50200010</v>
      </c>
      <c r="I241" s="319" t="s">
        <v>2537</v>
      </c>
      <c r="J241" s="319" t="s">
        <v>1633</v>
      </c>
      <c r="K241" s="319" t="s">
        <v>1635</v>
      </c>
      <c r="L241" s="320">
        <v>45731</v>
      </c>
      <c r="M241" s="319" t="s">
        <v>2538</v>
      </c>
      <c r="N241" s="319" t="s">
        <v>1633</v>
      </c>
      <c r="O241" s="320"/>
      <c r="P241" s="319" t="s">
        <v>1873</v>
      </c>
      <c r="Q241" s="319" t="s">
        <v>89</v>
      </c>
      <c r="R241" s="321">
        <v>9.35</v>
      </c>
      <c r="S241" s="319" t="s">
        <v>89</v>
      </c>
      <c r="T241" s="321">
        <v>9.35</v>
      </c>
      <c r="U241" s="319" t="s">
        <v>306</v>
      </c>
      <c r="V241" s="319" t="s">
        <v>307</v>
      </c>
      <c r="W241" s="319" t="s">
        <v>1633</v>
      </c>
      <c r="X241" s="319" t="s">
        <v>1633</v>
      </c>
      <c r="Y241" s="319" t="s">
        <v>1633</v>
      </c>
      <c r="Z241" s="319" t="s">
        <v>1633</v>
      </c>
      <c r="AA241" s="319" t="s">
        <v>1874</v>
      </c>
      <c r="AB241" s="319" t="s">
        <v>1633</v>
      </c>
      <c r="AC241" s="320">
        <v>45731</v>
      </c>
      <c r="AD241" s="319"/>
      <c r="AE241" s="319"/>
      <c r="AF241" s="319" t="s">
        <v>1633</v>
      </c>
      <c r="AG241" s="319" t="s">
        <v>1633</v>
      </c>
      <c r="AH241" s="319" t="s">
        <v>1875</v>
      </c>
      <c r="AI241" s="319" t="s">
        <v>1876</v>
      </c>
      <c r="AJ241" s="322">
        <v>10</v>
      </c>
      <c r="AK241" s="319" t="s">
        <v>1980</v>
      </c>
      <c r="AL241" s="323" t="s">
        <v>1877</v>
      </c>
      <c r="AM241" s="319" t="s">
        <v>2213</v>
      </c>
      <c r="AN241" s="319" t="s">
        <v>2214</v>
      </c>
      <c r="AO241" s="319" t="s">
        <v>1633</v>
      </c>
      <c r="AP241" s="183" t="s">
        <v>1880</v>
      </c>
      <c r="AQ241" s="183" t="s">
        <v>2113</v>
      </c>
      <c r="AS241" s="183" t="s">
        <v>1634</v>
      </c>
      <c r="AT241" s="183" t="s">
        <v>1817</v>
      </c>
      <c r="AU241" s="183" t="str">
        <f t="shared" si="6"/>
        <v>SMS</v>
      </c>
      <c r="AV241" s="324">
        <f t="shared" si="7"/>
        <v>154275</v>
      </c>
    </row>
    <row r="242" spans="1:48" x14ac:dyDescent="0.25">
      <c r="A242" s="319" t="s">
        <v>1867</v>
      </c>
      <c r="B242" s="319" t="s">
        <v>1828</v>
      </c>
      <c r="C242" s="319" t="s">
        <v>1868</v>
      </c>
      <c r="D242" s="319" t="s">
        <v>1869</v>
      </c>
      <c r="E242" s="320">
        <v>45731</v>
      </c>
      <c r="F242" s="319" t="s">
        <v>2536</v>
      </c>
      <c r="G242" s="319" t="s">
        <v>1633</v>
      </c>
      <c r="H242" s="319">
        <v>50200010</v>
      </c>
      <c r="I242" s="319" t="s">
        <v>2537</v>
      </c>
      <c r="J242" s="319" t="s">
        <v>1633</v>
      </c>
      <c r="K242" s="319" t="s">
        <v>1635</v>
      </c>
      <c r="L242" s="320">
        <v>45731</v>
      </c>
      <c r="M242" s="319" t="s">
        <v>2538</v>
      </c>
      <c r="N242" s="319" t="s">
        <v>1633</v>
      </c>
      <c r="O242" s="320"/>
      <c r="P242" s="319" t="s">
        <v>1873</v>
      </c>
      <c r="Q242" s="319" t="s">
        <v>89</v>
      </c>
      <c r="R242" s="321">
        <v>9.33</v>
      </c>
      <c r="S242" s="319" t="s">
        <v>89</v>
      </c>
      <c r="T242" s="321">
        <v>9.33</v>
      </c>
      <c r="U242" s="319" t="s">
        <v>306</v>
      </c>
      <c r="V242" s="319" t="s">
        <v>307</v>
      </c>
      <c r="W242" s="319" t="s">
        <v>1633</v>
      </c>
      <c r="X242" s="319" t="s">
        <v>1633</v>
      </c>
      <c r="Y242" s="319" t="s">
        <v>1633</v>
      </c>
      <c r="Z242" s="319" t="s">
        <v>1633</v>
      </c>
      <c r="AA242" s="319" t="s">
        <v>1874</v>
      </c>
      <c r="AB242" s="319" t="s">
        <v>1633</v>
      </c>
      <c r="AC242" s="320">
        <v>45731</v>
      </c>
      <c r="AD242" s="319"/>
      <c r="AE242" s="319"/>
      <c r="AF242" s="319" t="s">
        <v>1633</v>
      </c>
      <c r="AG242" s="319" t="s">
        <v>1633</v>
      </c>
      <c r="AH242" s="319" t="s">
        <v>1875</v>
      </c>
      <c r="AI242" s="319" t="s">
        <v>1876</v>
      </c>
      <c r="AJ242" s="322">
        <v>10</v>
      </c>
      <c r="AK242" s="319" t="s">
        <v>1980</v>
      </c>
      <c r="AL242" s="323" t="s">
        <v>1877</v>
      </c>
      <c r="AM242" s="319" t="s">
        <v>2111</v>
      </c>
      <c r="AN242" s="319" t="s">
        <v>2112</v>
      </c>
      <c r="AO242" s="319" t="s">
        <v>1633</v>
      </c>
      <c r="AP242" s="183" t="s">
        <v>1880</v>
      </c>
      <c r="AQ242" s="183" t="s">
        <v>2113</v>
      </c>
      <c r="AS242" s="183" t="s">
        <v>1634</v>
      </c>
      <c r="AT242" s="183" t="s">
        <v>1817</v>
      </c>
      <c r="AU242" s="183" t="str">
        <f t="shared" si="6"/>
        <v>SMS</v>
      </c>
      <c r="AV242" s="324">
        <f t="shared" si="7"/>
        <v>153945</v>
      </c>
    </row>
    <row r="243" spans="1:48" x14ac:dyDescent="0.25">
      <c r="A243" s="319" t="s">
        <v>1867</v>
      </c>
      <c r="B243" s="319" t="s">
        <v>1828</v>
      </c>
      <c r="C243" s="319" t="s">
        <v>1868</v>
      </c>
      <c r="D243" s="319" t="s">
        <v>1882</v>
      </c>
      <c r="E243" s="320">
        <v>45733</v>
      </c>
      <c r="F243" s="319" t="s">
        <v>2539</v>
      </c>
      <c r="G243" s="319" t="s">
        <v>1884</v>
      </c>
      <c r="H243" s="319">
        <v>50300070</v>
      </c>
      <c r="I243" s="319" t="s">
        <v>2540</v>
      </c>
      <c r="J243" s="319" t="s">
        <v>1633</v>
      </c>
      <c r="K243" s="319" t="s">
        <v>1374</v>
      </c>
      <c r="L243" s="320">
        <v>45733</v>
      </c>
      <c r="M243" s="319" t="s">
        <v>1886</v>
      </c>
      <c r="N243" s="319" t="s">
        <v>1927</v>
      </c>
      <c r="O243" s="320"/>
      <c r="P243" s="319" t="s">
        <v>1873</v>
      </c>
      <c r="Q243" s="319" t="s">
        <v>1534</v>
      </c>
      <c r="R243" s="322">
        <v>13085800</v>
      </c>
      <c r="S243" s="319" t="s">
        <v>89</v>
      </c>
      <c r="T243" s="321">
        <v>798.16</v>
      </c>
      <c r="U243" s="319" t="s">
        <v>306</v>
      </c>
      <c r="V243" s="319" t="s">
        <v>307</v>
      </c>
      <c r="W243" s="319" t="s">
        <v>1633</v>
      </c>
      <c r="X243" s="319" t="s">
        <v>1633</v>
      </c>
      <c r="Y243" s="319" t="s">
        <v>1633</v>
      </c>
      <c r="Z243" s="319" t="s">
        <v>1633</v>
      </c>
      <c r="AA243" s="319" t="s">
        <v>1874</v>
      </c>
      <c r="AB243" s="319" t="s">
        <v>1633</v>
      </c>
      <c r="AC243" s="320">
        <v>45733</v>
      </c>
      <c r="AD243" s="319"/>
      <c r="AE243" s="319"/>
      <c r="AF243" s="319" t="s">
        <v>1633</v>
      </c>
      <c r="AG243" s="319" t="s">
        <v>1633</v>
      </c>
      <c r="AH243" s="319" t="s">
        <v>1875</v>
      </c>
      <c r="AI243" s="319" t="s">
        <v>1876</v>
      </c>
      <c r="AJ243" s="325">
        <v>0</v>
      </c>
      <c r="AK243" s="319" t="s">
        <v>1633</v>
      </c>
      <c r="AL243" s="319" t="s">
        <v>1633</v>
      </c>
      <c r="AM243" s="319" t="s">
        <v>1633</v>
      </c>
      <c r="AN243" s="319" t="s">
        <v>1633</v>
      </c>
      <c r="AO243" s="319" t="s">
        <v>1633</v>
      </c>
      <c r="AP243" s="183" t="s">
        <v>1880</v>
      </c>
      <c r="AQ243" s="183" t="s">
        <v>2113</v>
      </c>
      <c r="AS243" s="183" t="s">
        <v>1640</v>
      </c>
      <c r="AT243" s="183" t="s">
        <v>1817</v>
      </c>
      <c r="AU243" s="183" t="str">
        <f t="shared" si="6"/>
        <v>SMS</v>
      </c>
      <c r="AV243" s="324">
        <f t="shared" si="7"/>
        <v>13085800</v>
      </c>
    </row>
    <row r="244" spans="1:48" x14ac:dyDescent="0.25">
      <c r="A244" s="319" t="s">
        <v>1867</v>
      </c>
      <c r="B244" s="319" t="s">
        <v>1828</v>
      </c>
      <c r="C244" s="319" t="s">
        <v>1868</v>
      </c>
      <c r="D244" s="319" t="s">
        <v>1869</v>
      </c>
      <c r="E244" s="320">
        <v>45733</v>
      </c>
      <c r="F244" s="319" t="s">
        <v>2541</v>
      </c>
      <c r="G244" s="319" t="s">
        <v>1633</v>
      </c>
      <c r="H244" s="319">
        <v>50200010</v>
      </c>
      <c r="I244" s="319" t="s">
        <v>2542</v>
      </c>
      <c r="J244" s="319" t="s">
        <v>1633</v>
      </c>
      <c r="K244" s="319" t="s">
        <v>1635</v>
      </c>
      <c r="L244" s="320">
        <v>45733</v>
      </c>
      <c r="M244" s="319" t="s">
        <v>2543</v>
      </c>
      <c r="N244" s="319" t="s">
        <v>1633</v>
      </c>
      <c r="O244" s="320"/>
      <c r="P244" s="319" t="s">
        <v>1873</v>
      </c>
      <c r="Q244" s="319" t="s">
        <v>89</v>
      </c>
      <c r="R244" s="321">
        <v>14.95</v>
      </c>
      <c r="S244" s="319" t="s">
        <v>89</v>
      </c>
      <c r="T244" s="321">
        <v>14.95</v>
      </c>
      <c r="U244" s="319" t="s">
        <v>306</v>
      </c>
      <c r="V244" s="319" t="s">
        <v>307</v>
      </c>
      <c r="W244" s="319" t="s">
        <v>1633</v>
      </c>
      <c r="X244" s="319" t="s">
        <v>1633</v>
      </c>
      <c r="Y244" s="319" t="s">
        <v>1633</v>
      </c>
      <c r="Z244" s="319" t="s">
        <v>1633</v>
      </c>
      <c r="AA244" s="319" t="s">
        <v>1874</v>
      </c>
      <c r="AB244" s="319" t="s">
        <v>1633</v>
      </c>
      <c r="AC244" s="320">
        <v>45733</v>
      </c>
      <c r="AD244" s="319"/>
      <c r="AE244" s="319"/>
      <c r="AF244" s="319" t="s">
        <v>1633</v>
      </c>
      <c r="AG244" s="319" t="s">
        <v>1633</v>
      </c>
      <c r="AH244" s="319" t="s">
        <v>1875</v>
      </c>
      <c r="AI244" s="319" t="s">
        <v>1876</v>
      </c>
      <c r="AJ244" s="322">
        <v>2</v>
      </c>
      <c r="AK244" s="319" t="s">
        <v>1709</v>
      </c>
      <c r="AL244" s="323" t="s">
        <v>1877</v>
      </c>
      <c r="AM244" s="319" t="s">
        <v>2544</v>
      </c>
      <c r="AN244" s="319" t="s">
        <v>2545</v>
      </c>
      <c r="AO244" s="319" t="s">
        <v>1633</v>
      </c>
      <c r="AP244" s="183" t="s">
        <v>1880</v>
      </c>
      <c r="AQ244" s="183" t="s">
        <v>2113</v>
      </c>
      <c r="AS244" s="183" t="s">
        <v>1634</v>
      </c>
      <c r="AT244" s="183" t="s">
        <v>1817</v>
      </c>
      <c r="AU244" s="183" t="str">
        <f t="shared" si="6"/>
        <v>SMS</v>
      </c>
      <c r="AV244" s="324">
        <f t="shared" si="7"/>
        <v>246675</v>
      </c>
    </row>
    <row r="245" spans="1:48" x14ac:dyDescent="0.25">
      <c r="A245" s="319" t="s">
        <v>1867</v>
      </c>
      <c r="B245" s="319" t="s">
        <v>1828</v>
      </c>
      <c r="C245" s="319" t="s">
        <v>1868</v>
      </c>
      <c r="D245" s="319" t="s">
        <v>1869</v>
      </c>
      <c r="E245" s="320">
        <v>45733</v>
      </c>
      <c r="F245" s="319" t="s">
        <v>2541</v>
      </c>
      <c r="G245" s="319" t="s">
        <v>1633</v>
      </c>
      <c r="H245" s="319">
        <v>50200010</v>
      </c>
      <c r="I245" s="319" t="s">
        <v>2542</v>
      </c>
      <c r="J245" s="319" t="s">
        <v>1633</v>
      </c>
      <c r="K245" s="319" t="s">
        <v>1635</v>
      </c>
      <c r="L245" s="320">
        <v>45733</v>
      </c>
      <c r="M245" s="319" t="s">
        <v>2543</v>
      </c>
      <c r="N245" s="319" t="s">
        <v>1633</v>
      </c>
      <c r="O245" s="320"/>
      <c r="P245" s="319" t="s">
        <v>1873</v>
      </c>
      <c r="Q245" s="319" t="s">
        <v>89</v>
      </c>
      <c r="R245" s="321">
        <v>32.090000000000003</v>
      </c>
      <c r="S245" s="319" t="s">
        <v>89</v>
      </c>
      <c r="T245" s="321">
        <v>32.090000000000003</v>
      </c>
      <c r="U245" s="319" t="s">
        <v>306</v>
      </c>
      <c r="V245" s="319" t="s">
        <v>307</v>
      </c>
      <c r="W245" s="319" t="s">
        <v>1633</v>
      </c>
      <c r="X245" s="319" t="s">
        <v>1633</v>
      </c>
      <c r="Y245" s="319" t="s">
        <v>1633</v>
      </c>
      <c r="Z245" s="319" t="s">
        <v>1633</v>
      </c>
      <c r="AA245" s="319" t="s">
        <v>1874</v>
      </c>
      <c r="AB245" s="319" t="s">
        <v>1633</v>
      </c>
      <c r="AC245" s="320">
        <v>45733</v>
      </c>
      <c r="AD245" s="319"/>
      <c r="AE245" s="319"/>
      <c r="AF245" s="319" t="s">
        <v>1633</v>
      </c>
      <c r="AG245" s="319" t="s">
        <v>1633</v>
      </c>
      <c r="AH245" s="319" t="s">
        <v>1875</v>
      </c>
      <c r="AI245" s="319" t="s">
        <v>1876</v>
      </c>
      <c r="AJ245" s="322">
        <v>4</v>
      </c>
      <c r="AK245" s="319" t="s">
        <v>1709</v>
      </c>
      <c r="AL245" s="323" t="s">
        <v>1877</v>
      </c>
      <c r="AM245" s="319" t="s">
        <v>2546</v>
      </c>
      <c r="AN245" s="319" t="s">
        <v>2547</v>
      </c>
      <c r="AO245" s="319" t="s">
        <v>1633</v>
      </c>
      <c r="AP245" s="183" t="s">
        <v>1880</v>
      </c>
      <c r="AQ245" s="183" t="s">
        <v>2113</v>
      </c>
      <c r="AS245" s="183" t="s">
        <v>1634</v>
      </c>
      <c r="AT245" s="183" t="s">
        <v>1817</v>
      </c>
      <c r="AU245" s="183" t="str">
        <f t="shared" si="6"/>
        <v>SMS</v>
      </c>
      <c r="AV245" s="324">
        <f t="shared" si="7"/>
        <v>529485</v>
      </c>
    </row>
    <row r="246" spans="1:48" x14ac:dyDescent="0.25">
      <c r="A246" s="319" t="s">
        <v>1867</v>
      </c>
      <c r="B246" s="319" t="s">
        <v>1828</v>
      </c>
      <c r="C246" s="319" t="s">
        <v>1868</v>
      </c>
      <c r="D246" s="319" t="s">
        <v>1869</v>
      </c>
      <c r="E246" s="320">
        <v>45733</v>
      </c>
      <c r="F246" s="319" t="s">
        <v>2548</v>
      </c>
      <c r="G246" s="319" t="s">
        <v>1633</v>
      </c>
      <c r="H246" s="319">
        <v>50200010</v>
      </c>
      <c r="I246" s="319" t="s">
        <v>2542</v>
      </c>
      <c r="J246" s="319" t="s">
        <v>1633</v>
      </c>
      <c r="K246" s="319" t="s">
        <v>1635</v>
      </c>
      <c r="L246" s="320">
        <v>45733</v>
      </c>
      <c r="M246" s="319" t="s">
        <v>2543</v>
      </c>
      <c r="N246" s="319" t="s">
        <v>1633</v>
      </c>
      <c r="O246" s="320"/>
      <c r="P246" s="319" t="s">
        <v>1873</v>
      </c>
      <c r="Q246" s="319" t="s">
        <v>89</v>
      </c>
      <c r="R246" s="321">
        <v>19.329999999999998</v>
      </c>
      <c r="S246" s="319" t="s">
        <v>89</v>
      </c>
      <c r="T246" s="321">
        <v>19.329999999999998</v>
      </c>
      <c r="U246" s="319" t="s">
        <v>306</v>
      </c>
      <c r="V246" s="319" t="s">
        <v>307</v>
      </c>
      <c r="W246" s="319" t="s">
        <v>1633</v>
      </c>
      <c r="X246" s="319" t="s">
        <v>1633</v>
      </c>
      <c r="Y246" s="319" t="s">
        <v>1633</v>
      </c>
      <c r="Z246" s="319" t="s">
        <v>1633</v>
      </c>
      <c r="AA246" s="319" t="s">
        <v>1874</v>
      </c>
      <c r="AB246" s="319" t="s">
        <v>1633</v>
      </c>
      <c r="AC246" s="320">
        <v>45733</v>
      </c>
      <c r="AD246" s="319"/>
      <c r="AE246" s="319"/>
      <c r="AF246" s="319" t="s">
        <v>1633</v>
      </c>
      <c r="AG246" s="319" t="s">
        <v>1633</v>
      </c>
      <c r="AH246" s="319" t="s">
        <v>1875</v>
      </c>
      <c r="AI246" s="319" t="s">
        <v>1876</v>
      </c>
      <c r="AJ246" s="322">
        <v>20</v>
      </c>
      <c r="AK246" s="319" t="s">
        <v>1935</v>
      </c>
      <c r="AL246" s="323" t="s">
        <v>1877</v>
      </c>
      <c r="AM246" s="319" t="s">
        <v>2549</v>
      </c>
      <c r="AN246" s="319" t="s">
        <v>2550</v>
      </c>
      <c r="AO246" s="319" t="s">
        <v>1633</v>
      </c>
      <c r="AP246" s="183" t="s">
        <v>1880</v>
      </c>
      <c r="AQ246" s="183" t="s">
        <v>2113</v>
      </c>
      <c r="AS246" s="183" t="s">
        <v>1634</v>
      </c>
      <c r="AT246" s="183" t="s">
        <v>1817</v>
      </c>
      <c r="AU246" s="183" t="str">
        <f t="shared" si="6"/>
        <v>SMS</v>
      </c>
      <c r="AV246" s="324">
        <f t="shared" si="7"/>
        <v>318945</v>
      </c>
    </row>
    <row r="247" spans="1:48" x14ac:dyDescent="0.25">
      <c r="A247" s="319" t="s">
        <v>1867</v>
      </c>
      <c r="B247" s="319" t="s">
        <v>1828</v>
      </c>
      <c r="C247" s="319" t="s">
        <v>1868</v>
      </c>
      <c r="D247" s="319" t="s">
        <v>1869</v>
      </c>
      <c r="E247" s="320">
        <v>45733</v>
      </c>
      <c r="F247" s="319" t="s">
        <v>2548</v>
      </c>
      <c r="G247" s="319" t="s">
        <v>1633</v>
      </c>
      <c r="H247" s="319">
        <v>50200010</v>
      </c>
      <c r="I247" s="319" t="s">
        <v>2542</v>
      </c>
      <c r="J247" s="319" t="s">
        <v>1633</v>
      </c>
      <c r="K247" s="319" t="s">
        <v>1635</v>
      </c>
      <c r="L247" s="320">
        <v>45733</v>
      </c>
      <c r="M247" s="319" t="s">
        <v>2543</v>
      </c>
      <c r="N247" s="319" t="s">
        <v>1633</v>
      </c>
      <c r="O247" s="320"/>
      <c r="P247" s="319" t="s">
        <v>1873</v>
      </c>
      <c r="Q247" s="319" t="s">
        <v>89</v>
      </c>
      <c r="R247" s="321">
        <v>1647.46</v>
      </c>
      <c r="S247" s="319" t="s">
        <v>89</v>
      </c>
      <c r="T247" s="321">
        <v>1647.46</v>
      </c>
      <c r="U247" s="319" t="s">
        <v>306</v>
      </c>
      <c r="V247" s="319" t="s">
        <v>307</v>
      </c>
      <c r="W247" s="319" t="s">
        <v>1633</v>
      </c>
      <c r="X247" s="319" t="s">
        <v>1633</v>
      </c>
      <c r="Y247" s="319" t="s">
        <v>1633</v>
      </c>
      <c r="Z247" s="319" t="s">
        <v>1633</v>
      </c>
      <c r="AA247" s="319" t="s">
        <v>1874</v>
      </c>
      <c r="AB247" s="319" t="s">
        <v>1633</v>
      </c>
      <c r="AC247" s="320">
        <v>45733</v>
      </c>
      <c r="AD247" s="319"/>
      <c r="AE247" s="319"/>
      <c r="AF247" s="319" t="s">
        <v>1633</v>
      </c>
      <c r="AG247" s="319" t="s">
        <v>1633</v>
      </c>
      <c r="AH247" s="319" t="s">
        <v>1875</v>
      </c>
      <c r="AI247" s="319" t="s">
        <v>1876</v>
      </c>
      <c r="AJ247" s="322">
        <v>215</v>
      </c>
      <c r="AK247" s="319" t="s">
        <v>1935</v>
      </c>
      <c r="AL247" s="323" t="s">
        <v>1877</v>
      </c>
      <c r="AM247" s="319" t="s">
        <v>2551</v>
      </c>
      <c r="AN247" s="319" t="s">
        <v>2552</v>
      </c>
      <c r="AO247" s="319" t="s">
        <v>1633</v>
      </c>
      <c r="AP247" s="183" t="s">
        <v>1880</v>
      </c>
      <c r="AQ247" s="183" t="s">
        <v>2113</v>
      </c>
      <c r="AS247" s="183" t="s">
        <v>1634</v>
      </c>
      <c r="AT247" s="183" t="s">
        <v>1817</v>
      </c>
      <c r="AU247" s="183" t="str">
        <f t="shared" si="6"/>
        <v>SMS</v>
      </c>
      <c r="AV247" s="324">
        <f t="shared" si="7"/>
        <v>27183090</v>
      </c>
    </row>
    <row r="248" spans="1:48" x14ac:dyDescent="0.25">
      <c r="A248" s="319" t="s">
        <v>1867</v>
      </c>
      <c r="B248" s="319" t="s">
        <v>1828</v>
      </c>
      <c r="C248" s="319" t="s">
        <v>1868</v>
      </c>
      <c r="D248" s="319" t="s">
        <v>1888</v>
      </c>
      <c r="E248" s="320">
        <v>45734</v>
      </c>
      <c r="F248" s="319" t="s">
        <v>1633</v>
      </c>
      <c r="G248" s="319" t="s">
        <v>1633</v>
      </c>
      <c r="H248" s="319">
        <v>50800020</v>
      </c>
      <c r="I248" s="319" t="s">
        <v>2553</v>
      </c>
      <c r="J248" s="319" t="s">
        <v>1633</v>
      </c>
      <c r="K248" s="319" t="s">
        <v>454</v>
      </c>
      <c r="L248" s="320">
        <v>45734</v>
      </c>
      <c r="M248" s="319" t="s">
        <v>2554</v>
      </c>
      <c r="N248" s="319" t="s">
        <v>2555</v>
      </c>
      <c r="O248" s="320"/>
      <c r="P248" s="319" t="s">
        <v>1873</v>
      </c>
      <c r="Q248" s="319" t="s">
        <v>1534</v>
      </c>
      <c r="R248" s="322">
        <v>300000</v>
      </c>
      <c r="S248" s="319" t="s">
        <v>89</v>
      </c>
      <c r="T248" s="321">
        <v>18.3</v>
      </c>
      <c r="U248" s="319" t="s">
        <v>306</v>
      </c>
      <c r="V248" s="319" t="s">
        <v>307</v>
      </c>
      <c r="W248" s="319" t="s">
        <v>1633</v>
      </c>
      <c r="X248" s="319" t="s">
        <v>1633</v>
      </c>
      <c r="Y248" s="319" t="s">
        <v>1633</v>
      </c>
      <c r="Z248" s="319" t="s">
        <v>1633</v>
      </c>
      <c r="AA248" s="319" t="s">
        <v>1874</v>
      </c>
      <c r="AB248" s="319" t="s">
        <v>1633</v>
      </c>
      <c r="AC248" s="320">
        <v>45734</v>
      </c>
      <c r="AD248" s="319"/>
      <c r="AE248" s="319"/>
      <c r="AF248" s="319" t="s">
        <v>1633</v>
      </c>
      <c r="AG248" s="319" t="s">
        <v>2520</v>
      </c>
      <c r="AH248" s="319" t="s">
        <v>1875</v>
      </c>
      <c r="AI248" s="319" t="s">
        <v>1876</v>
      </c>
      <c r="AJ248" s="322">
        <v>10</v>
      </c>
      <c r="AK248" s="319" t="s">
        <v>2007</v>
      </c>
      <c r="AL248" s="323" t="s">
        <v>1877</v>
      </c>
      <c r="AM248" s="319" t="s">
        <v>1633</v>
      </c>
      <c r="AN248" s="319" t="s">
        <v>1633</v>
      </c>
      <c r="AO248" s="319" t="s">
        <v>1633</v>
      </c>
      <c r="AP248" s="183" t="s">
        <v>1880</v>
      </c>
      <c r="AQ248" s="183" t="s">
        <v>2113</v>
      </c>
      <c r="AS248" s="183" t="s">
        <v>1641</v>
      </c>
      <c r="AT248" s="183" t="s">
        <v>1817</v>
      </c>
      <c r="AU248" s="183" t="str">
        <f t="shared" si="6"/>
        <v>SMS</v>
      </c>
      <c r="AV248" s="324">
        <f t="shared" si="7"/>
        <v>300000</v>
      </c>
    </row>
    <row r="249" spans="1:48" x14ac:dyDescent="0.25">
      <c r="A249" s="319" t="s">
        <v>1867</v>
      </c>
      <c r="B249" s="319" t="s">
        <v>1828</v>
      </c>
      <c r="C249" s="319" t="s">
        <v>1868</v>
      </c>
      <c r="D249" s="319" t="s">
        <v>1888</v>
      </c>
      <c r="E249" s="320">
        <v>45734</v>
      </c>
      <c r="F249" s="319" t="s">
        <v>1633</v>
      </c>
      <c r="G249" s="319" t="s">
        <v>1633</v>
      </c>
      <c r="H249" s="319">
        <v>50800020</v>
      </c>
      <c r="I249" s="319" t="s">
        <v>2556</v>
      </c>
      <c r="J249" s="319" t="s">
        <v>1633</v>
      </c>
      <c r="K249" s="319" t="s">
        <v>454</v>
      </c>
      <c r="L249" s="320">
        <v>45734</v>
      </c>
      <c r="M249" s="319" t="s">
        <v>2554</v>
      </c>
      <c r="N249" s="319" t="s">
        <v>2557</v>
      </c>
      <c r="O249" s="320"/>
      <c r="P249" s="319" t="s">
        <v>1873</v>
      </c>
      <c r="Q249" s="319" t="s">
        <v>1534</v>
      </c>
      <c r="R249" s="322">
        <v>1500000</v>
      </c>
      <c r="S249" s="319" t="s">
        <v>89</v>
      </c>
      <c r="T249" s="321">
        <v>91.49</v>
      </c>
      <c r="U249" s="319" t="s">
        <v>306</v>
      </c>
      <c r="V249" s="319" t="s">
        <v>307</v>
      </c>
      <c r="W249" s="319" t="s">
        <v>1633</v>
      </c>
      <c r="X249" s="319" t="s">
        <v>1633</v>
      </c>
      <c r="Y249" s="319" t="s">
        <v>1633</v>
      </c>
      <c r="Z249" s="319" t="s">
        <v>1633</v>
      </c>
      <c r="AA249" s="319" t="s">
        <v>1874</v>
      </c>
      <c r="AB249" s="319" t="s">
        <v>1633</v>
      </c>
      <c r="AC249" s="320">
        <v>45734</v>
      </c>
      <c r="AD249" s="319"/>
      <c r="AE249" s="319"/>
      <c r="AF249" s="319" t="s">
        <v>1633</v>
      </c>
      <c r="AG249" s="319" t="s">
        <v>2558</v>
      </c>
      <c r="AH249" s="319" t="s">
        <v>1875</v>
      </c>
      <c r="AI249" s="319" t="s">
        <v>1876</v>
      </c>
      <c r="AJ249" s="322">
        <v>1</v>
      </c>
      <c r="AK249" s="319" t="s">
        <v>1960</v>
      </c>
      <c r="AL249" s="323" t="s">
        <v>1877</v>
      </c>
      <c r="AM249" s="319" t="s">
        <v>1633</v>
      </c>
      <c r="AN249" s="319" t="s">
        <v>1633</v>
      </c>
      <c r="AO249" s="319" t="s">
        <v>1633</v>
      </c>
      <c r="AP249" s="183" t="s">
        <v>1880</v>
      </c>
      <c r="AQ249" s="183" t="s">
        <v>2113</v>
      </c>
      <c r="AS249" s="183" t="s">
        <v>1641</v>
      </c>
      <c r="AT249" s="183" t="s">
        <v>1817</v>
      </c>
      <c r="AU249" s="183" t="str">
        <f t="shared" si="6"/>
        <v>SMS</v>
      </c>
      <c r="AV249" s="324">
        <f t="shared" si="7"/>
        <v>1500000</v>
      </c>
    </row>
    <row r="250" spans="1:48" x14ac:dyDescent="0.25">
      <c r="A250" s="319" t="s">
        <v>1867</v>
      </c>
      <c r="B250" s="319" t="s">
        <v>1828</v>
      </c>
      <c r="C250" s="319" t="s">
        <v>1868</v>
      </c>
      <c r="D250" s="319" t="s">
        <v>1882</v>
      </c>
      <c r="E250" s="320">
        <v>45734</v>
      </c>
      <c r="F250" s="319" t="s">
        <v>2559</v>
      </c>
      <c r="G250" s="319" t="s">
        <v>1884</v>
      </c>
      <c r="H250" s="319">
        <v>50300030</v>
      </c>
      <c r="I250" s="319" t="s">
        <v>2560</v>
      </c>
      <c r="J250" s="319" t="s">
        <v>1633</v>
      </c>
      <c r="K250" s="319" t="s">
        <v>1371</v>
      </c>
      <c r="L250" s="320">
        <v>45734</v>
      </c>
      <c r="M250" s="319" t="s">
        <v>1886</v>
      </c>
      <c r="N250" s="319" t="s">
        <v>1887</v>
      </c>
      <c r="O250" s="320"/>
      <c r="P250" s="319" t="s">
        <v>1873</v>
      </c>
      <c r="Q250" s="319" t="s">
        <v>1534</v>
      </c>
      <c r="R250" s="322">
        <v>232658496</v>
      </c>
      <c r="S250" s="319" t="s">
        <v>89</v>
      </c>
      <c r="T250" s="321">
        <v>14190.82</v>
      </c>
      <c r="U250" s="319" t="s">
        <v>306</v>
      </c>
      <c r="V250" s="319" t="s">
        <v>307</v>
      </c>
      <c r="W250" s="319" t="s">
        <v>1633</v>
      </c>
      <c r="X250" s="319" t="s">
        <v>1633</v>
      </c>
      <c r="Y250" s="319" t="s">
        <v>1633</v>
      </c>
      <c r="Z250" s="319" t="s">
        <v>1633</v>
      </c>
      <c r="AA250" s="319" t="s">
        <v>1874</v>
      </c>
      <c r="AB250" s="319" t="s">
        <v>1633</v>
      </c>
      <c r="AC250" s="320">
        <v>45734</v>
      </c>
      <c r="AD250" s="319"/>
      <c r="AE250" s="319"/>
      <c r="AF250" s="319" t="s">
        <v>1633</v>
      </c>
      <c r="AG250" s="319" t="s">
        <v>1633</v>
      </c>
      <c r="AH250" s="319" t="s">
        <v>1875</v>
      </c>
      <c r="AI250" s="319" t="s">
        <v>1876</v>
      </c>
      <c r="AJ250" s="325">
        <v>0</v>
      </c>
      <c r="AK250" s="319" t="s">
        <v>1633</v>
      </c>
      <c r="AL250" s="319" t="s">
        <v>1633</v>
      </c>
      <c r="AM250" s="319" t="s">
        <v>1633</v>
      </c>
      <c r="AN250" s="319" t="s">
        <v>1633</v>
      </c>
      <c r="AO250" s="319" t="s">
        <v>1633</v>
      </c>
      <c r="AP250" s="183" t="s">
        <v>1880</v>
      </c>
      <c r="AQ250" s="183" t="s">
        <v>2113</v>
      </c>
      <c r="AS250" s="183" t="s">
        <v>1636</v>
      </c>
      <c r="AT250" s="183" t="s">
        <v>1817</v>
      </c>
      <c r="AU250" s="183" t="str">
        <f t="shared" si="6"/>
        <v>SMS</v>
      </c>
      <c r="AV250" s="324">
        <f t="shared" si="7"/>
        <v>232658496</v>
      </c>
    </row>
    <row r="251" spans="1:48" x14ac:dyDescent="0.25">
      <c r="A251" s="319" t="s">
        <v>1867</v>
      </c>
      <c r="B251" s="319" t="s">
        <v>1828</v>
      </c>
      <c r="C251" s="319" t="s">
        <v>1868</v>
      </c>
      <c r="D251" s="319" t="s">
        <v>2103</v>
      </c>
      <c r="E251" s="320">
        <v>45735</v>
      </c>
      <c r="F251" s="319" t="s">
        <v>2419</v>
      </c>
      <c r="G251" s="319" t="s">
        <v>2420</v>
      </c>
      <c r="H251" s="319">
        <v>50300010</v>
      </c>
      <c r="I251" s="319" t="s">
        <v>2561</v>
      </c>
      <c r="J251" s="319" t="s">
        <v>1633</v>
      </c>
      <c r="K251" s="319" t="s">
        <v>1369</v>
      </c>
      <c r="L251" s="320">
        <v>45716</v>
      </c>
      <c r="M251" s="319" t="s">
        <v>2562</v>
      </c>
      <c r="N251" s="319" t="s">
        <v>1976</v>
      </c>
      <c r="O251" s="320"/>
      <c r="P251" s="319" t="s">
        <v>1873</v>
      </c>
      <c r="Q251" s="319" t="s">
        <v>1534</v>
      </c>
      <c r="R251" s="322">
        <v>-1898764</v>
      </c>
      <c r="S251" s="319" t="s">
        <v>89</v>
      </c>
      <c r="T251" s="321">
        <v>-115.56</v>
      </c>
      <c r="U251" s="319" t="s">
        <v>306</v>
      </c>
      <c r="V251" s="319" t="s">
        <v>307</v>
      </c>
      <c r="W251" s="319" t="s">
        <v>2421</v>
      </c>
      <c r="X251" s="319" t="s">
        <v>1633</v>
      </c>
      <c r="Y251" s="319" t="s">
        <v>1633</v>
      </c>
      <c r="Z251" s="319" t="s">
        <v>1633</v>
      </c>
      <c r="AA251" s="319" t="s">
        <v>1874</v>
      </c>
      <c r="AB251" s="319" t="s">
        <v>1633</v>
      </c>
      <c r="AC251" s="320">
        <v>45735</v>
      </c>
      <c r="AD251" s="319"/>
      <c r="AE251" s="319"/>
      <c r="AF251" s="319" t="s">
        <v>1633</v>
      </c>
      <c r="AG251" s="319" t="s">
        <v>1633</v>
      </c>
      <c r="AH251" s="319" t="s">
        <v>1875</v>
      </c>
      <c r="AI251" s="319" t="s">
        <v>1876</v>
      </c>
      <c r="AJ251" s="325">
        <v>0</v>
      </c>
      <c r="AK251" s="319" t="s">
        <v>1633</v>
      </c>
      <c r="AL251" s="319" t="s">
        <v>1633</v>
      </c>
      <c r="AM251" s="319" t="s">
        <v>1633</v>
      </c>
      <c r="AN251" s="319" t="s">
        <v>1633</v>
      </c>
      <c r="AO251" s="319" t="s">
        <v>1633</v>
      </c>
      <c r="AP251" s="183" t="s">
        <v>1880</v>
      </c>
      <c r="AQ251" s="183" t="s">
        <v>2113</v>
      </c>
      <c r="AS251" s="183" t="s">
        <v>1636</v>
      </c>
      <c r="AT251" s="183" t="s">
        <v>1817</v>
      </c>
      <c r="AU251" s="183" t="str">
        <f t="shared" si="6"/>
        <v>SMS</v>
      </c>
      <c r="AV251" s="324">
        <f t="shared" si="7"/>
        <v>-1898764</v>
      </c>
    </row>
    <row r="252" spans="1:48" x14ac:dyDescent="0.25">
      <c r="A252" s="319" t="s">
        <v>1867</v>
      </c>
      <c r="B252" s="319" t="s">
        <v>1828</v>
      </c>
      <c r="C252" s="319" t="s">
        <v>1868</v>
      </c>
      <c r="D252" s="319" t="s">
        <v>2103</v>
      </c>
      <c r="E252" s="320">
        <v>45735</v>
      </c>
      <c r="F252" s="319" t="s">
        <v>2422</v>
      </c>
      <c r="G252" s="319" t="s">
        <v>2420</v>
      </c>
      <c r="H252" s="319">
        <v>50300010</v>
      </c>
      <c r="I252" s="319" t="s">
        <v>2561</v>
      </c>
      <c r="J252" s="319" t="s">
        <v>1633</v>
      </c>
      <c r="K252" s="319" t="s">
        <v>1369</v>
      </c>
      <c r="L252" s="320">
        <v>45716</v>
      </c>
      <c r="M252" s="319" t="s">
        <v>2562</v>
      </c>
      <c r="N252" s="319" t="s">
        <v>1976</v>
      </c>
      <c r="O252" s="320"/>
      <c r="P252" s="319" t="s">
        <v>1873</v>
      </c>
      <c r="Q252" s="319" t="s">
        <v>1534</v>
      </c>
      <c r="R252" s="322">
        <v>-55846</v>
      </c>
      <c r="S252" s="319" t="s">
        <v>89</v>
      </c>
      <c r="T252" s="321">
        <v>-3.4</v>
      </c>
      <c r="U252" s="319" t="s">
        <v>306</v>
      </c>
      <c r="V252" s="319" t="s">
        <v>307</v>
      </c>
      <c r="W252" s="319" t="s">
        <v>2421</v>
      </c>
      <c r="X252" s="319" t="s">
        <v>1633</v>
      </c>
      <c r="Y252" s="319" t="s">
        <v>1633</v>
      </c>
      <c r="Z252" s="319" t="s">
        <v>1633</v>
      </c>
      <c r="AA252" s="319" t="s">
        <v>1874</v>
      </c>
      <c r="AB252" s="319" t="s">
        <v>1633</v>
      </c>
      <c r="AC252" s="320">
        <v>45735</v>
      </c>
      <c r="AD252" s="319"/>
      <c r="AE252" s="319"/>
      <c r="AF252" s="319" t="s">
        <v>1633</v>
      </c>
      <c r="AG252" s="319" t="s">
        <v>1633</v>
      </c>
      <c r="AH252" s="319" t="s">
        <v>1875</v>
      </c>
      <c r="AI252" s="319" t="s">
        <v>1876</v>
      </c>
      <c r="AJ252" s="325">
        <v>0</v>
      </c>
      <c r="AK252" s="319" t="s">
        <v>1633</v>
      </c>
      <c r="AL252" s="319" t="s">
        <v>1633</v>
      </c>
      <c r="AM252" s="319" t="s">
        <v>1633</v>
      </c>
      <c r="AN252" s="319" t="s">
        <v>1633</v>
      </c>
      <c r="AO252" s="319" t="s">
        <v>1633</v>
      </c>
      <c r="AP252" s="183" t="s">
        <v>1880</v>
      </c>
      <c r="AQ252" s="183" t="s">
        <v>2113</v>
      </c>
      <c r="AS252" s="183" t="s">
        <v>1636</v>
      </c>
      <c r="AT252" s="183" t="s">
        <v>1817</v>
      </c>
      <c r="AU252" s="183" t="str">
        <f t="shared" si="6"/>
        <v>SMS</v>
      </c>
      <c r="AV252" s="324">
        <f t="shared" si="7"/>
        <v>-55846</v>
      </c>
    </row>
    <row r="253" spans="1:48" x14ac:dyDescent="0.25">
      <c r="A253" s="319" t="s">
        <v>1867</v>
      </c>
      <c r="B253" s="319" t="s">
        <v>1828</v>
      </c>
      <c r="C253" s="319" t="s">
        <v>1868</v>
      </c>
      <c r="D253" s="319" t="s">
        <v>1869</v>
      </c>
      <c r="E253" s="320">
        <v>45736</v>
      </c>
      <c r="F253" s="319" t="s">
        <v>2563</v>
      </c>
      <c r="G253" s="319" t="s">
        <v>1633</v>
      </c>
      <c r="H253" s="319">
        <v>50200010</v>
      </c>
      <c r="I253" s="319" t="s">
        <v>2564</v>
      </c>
      <c r="J253" s="319" t="s">
        <v>1633</v>
      </c>
      <c r="K253" s="319" t="s">
        <v>1635</v>
      </c>
      <c r="L253" s="320">
        <v>45736</v>
      </c>
      <c r="M253" s="319" t="s">
        <v>2565</v>
      </c>
      <c r="N253" s="319" t="s">
        <v>1633</v>
      </c>
      <c r="O253" s="320"/>
      <c r="P253" s="319" t="s">
        <v>1873</v>
      </c>
      <c r="Q253" s="319" t="s">
        <v>89</v>
      </c>
      <c r="R253" s="321">
        <v>863.56</v>
      </c>
      <c r="S253" s="319" t="s">
        <v>89</v>
      </c>
      <c r="T253" s="321">
        <v>863.56</v>
      </c>
      <c r="U253" s="319" t="s">
        <v>306</v>
      </c>
      <c r="V253" s="319" t="s">
        <v>307</v>
      </c>
      <c r="W253" s="319" t="s">
        <v>1633</v>
      </c>
      <c r="X253" s="319" t="s">
        <v>1633</v>
      </c>
      <c r="Y253" s="319" t="s">
        <v>1633</v>
      </c>
      <c r="Z253" s="319" t="s">
        <v>1633</v>
      </c>
      <c r="AA253" s="319" t="s">
        <v>1874</v>
      </c>
      <c r="AB253" s="319" t="s">
        <v>1633</v>
      </c>
      <c r="AC253" s="320">
        <v>45736</v>
      </c>
      <c r="AD253" s="319"/>
      <c r="AE253" s="319"/>
      <c r="AF253" s="319" t="s">
        <v>1633</v>
      </c>
      <c r="AG253" s="319" t="s">
        <v>1633</v>
      </c>
      <c r="AH253" s="319" t="s">
        <v>1875</v>
      </c>
      <c r="AI253" s="319" t="s">
        <v>1876</v>
      </c>
      <c r="AJ253" s="322">
        <v>100</v>
      </c>
      <c r="AK253" s="319" t="s">
        <v>1935</v>
      </c>
      <c r="AL253" s="323" t="s">
        <v>1877</v>
      </c>
      <c r="AM253" s="319" t="s">
        <v>2566</v>
      </c>
      <c r="AN253" s="319" t="s">
        <v>2567</v>
      </c>
      <c r="AO253" s="319" t="s">
        <v>1633</v>
      </c>
      <c r="AP253" s="183" t="s">
        <v>1880</v>
      </c>
      <c r="AQ253" s="183" t="s">
        <v>2113</v>
      </c>
      <c r="AS253" s="183" t="s">
        <v>1634</v>
      </c>
      <c r="AT253" s="183" t="s">
        <v>1817</v>
      </c>
      <c r="AU253" s="183" t="str">
        <f t="shared" si="6"/>
        <v>SMS</v>
      </c>
      <c r="AV253" s="324">
        <f t="shared" si="7"/>
        <v>14248740</v>
      </c>
    </row>
    <row r="254" spans="1:48" x14ac:dyDescent="0.25">
      <c r="A254" s="319" t="s">
        <v>1867</v>
      </c>
      <c r="B254" s="319" t="s">
        <v>1828</v>
      </c>
      <c r="C254" s="319" t="s">
        <v>1868</v>
      </c>
      <c r="D254" s="319" t="s">
        <v>1869</v>
      </c>
      <c r="E254" s="320">
        <v>45736</v>
      </c>
      <c r="F254" s="319" t="s">
        <v>2563</v>
      </c>
      <c r="G254" s="319" t="s">
        <v>1633</v>
      </c>
      <c r="H254" s="319">
        <v>50200010</v>
      </c>
      <c r="I254" s="319" t="s">
        <v>2564</v>
      </c>
      <c r="J254" s="319" t="s">
        <v>1633</v>
      </c>
      <c r="K254" s="319" t="s">
        <v>1635</v>
      </c>
      <c r="L254" s="320">
        <v>45736</v>
      </c>
      <c r="M254" s="319" t="s">
        <v>2565</v>
      </c>
      <c r="N254" s="319" t="s">
        <v>1633</v>
      </c>
      <c r="O254" s="320"/>
      <c r="P254" s="319" t="s">
        <v>1873</v>
      </c>
      <c r="Q254" s="319" t="s">
        <v>89</v>
      </c>
      <c r="R254" s="321">
        <v>12.3</v>
      </c>
      <c r="S254" s="319" t="s">
        <v>89</v>
      </c>
      <c r="T254" s="321">
        <v>12.3</v>
      </c>
      <c r="U254" s="319" t="s">
        <v>306</v>
      </c>
      <c r="V254" s="319" t="s">
        <v>307</v>
      </c>
      <c r="W254" s="319" t="s">
        <v>1633</v>
      </c>
      <c r="X254" s="319" t="s">
        <v>1633</v>
      </c>
      <c r="Y254" s="319" t="s">
        <v>1633</v>
      </c>
      <c r="Z254" s="319" t="s">
        <v>1633</v>
      </c>
      <c r="AA254" s="319" t="s">
        <v>1874</v>
      </c>
      <c r="AB254" s="319" t="s">
        <v>1633</v>
      </c>
      <c r="AC254" s="320">
        <v>45736</v>
      </c>
      <c r="AD254" s="319"/>
      <c r="AE254" s="319"/>
      <c r="AF254" s="319" t="s">
        <v>1633</v>
      </c>
      <c r="AG254" s="319" t="s">
        <v>1633</v>
      </c>
      <c r="AH254" s="319" t="s">
        <v>1875</v>
      </c>
      <c r="AI254" s="319" t="s">
        <v>1876</v>
      </c>
      <c r="AJ254" s="322">
        <v>30</v>
      </c>
      <c r="AK254" s="319" t="s">
        <v>1709</v>
      </c>
      <c r="AL254" s="323" t="s">
        <v>1877</v>
      </c>
      <c r="AM254" s="319" t="s">
        <v>2273</v>
      </c>
      <c r="AN254" s="319" t="s">
        <v>2274</v>
      </c>
      <c r="AO254" s="319" t="s">
        <v>1633</v>
      </c>
      <c r="AP254" s="183" t="s">
        <v>1880</v>
      </c>
      <c r="AQ254" s="183" t="s">
        <v>2113</v>
      </c>
      <c r="AS254" s="183" t="s">
        <v>1634</v>
      </c>
      <c r="AT254" s="183" t="s">
        <v>1817</v>
      </c>
      <c r="AU254" s="183" t="str">
        <f t="shared" si="6"/>
        <v>SMS</v>
      </c>
      <c r="AV254" s="324">
        <f t="shared" si="7"/>
        <v>202950</v>
      </c>
    </row>
    <row r="255" spans="1:48" x14ac:dyDescent="0.25">
      <c r="A255" s="319" t="s">
        <v>1867</v>
      </c>
      <c r="B255" s="319" t="s">
        <v>1828</v>
      </c>
      <c r="C255" s="319" t="s">
        <v>1868</v>
      </c>
      <c r="D255" s="319" t="s">
        <v>1869</v>
      </c>
      <c r="E255" s="320">
        <v>45736</v>
      </c>
      <c r="F255" s="319" t="s">
        <v>2563</v>
      </c>
      <c r="G255" s="319" t="s">
        <v>1633</v>
      </c>
      <c r="H255" s="319">
        <v>50200010</v>
      </c>
      <c r="I255" s="319" t="s">
        <v>2564</v>
      </c>
      <c r="J255" s="319" t="s">
        <v>1633</v>
      </c>
      <c r="K255" s="319" t="s">
        <v>1635</v>
      </c>
      <c r="L255" s="320">
        <v>45736</v>
      </c>
      <c r="M255" s="319" t="s">
        <v>2565</v>
      </c>
      <c r="N255" s="319" t="s">
        <v>1633</v>
      </c>
      <c r="O255" s="320"/>
      <c r="P255" s="319" t="s">
        <v>1873</v>
      </c>
      <c r="Q255" s="319" t="s">
        <v>89</v>
      </c>
      <c r="R255" s="321">
        <v>10.96</v>
      </c>
      <c r="S255" s="319" t="s">
        <v>89</v>
      </c>
      <c r="T255" s="321">
        <v>10.96</v>
      </c>
      <c r="U255" s="319" t="s">
        <v>306</v>
      </c>
      <c r="V255" s="319" t="s">
        <v>307</v>
      </c>
      <c r="W255" s="319" t="s">
        <v>1633</v>
      </c>
      <c r="X255" s="319" t="s">
        <v>1633</v>
      </c>
      <c r="Y255" s="319" t="s">
        <v>1633</v>
      </c>
      <c r="Z255" s="319" t="s">
        <v>1633</v>
      </c>
      <c r="AA255" s="319" t="s">
        <v>1874</v>
      </c>
      <c r="AB255" s="319" t="s">
        <v>1633</v>
      </c>
      <c r="AC255" s="320">
        <v>45736</v>
      </c>
      <c r="AD255" s="319"/>
      <c r="AE255" s="319"/>
      <c r="AF255" s="319" t="s">
        <v>1633</v>
      </c>
      <c r="AG255" s="319" t="s">
        <v>1633</v>
      </c>
      <c r="AH255" s="319" t="s">
        <v>1875</v>
      </c>
      <c r="AI255" s="319" t="s">
        <v>1876</v>
      </c>
      <c r="AJ255" s="322">
        <v>40</v>
      </c>
      <c r="AK255" s="319" t="s">
        <v>1709</v>
      </c>
      <c r="AL255" s="323" t="s">
        <v>1877</v>
      </c>
      <c r="AM255" s="319" t="s">
        <v>2335</v>
      </c>
      <c r="AN255" s="319" t="s">
        <v>2336</v>
      </c>
      <c r="AO255" s="319" t="s">
        <v>1633</v>
      </c>
      <c r="AP255" s="183" t="s">
        <v>1880</v>
      </c>
      <c r="AQ255" s="183" t="s">
        <v>2113</v>
      </c>
      <c r="AS255" s="183" t="s">
        <v>1634</v>
      </c>
      <c r="AT255" s="183" t="s">
        <v>1817</v>
      </c>
      <c r="AU255" s="183" t="str">
        <f t="shared" si="6"/>
        <v>SMS</v>
      </c>
      <c r="AV255" s="324">
        <f t="shared" si="7"/>
        <v>180840</v>
      </c>
    </row>
    <row r="256" spans="1:48" x14ac:dyDescent="0.25">
      <c r="A256" s="319" t="s">
        <v>1867</v>
      </c>
      <c r="B256" s="319" t="s">
        <v>1828</v>
      </c>
      <c r="C256" s="319" t="s">
        <v>1868</v>
      </c>
      <c r="D256" s="319" t="s">
        <v>1869</v>
      </c>
      <c r="E256" s="320">
        <v>45736</v>
      </c>
      <c r="F256" s="319" t="s">
        <v>2568</v>
      </c>
      <c r="G256" s="319" t="s">
        <v>1633</v>
      </c>
      <c r="H256" s="319">
        <v>50200010</v>
      </c>
      <c r="I256" s="319" t="s">
        <v>2564</v>
      </c>
      <c r="J256" s="319" t="s">
        <v>1633</v>
      </c>
      <c r="K256" s="319" t="s">
        <v>1635</v>
      </c>
      <c r="L256" s="320">
        <v>45736</v>
      </c>
      <c r="M256" s="319" t="s">
        <v>2565</v>
      </c>
      <c r="N256" s="319" t="s">
        <v>1633</v>
      </c>
      <c r="O256" s="320"/>
      <c r="P256" s="319" t="s">
        <v>1873</v>
      </c>
      <c r="Q256" s="319" t="s">
        <v>89</v>
      </c>
      <c r="R256" s="321">
        <v>4.0599999999999996</v>
      </c>
      <c r="S256" s="319" t="s">
        <v>89</v>
      </c>
      <c r="T256" s="321">
        <v>4.0599999999999996</v>
      </c>
      <c r="U256" s="319" t="s">
        <v>306</v>
      </c>
      <c r="V256" s="319" t="s">
        <v>307</v>
      </c>
      <c r="W256" s="319" t="s">
        <v>1633</v>
      </c>
      <c r="X256" s="319" t="s">
        <v>1633</v>
      </c>
      <c r="Y256" s="319" t="s">
        <v>1633</v>
      </c>
      <c r="Z256" s="319" t="s">
        <v>1633</v>
      </c>
      <c r="AA256" s="319" t="s">
        <v>1874</v>
      </c>
      <c r="AB256" s="319" t="s">
        <v>1633</v>
      </c>
      <c r="AC256" s="320">
        <v>45736</v>
      </c>
      <c r="AD256" s="319"/>
      <c r="AE256" s="319"/>
      <c r="AF256" s="319" t="s">
        <v>1633</v>
      </c>
      <c r="AG256" s="319" t="s">
        <v>1633</v>
      </c>
      <c r="AH256" s="319" t="s">
        <v>1875</v>
      </c>
      <c r="AI256" s="319" t="s">
        <v>1876</v>
      </c>
      <c r="AJ256" s="322">
        <v>20</v>
      </c>
      <c r="AK256" s="319" t="s">
        <v>1709</v>
      </c>
      <c r="AL256" s="323" t="s">
        <v>1877</v>
      </c>
      <c r="AM256" s="319" t="s">
        <v>2569</v>
      </c>
      <c r="AN256" s="319" t="s">
        <v>2570</v>
      </c>
      <c r="AO256" s="319" t="s">
        <v>1633</v>
      </c>
      <c r="AP256" s="183" t="s">
        <v>1880</v>
      </c>
      <c r="AQ256" s="183" t="s">
        <v>2113</v>
      </c>
      <c r="AS256" s="183" t="s">
        <v>1634</v>
      </c>
      <c r="AT256" s="183" t="s">
        <v>1817</v>
      </c>
      <c r="AU256" s="183" t="str">
        <f t="shared" si="6"/>
        <v>SMS</v>
      </c>
      <c r="AV256" s="324">
        <f t="shared" si="7"/>
        <v>66990</v>
      </c>
    </row>
    <row r="257" spans="1:48" x14ac:dyDescent="0.25">
      <c r="A257" s="319" t="s">
        <v>1867</v>
      </c>
      <c r="B257" s="319" t="s">
        <v>1828</v>
      </c>
      <c r="C257" s="319" t="s">
        <v>1868</v>
      </c>
      <c r="D257" s="319" t="s">
        <v>1869</v>
      </c>
      <c r="E257" s="320">
        <v>45736</v>
      </c>
      <c r="F257" s="319" t="s">
        <v>2571</v>
      </c>
      <c r="G257" s="319" t="s">
        <v>1633</v>
      </c>
      <c r="H257" s="319">
        <v>50200010</v>
      </c>
      <c r="I257" s="319" t="s">
        <v>2564</v>
      </c>
      <c r="J257" s="319" t="s">
        <v>1633</v>
      </c>
      <c r="K257" s="319" t="s">
        <v>1635</v>
      </c>
      <c r="L257" s="320">
        <v>45736</v>
      </c>
      <c r="M257" s="319" t="s">
        <v>2565</v>
      </c>
      <c r="N257" s="319" t="s">
        <v>1633</v>
      </c>
      <c r="O257" s="320"/>
      <c r="P257" s="319" t="s">
        <v>1873</v>
      </c>
      <c r="Q257" s="319" t="s">
        <v>89</v>
      </c>
      <c r="R257" s="321">
        <v>2.08</v>
      </c>
      <c r="S257" s="319" t="s">
        <v>89</v>
      </c>
      <c r="T257" s="321">
        <v>2.08</v>
      </c>
      <c r="U257" s="319" t="s">
        <v>306</v>
      </c>
      <c r="V257" s="319" t="s">
        <v>307</v>
      </c>
      <c r="W257" s="319" t="s">
        <v>1633</v>
      </c>
      <c r="X257" s="319" t="s">
        <v>1633</v>
      </c>
      <c r="Y257" s="319" t="s">
        <v>1633</v>
      </c>
      <c r="Z257" s="319" t="s">
        <v>1633</v>
      </c>
      <c r="AA257" s="319" t="s">
        <v>1874</v>
      </c>
      <c r="AB257" s="319" t="s">
        <v>1633</v>
      </c>
      <c r="AC257" s="320">
        <v>45736</v>
      </c>
      <c r="AD257" s="319"/>
      <c r="AE257" s="319"/>
      <c r="AF257" s="319" t="s">
        <v>1633</v>
      </c>
      <c r="AG257" s="319" t="s">
        <v>1633</v>
      </c>
      <c r="AH257" s="319" t="s">
        <v>1875</v>
      </c>
      <c r="AI257" s="319" t="s">
        <v>1876</v>
      </c>
      <c r="AJ257" s="322">
        <v>20</v>
      </c>
      <c r="AK257" s="319" t="s">
        <v>1709</v>
      </c>
      <c r="AL257" s="323" t="s">
        <v>1877</v>
      </c>
      <c r="AM257" s="319" t="s">
        <v>2085</v>
      </c>
      <c r="AN257" s="319" t="s">
        <v>2086</v>
      </c>
      <c r="AO257" s="319" t="s">
        <v>1633</v>
      </c>
      <c r="AP257" s="183" t="s">
        <v>1880</v>
      </c>
      <c r="AQ257" s="183" t="s">
        <v>2113</v>
      </c>
      <c r="AS257" s="183" t="s">
        <v>1634</v>
      </c>
      <c r="AT257" s="183" t="s">
        <v>1817</v>
      </c>
      <c r="AU257" s="183" t="str">
        <f t="shared" ref="AU257:AU317" si="8">LEFT(V257,3)</f>
        <v>SMS</v>
      </c>
      <c r="AV257" s="324">
        <f t="shared" ref="AV257:AV317" si="9">IF(Q257="USD",R257*16500,IF(Q257="IDR",R257,T257*16500))</f>
        <v>34320</v>
      </c>
    </row>
    <row r="258" spans="1:48" x14ac:dyDescent="0.25">
      <c r="A258" s="319" t="s">
        <v>1867</v>
      </c>
      <c r="B258" s="319" t="s">
        <v>1828</v>
      </c>
      <c r="C258" s="319" t="s">
        <v>1868</v>
      </c>
      <c r="D258" s="319" t="s">
        <v>1869</v>
      </c>
      <c r="E258" s="320">
        <v>45736</v>
      </c>
      <c r="F258" s="319" t="s">
        <v>2571</v>
      </c>
      <c r="G258" s="319" t="s">
        <v>1633</v>
      </c>
      <c r="H258" s="319">
        <v>50200010</v>
      </c>
      <c r="I258" s="319" t="s">
        <v>2564</v>
      </c>
      <c r="J258" s="319" t="s">
        <v>1633</v>
      </c>
      <c r="K258" s="319" t="s">
        <v>1635</v>
      </c>
      <c r="L258" s="320">
        <v>45736</v>
      </c>
      <c r="M258" s="319" t="s">
        <v>2565</v>
      </c>
      <c r="N258" s="319" t="s">
        <v>1633</v>
      </c>
      <c r="O258" s="320"/>
      <c r="P258" s="319" t="s">
        <v>1873</v>
      </c>
      <c r="Q258" s="319" t="s">
        <v>89</v>
      </c>
      <c r="R258" s="321">
        <v>1.43</v>
      </c>
      <c r="S258" s="319" t="s">
        <v>89</v>
      </c>
      <c r="T258" s="321">
        <v>1.43</v>
      </c>
      <c r="U258" s="319" t="s">
        <v>306</v>
      </c>
      <c r="V258" s="319" t="s">
        <v>307</v>
      </c>
      <c r="W258" s="319" t="s">
        <v>1633</v>
      </c>
      <c r="X258" s="319" t="s">
        <v>1633</v>
      </c>
      <c r="Y258" s="319" t="s">
        <v>1633</v>
      </c>
      <c r="Z258" s="319" t="s">
        <v>1633</v>
      </c>
      <c r="AA258" s="319" t="s">
        <v>1874</v>
      </c>
      <c r="AB258" s="319" t="s">
        <v>1633</v>
      </c>
      <c r="AC258" s="320">
        <v>45736</v>
      </c>
      <c r="AD258" s="319"/>
      <c r="AE258" s="319"/>
      <c r="AF258" s="319" t="s">
        <v>1633</v>
      </c>
      <c r="AG258" s="319" t="s">
        <v>1633</v>
      </c>
      <c r="AH258" s="319" t="s">
        <v>1875</v>
      </c>
      <c r="AI258" s="319" t="s">
        <v>1876</v>
      </c>
      <c r="AJ258" s="322">
        <v>15</v>
      </c>
      <c r="AK258" s="319" t="s">
        <v>1709</v>
      </c>
      <c r="AL258" s="323" t="s">
        <v>1877</v>
      </c>
      <c r="AM258" s="319" t="s">
        <v>2572</v>
      </c>
      <c r="AN258" s="319" t="s">
        <v>2573</v>
      </c>
      <c r="AO258" s="319" t="s">
        <v>1633</v>
      </c>
      <c r="AP258" s="183" t="s">
        <v>1880</v>
      </c>
      <c r="AQ258" s="183" t="s">
        <v>2113</v>
      </c>
      <c r="AS258" s="183" t="s">
        <v>1634</v>
      </c>
      <c r="AT258" s="183" t="s">
        <v>1817</v>
      </c>
      <c r="AU258" s="183" t="str">
        <f t="shared" si="8"/>
        <v>SMS</v>
      </c>
      <c r="AV258" s="324">
        <f t="shared" si="9"/>
        <v>23595</v>
      </c>
    </row>
    <row r="259" spans="1:48" x14ac:dyDescent="0.25">
      <c r="A259" s="319" t="s">
        <v>1867</v>
      </c>
      <c r="B259" s="319" t="s">
        <v>1828</v>
      </c>
      <c r="C259" s="319" t="s">
        <v>1868</v>
      </c>
      <c r="D259" s="319" t="s">
        <v>1869</v>
      </c>
      <c r="E259" s="320">
        <v>45736</v>
      </c>
      <c r="F259" s="319" t="s">
        <v>2574</v>
      </c>
      <c r="G259" s="319" t="s">
        <v>1633</v>
      </c>
      <c r="H259" s="319">
        <v>50200010</v>
      </c>
      <c r="I259" s="319" t="s">
        <v>2564</v>
      </c>
      <c r="J259" s="319" t="s">
        <v>1633</v>
      </c>
      <c r="K259" s="319" t="s">
        <v>1635</v>
      </c>
      <c r="L259" s="320">
        <v>45736</v>
      </c>
      <c r="M259" s="319" t="s">
        <v>2565</v>
      </c>
      <c r="N259" s="319" t="s">
        <v>1633</v>
      </c>
      <c r="O259" s="320"/>
      <c r="P259" s="319" t="s">
        <v>1873</v>
      </c>
      <c r="Q259" s="319" t="s">
        <v>89</v>
      </c>
      <c r="R259" s="321">
        <v>8.99</v>
      </c>
      <c r="S259" s="319" t="s">
        <v>89</v>
      </c>
      <c r="T259" s="321">
        <v>8.99</v>
      </c>
      <c r="U259" s="319" t="s">
        <v>306</v>
      </c>
      <c r="V259" s="319" t="s">
        <v>307</v>
      </c>
      <c r="W259" s="319" t="s">
        <v>1633</v>
      </c>
      <c r="X259" s="319" t="s">
        <v>1633</v>
      </c>
      <c r="Y259" s="319" t="s">
        <v>1633</v>
      </c>
      <c r="Z259" s="319" t="s">
        <v>1633</v>
      </c>
      <c r="AA259" s="319" t="s">
        <v>1874</v>
      </c>
      <c r="AB259" s="319" t="s">
        <v>1633</v>
      </c>
      <c r="AC259" s="320">
        <v>45736</v>
      </c>
      <c r="AD259" s="319"/>
      <c r="AE259" s="319"/>
      <c r="AF259" s="319" t="s">
        <v>1633</v>
      </c>
      <c r="AG259" s="319" t="s">
        <v>1633</v>
      </c>
      <c r="AH259" s="319" t="s">
        <v>1875</v>
      </c>
      <c r="AI259" s="319" t="s">
        <v>1876</v>
      </c>
      <c r="AJ259" s="322">
        <v>4</v>
      </c>
      <c r="AK259" s="319" t="s">
        <v>2039</v>
      </c>
      <c r="AL259" s="323" t="s">
        <v>1877</v>
      </c>
      <c r="AM259" s="319" t="s">
        <v>2435</v>
      </c>
      <c r="AN259" s="319" t="s">
        <v>2436</v>
      </c>
      <c r="AO259" s="319" t="s">
        <v>1633</v>
      </c>
      <c r="AP259" s="183" t="s">
        <v>1880</v>
      </c>
      <c r="AQ259" s="183" t="s">
        <v>2113</v>
      </c>
      <c r="AS259" s="183" t="s">
        <v>1634</v>
      </c>
      <c r="AT259" s="183" t="s">
        <v>1817</v>
      </c>
      <c r="AU259" s="183" t="str">
        <f t="shared" si="8"/>
        <v>SMS</v>
      </c>
      <c r="AV259" s="324">
        <f t="shared" si="9"/>
        <v>148335</v>
      </c>
    </row>
    <row r="260" spans="1:48" x14ac:dyDescent="0.25">
      <c r="A260" s="319" t="s">
        <v>1867</v>
      </c>
      <c r="B260" s="319" t="s">
        <v>1828</v>
      </c>
      <c r="C260" s="319" t="s">
        <v>1868</v>
      </c>
      <c r="D260" s="319" t="s">
        <v>1869</v>
      </c>
      <c r="E260" s="320">
        <v>45736</v>
      </c>
      <c r="F260" s="319" t="s">
        <v>2574</v>
      </c>
      <c r="G260" s="319" t="s">
        <v>1633</v>
      </c>
      <c r="H260" s="319">
        <v>50200010</v>
      </c>
      <c r="I260" s="319" t="s">
        <v>2564</v>
      </c>
      <c r="J260" s="319" t="s">
        <v>1633</v>
      </c>
      <c r="K260" s="319" t="s">
        <v>1635</v>
      </c>
      <c r="L260" s="320">
        <v>45736</v>
      </c>
      <c r="M260" s="319" t="s">
        <v>2565</v>
      </c>
      <c r="N260" s="319" t="s">
        <v>1633</v>
      </c>
      <c r="O260" s="320"/>
      <c r="P260" s="319" t="s">
        <v>1873</v>
      </c>
      <c r="Q260" s="319" t="s">
        <v>89</v>
      </c>
      <c r="R260" s="321">
        <v>8.99</v>
      </c>
      <c r="S260" s="319" t="s">
        <v>89</v>
      </c>
      <c r="T260" s="321">
        <v>8.99</v>
      </c>
      <c r="U260" s="319" t="s">
        <v>306</v>
      </c>
      <c r="V260" s="319" t="s">
        <v>307</v>
      </c>
      <c r="W260" s="319" t="s">
        <v>1633</v>
      </c>
      <c r="X260" s="319" t="s">
        <v>1633</v>
      </c>
      <c r="Y260" s="319" t="s">
        <v>1633</v>
      </c>
      <c r="Z260" s="319" t="s">
        <v>1633</v>
      </c>
      <c r="AA260" s="319" t="s">
        <v>1874</v>
      </c>
      <c r="AB260" s="319" t="s">
        <v>1633</v>
      </c>
      <c r="AC260" s="320">
        <v>45736</v>
      </c>
      <c r="AD260" s="319"/>
      <c r="AE260" s="319"/>
      <c r="AF260" s="319" t="s">
        <v>1633</v>
      </c>
      <c r="AG260" s="319" t="s">
        <v>1633</v>
      </c>
      <c r="AH260" s="319" t="s">
        <v>1875</v>
      </c>
      <c r="AI260" s="319" t="s">
        <v>1876</v>
      </c>
      <c r="AJ260" s="322">
        <v>4</v>
      </c>
      <c r="AK260" s="319" t="s">
        <v>2039</v>
      </c>
      <c r="AL260" s="323" t="s">
        <v>1877</v>
      </c>
      <c r="AM260" s="319" t="s">
        <v>2437</v>
      </c>
      <c r="AN260" s="319" t="s">
        <v>2438</v>
      </c>
      <c r="AO260" s="319" t="s">
        <v>1633</v>
      </c>
      <c r="AP260" s="183" t="s">
        <v>1880</v>
      </c>
      <c r="AQ260" s="183" t="s">
        <v>2113</v>
      </c>
      <c r="AS260" s="183" t="s">
        <v>1634</v>
      </c>
      <c r="AT260" s="183" t="s">
        <v>1817</v>
      </c>
      <c r="AU260" s="183" t="str">
        <f t="shared" si="8"/>
        <v>SMS</v>
      </c>
      <c r="AV260" s="324">
        <f t="shared" si="9"/>
        <v>148335</v>
      </c>
    </row>
    <row r="261" spans="1:48" x14ac:dyDescent="0.25">
      <c r="A261" s="319" t="s">
        <v>1867</v>
      </c>
      <c r="B261" s="319" t="s">
        <v>1828</v>
      </c>
      <c r="C261" s="319" t="s">
        <v>1868</v>
      </c>
      <c r="D261" s="319" t="s">
        <v>1869</v>
      </c>
      <c r="E261" s="320">
        <v>45736</v>
      </c>
      <c r="F261" s="319" t="s">
        <v>2575</v>
      </c>
      <c r="G261" s="319" t="s">
        <v>1633</v>
      </c>
      <c r="H261" s="319">
        <v>50200010</v>
      </c>
      <c r="I261" s="319" t="s">
        <v>2564</v>
      </c>
      <c r="J261" s="319" t="s">
        <v>1633</v>
      </c>
      <c r="K261" s="319" t="s">
        <v>1635</v>
      </c>
      <c r="L261" s="320">
        <v>45736</v>
      </c>
      <c r="M261" s="319" t="s">
        <v>2565</v>
      </c>
      <c r="N261" s="319" t="s">
        <v>1633</v>
      </c>
      <c r="O261" s="320"/>
      <c r="P261" s="319" t="s">
        <v>1873</v>
      </c>
      <c r="Q261" s="319" t="s">
        <v>89</v>
      </c>
      <c r="R261" s="321">
        <v>3.38</v>
      </c>
      <c r="S261" s="319" t="s">
        <v>89</v>
      </c>
      <c r="T261" s="321">
        <v>3.38</v>
      </c>
      <c r="U261" s="319" t="s">
        <v>306</v>
      </c>
      <c r="V261" s="319" t="s">
        <v>307</v>
      </c>
      <c r="W261" s="319" t="s">
        <v>1633</v>
      </c>
      <c r="X261" s="319" t="s">
        <v>1633</v>
      </c>
      <c r="Y261" s="319" t="s">
        <v>1633</v>
      </c>
      <c r="Z261" s="319" t="s">
        <v>1633</v>
      </c>
      <c r="AA261" s="319" t="s">
        <v>1874</v>
      </c>
      <c r="AB261" s="319" t="s">
        <v>1633</v>
      </c>
      <c r="AC261" s="320">
        <v>45736</v>
      </c>
      <c r="AD261" s="319"/>
      <c r="AE261" s="319"/>
      <c r="AF261" s="319" t="s">
        <v>1633</v>
      </c>
      <c r="AG261" s="319" t="s">
        <v>1633</v>
      </c>
      <c r="AH261" s="319" t="s">
        <v>1875</v>
      </c>
      <c r="AI261" s="319" t="s">
        <v>1876</v>
      </c>
      <c r="AJ261" s="322">
        <v>10</v>
      </c>
      <c r="AK261" s="319" t="s">
        <v>1980</v>
      </c>
      <c r="AL261" s="323" t="s">
        <v>1877</v>
      </c>
      <c r="AM261" s="319" t="s">
        <v>2128</v>
      </c>
      <c r="AN261" s="319" t="s">
        <v>2129</v>
      </c>
      <c r="AO261" s="319" t="s">
        <v>1633</v>
      </c>
      <c r="AP261" s="183" t="s">
        <v>1880</v>
      </c>
      <c r="AQ261" s="183" t="s">
        <v>2113</v>
      </c>
      <c r="AS261" s="183" t="s">
        <v>1634</v>
      </c>
      <c r="AT261" s="183" t="s">
        <v>1817</v>
      </c>
      <c r="AU261" s="183" t="str">
        <f t="shared" si="8"/>
        <v>SMS</v>
      </c>
      <c r="AV261" s="324">
        <f t="shared" si="9"/>
        <v>55770</v>
      </c>
    </row>
    <row r="262" spans="1:48" x14ac:dyDescent="0.25">
      <c r="A262" s="319" t="s">
        <v>1867</v>
      </c>
      <c r="B262" s="319" t="s">
        <v>1828</v>
      </c>
      <c r="C262" s="319" t="s">
        <v>1868</v>
      </c>
      <c r="D262" s="319" t="s">
        <v>1869</v>
      </c>
      <c r="E262" s="320">
        <v>45736</v>
      </c>
      <c r="F262" s="319" t="s">
        <v>2576</v>
      </c>
      <c r="G262" s="319" t="s">
        <v>1633</v>
      </c>
      <c r="H262" s="319">
        <v>50200010</v>
      </c>
      <c r="I262" s="319" t="s">
        <v>2564</v>
      </c>
      <c r="J262" s="319" t="s">
        <v>1633</v>
      </c>
      <c r="K262" s="319" t="s">
        <v>1635</v>
      </c>
      <c r="L262" s="320">
        <v>45736</v>
      </c>
      <c r="M262" s="319" t="s">
        <v>2565</v>
      </c>
      <c r="N262" s="319" t="s">
        <v>1633</v>
      </c>
      <c r="O262" s="320"/>
      <c r="P262" s="319" t="s">
        <v>1873</v>
      </c>
      <c r="Q262" s="319" t="s">
        <v>89</v>
      </c>
      <c r="R262" s="321">
        <v>1.05</v>
      </c>
      <c r="S262" s="319" t="s">
        <v>89</v>
      </c>
      <c r="T262" s="321">
        <v>1.05</v>
      </c>
      <c r="U262" s="319" t="s">
        <v>306</v>
      </c>
      <c r="V262" s="319" t="s">
        <v>307</v>
      </c>
      <c r="W262" s="319" t="s">
        <v>1633</v>
      </c>
      <c r="X262" s="319" t="s">
        <v>1633</v>
      </c>
      <c r="Y262" s="319" t="s">
        <v>1633</v>
      </c>
      <c r="Z262" s="319" t="s">
        <v>1633</v>
      </c>
      <c r="AA262" s="319" t="s">
        <v>1874</v>
      </c>
      <c r="AB262" s="319" t="s">
        <v>1633</v>
      </c>
      <c r="AC262" s="320">
        <v>45736</v>
      </c>
      <c r="AD262" s="319"/>
      <c r="AE262" s="319"/>
      <c r="AF262" s="319" t="s">
        <v>1633</v>
      </c>
      <c r="AG262" s="319" t="s">
        <v>1633</v>
      </c>
      <c r="AH262" s="319" t="s">
        <v>1875</v>
      </c>
      <c r="AI262" s="319" t="s">
        <v>1876</v>
      </c>
      <c r="AJ262" s="322">
        <v>5</v>
      </c>
      <c r="AK262" s="319" t="s">
        <v>1709</v>
      </c>
      <c r="AL262" s="323" t="s">
        <v>1877</v>
      </c>
      <c r="AM262" s="319" t="s">
        <v>2161</v>
      </c>
      <c r="AN262" s="319" t="s">
        <v>2162</v>
      </c>
      <c r="AO262" s="319" t="s">
        <v>1633</v>
      </c>
      <c r="AP262" s="183" t="s">
        <v>1880</v>
      </c>
      <c r="AQ262" s="183" t="s">
        <v>2113</v>
      </c>
      <c r="AS262" s="183" t="s">
        <v>1634</v>
      </c>
      <c r="AT262" s="183" t="s">
        <v>1817</v>
      </c>
      <c r="AU262" s="183" t="str">
        <f t="shared" si="8"/>
        <v>SMS</v>
      </c>
      <c r="AV262" s="324">
        <f t="shared" si="9"/>
        <v>17325</v>
      </c>
    </row>
    <row r="263" spans="1:48" x14ac:dyDescent="0.25">
      <c r="A263" s="319" t="s">
        <v>1867</v>
      </c>
      <c r="B263" s="319" t="s">
        <v>1828</v>
      </c>
      <c r="C263" s="319" t="s">
        <v>1868</v>
      </c>
      <c r="D263" s="319" t="s">
        <v>1869</v>
      </c>
      <c r="E263" s="320">
        <v>45736</v>
      </c>
      <c r="F263" s="319" t="s">
        <v>2576</v>
      </c>
      <c r="G263" s="319" t="s">
        <v>1633</v>
      </c>
      <c r="H263" s="319">
        <v>50200010</v>
      </c>
      <c r="I263" s="319" t="s">
        <v>2564</v>
      </c>
      <c r="J263" s="319" t="s">
        <v>1633</v>
      </c>
      <c r="K263" s="319" t="s">
        <v>1635</v>
      </c>
      <c r="L263" s="320">
        <v>45736</v>
      </c>
      <c r="M263" s="319" t="s">
        <v>2565</v>
      </c>
      <c r="N263" s="319" t="s">
        <v>1633</v>
      </c>
      <c r="O263" s="320"/>
      <c r="P263" s="319" t="s">
        <v>1873</v>
      </c>
      <c r="Q263" s="319" t="s">
        <v>89</v>
      </c>
      <c r="R263" s="321">
        <v>1.03</v>
      </c>
      <c r="S263" s="319" t="s">
        <v>89</v>
      </c>
      <c r="T263" s="321">
        <v>1.03</v>
      </c>
      <c r="U263" s="319" t="s">
        <v>306</v>
      </c>
      <c r="V263" s="319" t="s">
        <v>307</v>
      </c>
      <c r="W263" s="319" t="s">
        <v>1633</v>
      </c>
      <c r="X263" s="319" t="s">
        <v>1633</v>
      </c>
      <c r="Y263" s="319" t="s">
        <v>1633</v>
      </c>
      <c r="Z263" s="319" t="s">
        <v>1633</v>
      </c>
      <c r="AA263" s="319" t="s">
        <v>1874</v>
      </c>
      <c r="AB263" s="319" t="s">
        <v>1633</v>
      </c>
      <c r="AC263" s="320">
        <v>45736</v>
      </c>
      <c r="AD263" s="319"/>
      <c r="AE263" s="319"/>
      <c r="AF263" s="319" t="s">
        <v>1633</v>
      </c>
      <c r="AG263" s="319" t="s">
        <v>1633</v>
      </c>
      <c r="AH263" s="319" t="s">
        <v>1875</v>
      </c>
      <c r="AI263" s="319" t="s">
        <v>1876</v>
      </c>
      <c r="AJ263" s="322">
        <v>5</v>
      </c>
      <c r="AK263" s="319" t="s">
        <v>1709</v>
      </c>
      <c r="AL263" s="323" t="s">
        <v>1877</v>
      </c>
      <c r="AM263" s="319" t="s">
        <v>2163</v>
      </c>
      <c r="AN263" s="319" t="s">
        <v>2164</v>
      </c>
      <c r="AO263" s="319" t="s">
        <v>1633</v>
      </c>
      <c r="AP263" s="183" t="s">
        <v>1880</v>
      </c>
      <c r="AQ263" s="183" t="s">
        <v>2113</v>
      </c>
      <c r="AS263" s="183" t="s">
        <v>1634</v>
      </c>
      <c r="AT263" s="183" t="s">
        <v>1817</v>
      </c>
      <c r="AU263" s="183" t="str">
        <f t="shared" si="8"/>
        <v>SMS</v>
      </c>
      <c r="AV263" s="324">
        <f t="shared" si="9"/>
        <v>16995</v>
      </c>
    </row>
    <row r="264" spans="1:48" x14ac:dyDescent="0.25">
      <c r="A264" s="319" t="s">
        <v>1867</v>
      </c>
      <c r="B264" s="319" t="s">
        <v>1828</v>
      </c>
      <c r="C264" s="319" t="s">
        <v>1868</v>
      </c>
      <c r="D264" s="319" t="s">
        <v>1869</v>
      </c>
      <c r="E264" s="320">
        <v>45736</v>
      </c>
      <c r="F264" s="319" t="s">
        <v>2577</v>
      </c>
      <c r="G264" s="319" t="s">
        <v>1633</v>
      </c>
      <c r="H264" s="319">
        <v>50200010</v>
      </c>
      <c r="I264" s="319" t="s">
        <v>2564</v>
      </c>
      <c r="J264" s="319" t="s">
        <v>1633</v>
      </c>
      <c r="K264" s="319" t="s">
        <v>1635</v>
      </c>
      <c r="L264" s="320">
        <v>45736</v>
      </c>
      <c r="M264" s="319" t="s">
        <v>2565</v>
      </c>
      <c r="N264" s="319" t="s">
        <v>1633</v>
      </c>
      <c r="O264" s="320"/>
      <c r="P264" s="319" t="s">
        <v>1873</v>
      </c>
      <c r="Q264" s="319" t="s">
        <v>89</v>
      </c>
      <c r="R264" s="321">
        <v>8.81</v>
      </c>
      <c r="S264" s="319" t="s">
        <v>89</v>
      </c>
      <c r="T264" s="321">
        <v>8.81</v>
      </c>
      <c r="U264" s="319" t="s">
        <v>306</v>
      </c>
      <c r="V264" s="319" t="s">
        <v>307</v>
      </c>
      <c r="W264" s="319" t="s">
        <v>1633</v>
      </c>
      <c r="X264" s="319" t="s">
        <v>1633</v>
      </c>
      <c r="Y264" s="319" t="s">
        <v>1633</v>
      </c>
      <c r="Z264" s="319" t="s">
        <v>1633</v>
      </c>
      <c r="AA264" s="319" t="s">
        <v>1874</v>
      </c>
      <c r="AB264" s="319" t="s">
        <v>1633</v>
      </c>
      <c r="AC264" s="320">
        <v>45736</v>
      </c>
      <c r="AD264" s="319"/>
      <c r="AE264" s="319"/>
      <c r="AF264" s="319" t="s">
        <v>1633</v>
      </c>
      <c r="AG264" s="319" t="s">
        <v>1633</v>
      </c>
      <c r="AH264" s="319" t="s">
        <v>1875</v>
      </c>
      <c r="AI264" s="319" t="s">
        <v>1876</v>
      </c>
      <c r="AJ264" s="325">
        <v>1.25</v>
      </c>
      <c r="AK264" s="319" t="s">
        <v>1980</v>
      </c>
      <c r="AL264" s="323" t="s">
        <v>1877</v>
      </c>
      <c r="AM264" s="319" t="s">
        <v>2057</v>
      </c>
      <c r="AN264" s="319" t="s">
        <v>2058</v>
      </c>
      <c r="AO264" s="319" t="s">
        <v>1633</v>
      </c>
      <c r="AP264" s="183" t="s">
        <v>1880</v>
      </c>
      <c r="AQ264" s="183" t="s">
        <v>2113</v>
      </c>
      <c r="AS264" s="183" t="s">
        <v>1634</v>
      </c>
      <c r="AT264" s="183" t="s">
        <v>1817</v>
      </c>
      <c r="AU264" s="183" t="str">
        <f t="shared" si="8"/>
        <v>SMS</v>
      </c>
      <c r="AV264" s="324">
        <f t="shared" si="9"/>
        <v>145365</v>
      </c>
    </row>
    <row r="265" spans="1:48" x14ac:dyDescent="0.25">
      <c r="A265" s="319" t="s">
        <v>1867</v>
      </c>
      <c r="B265" s="319" t="s">
        <v>1828</v>
      </c>
      <c r="C265" s="319" t="s">
        <v>1868</v>
      </c>
      <c r="D265" s="319" t="s">
        <v>1869</v>
      </c>
      <c r="E265" s="320">
        <v>45736</v>
      </c>
      <c r="F265" s="319" t="s">
        <v>2576</v>
      </c>
      <c r="G265" s="319" t="s">
        <v>1633</v>
      </c>
      <c r="H265" s="319">
        <v>50200010</v>
      </c>
      <c r="I265" s="319" t="s">
        <v>2564</v>
      </c>
      <c r="J265" s="319" t="s">
        <v>1633</v>
      </c>
      <c r="K265" s="319" t="s">
        <v>1635</v>
      </c>
      <c r="L265" s="320">
        <v>45736</v>
      </c>
      <c r="M265" s="319" t="s">
        <v>2565</v>
      </c>
      <c r="N265" s="319" t="s">
        <v>1633</v>
      </c>
      <c r="O265" s="320"/>
      <c r="P265" s="319" t="s">
        <v>1873</v>
      </c>
      <c r="Q265" s="319" t="s">
        <v>89</v>
      </c>
      <c r="R265" s="321">
        <v>0.75</v>
      </c>
      <c r="S265" s="319" t="s">
        <v>89</v>
      </c>
      <c r="T265" s="321">
        <v>0.75</v>
      </c>
      <c r="U265" s="319" t="s">
        <v>306</v>
      </c>
      <c r="V265" s="319" t="s">
        <v>307</v>
      </c>
      <c r="W265" s="319" t="s">
        <v>1633</v>
      </c>
      <c r="X265" s="319" t="s">
        <v>1633</v>
      </c>
      <c r="Y265" s="319" t="s">
        <v>1633</v>
      </c>
      <c r="Z265" s="319" t="s">
        <v>1633</v>
      </c>
      <c r="AA265" s="319" t="s">
        <v>1874</v>
      </c>
      <c r="AB265" s="319" t="s">
        <v>1633</v>
      </c>
      <c r="AC265" s="320">
        <v>45736</v>
      </c>
      <c r="AD265" s="319"/>
      <c r="AE265" s="319"/>
      <c r="AF265" s="319" t="s">
        <v>1633</v>
      </c>
      <c r="AG265" s="319" t="s">
        <v>1633</v>
      </c>
      <c r="AH265" s="319" t="s">
        <v>1875</v>
      </c>
      <c r="AI265" s="319" t="s">
        <v>1876</v>
      </c>
      <c r="AJ265" s="322">
        <v>4</v>
      </c>
      <c r="AK265" s="319" t="s">
        <v>1709</v>
      </c>
      <c r="AL265" s="323" t="s">
        <v>1877</v>
      </c>
      <c r="AM265" s="319" t="s">
        <v>2124</v>
      </c>
      <c r="AN265" s="319" t="s">
        <v>2125</v>
      </c>
      <c r="AO265" s="319" t="s">
        <v>1633</v>
      </c>
      <c r="AP265" s="183" t="s">
        <v>1880</v>
      </c>
      <c r="AQ265" s="183" t="s">
        <v>2113</v>
      </c>
      <c r="AS265" s="183" t="s">
        <v>1634</v>
      </c>
      <c r="AT265" s="183" t="s">
        <v>1817</v>
      </c>
      <c r="AU265" s="183" t="str">
        <f t="shared" si="8"/>
        <v>SMS</v>
      </c>
      <c r="AV265" s="324">
        <f t="shared" si="9"/>
        <v>12375</v>
      </c>
    </row>
    <row r="266" spans="1:48" x14ac:dyDescent="0.25">
      <c r="A266" s="319" t="s">
        <v>1867</v>
      </c>
      <c r="B266" s="319" t="s">
        <v>1828</v>
      </c>
      <c r="C266" s="319" t="s">
        <v>1868</v>
      </c>
      <c r="D266" s="319" t="s">
        <v>1869</v>
      </c>
      <c r="E266" s="320">
        <v>45736</v>
      </c>
      <c r="F266" s="319" t="s">
        <v>2578</v>
      </c>
      <c r="G266" s="319" t="s">
        <v>1633</v>
      </c>
      <c r="H266" s="319">
        <v>50200010</v>
      </c>
      <c r="I266" s="319" t="s">
        <v>2579</v>
      </c>
      <c r="J266" s="319" t="s">
        <v>1633</v>
      </c>
      <c r="K266" s="319" t="s">
        <v>1635</v>
      </c>
      <c r="L266" s="320">
        <v>45736</v>
      </c>
      <c r="M266" s="319" t="s">
        <v>2565</v>
      </c>
      <c r="N266" s="319" t="s">
        <v>1633</v>
      </c>
      <c r="O266" s="320"/>
      <c r="P266" s="319" t="s">
        <v>1873</v>
      </c>
      <c r="Q266" s="319" t="s">
        <v>89</v>
      </c>
      <c r="R266" s="321">
        <v>19.34</v>
      </c>
      <c r="S266" s="319" t="s">
        <v>89</v>
      </c>
      <c r="T266" s="321">
        <v>19.34</v>
      </c>
      <c r="U266" s="319" t="s">
        <v>306</v>
      </c>
      <c r="V266" s="319" t="s">
        <v>307</v>
      </c>
      <c r="W266" s="319" t="s">
        <v>1633</v>
      </c>
      <c r="X266" s="319" t="s">
        <v>1633</v>
      </c>
      <c r="Y266" s="319" t="s">
        <v>1633</v>
      </c>
      <c r="Z266" s="319" t="s">
        <v>1633</v>
      </c>
      <c r="AA266" s="319" t="s">
        <v>1874</v>
      </c>
      <c r="AB266" s="319" t="s">
        <v>1633</v>
      </c>
      <c r="AC266" s="320">
        <v>45736</v>
      </c>
      <c r="AD266" s="319"/>
      <c r="AE266" s="319"/>
      <c r="AF266" s="319" t="s">
        <v>1633</v>
      </c>
      <c r="AG266" s="319" t="s">
        <v>1633</v>
      </c>
      <c r="AH266" s="319" t="s">
        <v>1875</v>
      </c>
      <c r="AI266" s="319" t="s">
        <v>1876</v>
      </c>
      <c r="AJ266" s="322">
        <v>20</v>
      </c>
      <c r="AK266" s="319" t="s">
        <v>1935</v>
      </c>
      <c r="AL266" s="323" t="s">
        <v>1877</v>
      </c>
      <c r="AM266" s="319" t="s">
        <v>2549</v>
      </c>
      <c r="AN266" s="319" t="s">
        <v>2550</v>
      </c>
      <c r="AO266" s="319" t="s">
        <v>1633</v>
      </c>
      <c r="AP266" s="183" t="s">
        <v>1880</v>
      </c>
      <c r="AQ266" s="183" t="s">
        <v>2113</v>
      </c>
      <c r="AS266" s="183" t="s">
        <v>1634</v>
      </c>
      <c r="AT266" s="183" t="s">
        <v>1817</v>
      </c>
      <c r="AU266" s="183" t="str">
        <f t="shared" si="8"/>
        <v>SMS</v>
      </c>
      <c r="AV266" s="324">
        <f t="shared" si="9"/>
        <v>319110</v>
      </c>
    </row>
    <row r="267" spans="1:48" x14ac:dyDescent="0.25">
      <c r="A267" s="319" t="s">
        <v>1867</v>
      </c>
      <c r="B267" s="319" t="s">
        <v>1828</v>
      </c>
      <c r="C267" s="319" t="s">
        <v>1868</v>
      </c>
      <c r="D267" s="319" t="s">
        <v>1888</v>
      </c>
      <c r="E267" s="320">
        <v>45736</v>
      </c>
      <c r="F267" s="319" t="s">
        <v>1633</v>
      </c>
      <c r="G267" s="319" t="s">
        <v>1633</v>
      </c>
      <c r="H267" s="319">
        <v>50800020</v>
      </c>
      <c r="I267" s="319" t="s">
        <v>2580</v>
      </c>
      <c r="J267" s="319" t="s">
        <v>1633</v>
      </c>
      <c r="K267" s="319" t="s">
        <v>454</v>
      </c>
      <c r="L267" s="320">
        <v>45736</v>
      </c>
      <c r="M267" s="319" t="s">
        <v>2565</v>
      </c>
      <c r="N267" s="319" t="s">
        <v>2581</v>
      </c>
      <c r="O267" s="320"/>
      <c r="P267" s="319" t="s">
        <v>1873</v>
      </c>
      <c r="Q267" s="319" t="s">
        <v>1534</v>
      </c>
      <c r="R267" s="322">
        <v>815000</v>
      </c>
      <c r="S267" s="319" t="s">
        <v>89</v>
      </c>
      <c r="T267" s="321">
        <v>49.68</v>
      </c>
      <c r="U267" s="319" t="s">
        <v>306</v>
      </c>
      <c r="V267" s="319" t="s">
        <v>307</v>
      </c>
      <c r="W267" s="319" t="s">
        <v>1633</v>
      </c>
      <c r="X267" s="319" t="s">
        <v>1633</v>
      </c>
      <c r="Y267" s="319" t="s">
        <v>1633</v>
      </c>
      <c r="Z267" s="319" t="s">
        <v>1633</v>
      </c>
      <c r="AA267" s="319" t="s">
        <v>1874</v>
      </c>
      <c r="AB267" s="319" t="s">
        <v>1633</v>
      </c>
      <c r="AC267" s="320">
        <v>45736</v>
      </c>
      <c r="AD267" s="319"/>
      <c r="AE267" s="319"/>
      <c r="AF267" s="319" t="s">
        <v>1633</v>
      </c>
      <c r="AG267" s="319" t="s">
        <v>2582</v>
      </c>
      <c r="AH267" s="319" t="s">
        <v>1875</v>
      </c>
      <c r="AI267" s="319" t="s">
        <v>1876</v>
      </c>
      <c r="AJ267" s="322">
        <v>1</v>
      </c>
      <c r="AK267" s="319" t="s">
        <v>1960</v>
      </c>
      <c r="AL267" s="323" t="s">
        <v>1877</v>
      </c>
      <c r="AM267" s="319" t="s">
        <v>1633</v>
      </c>
      <c r="AN267" s="319" t="s">
        <v>1633</v>
      </c>
      <c r="AO267" s="319" t="s">
        <v>1633</v>
      </c>
      <c r="AP267" s="183" t="s">
        <v>1880</v>
      </c>
      <c r="AQ267" s="183" t="s">
        <v>2113</v>
      </c>
      <c r="AS267" s="183" t="s">
        <v>1641</v>
      </c>
      <c r="AT267" s="183" t="s">
        <v>1817</v>
      </c>
      <c r="AU267" s="183" t="str">
        <f t="shared" si="8"/>
        <v>SMS</v>
      </c>
      <c r="AV267" s="324">
        <f t="shared" si="9"/>
        <v>815000</v>
      </c>
    </row>
    <row r="268" spans="1:48" x14ac:dyDescent="0.25">
      <c r="A268" s="319" t="s">
        <v>1867</v>
      </c>
      <c r="B268" s="319" t="s">
        <v>1828</v>
      </c>
      <c r="C268" s="319" t="s">
        <v>1868</v>
      </c>
      <c r="D268" s="319" t="s">
        <v>1888</v>
      </c>
      <c r="E268" s="320">
        <v>45737</v>
      </c>
      <c r="F268" s="319" t="s">
        <v>1633</v>
      </c>
      <c r="G268" s="319" t="s">
        <v>1633</v>
      </c>
      <c r="H268" s="319">
        <v>50800020</v>
      </c>
      <c r="I268" s="319" t="s">
        <v>2583</v>
      </c>
      <c r="J268" s="319" t="s">
        <v>1633</v>
      </c>
      <c r="K268" s="319" t="s">
        <v>454</v>
      </c>
      <c r="L268" s="320">
        <v>45737</v>
      </c>
      <c r="M268" s="319" t="s">
        <v>2584</v>
      </c>
      <c r="N268" s="319" t="s">
        <v>2585</v>
      </c>
      <c r="O268" s="320"/>
      <c r="P268" s="319" t="s">
        <v>1873</v>
      </c>
      <c r="Q268" s="319" t="s">
        <v>1534</v>
      </c>
      <c r="R268" s="322">
        <v>6528710</v>
      </c>
      <c r="S268" s="319" t="s">
        <v>89</v>
      </c>
      <c r="T268" s="321">
        <v>397.95</v>
      </c>
      <c r="U268" s="319" t="s">
        <v>306</v>
      </c>
      <c r="V268" s="319" t="s">
        <v>307</v>
      </c>
      <c r="W268" s="319" t="s">
        <v>1633</v>
      </c>
      <c r="X268" s="319" t="s">
        <v>1633</v>
      </c>
      <c r="Y268" s="319" t="s">
        <v>1633</v>
      </c>
      <c r="Z268" s="319" t="s">
        <v>1633</v>
      </c>
      <c r="AA268" s="319" t="s">
        <v>1874</v>
      </c>
      <c r="AB268" s="319" t="s">
        <v>1633</v>
      </c>
      <c r="AC268" s="320">
        <v>45737</v>
      </c>
      <c r="AD268" s="319"/>
      <c r="AE268" s="319"/>
      <c r="AF268" s="319" t="s">
        <v>1633</v>
      </c>
      <c r="AG268" s="319" t="s">
        <v>2586</v>
      </c>
      <c r="AH268" s="319" t="s">
        <v>1875</v>
      </c>
      <c r="AI268" s="319" t="s">
        <v>1876</v>
      </c>
      <c r="AJ268" s="322">
        <v>1</v>
      </c>
      <c r="AK268" s="319" t="s">
        <v>1709</v>
      </c>
      <c r="AL268" s="323" t="s">
        <v>1877</v>
      </c>
      <c r="AM268" s="319" t="s">
        <v>1633</v>
      </c>
      <c r="AN268" s="319" t="s">
        <v>1633</v>
      </c>
      <c r="AO268" s="319" t="s">
        <v>1633</v>
      </c>
      <c r="AP268" s="183" t="s">
        <v>1880</v>
      </c>
      <c r="AQ268" s="183" t="s">
        <v>2113</v>
      </c>
      <c r="AS268" s="183" t="s">
        <v>1641</v>
      </c>
      <c r="AT268" s="183" t="s">
        <v>1817</v>
      </c>
      <c r="AU268" s="183" t="str">
        <f t="shared" si="8"/>
        <v>SMS</v>
      </c>
      <c r="AV268" s="324">
        <f t="shared" si="9"/>
        <v>6528710</v>
      </c>
    </row>
    <row r="269" spans="1:48" x14ac:dyDescent="0.25">
      <c r="A269" s="319" t="s">
        <v>1867</v>
      </c>
      <c r="B269" s="319" t="s">
        <v>1828</v>
      </c>
      <c r="C269" s="319" t="s">
        <v>1868</v>
      </c>
      <c r="D269" s="319" t="s">
        <v>1882</v>
      </c>
      <c r="E269" s="320">
        <v>45737</v>
      </c>
      <c r="F269" s="319" t="s">
        <v>2587</v>
      </c>
      <c r="G269" s="319" t="s">
        <v>1884</v>
      </c>
      <c r="H269" s="319">
        <v>50300050</v>
      </c>
      <c r="I269" s="319" t="s">
        <v>2588</v>
      </c>
      <c r="J269" s="319" t="s">
        <v>1633</v>
      </c>
      <c r="K269" s="319" t="s">
        <v>1373</v>
      </c>
      <c r="L269" s="320">
        <v>45737</v>
      </c>
      <c r="M269" s="319" t="s">
        <v>1886</v>
      </c>
      <c r="N269" s="319" t="s">
        <v>2075</v>
      </c>
      <c r="O269" s="320"/>
      <c r="P269" s="319" t="s">
        <v>1873</v>
      </c>
      <c r="Q269" s="319" t="s">
        <v>1534</v>
      </c>
      <c r="R269" s="322">
        <v>21177767</v>
      </c>
      <c r="S269" s="319" t="s">
        <v>89</v>
      </c>
      <c r="T269" s="321">
        <v>1290.8499999999999</v>
      </c>
      <c r="U269" s="319" t="s">
        <v>306</v>
      </c>
      <c r="V269" s="319" t="s">
        <v>307</v>
      </c>
      <c r="W269" s="319" t="s">
        <v>1633</v>
      </c>
      <c r="X269" s="319" t="s">
        <v>1633</v>
      </c>
      <c r="Y269" s="319" t="s">
        <v>1633</v>
      </c>
      <c r="Z269" s="319" t="s">
        <v>1633</v>
      </c>
      <c r="AA269" s="319" t="s">
        <v>1874</v>
      </c>
      <c r="AB269" s="319" t="s">
        <v>1633</v>
      </c>
      <c r="AC269" s="320">
        <v>45737</v>
      </c>
      <c r="AD269" s="319"/>
      <c r="AE269" s="319"/>
      <c r="AF269" s="319" t="s">
        <v>1633</v>
      </c>
      <c r="AG269" s="319" t="s">
        <v>1633</v>
      </c>
      <c r="AH269" s="319" t="s">
        <v>1875</v>
      </c>
      <c r="AI269" s="319" t="s">
        <v>1876</v>
      </c>
      <c r="AJ269" s="325">
        <v>0</v>
      </c>
      <c r="AK269" s="319" t="s">
        <v>1633</v>
      </c>
      <c r="AL269" s="319" t="s">
        <v>1633</v>
      </c>
      <c r="AM269" s="319" t="s">
        <v>1633</v>
      </c>
      <c r="AN269" s="319" t="s">
        <v>1633</v>
      </c>
      <c r="AO269" s="319" t="s">
        <v>1633</v>
      </c>
      <c r="AP269" s="183" t="s">
        <v>1880</v>
      </c>
      <c r="AQ269" s="183" t="s">
        <v>2113</v>
      </c>
      <c r="AS269" s="183" t="s">
        <v>1636</v>
      </c>
      <c r="AT269" s="183" t="s">
        <v>1817</v>
      </c>
      <c r="AU269" s="183" t="str">
        <f t="shared" si="8"/>
        <v>SMS</v>
      </c>
      <c r="AV269" s="324">
        <f t="shared" si="9"/>
        <v>21177767</v>
      </c>
    </row>
    <row r="270" spans="1:48" x14ac:dyDescent="0.25">
      <c r="A270" s="319" t="s">
        <v>1867</v>
      </c>
      <c r="B270" s="319" t="s">
        <v>1828</v>
      </c>
      <c r="C270" s="319" t="s">
        <v>1868</v>
      </c>
      <c r="D270" s="319" t="s">
        <v>1893</v>
      </c>
      <c r="E270" s="320">
        <v>45747</v>
      </c>
      <c r="F270" s="319" t="s">
        <v>1894</v>
      </c>
      <c r="G270" s="319" t="s">
        <v>1895</v>
      </c>
      <c r="H270" s="319">
        <v>50300090</v>
      </c>
      <c r="I270" s="319" t="s">
        <v>2589</v>
      </c>
      <c r="J270" s="319" t="s">
        <v>1633</v>
      </c>
      <c r="K270" s="319" t="s">
        <v>1376</v>
      </c>
      <c r="L270" s="320">
        <v>45747</v>
      </c>
      <c r="M270" s="319" t="s">
        <v>1897</v>
      </c>
      <c r="N270" s="319" t="s">
        <v>1898</v>
      </c>
      <c r="O270" s="320"/>
      <c r="P270" s="319" t="s">
        <v>1873</v>
      </c>
      <c r="Q270" s="319" t="s">
        <v>1534</v>
      </c>
      <c r="R270" s="322">
        <v>67738503</v>
      </c>
      <c r="S270" s="319" t="s">
        <v>89</v>
      </c>
      <c r="T270" s="321">
        <v>4370.2299999999996</v>
      </c>
      <c r="U270" s="319" t="s">
        <v>306</v>
      </c>
      <c r="V270" s="319" t="s">
        <v>307</v>
      </c>
      <c r="W270" s="319" t="s">
        <v>1633</v>
      </c>
      <c r="X270" s="319" t="s">
        <v>1633</v>
      </c>
      <c r="Y270" s="319" t="s">
        <v>1633</v>
      </c>
      <c r="Z270" s="319" t="s">
        <v>1633</v>
      </c>
      <c r="AA270" s="319" t="s">
        <v>1874</v>
      </c>
      <c r="AB270" s="319" t="s">
        <v>1633</v>
      </c>
      <c r="AC270" s="320">
        <v>45740</v>
      </c>
      <c r="AD270" s="319"/>
      <c r="AE270" s="319"/>
      <c r="AF270" s="319" t="s">
        <v>1633</v>
      </c>
      <c r="AG270" s="319" t="s">
        <v>1633</v>
      </c>
      <c r="AH270" s="319" t="s">
        <v>1875</v>
      </c>
      <c r="AI270" s="319" t="s">
        <v>1876</v>
      </c>
      <c r="AJ270" s="325">
        <v>0</v>
      </c>
      <c r="AK270" s="319" t="s">
        <v>1633</v>
      </c>
      <c r="AL270" s="319" t="s">
        <v>1633</v>
      </c>
      <c r="AM270" s="319" t="s">
        <v>1633</v>
      </c>
      <c r="AN270" s="319" t="s">
        <v>1633</v>
      </c>
      <c r="AO270" s="319" t="s">
        <v>1633</v>
      </c>
      <c r="AP270" s="183" t="s">
        <v>1880</v>
      </c>
      <c r="AQ270" s="183" t="s">
        <v>2113</v>
      </c>
      <c r="AS270" s="183" t="s">
        <v>1636</v>
      </c>
      <c r="AT270" s="183" t="s">
        <v>1817</v>
      </c>
      <c r="AU270" s="183" t="str">
        <f t="shared" si="8"/>
        <v>SMS</v>
      </c>
      <c r="AV270" s="324">
        <f t="shared" si="9"/>
        <v>67738503</v>
      </c>
    </row>
    <row r="271" spans="1:48" x14ac:dyDescent="0.25">
      <c r="A271" s="319" t="s">
        <v>1867</v>
      </c>
      <c r="B271" s="319" t="s">
        <v>1828</v>
      </c>
      <c r="C271" s="319" t="s">
        <v>1868</v>
      </c>
      <c r="D271" s="319" t="s">
        <v>1893</v>
      </c>
      <c r="E271" s="320">
        <v>45747</v>
      </c>
      <c r="F271" s="319" t="s">
        <v>2357</v>
      </c>
      <c r="G271" s="319" t="s">
        <v>1918</v>
      </c>
      <c r="H271" s="319">
        <v>50400010</v>
      </c>
      <c r="I271" s="319" t="s">
        <v>2590</v>
      </c>
      <c r="J271" s="319" t="s">
        <v>1633</v>
      </c>
      <c r="K271" s="319" t="s">
        <v>1638</v>
      </c>
      <c r="L271" s="320">
        <v>45747</v>
      </c>
      <c r="M271" s="319" t="s">
        <v>2591</v>
      </c>
      <c r="N271" s="319" t="s">
        <v>1633</v>
      </c>
      <c r="O271" s="320"/>
      <c r="P271" s="319" t="s">
        <v>1873</v>
      </c>
      <c r="Q271" s="319" t="s">
        <v>1534</v>
      </c>
      <c r="R271" s="322">
        <v>31079144</v>
      </c>
      <c r="S271" s="319" t="s">
        <v>89</v>
      </c>
      <c r="T271" s="321">
        <v>1911.5</v>
      </c>
      <c r="U271" s="319" t="s">
        <v>306</v>
      </c>
      <c r="V271" s="319" t="s">
        <v>307</v>
      </c>
      <c r="W271" s="319" t="s">
        <v>1633</v>
      </c>
      <c r="X271" s="319" t="s">
        <v>1633</v>
      </c>
      <c r="Y271" s="319" t="s">
        <v>1633</v>
      </c>
      <c r="Z271" s="319" t="s">
        <v>1633</v>
      </c>
      <c r="AA271" s="319" t="s">
        <v>1874</v>
      </c>
      <c r="AB271" s="319" t="s">
        <v>1633</v>
      </c>
      <c r="AC271" s="320">
        <v>45740</v>
      </c>
      <c r="AD271" s="319"/>
      <c r="AE271" s="319"/>
      <c r="AF271" s="319" t="s">
        <v>1633</v>
      </c>
      <c r="AG271" s="319" t="s">
        <v>1633</v>
      </c>
      <c r="AH271" s="319" t="s">
        <v>1875</v>
      </c>
      <c r="AI271" s="319" t="s">
        <v>1876</v>
      </c>
      <c r="AJ271" s="325">
        <v>0</v>
      </c>
      <c r="AK271" s="319" t="s">
        <v>1633</v>
      </c>
      <c r="AL271" s="319" t="s">
        <v>1633</v>
      </c>
      <c r="AM271" s="319" t="s">
        <v>1633</v>
      </c>
      <c r="AN271" s="319" t="s">
        <v>1633</v>
      </c>
      <c r="AO271" s="319" t="s">
        <v>1633</v>
      </c>
      <c r="AP271" s="183" t="s">
        <v>1880</v>
      </c>
      <c r="AQ271" s="183" t="s">
        <v>2113</v>
      </c>
      <c r="AS271" s="183" t="s">
        <v>1636</v>
      </c>
      <c r="AT271" s="183" t="s">
        <v>1817</v>
      </c>
      <c r="AU271" s="183" t="str">
        <f t="shared" si="8"/>
        <v>SMS</v>
      </c>
      <c r="AV271" s="324">
        <f t="shared" si="9"/>
        <v>31079144</v>
      </c>
    </row>
    <row r="272" spans="1:48" x14ac:dyDescent="0.25">
      <c r="A272" s="319" t="s">
        <v>1867</v>
      </c>
      <c r="B272" s="319" t="s">
        <v>1828</v>
      </c>
      <c r="C272" s="319" t="s">
        <v>1868</v>
      </c>
      <c r="D272" s="319" t="s">
        <v>1882</v>
      </c>
      <c r="E272" s="320">
        <v>45741</v>
      </c>
      <c r="F272" s="319" t="s">
        <v>2592</v>
      </c>
      <c r="G272" s="319" t="s">
        <v>1884</v>
      </c>
      <c r="H272" s="319">
        <v>50300020</v>
      </c>
      <c r="I272" s="319" t="s">
        <v>2593</v>
      </c>
      <c r="J272" s="319" t="s">
        <v>1633</v>
      </c>
      <c r="K272" s="319" t="s">
        <v>1370</v>
      </c>
      <c r="L272" s="320">
        <v>45741</v>
      </c>
      <c r="M272" s="319" t="s">
        <v>1886</v>
      </c>
      <c r="N272" s="319" t="s">
        <v>2594</v>
      </c>
      <c r="O272" s="320"/>
      <c r="P272" s="319" t="s">
        <v>1873</v>
      </c>
      <c r="Q272" s="319" t="s">
        <v>1534</v>
      </c>
      <c r="R272" s="322">
        <v>23425391</v>
      </c>
      <c r="S272" s="319" t="s">
        <v>89</v>
      </c>
      <c r="T272" s="321">
        <v>1427.86</v>
      </c>
      <c r="U272" s="319" t="s">
        <v>306</v>
      </c>
      <c r="V272" s="319" t="s">
        <v>307</v>
      </c>
      <c r="W272" s="319" t="s">
        <v>1633</v>
      </c>
      <c r="X272" s="319" t="s">
        <v>1633</v>
      </c>
      <c r="Y272" s="319" t="s">
        <v>1633</v>
      </c>
      <c r="Z272" s="319" t="s">
        <v>1633</v>
      </c>
      <c r="AA272" s="319" t="s">
        <v>1874</v>
      </c>
      <c r="AB272" s="319" t="s">
        <v>1633</v>
      </c>
      <c r="AC272" s="320">
        <v>45741</v>
      </c>
      <c r="AD272" s="319"/>
      <c r="AE272" s="319"/>
      <c r="AF272" s="319" t="s">
        <v>1633</v>
      </c>
      <c r="AG272" s="319" t="s">
        <v>1633</v>
      </c>
      <c r="AH272" s="319" t="s">
        <v>1875</v>
      </c>
      <c r="AI272" s="319" t="s">
        <v>1876</v>
      </c>
      <c r="AJ272" s="325">
        <v>0</v>
      </c>
      <c r="AK272" s="319" t="s">
        <v>1633</v>
      </c>
      <c r="AL272" s="319" t="s">
        <v>1633</v>
      </c>
      <c r="AM272" s="319" t="s">
        <v>1633</v>
      </c>
      <c r="AN272" s="319" t="s">
        <v>1633</v>
      </c>
      <c r="AO272" s="319" t="s">
        <v>1633</v>
      </c>
      <c r="AP272" s="183" t="s">
        <v>1880</v>
      </c>
      <c r="AQ272" s="183" t="s">
        <v>2113</v>
      </c>
      <c r="AS272" s="183" t="s">
        <v>1640</v>
      </c>
      <c r="AT272" s="183" t="s">
        <v>1817</v>
      </c>
      <c r="AU272" s="183" t="str">
        <f t="shared" si="8"/>
        <v>SMS</v>
      </c>
      <c r="AV272" s="324">
        <f t="shared" si="9"/>
        <v>23425391</v>
      </c>
    </row>
    <row r="273" spans="1:48" x14ac:dyDescent="0.25">
      <c r="A273" s="319" t="s">
        <v>1867</v>
      </c>
      <c r="B273" s="319" t="s">
        <v>1828</v>
      </c>
      <c r="C273" s="319" t="s">
        <v>1868</v>
      </c>
      <c r="D273" s="319" t="s">
        <v>1882</v>
      </c>
      <c r="E273" s="320">
        <v>45741</v>
      </c>
      <c r="F273" s="319" t="s">
        <v>2592</v>
      </c>
      <c r="G273" s="319" t="s">
        <v>1884</v>
      </c>
      <c r="H273" s="319">
        <v>50300990</v>
      </c>
      <c r="I273" s="319" t="s">
        <v>2593</v>
      </c>
      <c r="J273" s="319" t="s">
        <v>1633</v>
      </c>
      <c r="K273" s="319" t="s">
        <v>1379</v>
      </c>
      <c r="L273" s="320">
        <v>45741</v>
      </c>
      <c r="M273" s="319" t="s">
        <v>1886</v>
      </c>
      <c r="N273" s="319" t="s">
        <v>2594</v>
      </c>
      <c r="O273" s="320"/>
      <c r="P273" s="319" t="s">
        <v>1873</v>
      </c>
      <c r="Q273" s="319" t="s">
        <v>1534</v>
      </c>
      <c r="R273" s="322">
        <v>3570000</v>
      </c>
      <c r="S273" s="319" t="s">
        <v>89</v>
      </c>
      <c r="T273" s="321">
        <v>217.6</v>
      </c>
      <c r="U273" s="319" t="s">
        <v>306</v>
      </c>
      <c r="V273" s="319" t="s">
        <v>307</v>
      </c>
      <c r="W273" s="319" t="s">
        <v>1633</v>
      </c>
      <c r="X273" s="319" t="s">
        <v>1633</v>
      </c>
      <c r="Y273" s="319" t="s">
        <v>1633</v>
      </c>
      <c r="Z273" s="319" t="s">
        <v>1633</v>
      </c>
      <c r="AA273" s="319" t="s">
        <v>1874</v>
      </c>
      <c r="AB273" s="319" t="s">
        <v>1633</v>
      </c>
      <c r="AC273" s="320">
        <v>45741</v>
      </c>
      <c r="AD273" s="319"/>
      <c r="AE273" s="319"/>
      <c r="AF273" s="319" t="s">
        <v>1633</v>
      </c>
      <c r="AG273" s="319" t="s">
        <v>1633</v>
      </c>
      <c r="AH273" s="319" t="s">
        <v>1875</v>
      </c>
      <c r="AI273" s="319" t="s">
        <v>1876</v>
      </c>
      <c r="AJ273" s="325">
        <v>0</v>
      </c>
      <c r="AK273" s="319" t="s">
        <v>1633</v>
      </c>
      <c r="AL273" s="319" t="s">
        <v>1633</v>
      </c>
      <c r="AM273" s="319" t="s">
        <v>1633</v>
      </c>
      <c r="AN273" s="319" t="s">
        <v>1633</v>
      </c>
      <c r="AO273" s="319" t="s">
        <v>1633</v>
      </c>
      <c r="AP273" s="183" t="s">
        <v>1880</v>
      </c>
      <c r="AQ273" s="183" t="s">
        <v>2113</v>
      </c>
      <c r="AS273" s="183" t="s">
        <v>1636</v>
      </c>
      <c r="AT273" s="183" t="s">
        <v>1817</v>
      </c>
      <c r="AU273" s="183" t="str">
        <f t="shared" si="8"/>
        <v>SMS</v>
      </c>
      <c r="AV273" s="324">
        <f t="shared" si="9"/>
        <v>3570000</v>
      </c>
    </row>
    <row r="274" spans="1:48" x14ac:dyDescent="0.25">
      <c r="A274" s="319" t="s">
        <v>1867</v>
      </c>
      <c r="B274" s="319" t="s">
        <v>1828</v>
      </c>
      <c r="C274" s="319" t="s">
        <v>1868</v>
      </c>
      <c r="D274" s="319" t="s">
        <v>1882</v>
      </c>
      <c r="E274" s="320">
        <v>45741</v>
      </c>
      <c r="F274" s="319" t="s">
        <v>2592</v>
      </c>
      <c r="G274" s="319" t="s">
        <v>1884</v>
      </c>
      <c r="H274" s="319">
        <v>50300040</v>
      </c>
      <c r="I274" s="319" t="s">
        <v>2593</v>
      </c>
      <c r="J274" s="319" t="s">
        <v>1633</v>
      </c>
      <c r="K274" s="319" t="s">
        <v>1372</v>
      </c>
      <c r="L274" s="320">
        <v>45741</v>
      </c>
      <c r="M274" s="319" t="s">
        <v>1886</v>
      </c>
      <c r="N274" s="319" t="s">
        <v>2594</v>
      </c>
      <c r="O274" s="320"/>
      <c r="P274" s="319" t="s">
        <v>1873</v>
      </c>
      <c r="Q274" s="319" t="s">
        <v>1534</v>
      </c>
      <c r="R274" s="322">
        <v>5122664</v>
      </c>
      <c r="S274" s="319" t="s">
        <v>89</v>
      </c>
      <c r="T274" s="321">
        <v>312.24</v>
      </c>
      <c r="U274" s="319" t="s">
        <v>306</v>
      </c>
      <c r="V274" s="319" t="s">
        <v>307</v>
      </c>
      <c r="W274" s="319" t="s">
        <v>1633</v>
      </c>
      <c r="X274" s="319" t="s">
        <v>1633</v>
      </c>
      <c r="Y274" s="319" t="s">
        <v>1633</v>
      </c>
      <c r="Z274" s="319" t="s">
        <v>1633</v>
      </c>
      <c r="AA274" s="319" t="s">
        <v>1874</v>
      </c>
      <c r="AB274" s="319" t="s">
        <v>1633</v>
      </c>
      <c r="AC274" s="320">
        <v>45741</v>
      </c>
      <c r="AD274" s="319"/>
      <c r="AE274" s="319"/>
      <c r="AF274" s="319" t="s">
        <v>1633</v>
      </c>
      <c r="AG274" s="319" t="s">
        <v>1633</v>
      </c>
      <c r="AH274" s="319" t="s">
        <v>1875</v>
      </c>
      <c r="AI274" s="319" t="s">
        <v>1876</v>
      </c>
      <c r="AJ274" s="325">
        <v>0</v>
      </c>
      <c r="AK274" s="319" t="s">
        <v>1633</v>
      </c>
      <c r="AL274" s="319" t="s">
        <v>1633</v>
      </c>
      <c r="AM274" s="319" t="s">
        <v>1633</v>
      </c>
      <c r="AN274" s="319" t="s">
        <v>1633</v>
      </c>
      <c r="AO274" s="319" t="s">
        <v>1633</v>
      </c>
      <c r="AP274" s="183" t="s">
        <v>1880</v>
      </c>
      <c r="AQ274" s="183" t="s">
        <v>2113</v>
      </c>
      <c r="AS274" s="183" t="s">
        <v>1636</v>
      </c>
      <c r="AT274" s="183" t="s">
        <v>1817</v>
      </c>
      <c r="AU274" s="183" t="str">
        <f t="shared" si="8"/>
        <v>SMS</v>
      </c>
      <c r="AV274" s="324">
        <f t="shared" si="9"/>
        <v>5122664</v>
      </c>
    </row>
    <row r="275" spans="1:48" x14ac:dyDescent="0.25">
      <c r="A275" s="319" t="s">
        <v>1867</v>
      </c>
      <c r="B275" s="319" t="s">
        <v>1828</v>
      </c>
      <c r="C275" s="319" t="s">
        <v>1868</v>
      </c>
      <c r="D275" s="319" t="s">
        <v>1882</v>
      </c>
      <c r="E275" s="320">
        <v>45741</v>
      </c>
      <c r="F275" s="319" t="s">
        <v>2592</v>
      </c>
      <c r="G275" s="319" t="s">
        <v>1884</v>
      </c>
      <c r="H275" s="319">
        <v>50300010</v>
      </c>
      <c r="I275" s="319" t="s">
        <v>2593</v>
      </c>
      <c r="J275" s="319" t="s">
        <v>1633</v>
      </c>
      <c r="K275" s="319" t="s">
        <v>1369</v>
      </c>
      <c r="L275" s="320">
        <v>45741</v>
      </c>
      <c r="M275" s="319" t="s">
        <v>1886</v>
      </c>
      <c r="N275" s="319" t="s">
        <v>2594</v>
      </c>
      <c r="O275" s="320"/>
      <c r="P275" s="319" t="s">
        <v>1873</v>
      </c>
      <c r="Q275" s="319" t="s">
        <v>1534</v>
      </c>
      <c r="R275" s="322">
        <v>211508157</v>
      </c>
      <c r="S275" s="319" t="s">
        <v>89</v>
      </c>
      <c r="T275" s="321">
        <v>12892.12</v>
      </c>
      <c r="U275" s="319" t="s">
        <v>306</v>
      </c>
      <c r="V275" s="319" t="s">
        <v>307</v>
      </c>
      <c r="W275" s="319" t="s">
        <v>1633</v>
      </c>
      <c r="X275" s="319" t="s">
        <v>1633</v>
      </c>
      <c r="Y275" s="319" t="s">
        <v>1633</v>
      </c>
      <c r="Z275" s="319" t="s">
        <v>1633</v>
      </c>
      <c r="AA275" s="319" t="s">
        <v>1874</v>
      </c>
      <c r="AB275" s="319" t="s">
        <v>1633</v>
      </c>
      <c r="AC275" s="320">
        <v>45741</v>
      </c>
      <c r="AD275" s="319"/>
      <c r="AE275" s="319"/>
      <c r="AF275" s="319" t="s">
        <v>1633</v>
      </c>
      <c r="AG275" s="319" t="s">
        <v>1633</v>
      </c>
      <c r="AH275" s="319" t="s">
        <v>1875</v>
      </c>
      <c r="AI275" s="319" t="s">
        <v>1876</v>
      </c>
      <c r="AJ275" s="325">
        <v>0</v>
      </c>
      <c r="AK275" s="319" t="s">
        <v>1633</v>
      </c>
      <c r="AL275" s="319" t="s">
        <v>1633</v>
      </c>
      <c r="AM275" s="319" t="s">
        <v>1633</v>
      </c>
      <c r="AN275" s="319" t="s">
        <v>1633</v>
      </c>
      <c r="AO275" s="319" t="s">
        <v>1633</v>
      </c>
      <c r="AP275" s="183" t="s">
        <v>1880</v>
      </c>
      <c r="AQ275" s="183" t="s">
        <v>2113</v>
      </c>
      <c r="AS275" s="183" t="s">
        <v>1636</v>
      </c>
      <c r="AT275" s="183" t="s">
        <v>1817</v>
      </c>
      <c r="AU275" s="183" t="str">
        <f t="shared" si="8"/>
        <v>SMS</v>
      </c>
      <c r="AV275" s="324">
        <f t="shared" si="9"/>
        <v>211508157</v>
      </c>
    </row>
    <row r="276" spans="1:48" x14ac:dyDescent="0.25">
      <c r="A276" s="319" t="s">
        <v>1867</v>
      </c>
      <c r="B276" s="319" t="s">
        <v>1828</v>
      </c>
      <c r="C276" s="319" t="s">
        <v>1868</v>
      </c>
      <c r="D276" s="319" t="s">
        <v>1882</v>
      </c>
      <c r="E276" s="320">
        <v>45741</v>
      </c>
      <c r="F276" s="319" t="s">
        <v>2592</v>
      </c>
      <c r="G276" s="319" t="s">
        <v>1884</v>
      </c>
      <c r="H276" s="319">
        <v>50300070</v>
      </c>
      <c r="I276" s="319" t="s">
        <v>2593</v>
      </c>
      <c r="J276" s="319" t="s">
        <v>1633</v>
      </c>
      <c r="K276" s="319" t="s">
        <v>1374</v>
      </c>
      <c r="L276" s="320">
        <v>45741</v>
      </c>
      <c r="M276" s="319" t="s">
        <v>1886</v>
      </c>
      <c r="N276" s="319" t="s">
        <v>2594</v>
      </c>
      <c r="O276" s="320"/>
      <c r="P276" s="319" t="s">
        <v>1873</v>
      </c>
      <c r="Q276" s="319" t="s">
        <v>1534</v>
      </c>
      <c r="R276" s="322">
        <v>11852526</v>
      </c>
      <c r="S276" s="319" t="s">
        <v>89</v>
      </c>
      <c r="T276" s="321">
        <v>722.45</v>
      </c>
      <c r="U276" s="319" t="s">
        <v>306</v>
      </c>
      <c r="V276" s="319" t="s">
        <v>307</v>
      </c>
      <c r="W276" s="319" t="s">
        <v>1633</v>
      </c>
      <c r="X276" s="319" t="s">
        <v>1633</v>
      </c>
      <c r="Y276" s="319" t="s">
        <v>1633</v>
      </c>
      <c r="Z276" s="319" t="s">
        <v>1633</v>
      </c>
      <c r="AA276" s="319" t="s">
        <v>1874</v>
      </c>
      <c r="AB276" s="319" t="s">
        <v>1633</v>
      </c>
      <c r="AC276" s="320">
        <v>45741</v>
      </c>
      <c r="AD276" s="319"/>
      <c r="AE276" s="319"/>
      <c r="AF276" s="319" t="s">
        <v>1633</v>
      </c>
      <c r="AG276" s="319" t="s">
        <v>1633</v>
      </c>
      <c r="AH276" s="319" t="s">
        <v>1875</v>
      </c>
      <c r="AI276" s="319" t="s">
        <v>1876</v>
      </c>
      <c r="AJ276" s="325">
        <v>0</v>
      </c>
      <c r="AK276" s="319" t="s">
        <v>1633</v>
      </c>
      <c r="AL276" s="319" t="s">
        <v>1633</v>
      </c>
      <c r="AM276" s="319" t="s">
        <v>1633</v>
      </c>
      <c r="AN276" s="319" t="s">
        <v>1633</v>
      </c>
      <c r="AO276" s="319" t="s">
        <v>1633</v>
      </c>
      <c r="AP276" s="183" t="s">
        <v>1880</v>
      </c>
      <c r="AQ276" s="183" t="s">
        <v>2113</v>
      </c>
      <c r="AS276" s="183" t="s">
        <v>1640</v>
      </c>
      <c r="AT276" s="183" t="s">
        <v>1817</v>
      </c>
      <c r="AU276" s="183" t="str">
        <f t="shared" si="8"/>
        <v>SMS</v>
      </c>
      <c r="AV276" s="324">
        <f t="shared" si="9"/>
        <v>11852526</v>
      </c>
    </row>
    <row r="277" spans="1:48" x14ac:dyDescent="0.25">
      <c r="A277" s="319" t="s">
        <v>1867</v>
      </c>
      <c r="B277" s="319" t="s">
        <v>1828</v>
      </c>
      <c r="C277" s="319" t="s">
        <v>1868</v>
      </c>
      <c r="D277" s="319" t="s">
        <v>1888</v>
      </c>
      <c r="E277" s="320">
        <v>45741</v>
      </c>
      <c r="F277" s="319" t="s">
        <v>1633</v>
      </c>
      <c r="G277" s="319" t="s">
        <v>1633</v>
      </c>
      <c r="H277" s="319">
        <v>50800020</v>
      </c>
      <c r="I277" s="319" t="s">
        <v>2595</v>
      </c>
      <c r="J277" s="319" t="s">
        <v>1633</v>
      </c>
      <c r="K277" s="319" t="s">
        <v>454</v>
      </c>
      <c r="L277" s="320">
        <v>45741</v>
      </c>
      <c r="M277" s="319" t="s">
        <v>2596</v>
      </c>
      <c r="N277" s="319" t="s">
        <v>2597</v>
      </c>
      <c r="O277" s="320"/>
      <c r="P277" s="319" t="s">
        <v>1873</v>
      </c>
      <c r="Q277" s="319" t="s">
        <v>1534</v>
      </c>
      <c r="R277" s="322">
        <v>68500000</v>
      </c>
      <c r="S277" s="319" t="s">
        <v>89</v>
      </c>
      <c r="T277" s="321">
        <v>4175.3</v>
      </c>
      <c r="U277" s="319" t="s">
        <v>306</v>
      </c>
      <c r="V277" s="319" t="s">
        <v>307</v>
      </c>
      <c r="W277" s="319" t="s">
        <v>1633</v>
      </c>
      <c r="X277" s="319" t="s">
        <v>1633</v>
      </c>
      <c r="Y277" s="319" t="s">
        <v>1633</v>
      </c>
      <c r="Z277" s="319" t="s">
        <v>1633</v>
      </c>
      <c r="AA277" s="319" t="s">
        <v>1874</v>
      </c>
      <c r="AB277" s="319" t="s">
        <v>1633</v>
      </c>
      <c r="AC277" s="320">
        <v>45741</v>
      </c>
      <c r="AD277" s="319"/>
      <c r="AE277" s="319"/>
      <c r="AF277" s="319" t="s">
        <v>1633</v>
      </c>
      <c r="AG277" s="319" t="s">
        <v>2598</v>
      </c>
      <c r="AH277" s="319" t="s">
        <v>1875</v>
      </c>
      <c r="AI277" s="319" t="s">
        <v>1876</v>
      </c>
      <c r="AJ277" s="322">
        <v>1</v>
      </c>
      <c r="AK277" s="319" t="s">
        <v>1709</v>
      </c>
      <c r="AL277" s="323" t="s">
        <v>1877</v>
      </c>
      <c r="AM277" s="319" t="s">
        <v>1633</v>
      </c>
      <c r="AN277" s="319" t="s">
        <v>1633</v>
      </c>
      <c r="AO277" s="319" t="s">
        <v>1633</v>
      </c>
      <c r="AP277" s="183" t="s">
        <v>1880</v>
      </c>
      <c r="AQ277" s="183" t="s">
        <v>2113</v>
      </c>
      <c r="AS277" s="183" t="s">
        <v>1641</v>
      </c>
      <c r="AT277" s="183" t="s">
        <v>1817</v>
      </c>
      <c r="AU277" s="183" t="str">
        <f t="shared" si="8"/>
        <v>SMS</v>
      </c>
      <c r="AV277" s="324">
        <f t="shared" si="9"/>
        <v>68500000</v>
      </c>
    </row>
    <row r="278" spans="1:48" x14ac:dyDescent="0.25">
      <c r="A278" s="319" t="s">
        <v>1867</v>
      </c>
      <c r="B278" s="319" t="s">
        <v>1828</v>
      </c>
      <c r="C278" s="319" t="s">
        <v>1868</v>
      </c>
      <c r="D278" s="319" t="s">
        <v>1869</v>
      </c>
      <c r="E278" s="320">
        <v>45741</v>
      </c>
      <c r="F278" s="319" t="s">
        <v>2599</v>
      </c>
      <c r="G278" s="319" t="s">
        <v>1633</v>
      </c>
      <c r="H278" s="319">
        <v>50200010</v>
      </c>
      <c r="I278" s="319" t="s">
        <v>2600</v>
      </c>
      <c r="J278" s="319" t="s">
        <v>1633</v>
      </c>
      <c r="K278" s="319" t="s">
        <v>1635</v>
      </c>
      <c r="L278" s="320">
        <v>45741</v>
      </c>
      <c r="M278" s="319" t="s">
        <v>2596</v>
      </c>
      <c r="N278" s="319" t="s">
        <v>1633</v>
      </c>
      <c r="O278" s="320"/>
      <c r="P278" s="319" t="s">
        <v>1873</v>
      </c>
      <c r="Q278" s="319" t="s">
        <v>89</v>
      </c>
      <c r="R278" s="321">
        <v>28.06</v>
      </c>
      <c r="S278" s="319" t="s">
        <v>89</v>
      </c>
      <c r="T278" s="321">
        <v>28.06</v>
      </c>
      <c r="U278" s="319" t="s">
        <v>306</v>
      </c>
      <c r="V278" s="319" t="s">
        <v>307</v>
      </c>
      <c r="W278" s="319" t="s">
        <v>1633</v>
      </c>
      <c r="X278" s="319" t="s">
        <v>1633</v>
      </c>
      <c r="Y278" s="319" t="s">
        <v>1633</v>
      </c>
      <c r="Z278" s="319" t="s">
        <v>1633</v>
      </c>
      <c r="AA278" s="319" t="s">
        <v>1874</v>
      </c>
      <c r="AB278" s="319" t="s">
        <v>1633</v>
      </c>
      <c r="AC278" s="320">
        <v>45741</v>
      </c>
      <c r="AD278" s="319"/>
      <c r="AE278" s="319"/>
      <c r="AF278" s="319" t="s">
        <v>1633</v>
      </c>
      <c r="AG278" s="319" t="s">
        <v>1633</v>
      </c>
      <c r="AH278" s="319" t="s">
        <v>1875</v>
      </c>
      <c r="AI278" s="319" t="s">
        <v>1876</v>
      </c>
      <c r="AJ278" s="322">
        <v>20</v>
      </c>
      <c r="AK278" s="319" t="s">
        <v>1709</v>
      </c>
      <c r="AL278" s="323" t="s">
        <v>1877</v>
      </c>
      <c r="AM278" s="319" t="s">
        <v>2063</v>
      </c>
      <c r="AN278" s="319" t="s">
        <v>2064</v>
      </c>
      <c r="AO278" s="319" t="s">
        <v>1633</v>
      </c>
      <c r="AP278" s="183" t="s">
        <v>1880</v>
      </c>
      <c r="AQ278" s="183" t="s">
        <v>2113</v>
      </c>
      <c r="AS278" s="183" t="s">
        <v>1634</v>
      </c>
      <c r="AT278" s="183" t="s">
        <v>1817</v>
      </c>
      <c r="AU278" s="183" t="str">
        <f t="shared" si="8"/>
        <v>SMS</v>
      </c>
      <c r="AV278" s="324">
        <f t="shared" si="9"/>
        <v>462990</v>
      </c>
    </row>
    <row r="279" spans="1:48" x14ac:dyDescent="0.25">
      <c r="A279" s="319" t="s">
        <v>1867</v>
      </c>
      <c r="B279" s="319" t="s">
        <v>1828</v>
      </c>
      <c r="C279" s="319" t="s">
        <v>1868</v>
      </c>
      <c r="D279" s="319" t="s">
        <v>1869</v>
      </c>
      <c r="E279" s="320">
        <v>45741</v>
      </c>
      <c r="F279" s="319" t="s">
        <v>2599</v>
      </c>
      <c r="G279" s="319" t="s">
        <v>1633</v>
      </c>
      <c r="H279" s="319">
        <v>50200010</v>
      </c>
      <c r="I279" s="319" t="s">
        <v>2600</v>
      </c>
      <c r="J279" s="319" t="s">
        <v>1633</v>
      </c>
      <c r="K279" s="319" t="s">
        <v>1635</v>
      </c>
      <c r="L279" s="320">
        <v>45741</v>
      </c>
      <c r="M279" s="319" t="s">
        <v>2596</v>
      </c>
      <c r="N279" s="319" t="s">
        <v>1633</v>
      </c>
      <c r="O279" s="320"/>
      <c r="P279" s="319" t="s">
        <v>1873</v>
      </c>
      <c r="Q279" s="319" t="s">
        <v>89</v>
      </c>
      <c r="R279" s="321">
        <v>3.98</v>
      </c>
      <c r="S279" s="319" t="s">
        <v>89</v>
      </c>
      <c r="T279" s="321">
        <v>3.98</v>
      </c>
      <c r="U279" s="319" t="s">
        <v>306</v>
      </c>
      <c r="V279" s="319" t="s">
        <v>307</v>
      </c>
      <c r="W279" s="319" t="s">
        <v>1633</v>
      </c>
      <c r="X279" s="319" t="s">
        <v>1633</v>
      </c>
      <c r="Y279" s="319" t="s">
        <v>1633</v>
      </c>
      <c r="Z279" s="319" t="s">
        <v>1633</v>
      </c>
      <c r="AA279" s="319" t="s">
        <v>1874</v>
      </c>
      <c r="AB279" s="319" t="s">
        <v>1633</v>
      </c>
      <c r="AC279" s="320">
        <v>45741</v>
      </c>
      <c r="AD279" s="319"/>
      <c r="AE279" s="319"/>
      <c r="AF279" s="319" t="s">
        <v>1633</v>
      </c>
      <c r="AG279" s="319" t="s">
        <v>1633</v>
      </c>
      <c r="AH279" s="319" t="s">
        <v>1875</v>
      </c>
      <c r="AI279" s="319" t="s">
        <v>1876</v>
      </c>
      <c r="AJ279" s="322">
        <v>8</v>
      </c>
      <c r="AK279" s="319" t="s">
        <v>1709</v>
      </c>
      <c r="AL279" s="323" t="s">
        <v>1877</v>
      </c>
      <c r="AM279" s="319" t="s">
        <v>2601</v>
      </c>
      <c r="AN279" s="319" t="s">
        <v>2602</v>
      </c>
      <c r="AO279" s="319" t="s">
        <v>1633</v>
      </c>
      <c r="AP279" s="183" t="s">
        <v>1880</v>
      </c>
      <c r="AQ279" s="183" t="s">
        <v>2113</v>
      </c>
      <c r="AS279" s="183" t="s">
        <v>1634</v>
      </c>
      <c r="AT279" s="183" t="s">
        <v>1817</v>
      </c>
      <c r="AU279" s="183" t="str">
        <f t="shared" si="8"/>
        <v>SMS</v>
      </c>
      <c r="AV279" s="324">
        <f t="shared" si="9"/>
        <v>65670</v>
      </c>
    </row>
    <row r="280" spans="1:48" x14ac:dyDescent="0.25">
      <c r="A280" s="319" t="s">
        <v>1867</v>
      </c>
      <c r="B280" s="319" t="s">
        <v>1828</v>
      </c>
      <c r="C280" s="319" t="s">
        <v>1868</v>
      </c>
      <c r="D280" s="319" t="s">
        <v>1869</v>
      </c>
      <c r="E280" s="320">
        <v>45741</v>
      </c>
      <c r="F280" s="319" t="s">
        <v>2599</v>
      </c>
      <c r="G280" s="319" t="s">
        <v>1633</v>
      </c>
      <c r="H280" s="319">
        <v>50200010</v>
      </c>
      <c r="I280" s="319" t="s">
        <v>2600</v>
      </c>
      <c r="J280" s="319" t="s">
        <v>1633</v>
      </c>
      <c r="K280" s="319" t="s">
        <v>1635</v>
      </c>
      <c r="L280" s="320">
        <v>45741</v>
      </c>
      <c r="M280" s="319" t="s">
        <v>2596</v>
      </c>
      <c r="N280" s="319" t="s">
        <v>1633</v>
      </c>
      <c r="O280" s="320"/>
      <c r="P280" s="319" t="s">
        <v>1873</v>
      </c>
      <c r="Q280" s="319" t="s">
        <v>89</v>
      </c>
      <c r="R280" s="321">
        <v>18.3</v>
      </c>
      <c r="S280" s="319" t="s">
        <v>89</v>
      </c>
      <c r="T280" s="321">
        <v>18.3</v>
      </c>
      <c r="U280" s="319" t="s">
        <v>306</v>
      </c>
      <c r="V280" s="319" t="s">
        <v>307</v>
      </c>
      <c r="W280" s="319" t="s">
        <v>1633</v>
      </c>
      <c r="X280" s="319" t="s">
        <v>1633</v>
      </c>
      <c r="Y280" s="319" t="s">
        <v>1633</v>
      </c>
      <c r="Z280" s="319" t="s">
        <v>1633</v>
      </c>
      <c r="AA280" s="319" t="s">
        <v>1874</v>
      </c>
      <c r="AB280" s="319" t="s">
        <v>1633</v>
      </c>
      <c r="AC280" s="320">
        <v>45741</v>
      </c>
      <c r="AD280" s="319"/>
      <c r="AE280" s="319"/>
      <c r="AF280" s="319" t="s">
        <v>1633</v>
      </c>
      <c r="AG280" s="319" t="s">
        <v>1633</v>
      </c>
      <c r="AH280" s="319" t="s">
        <v>1875</v>
      </c>
      <c r="AI280" s="319" t="s">
        <v>1876</v>
      </c>
      <c r="AJ280" s="322">
        <v>5</v>
      </c>
      <c r="AK280" s="319" t="s">
        <v>1709</v>
      </c>
      <c r="AL280" s="323" t="s">
        <v>1877</v>
      </c>
      <c r="AM280" s="319" t="s">
        <v>2034</v>
      </c>
      <c r="AN280" s="319" t="s">
        <v>2035</v>
      </c>
      <c r="AO280" s="319" t="s">
        <v>1633</v>
      </c>
      <c r="AP280" s="183" t="s">
        <v>1880</v>
      </c>
      <c r="AQ280" s="183" t="s">
        <v>2113</v>
      </c>
      <c r="AS280" s="183" t="s">
        <v>1634</v>
      </c>
      <c r="AT280" s="183" t="s">
        <v>1817</v>
      </c>
      <c r="AU280" s="183" t="str">
        <f t="shared" si="8"/>
        <v>SMS</v>
      </c>
      <c r="AV280" s="324">
        <f t="shared" si="9"/>
        <v>301950</v>
      </c>
    </row>
    <row r="281" spans="1:48" x14ac:dyDescent="0.25">
      <c r="A281" s="319" t="s">
        <v>1867</v>
      </c>
      <c r="B281" s="319" t="s">
        <v>1828</v>
      </c>
      <c r="C281" s="319" t="s">
        <v>1868</v>
      </c>
      <c r="D281" s="319" t="s">
        <v>1869</v>
      </c>
      <c r="E281" s="320">
        <v>45741</v>
      </c>
      <c r="F281" s="319" t="s">
        <v>2076</v>
      </c>
      <c r="G281" s="319" t="s">
        <v>1633</v>
      </c>
      <c r="H281" s="319">
        <v>50200010</v>
      </c>
      <c r="I281" s="319" t="s">
        <v>2600</v>
      </c>
      <c r="J281" s="319" t="s">
        <v>1633</v>
      </c>
      <c r="K281" s="319" t="s">
        <v>1635</v>
      </c>
      <c r="L281" s="320">
        <v>45741</v>
      </c>
      <c r="M281" s="319" t="s">
        <v>2596</v>
      </c>
      <c r="N281" s="319" t="s">
        <v>1633</v>
      </c>
      <c r="O281" s="320"/>
      <c r="P281" s="319" t="s">
        <v>1873</v>
      </c>
      <c r="Q281" s="319" t="s">
        <v>89</v>
      </c>
      <c r="R281" s="321">
        <v>3.25</v>
      </c>
      <c r="S281" s="319" t="s">
        <v>89</v>
      </c>
      <c r="T281" s="321">
        <v>3.25</v>
      </c>
      <c r="U281" s="319" t="s">
        <v>306</v>
      </c>
      <c r="V281" s="319" t="s">
        <v>307</v>
      </c>
      <c r="W281" s="319" t="s">
        <v>1633</v>
      </c>
      <c r="X281" s="319" t="s">
        <v>1633</v>
      </c>
      <c r="Y281" s="319" t="s">
        <v>1633</v>
      </c>
      <c r="Z281" s="319" t="s">
        <v>1633</v>
      </c>
      <c r="AA281" s="319" t="s">
        <v>1874</v>
      </c>
      <c r="AB281" s="319" t="s">
        <v>1633</v>
      </c>
      <c r="AC281" s="320">
        <v>45741</v>
      </c>
      <c r="AD281" s="319"/>
      <c r="AE281" s="319"/>
      <c r="AF281" s="319" t="s">
        <v>1633</v>
      </c>
      <c r="AG281" s="319" t="s">
        <v>1633</v>
      </c>
      <c r="AH281" s="319" t="s">
        <v>1875</v>
      </c>
      <c r="AI281" s="319" t="s">
        <v>1876</v>
      </c>
      <c r="AJ281" s="322">
        <v>1</v>
      </c>
      <c r="AK281" s="319" t="s">
        <v>2039</v>
      </c>
      <c r="AL281" s="323" t="s">
        <v>1877</v>
      </c>
      <c r="AM281" s="319" t="s">
        <v>2059</v>
      </c>
      <c r="AN281" s="319" t="s">
        <v>2060</v>
      </c>
      <c r="AO281" s="319" t="s">
        <v>1633</v>
      </c>
      <c r="AP281" s="183" t="s">
        <v>1880</v>
      </c>
      <c r="AQ281" s="183" t="s">
        <v>2113</v>
      </c>
      <c r="AS281" s="183" t="s">
        <v>1634</v>
      </c>
      <c r="AT281" s="183" t="s">
        <v>1817</v>
      </c>
      <c r="AU281" s="183" t="str">
        <f t="shared" si="8"/>
        <v>SMS</v>
      </c>
      <c r="AV281" s="324">
        <f t="shared" si="9"/>
        <v>53625</v>
      </c>
    </row>
    <row r="282" spans="1:48" x14ac:dyDescent="0.25">
      <c r="A282" s="319" t="s">
        <v>1867</v>
      </c>
      <c r="B282" s="319" t="s">
        <v>1828</v>
      </c>
      <c r="C282" s="319" t="s">
        <v>1868</v>
      </c>
      <c r="D282" s="319" t="s">
        <v>1869</v>
      </c>
      <c r="E282" s="320">
        <v>45741</v>
      </c>
      <c r="F282" s="319" t="s">
        <v>2603</v>
      </c>
      <c r="G282" s="319" t="s">
        <v>1633</v>
      </c>
      <c r="H282" s="319">
        <v>50200010</v>
      </c>
      <c r="I282" s="319" t="s">
        <v>2600</v>
      </c>
      <c r="J282" s="319" t="s">
        <v>1633</v>
      </c>
      <c r="K282" s="319" t="s">
        <v>1635</v>
      </c>
      <c r="L282" s="320">
        <v>45741</v>
      </c>
      <c r="M282" s="319" t="s">
        <v>2596</v>
      </c>
      <c r="N282" s="319" t="s">
        <v>1633</v>
      </c>
      <c r="O282" s="320"/>
      <c r="P282" s="319" t="s">
        <v>1873</v>
      </c>
      <c r="Q282" s="319" t="s">
        <v>89</v>
      </c>
      <c r="R282" s="321">
        <v>4.2699999999999996</v>
      </c>
      <c r="S282" s="319" t="s">
        <v>89</v>
      </c>
      <c r="T282" s="321">
        <v>4.2699999999999996</v>
      </c>
      <c r="U282" s="319" t="s">
        <v>306</v>
      </c>
      <c r="V282" s="319" t="s">
        <v>307</v>
      </c>
      <c r="W282" s="319" t="s">
        <v>1633</v>
      </c>
      <c r="X282" s="319" t="s">
        <v>1633</v>
      </c>
      <c r="Y282" s="319" t="s">
        <v>1633</v>
      </c>
      <c r="Z282" s="319" t="s">
        <v>1633</v>
      </c>
      <c r="AA282" s="319" t="s">
        <v>1874</v>
      </c>
      <c r="AB282" s="319" t="s">
        <v>1633</v>
      </c>
      <c r="AC282" s="320">
        <v>45741</v>
      </c>
      <c r="AD282" s="319"/>
      <c r="AE282" s="319"/>
      <c r="AF282" s="319" t="s">
        <v>1633</v>
      </c>
      <c r="AG282" s="319" t="s">
        <v>1633</v>
      </c>
      <c r="AH282" s="319" t="s">
        <v>1875</v>
      </c>
      <c r="AI282" s="319" t="s">
        <v>1876</v>
      </c>
      <c r="AJ282" s="322">
        <v>1</v>
      </c>
      <c r="AK282" s="319" t="s">
        <v>2039</v>
      </c>
      <c r="AL282" s="323" t="s">
        <v>1877</v>
      </c>
      <c r="AM282" s="319" t="s">
        <v>2054</v>
      </c>
      <c r="AN282" s="319" t="s">
        <v>2055</v>
      </c>
      <c r="AO282" s="319" t="s">
        <v>1633</v>
      </c>
      <c r="AP282" s="183" t="s">
        <v>1880</v>
      </c>
      <c r="AQ282" s="183" t="s">
        <v>2113</v>
      </c>
      <c r="AS282" s="183" t="s">
        <v>1634</v>
      </c>
      <c r="AT282" s="183" t="s">
        <v>1817</v>
      </c>
      <c r="AU282" s="183" t="str">
        <f t="shared" si="8"/>
        <v>SMS</v>
      </c>
      <c r="AV282" s="324">
        <f t="shared" si="9"/>
        <v>70455</v>
      </c>
    </row>
    <row r="283" spans="1:48" x14ac:dyDescent="0.25">
      <c r="A283" s="319" t="s">
        <v>1867</v>
      </c>
      <c r="B283" s="319" t="s">
        <v>1828</v>
      </c>
      <c r="C283" s="319" t="s">
        <v>1868</v>
      </c>
      <c r="D283" s="319" t="s">
        <v>1888</v>
      </c>
      <c r="E283" s="320">
        <v>45741</v>
      </c>
      <c r="F283" s="319" t="s">
        <v>1633</v>
      </c>
      <c r="G283" s="319" t="s">
        <v>1633</v>
      </c>
      <c r="H283" s="319">
        <v>50800020</v>
      </c>
      <c r="I283" s="319" t="s">
        <v>2604</v>
      </c>
      <c r="J283" s="319" t="s">
        <v>1633</v>
      </c>
      <c r="K283" s="319" t="s">
        <v>454</v>
      </c>
      <c r="L283" s="320">
        <v>45741</v>
      </c>
      <c r="M283" s="319" t="s">
        <v>2596</v>
      </c>
      <c r="N283" s="319" t="s">
        <v>2605</v>
      </c>
      <c r="O283" s="320"/>
      <c r="P283" s="319" t="s">
        <v>1873</v>
      </c>
      <c r="Q283" s="319" t="s">
        <v>1534</v>
      </c>
      <c r="R283" s="322">
        <v>406500</v>
      </c>
      <c r="S283" s="319" t="s">
        <v>89</v>
      </c>
      <c r="T283" s="321">
        <v>24.78</v>
      </c>
      <c r="U283" s="319" t="s">
        <v>306</v>
      </c>
      <c r="V283" s="319" t="s">
        <v>307</v>
      </c>
      <c r="W283" s="319" t="s">
        <v>1633</v>
      </c>
      <c r="X283" s="319" t="s">
        <v>1633</v>
      </c>
      <c r="Y283" s="319" t="s">
        <v>1633</v>
      </c>
      <c r="Z283" s="319" t="s">
        <v>1633</v>
      </c>
      <c r="AA283" s="319" t="s">
        <v>1874</v>
      </c>
      <c r="AB283" s="319" t="s">
        <v>1633</v>
      </c>
      <c r="AC283" s="320">
        <v>45741</v>
      </c>
      <c r="AD283" s="319"/>
      <c r="AE283" s="319"/>
      <c r="AF283" s="319" t="s">
        <v>1633</v>
      </c>
      <c r="AG283" s="319" t="s">
        <v>2606</v>
      </c>
      <c r="AH283" s="319" t="s">
        <v>1875</v>
      </c>
      <c r="AI283" s="319" t="s">
        <v>1876</v>
      </c>
      <c r="AJ283" s="322">
        <v>5</v>
      </c>
      <c r="AK283" s="319" t="s">
        <v>1709</v>
      </c>
      <c r="AL283" s="323" t="s">
        <v>1877</v>
      </c>
      <c r="AM283" s="319" t="s">
        <v>1633</v>
      </c>
      <c r="AN283" s="319" t="s">
        <v>1633</v>
      </c>
      <c r="AO283" s="319" t="s">
        <v>1633</v>
      </c>
      <c r="AP283" s="183" t="s">
        <v>1880</v>
      </c>
      <c r="AQ283" s="183" t="s">
        <v>2113</v>
      </c>
      <c r="AS283" s="183" t="s">
        <v>1641</v>
      </c>
      <c r="AT283" s="183" t="s">
        <v>1817</v>
      </c>
      <c r="AU283" s="183" t="str">
        <f t="shared" si="8"/>
        <v>SMS</v>
      </c>
      <c r="AV283" s="324">
        <f t="shared" si="9"/>
        <v>406500</v>
      </c>
    </row>
    <row r="284" spans="1:48" x14ac:dyDescent="0.25">
      <c r="A284" s="319" t="s">
        <v>1867</v>
      </c>
      <c r="B284" s="319" t="s">
        <v>1828</v>
      </c>
      <c r="C284" s="319" t="s">
        <v>1868</v>
      </c>
      <c r="D284" s="319" t="s">
        <v>1869</v>
      </c>
      <c r="E284" s="320">
        <v>45741</v>
      </c>
      <c r="F284" s="319" t="s">
        <v>2607</v>
      </c>
      <c r="G284" s="319" t="s">
        <v>1633</v>
      </c>
      <c r="H284" s="319">
        <v>50200010</v>
      </c>
      <c r="I284" s="319" t="s">
        <v>2608</v>
      </c>
      <c r="J284" s="319" t="s">
        <v>1633</v>
      </c>
      <c r="K284" s="319" t="s">
        <v>1635</v>
      </c>
      <c r="L284" s="320">
        <v>45741</v>
      </c>
      <c r="M284" s="319" t="s">
        <v>2596</v>
      </c>
      <c r="N284" s="319" t="s">
        <v>1633</v>
      </c>
      <c r="O284" s="320"/>
      <c r="P284" s="319" t="s">
        <v>1873</v>
      </c>
      <c r="Q284" s="319" t="s">
        <v>89</v>
      </c>
      <c r="R284" s="321">
        <v>2.39</v>
      </c>
      <c r="S284" s="319" t="s">
        <v>89</v>
      </c>
      <c r="T284" s="321">
        <v>2.39</v>
      </c>
      <c r="U284" s="319" t="s">
        <v>306</v>
      </c>
      <c r="V284" s="319" t="s">
        <v>307</v>
      </c>
      <c r="W284" s="319" t="s">
        <v>1633</v>
      </c>
      <c r="X284" s="319" t="s">
        <v>1633</v>
      </c>
      <c r="Y284" s="319" t="s">
        <v>1633</v>
      </c>
      <c r="Z284" s="319" t="s">
        <v>1633</v>
      </c>
      <c r="AA284" s="319" t="s">
        <v>1874</v>
      </c>
      <c r="AB284" s="319" t="s">
        <v>1633</v>
      </c>
      <c r="AC284" s="320">
        <v>45741</v>
      </c>
      <c r="AD284" s="319"/>
      <c r="AE284" s="319"/>
      <c r="AF284" s="319" t="s">
        <v>1633</v>
      </c>
      <c r="AG284" s="319" t="s">
        <v>1633</v>
      </c>
      <c r="AH284" s="319" t="s">
        <v>1875</v>
      </c>
      <c r="AI284" s="319" t="s">
        <v>1876</v>
      </c>
      <c r="AJ284" s="322">
        <v>5</v>
      </c>
      <c r="AK284" s="319" t="s">
        <v>1709</v>
      </c>
      <c r="AL284" s="323" t="s">
        <v>1877</v>
      </c>
      <c r="AM284" s="319" t="s">
        <v>2098</v>
      </c>
      <c r="AN284" s="319" t="s">
        <v>2099</v>
      </c>
      <c r="AO284" s="319" t="s">
        <v>1633</v>
      </c>
      <c r="AP284" s="183" t="s">
        <v>1880</v>
      </c>
      <c r="AQ284" s="183" t="s">
        <v>2113</v>
      </c>
      <c r="AS284" s="183" t="s">
        <v>1634</v>
      </c>
      <c r="AT284" s="183" t="s">
        <v>1817</v>
      </c>
      <c r="AU284" s="183" t="str">
        <f t="shared" si="8"/>
        <v>SMS</v>
      </c>
      <c r="AV284" s="324">
        <f t="shared" si="9"/>
        <v>39435</v>
      </c>
    </row>
    <row r="285" spans="1:48" x14ac:dyDescent="0.25">
      <c r="A285" s="319" t="s">
        <v>1867</v>
      </c>
      <c r="B285" s="319" t="s">
        <v>1828</v>
      </c>
      <c r="C285" s="319" t="s">
        <v>1868</v>
      </c>
      <c r="D285" s="319" t="s">
        <v>1869</v>
      </c>
      <c r="E285" s="320">
        <v>45741</v>
      </c>
      <c r="F285" s="319" t="s">
        <v>2609</v>
      </c>
      <c r="G285" s="319" t="s">
        <v>1633</v>
      </c>
      <c r="H285" s="319">
        <v>53100010</v>
      </c>
      <c r="I285" s="319" t="s">
        <v>2608</v>
      </c>
      <c r="J285" s="319" t="s">
        <v>1633</v>
      </c>
      <c r="K285" s="319" t="s">
        <v>644</v>
      </c>
      <c r="L285" s="320">
        <v>45741</v>
      </c>
      <c r="M285" s="319" t="s">
        <v>2596</v>
      </c>
      <c r="N285" s="319" t="s">
        <v>1633</v>
      </c>
      <c r="O285" s="320"/>
      <c r="P285" s="319" t="s">
        <v>1873</v>
      </c>
      <c r="Q285" s="319" t="s">
        <v>89</v>
      </c>
      <c r="R285" s="321">
        <v>1.88</v>
      </c>
      <c r="S285" s="319" t="s">
        <v>89</v>
      </c>
      <c r="T285" s="321">
        <v>1.88</v>
      </c>
      <c r="U285" s="319" t="s">
        <v>306</v>
      </c>
      <c r="V285" s="319" t="s">
        <v>307</v>
      </c>
      <c r="W285" s="319" t="s">
        <v>1633</v>
      </c>
      <c r="X285" s="319" t="s">
        <v>1633</v>
      </c>
      <c r="Y285" s="319" t="s">
        <v>1633</v>
      </c>
      <c r="Z285" s="319" t="s">
        <v>1633</v>
      </c>
      <c r="AA285" s="319" t="s">
        <v>1874</v>
      </c>
      <c r="AB285" s="319" t="s">
        <v>1633</v>
      </c>
      <c r="AC285" s="320">
        <v>45741</v>
      </c>
      <c r="AD285" s="319"/>
      <c r="AE285" s="319"/>
      <c r="AF285" s="319" t="s">
        <v>1633</v>
      </c>
      <c r="AG285" s="319" t="s">
        <v>1633</v>
      </c>
      <c r="AH285" s="319" t="s">
        <v>1875</v>
      </c>
      <c r="AI285" s="319" t="s">
        <v>1876</v>
      </c>
      <c r="AJ285" s="322">
        <v>100</v>
      </c>
      <c r="AK285" s="319" t="s">
        <v>1709</v>
      </c>
      <c r="AL285" s="323" t="s">
        <v>1877</v>
      </c>
      <c r="AM285" s="319" t="s">
        <v>2302</v>
      </c>
      <c r="AN285" s="319" t="s">
        <v>2303</v>
      </c>
      <c r="AO285" s="319" t="s">
        <v>1633</v>
      </c>
      <c r="AP285" s="183" t="s">
        <v>1880</v>
      </c>
      <c r="AQ285" s="183" t="s">
        <v>2113</v>
      </c>
      <c r="AS285" s="183" t="s">
        <v>1641</v>
      </c>
      <c r="AT285" s="183" t="s">
        <v>1817</v>
      </c>
      <c r="AU285" s="183" t="str">
        <f t="shared" si="8"/>
        <v>SMS</v>
      </c>
      <c r="AV285" s="324">
        <f t="shared" si="9"/>
        <v>31020</v>
      </c>
    </row>
    <row r="286" spans="1:48" x14ac:dyDescent="0.25">
      <c r="A286" s="319" t="s">
        <v>1867</v>
      </c>
      <c r="B286" s="319" t="s">
        <v>1828</v>
      </c>
      <c r="C286" s="319" t="s">
        <v>1868</v>
      </c>
      <c r="D286" s="319" t="s">
        <v>1869</v>
      </c>
      <c r="E286" s="320">
        <v>45741</v>
      </c>
      <c r="F286" s="319" t="s">
        <v>2576</v>
      </c>
      <c r="G286" s="319" t="s">
        <v>1633</v>
      </c>
      <c r="H286" s="319">
        <v>50200010</v>
      </c>
      <c r="I286" s="319" t="s">
        <v>2608</v>
      </c>
      <c r="J286" s="319" t="s">
        <v>1633</v>
      </c>
      <c r="K286" s="319" t="s">
        <v>1635</v>
      </c>
      <c r="L286" s="320">
        <v>45741</v>
      </c>
      <c r="M286" s="319" t="s">
        <v>2596</v>
      </c>
      <c r="N286" s="319" t="s">
        <v>1633</v>
      </c>
      <c r="O286" s="320"/>
      <c r="P286" s="319" t="s">
        <v>1873</v>
      </c>
      <c r="Q286" s="319" t="s">
        <v>89</v>
      </c>
      <c r="R286" s="321">
        <v>1.37</v>
      </c>
      <c r="S286" s="319" t="s">
        <v>89</v>
      </c>
      <c r="T286" s="321">
        <v>1.37</v>
      </c>
      <c r="U286" s="319" t="s">
        <v>306</v>
      </c>
      <c r="V286" s="319" t="s">
        <v>307</v>
      </c>
      <c r="W286" s="319" t="s">
        <v>1633</v>
      </c>
      <c r="X286" s="319" t="s">
        <v>1633</v>
      </c>
      <c r="Y286" s="319" t="s">
        <v>1633</v>
      </c>
      <c r="Z286" s="319" t="s">
        <v>1633</v>
      </c>
      <c r="AA286" s="319" t="s">
        <v>1874</v>
      </c>
      <c r="AB286" s="319" t="s">
        <v>1633</v>
      </c>
      <c r="AC286" s="320">
        <v>45741</v>
      </c>
      <c r="AD286" s="319"/>
      <c r="AE286" s="319"/>
      <c r="AF286" s="319" t="s">
        <v>1633</v>
      </c>
      <c r="AG286" s="319" t="s">
        <v>1633</v>
      </c>
      <c r="AH286" s="319" t="s">
        <v>1875</v>
      </c>
      <c r="AI286" s="319" t="s">
        <v>1876</v>
      </c>
      <c r="AJ286" s="322">
        <v>3</v>
      </c>
      <c r="AK286" s="319" t="s">
        <v>1709</v>
      </c>
      <c r="AL286" s="323" t="s">
        <v>1877</v>
      </c>
      <c r="AM286" s="319" t="s">
        <v>2610</v>
      </c>
      <c r="AN286" s="319" t="s">
        <v>2611</v>
      </c>
      <c r="AO286" s="319" t="s">
        <v>1633</v>
      </c>
      <c r="AP286" s="183" t="s">
        <v>1880</v>
      </c>
      <c r="AQ286" s="183" t="s">
        <v>2113</v>
      </c>
      <c r="AS286" s="183" t="s">
        <v>1634</v>
      </c>
      <c r="AT286" s="183" t="s">
        <v>1817</v>
      </c>
      <c r="AU286" s="183" t="str">
        <f t="shared" si="8"/>
        <v>SMS</v>
      </c>
      <c r="AV286" s="324">
        <f t="shared" si="9"/>
        <v>22605</v>
      </c>
    </row>
    <row r="287" spans="1:48" x14ac:dyDescent="0.25">
      <c r="A287" s="319" t="s">
        <v>1867</v>
      </c>
      <c r="B287" s="319" t="s">
        <v>1828</v>
      </c>
      <c r="C287" s="319" t="s">
        <v>1868</v>
      </c>
      <c r="D287" s="319" t="s">
        <v>1888</v>
      </c>
      <c r="E287" s="320">
        <v>45741</v>
      </c>
      <c r="F287" s="319" t="s">
        <v>2342</v>
      </c>
      <c r="G287" s="319" t="s">
        <v>1633</v>
      </c>
      <c r="H287" s="319">
        <v>50800020</v>
      </c>
      <c r="I287" s="319" t="s">
        <v>2612</v>
      </c>
      <c r="J287" s="319" t="s">
        <v>1633</v>
      </c>
      <c r="K287" s="319" t="s">
        <v>454</v>
      </c>
      <c r="L287" s="320">
        <v>45741</v>
      </c>
      <c r="M287" s="319" t="s">
        <v>2596</v>
      </c>
      <c r="N287" s="319" t="s">
        <v>2613</v>
      </c>
      <c r="O287" s="320"/>
      <c r="P287" s="319" t="s">
        <v>1873</v>
      </c>
      <c r="Q287" s="319" t="s">
        <v>1534</v>
      </c>
      <c r="R287" s="322">
        <v>650000</v>
      </c>
      <c r="S287" s="319" t="s">
        <v>89</v>
      </c>
      <c r="T287" s="321">
        <v>39.619999999999997</v>
      </c>
      <c r="U287" s="319" t="s">
        <v>306</v>
      </c>
      <c r="V287" s="319" t="s">
        <v>307</v>
      </c>
      <c r="W287" s="319" t="s">
        <v>1633</v>
      </c>
      <c r="X287" s="319" t="s">
        <v>1633</v>
      </c>
      <c r="Y287" s="319" t="s">
        <v>1633</v>
      </c>
      <c r="Z287" s="319" t="s">
        <v>1633</v>
      </c>
      <c r="AA287" s="319" t="s">
        <v>1874</v>
      </c>
      <c r="AB287" s="319" t="s">
        <v>1633</v>
      </c>
      <c r="AC287" s="320">
        <v>45741</v>
      </c>
      <c r="AD287" s="319"/>
      <c r="AE287" s="319"/>
      <c r="AF287" s="319" t="s">
        <v>1633</v>
      </c>
      <c r="AG287" s="319" t="s">
        <v>2614</v>
      </c>
      <c r="AH287" s="319" t="s">
        <v>1875</v>
      </c>
      <c r="AI287" s="319" t="s">
        <v>1876</v>
      </c>
      <c r="AJ287" s="326">
        <v>4</v>
      </c>
      <c r="AK287" s="319" t="s">
        <v>123</v>
      </c>
      <c r="AL287" s="323" t="s">
        <v>1877</v>
      </c>
      <c r="AM287" s="319" t="s">
        <v>1633</v>
      </c>
      <c r="AN287" s="319" t="s">
        <v>1633</v>
      </c>
      <c r="AO287" s="319" t="s">
        <v>1633</v>
      </c>
      <c r="AP287" s="183" t="s">
        <v>1880</v>
      </c>
      <c r="AQ287" s="183" t="s">
        <v>2113</v>
      </c>
      <c r="AS287" s="183" t="s">
        <v>1641</v>
      </c>
      <c r="AT287" s="183" t="s">
        <v>1817</v>
      </c>
      <c r="AU287" s="183" t="str">
        <f t="shared" si="8"/>
        <v>SMS</v>
      </c>
      <c r="AV287" s="324">
        <f t="shared" si="9"/>
        <v>650000</v>
      </c>
    </row>
    <row r="288" spans="1:48" x14ac:dyDescent="0.25">
      <c r="A288" s="319" t="s">
        <v>1867</v>
      </c>
      <c r="B288" s="319" t="s">
        <v>1828</v>
      </c>
      <c r="C288" s="319" t="s">
        <v>1868</v>
      </c>
      <c r="D288" s="319" t="s">
        <v>1888</v>
      </c>
      <c r="E288" s="320">
        <v>45741</v>
      </c>
      <c r="F288" s="319" t="s">
        <v>2346</v>
      </c>
      <c r="G288" s="319" t="s">
        <v>1633</v>
      </c>
      <c r="H288" s="319">
        <v>50800020</v>
      </c>
      <c r="I288" s="319" t="s">
        <v>2615</v>
      </c>
      <c r="J288" s="319" t="s">
        <v>1633</v>
      </c>
      <c r="K288" s="319" t="s">
        <v>454</v>
      </c>
      <c r="L288" s="320">
        <v>45741</v>
      </c>
      <c r="M288" s="319" t="s">
        <v>2596</v>
      </c>
      <c r="N288" s="319" t="s">
        <v>2613</v>
      </c>
      <c r="O288" s="320"/>
      <c r="P288" s="319" t="s">
        <v>1873</v>
      </c>
      <c r="Q288" s="319" t="s">
        <v>1534</v>
      </c>
      <c r="R288" s="322">
        <v>193056</v>
      </c>
      <c r="S288" s="319" t="s">
        <v>89</v>
      </c>
      <c r="T288" s="321">
        <v>11.77</v>
      </c>
      <c r="U288" s="319" t="s">
        <v>306</v>
      </c>
      <c r="V288" s="319" t="s">
        <v>307</v>
      </c>
      <c r="W288" s="319" t="s">
        <v>1633</v>
      </c>
      <c r="X288" s="319" t="s">
        <v>1633</v>
      </c>
      <c r="Y288" s="319" t="s">
        <v>1633</v>
      </c>
      <c r="Z288" s="319" t="s">
        <v>1633</v>
      </c>
      <c r="AA288" s="319" t="s">
        <v>1874</v>
      </c>
      <c r="AB288" s="319" t="s">
        <v>1633</v>
      </c>
      <c r="AC288" s="320">
        <v>45741</v>
      </c>
      <c r="AD288" s="319"/>
      <c r="AE288" s="319"/>
      <c r="AF288" s="319" t="s">
        <v>1633</v>
      </c>
      <c r="AG288" s="319" t="s">
        <v>2614</v>
      </c>
      <c r="AH288" s="319" t="s">
        <v>1875</v>
      </c>
      <c r="AI288" s="319" t="s">
        <v>1876</v>
      </c>
      <c r="AJ288" s="326">
        <v>4</v>
      </c>
      <c r="AK288" s="319" t="s">
        <v>123</v>
      </c>
      <c r="AL288" s="323" t="s">
        <v>1877</v>
      </c>
      <c r="AM288" s="319" t="s">
        <v>1633</v>
      </c>
      <c r="AN288" s="319" t="s">
        <v>1633</v>
      </c>
      <c r="AO288" s="319" t="s">
        <v>1633</v>
      </c>
      <c r="AP288" s="183" t="s">
        <v>1880</v>
      </c>
      <c r="AQ288" s="183" t="s">
        <v>2113</v>
      </c>
      <c r="AS288" s="183" t="s">
        <v>1641</v>
      </c>
      <c r="AT288" s="183" t="s">
        <v>1817</v>
      </c>
      <c r="AU288" s="183" t="str">
        <f t="shared" si="8"/>
        <v>SMS</v>
      </c>
      <c r="AV288" s="324">
        <f t="shared" si="9"/>
        <v>193056</v>
      </c>
    </row>
    <row r="289" spans="1:48" x14ac:dyDescent="0.25">
      <c r="A289" s="319" t="s">
        <v>1867</v>
      </c>
      <c r="B289" s="319" t="s">
        <v>1828</v>
      </c>
      <c r="C289" s="319" t="s">
        <v>1868</v>
      </c>
      <c r="D289" s="319" t="s">
        <v>1888</v>
      </c>
      <c r="E289" s="320">
        <v>45741</v>
      </c>
      <c r="F289" s="319" t="s">
        <v>2348</v>
      </c>
      <c r="G289" s="319" t="s">
        <v>1633</v>
      </c>
      <c r="H289" s="319">
        <v>50800020</v>
      </c>
      <c r="I289" s="319" t="s">
        <v>2616</v>
      </c>
      <c r="J289" s="319" t="s">
        <v>1633</v>
      </c>
      <c r="K289" s="319" t="s">
        <v>454</v>
      </c>
      <c r="L289" s="320">
        <v>45741</v>
      </c>
      <c r="M289" s="319" t="s">
        <v>2596</v>
      </c>
      <c r="N289" s="319" t="s">
        <v>2613</v>
      </c>
      <c r="O289" s="320"/>
      <c r="P289" s="319" t="s">
        <v>1873</v>
      </c>
      <c r="Q289" s="319" t="s">
        <v>1534</v>
      </c>
      <c r="R289" s="322">
        <v>224940</v>
      </c>
      <c r="S289" s="319" t="s">
        <v>89</v>
      </c>
      <c r="T289" s="321">
        <v>13.71</v>
      </c>
      <c r="U289" s="319" t="s">
        <v>306</v>
      </c>
      <c r="V289" s="319" t="s">
        <v>307</v>
      </c>
      <c r="W289" s="319" t="s">
        <v>1633</v>
      </c>
      <c r="X289" s="319" t="s">
        <v>1633</v>
      </c>
      <c r="Y289" s="319" t="s">
        <v>1633</v>
      </c>
      <c r="Z289" s="319" t="s">
        <v>1633</v>
      </c>
      <c r="AA289" s="319" t="s">
        <v>1874</v>
      </c>
      <c r="AB289" s="319" t="s">
        <v>1633</v>
      </c>
      <c r="AC289" s="320">
        <v>45741</v>
      </c>
      <c r="AD289" s="319"/>
      <c r="AE289" s="319"/>
      <c r="AF289" s="319" t="s">
        <v>1633</v>
      </c>
      <c r="AG289" s="319" t="s">
        <v>2614</v>
      </c>
      <c r="AH289" s="319" t="s">
        <v>1875</v>
      </c>
      <c r="AI289" s="319" t="s">
        <v>1876</v>
      </c>
      <c r="AJ289" s="322">
        <v>20</v>
      </c>
      <c r="AK289" s="319" t="s">
        <v>2025</v>
      </c>
      <c r="AL289" s="323" t="s">
        <v>1877</v>
      </c>
      <c r="AM289" s="319" t="s">
        <v>1633</v>
      </c>
      <c r="AN289" s="319" t="s">
        <v>1633</v>
      </c>
      <c r="AO289" s="319" t="s">
        <v>1633</v>
      </c>
      <c r="AP289" s="183" t="s">
        <v>1880</v>
      </c>
      <c r="AQ289" s="183" t="s">
        <v>2113</v>
      </c>
      <c r="AS289" s="183" t="s">
        <v>1641</v>
      </c>
      <c r="AT289" s="183" t="s">
        <v>1817</v>
      </c>
      <c r="AU289" s="183" t="str">
        <f t="shared" si="8"/>
        <v>SMS</v>
      </c>
      <c r="AV289" s="324">
        <f t="shared" si="9"/>
        <v>224940</v>
      </c>
    </row>
    <row r="290" spans="1:48" x14ac:dyDescent="0.25">
      <c r="A290" s="319" t="s">
        <v>1867</v>
      </c>
      <c r="B290" s="319" t="s">
        <v>1828</v>
      </c>
      <c r="C290" s="319" t="s">
        <v>1868</v>
      </c>
      <c r="D290" s="319" t="s">
        <v>1888</v>
      </c>
      <c r="E290" s="320">
        <v>45742</v>
      </c>
      <c r="F290" s="319" t="s">
        <v>1633</v>
      </c>
      <c r="G290" s="319" t="s">
        <v>1633</v>
      </c>
      <c r="H290" s="319">
        <v>50800020</v>
      </c>
      <c r="I290" s="319" t="s">
        <v>2617</v>
      </c>
      <c r="J290" s="319" t="s">
        <v>1633</v>
      </c>
      <c r="K290" s="319" t="s">
        <v>454</v>
      </c>
      <c r="L290" s="320">
        <v>45742</v>
      </c>
      <c r="M290" s="319" t="s">
        <v>2618</v>
      </c>
      <c r="N290" s="319" t="s">
        <v>2619</v>
      </c>
      <c r="O290" s="320"/>
      <c r="P290" s="319" t="s">
        <v>1873</v>
      </c>
      <c r="Q290" s="319" t="s">
        <v>1534</v>
      </c>
      <c r="R290" s="322">
        <v>11659280</v>
      </c>
      <c r="S290" s="319" t="s">
        <v>89</v>
      </c>
      <c r="T290" s="321">
        <v>708.13</v>
      </c>
      <c r="U290" s="319" t="s">
        <v>306</v>
      </c>
      <c r="V290" s="319" t="s">
        <v>307</v>
      </c>
      <c r="W290" s="319" t="s">
        <v>1633</v>
      </c>
      <c r="X290" s="319" t="s">
        <v>1633</v>
      </c>
      <c r="Y290" s="319" t="s">
        <v>1633</v>
      </c>
      <c r="Z290" s="319" t="s">
        <v>1633</v>
      </c>
      <c r="AA290" s="319" t="s">
        <v>1874</v>
      </c>
      <c r="AB290" s="319" t="s">
        <v>1633</v>
      </c>
      <c r="AC290" s="320">
        <v>45742</v>
      </c>
      <c r="AD290" s="319"/>
      <c r="AE290" s="319"/>
      <c r="AF290" s="319" t="s">
        <v>1633</v>
      </c>
      <c r="AG290" s="319" t="s">
        <v>2586</v>
      </c>
      <c r="AH290" s="319" t="s">
        <v>1875</v>
      </c>
      <c r="AI290" s="319" t="s">
        <v>1876</v>
      </c>
      <c r="AJ290" s="322">
        <v>1</v>
      </c>
      <c r="AK290" s="319" t="s">
        <v>1709</v>
      </c>
      <c r="AL290" s="323" t="s">
        <v>1877</v>
      </c>
      <c r="AM290" s="319" t="s">
        <v>1633</v>
      </c>
      <c r="AN290" s="319" t="s">
        <v>1633</v>
      </c>
      <c r="AO290" s="319" t="s">
        <v>1633</v>
      </c>
      <c r="AP290" s="183" t="s">
        <v>1880</v>
      </c>
      <c r="AQ290" s="183" t="s">
        <v>2113</v>
      </c>
      <c r="AS290" s="183" t="s">
        <v>1641</v>
      </c>
      <c r="AT290" s="183" t="s">
        <v>1817</v>
      </c>
      <c r="AU290" s="183" t="str">
        <f t="shared" si="8"/>
        <v>SMS</v>
      </c>
      <c r="AV290" s="324">
        <f t="shared" si="9"/>
        <v>11659280</v>
      </c>
    </row>
    <row r="291" spans="1:48" x14ac:dyDescent="0.25">
      <c r="A291" s="319" t="s">
        <v>1867</v>
      </c>
      <c r="B291" s="319" t="s">
        <v>1828</v>
      </c>
      <c r="C291" s="319" t="s">
        <v>1868</v>
      </c>
      <c r="D291" s="319" t="s">
        <v>1888</v>
      </c>
      <c r="E291" s="320">
        <v>45742</v>
      </c>
      <c r="F291" s="319" t="s">
        <v>1633</v>
      </c>
      <c r="G291" s="319" t="s">
        <v>1633</v>
      </c>
      <c r="H291" s="319">
        <v>50800020</v>
      </c>
      <c r="I291" s="319" t="s">
        <v>2620</v>
      </c>
      <c r="J291" s="319" t="s">
        <v>1633</v>
      </c>
      <c r="K291" s="319" t="s">
        <v>454</v>
      </c>
      <c r="L291" s="320">
        <v>45742</v>
      </c>
      <c r="M291" s="319" t="s">
        <v>2618</v>
      </c>
      <c r="N291" s="319" t="s">
        <v>2619</v>
      </c>
      <c r="O291" s="320"/>
      <c r="P291" s="319" t="s">
        <v>1873</v>
      </c>
      <c r="Q291" s="319" t="s">
        <v>1534</v>
      </c>
      <c r="R291" s="322">
        <v>-11659280</v>
      </c>
      <c r="S291" s="319" t="s">
        <v>89</v>
      </c>
      <c r="T291" s="321">
        <v>-708.13</v>
      </c>
      <c r="U291" s="319" t="s">
        <v>306</v>
      </c>
      <c r="V291" s="319" t="s">
        <v>307</v>
      </c>
      <c r="W291" s="319" t="s">
        <v>1633</v>
      </c>
      <c r="X291" s="319" t="s">
        <v>1633</v>
      </c>
      <c r="Y291" s="319" t="s">
        <v>1633</v>
      </c>
      <c r="Z291" s="319" t="s">
        <v>1633</v>
      </c>
      <c r="AA291" s="319" t="s">
        <v>1874</v>
      </c>
      <c r="AB291" s="319" t="s">
        <v>1633</v>
      </c>
      <c r="AC291" s="320">
        <v>45754</v>
      </c>
      <c r="AD291" s="319"/>
      <c r="AE291" s="319"/>
      <c r="AF291" s="319" t="s">
        <v>1633</v>
      </c>
      <c r="AG291" s="319" t="s">
        <v>2586</v>
      </c>
      <c r="AH291" s="319" t="s">
        <v>1875</v>
      </c>
      <c r="AI291" s="319" t="s">
        <v>1876</v>
      </c>
      <c r="AJ291" s="322">
        <v>-1</v>
      </c>
      <c r="AK291" s="319" t="s">
        <v>1709</v>
      </c>
      <c r="AL291" s="323" t="s">
        <v>1931</v>
      </c>
      <c r="AM291" s="319" t="s">
        <v>1633</v>
      </c>
      <c r="AN291" s="319" t="s">
        <v>1633</v>
      </c>
      <c r="AO291" s="319" t="s">
        <v>1633</v>
      </c>
      <c r="AP291" s="183" t="s">
        <v>1880</v>
      </c>
      <c r="AQ291" s="183" t="s">
        <v>2113</v>
      </c>
      <c r="AS291" s="183" t="s">
        <v>1641</v>
      </c>
      <c r="AT291" s="183" t="s">
        <v>1817</v>
      </c>
      <c r="AU291" s="183" t="str">
        <f t="shared" si="8"/>
        <v>SMS</v>
      </c>
      <c r="AV291" s="324">
        <f t="shared" si="9"/>
        <v>-11659280</v>
      </c>
    </row>
    <row r="292" spans="1:48" x14ac:dyDescent="0.25">
      <c r="A292" s="319" t="s">
        <v>1867</v>
      </c>
      <c r="B292" s="319" t="s">
        <v>1828</v>
      </c>
      <c r="C292" s="319" t="s">
        <v>1868</v>
      </c>
      <c r="D292" s="319" t="s">
        <v>1888</v>
      </c>
      <c r="E292" s="320">
        <v>45737</v>
      </c>
      <c r="F292" s="319" t="s">
        <v>1633</v>
      </c>
      <c r="G292" s="319" t="s">
        <v>1633</v>
      </c>
      <c r="H292" s="319">
        <v>50800020</v>
      </c>
      <c r="I292" s="319" t="s">
        <v>2621</v>
      </c>
      <c r="J292" s="319" t="s">
        <v>1633</v>
      </c>
      <c r="K292" s="319" t="s">
        <v>454</v>
      </c>
      <c r="L292" s="320">
        <v>45737</v>
      </c>
      <c r="M292" s="319" t="s">
        <v>2584</v>
      </c>
      <c r="N292" s="319" t="s">
        <v>2585</v>
      </c>
      <c r="O292" s="320"/>
      <c r="P292" s="319" t="s">
        <v>1873</v>
      </c>
      <c r="Q292" s="319" t="s">
        <v>1534</v>
      </c>
      <c r="R292" s="322">
        <v>-6528710</v>
      </c>
      <c r="S292" s="319" t="s">
        <v>89</v>
      </c>
      <c r="T292" s="321">
        <v>-397.95</v>
      </c>
      <c r="U292" s="319" t="s">
        <v>306</v>
      </c>
      <c r="V292" s="319" t="s">
        <v>307</v>
      </c>
      <c r="W292" s="319" t="s">
        <v>1633</v>
      </c>
      <c r="X292" s="319" t="s">
        <v>1633</v>
      </c>
      <c r="Y292" s="319" t="s">
        <v>1633</v>
      </c>
      <c r="Z292" s="319" t="s">
        <v>1633</v>
      </c>
      <c r="AA292" s="319" t="s">
        <v>1874</v>
      </c>
      <c r="AB292" s="319" t="s">
        <v>1633</v>
      </c>
      <c r="AC292" s="320">
        <v>45754</v>
      </c>
      <c r="AD292" s="319"/>
      <c r="AE292" s="319"/>
      <c r="AF292" s="319" t="s">
        <v>1633</v>
      </c>
      <c r="AG292" s="319" t="s">
        <v>2586</v>
      </c>
      <c r="AH292" s="319" t="s">
        <v>1875</v>
      </c>
      <c r="AI292" s="319" t="s">
        <v>1876</v>
      </c>
      <c r="AJ292" s="322">
        <v>-1</v>
      </c>
      <c r="AK292" s="319" t="s">
        <v>1709</v>
      </c>
      <c r="AL292" s="323" t="s">
        <v>1931</v>
      </c>
      <c r="AM292" s="319" t="s">
        <v>1633</v>
      </c>
      <c r="AN292" s="319" t="s">
        <v>1633</v>
      </c>
      <c r="AO292" s="319" t="s">
        <v>1633</v>
      </c>
      <c r="AP292" s="183" t="s">
        <v>1880</v>
      </c>
      <c r="AQ292" s="183" t="s">
        <v>2113</v>
      </c>
      <c r="AS292" s="183" t="s">
        <v>1641</v>
      </c>
      <c r="AT292" s="183" t="s">
        <v>1817</v>
      </c>
      <c r="AU292" s="183" t="str">
        <f t="shared" si="8"/>
        <v>SMS</v>
      </c>
      <c r="AV292" s="324">
        <f t="shared" si="9"/>
        <v>-6528710</v>
      </c>
    </row>
    <row r="293" spans="1:48" x14ac:dyDescent="0.25">
      <c r="A293" s="319" t="s">
        <v>1867</v>
      </c>
      <c r="B293" s="319" t="s">
        <v>1828</v>
      </c>
      <c r="C293" s="319" t="s">
        <v>1868</v>
      </c>
      <c r="D293" s="319" t="s">
        <v>1888</v>
      </c>
      <c r="E293" s="320">
        <v>45742</v>
      </c>
      <c r="F293" s="319" t="s">
        <v>1633</v>
      </c>
      <c r="G293" s="319" t="s">
        <v>1633</v>
      </c>
      <c r="H293" s="319">
        <v>50800020</v>
      </c>
      <c r="I293" s="319" t="s">
        <v>2622</v>
      </c>
      <c r="J293" s="319" t="s">
        <v>1633</v>
      </c>
      <c r="K293" s="319" t="s">
        <v>454</v>
      </c>
      <c r="L293" s="320">
        <v>45742</v>
      </c>
      <c r="M293" s="319" t="s">
        <v>2618</v>
      </c>
      <c r="N293" s="319" t="s">
        <v>2585</v>
      </c>
      <c r="O293" s="320"/>
      <c r="P293" s="319" t="s">
        <v>1873</v>
      </c>
      <c r="Q293" s="319" t="s">
        <v>1534</v>
      </c>
      <c r="R293" s="322">
        <v>11659280</v>
      </c>
      <c r="S293" s="319" t="s">
        <v>89</v>
      </c>
      <c r="T293" s="321">
        <v>708.13</v>
      </c>
      <c r="U293" s="319" t="s">
        <v>306</v>
      </c>
      <c r="V293" s="319" t="s">
        <v>307</v>
      </c>
      <c r="W293" s="319" t="s">
        <v>1633</v>
      </c>
      <c r="X293" s="319" t="s">
        <v>1633</v>
      </c>
      <c r="Y293" s="319" t="s">
        <v>1633</v>
      </c>
      <c r="Z293" s="319" t="s">
        <v>1633</v>
      </c>
      <c r="AA293" s="319" t="s">
        <v>1874</v>
      </c>
      <c r="AB293" s="319" t="s">
        <v>1633</v>
      </c>
      <c r="AC293" s="320">
        <v>45754</v>
      </c>
      <c r="AD293" s="319"/>
      <c r="AE293" s="319"/>
      <c r="AF293" s="319" t="s">
        <v>1633</v>
      </c>
      <c r="AG293" s="319" t="s">
        <v>2586</v>
      </c>
      <c r="AH293" s="319" t="s">
        <v>1875</v>
      </c>
      <c r="AI293" s="319" t="s">
        <v>1876</v>
      </c>
      <c r="AJ293" s="322">
        <v>1</v>
      </c>
      <c r="AK293" s="319" t="s">
        <v>1709</v>
      </c>
      <c r="AL293" s="323" t="s">
        <v>1877</v>
      </c>
      <c r="AM293" s="319" t="s">
        <v>1633</v>
      </c>
      <c r="AN293" s="319" t="s">
        <v>1633</v>
      </c>
      <c r="AO293" s="319" t="s">
        <v>1633</v>
      </c>
      <c r="AP293" s="183" t="s">
        <v>1880</v>
      </c>
      <c r="AQ293" s="183" t="s">
        <v>2113</v>
      </c>
      <c r="AS293" s="183" t="s">
        <v>1641</v>
      </c>
      <c r="AT293" s="183" t="s">
        <v>1817</v>
      </c>
      <c r="AU293" s="183" t="str">
        <f t="shared" si="8"/>
        <v>SMS</v>
      </c>
      <c r="AV293" s="324">
        <f t="shared" si="9"/>
        <v>11659280</v>
      </c>
    </row>
    <row r="294" spans="1:48" x14ac:dyDescent="0.25">
      <c r="A294" s="319" t="s">
        <v>1867</v>
      </c>
      <c r="B294" s="319" t="s">
        <v>1828</v>
      </c>
      <c r="C294" s="319" t="s">
        <v>1868</v>
      </c>
      <c r="D294" s="319" t="s">
        <v>1888</v>
      </c>
      <c r="E294" s="320">
        <v>45742</v>
      </c>
      <c r="F294" s="319" t="s">
        <v>1633</v>
      </c>
      <c r="G294" s="319" t="s">
        <v>1633</v>
      </c>
      <c r="H294" s="319">
        <v>50800020</v>
      </c>
      <c r="I294" s="319" t="s">
        <v>2623</v>
      </c>
      <c r="J294" s="319" t="s">
        <v>1633</v>
      </c>
      <c r="K294" s="319" t="s">
        <v>454</v>
      </c>
      <c r="L294" s="320">
        <v>45742</v>
      </c>
      <c r="M294" s="319" t="s">
        <v>2618</v>
      </c>
      <c r="N294" s="319" t="s">
        <v>2619</v>
      </c>
      <c r="O294" s="320"/>
      <c r="P294" s="319" t="s">
        <v>1873</v>
      </c>
      <c r="Q294" s="319" t="s">
        <v>1534</v>
      </c>
      <c r="R294" s="322">
        <v>6528710</v>
      </c>
      <c r="S294" s="319" t="s">
        <v>89</v>
      </c>
      <c r="T294" s="321">
        <v>396.52</v>
      </c>
      <c r="U294" s="319" t="s">
        <v>306</v>
      </c>
      <c r="V294" s="319" t="s">
        <v>307</v>
      </c>
      <c r="W294" s="319" t="s">
        <v>1633</v>
      </c>
      <c r="X294" s="319" t="s">
        <v>1633</v>
      </c>
      <c r="Y294" s="319" t="s">
        <v>1633</v>
      </c>
      <c r="Z294" s="319" t="s">
        <v>1633</v>
      </c>
      <c r="AA294" s="319" t="s">
        <v>1874</v>
      </c>
      <c r="AB294" s="319" t="s">
        <v>1633</v>
      </c>
      <c r="AC294" s="320">
        <v>45754</v>
      </c>
      <c r="AD294" s="319"/>
      <c r="AE294" s="319"/>
      <c r="AF294" s="319" t="s">
        <v>1633</v>
      </c>
      <c r="AG294" s="319" t="s">
        <v>2586</v>
      </c>
      <c r="AH294" s="319" t="s">
        <v>1875</v>
      </c>
      <c r="AI294" s="319" t="s">
        <v>1876</v>
      </c>
      <c r="AJ294" s="322">
        <v>1</v>
      </c>
      <c r="AK294" s="319" t="s">
        <v>1709</v>
      </c>
      <c r="AL294" s="323" t="s">
        <v>1877</v>
      </c>
      <c r="AM294" s="319" t="s">
        <v>1633</v>
      </c>
      <c r="AN294" s="319" t="s">
        <v>1633</v>
      </c>
      <c r="AO294" s="319" t="s">
        <v>1633</v>
      </c>
      <c r="AP294" s="183" t="s">
        <v>1880</v>
      </c>
      <c r="AQ294" s="183" t="s">
        <v>2113</v>
      </c>
      <c r="AS294" s="183" t="s">
        <v>1641</v>
      </c>
      <c r="AT294" s="183" t="s">
        <v>1817</v>
      </c>
      <c r="AU294" s="183" t="str">
        <f t="shared" si="8"/>
        <v>SMS</v>
      </c>
      <c r="AV294" s="324">
        <f t="shared" si="9"/>
        <v>6528710</v>
      </c>
    </row>
    <row r="295" spans="1:48" x14ac:dyDescent="0.25">
      <c r="A295" s="319" t="s">
        <v>1867</v>
      </c>
      <c r="B295" s="319" t="s">
        <v>1828</v>
      </c>
      <c r="C295" s="319" t="s">
        <v>1868</v>
      </c>
      <c r="D295" s="319" t="s">
        <v>1882</v>
      </c>
      <c r="E295" s="320">
        <v>45747</v>
      </c>
      <c r="F295" s="319" t="s">
        <v>2624</v>
      </c>
      <c r="G295" s="319" t="s">
        <v>1884</v>
      </c>
      <c r="H295" s="319">
        <v>50300010</v>
      </c>
      <c r="I295" s="319" t="s">
        <v>2625</v>
      </c>
      <c r="J295" s="319" t="s">
        <v>1633</v>
      </c>
      <c r="K295" s="319" t="s">
        <v>1369</v>
      </c>
      <c r="L295" s="320">
        <v>45754</v>
      </c>
      <c r="M295" s="319" t="s">
        <v>1886</v>
      </c>
      <c r="N295" s="319" t="s">
        <v>2473</v>
      </c>
      <c r="O295" s="320"/>
      <c r="P295" s="319" t="s">
        <v>1873</v>
      </c>
      <c r="Q295" s="319" t="s">
        <v>1534</v>
      </c>
      <c r="R295" s="322">
        <v>1898764</v>
      </c>
      <c r="S295" s="319" t="s">
        <v>89</v>
      </c>
      <c r="T295" s="321">
        <v>115.32</v>
      </c>
      <c r="U295" s="319" t="s">
        <v>306</v>
      </c>
      <c r="V295" s="319" t="s">
        <v>307</v>
      </c>
      <c r="W295" s="319" t="s">
        <v>1633</v>
      </c>
      <c r="X295" s="319" t="s">
        <v>1633</v>
      </c>
      <c r="Y295" s="319" t="s">
        <v>1633</v>
      </c>
      <c r="Z295" s="319" t="s">
        <v>1633</v>
      </c>
      <c r="AA295" s="319" t="s">
        <v>1874</v>
      </c>
      <c r="AB295" s="319" t="s">
        <v>1633</v>
      </c>
      <c r="AC295" s="320">
        <v>45756</v>
      </c>
      <c r="AD295" s="319"/>
      <c r="AE295" s="319"/>
      <c r="AF295" s="319" t="s">
        <v>1633</v>
      </c>
      <c r="AG295" s="319" t="s">
        <v>1633</v>
      </c>
      <c r="AH295" s="319" t="s">
        <v>1875</v>
      </c>
      <c r="AI295" s="319" t="s">
        <v>1876</v>
      </c>
      <c r="AJ295" s="325">
        <v>0</v>
      </c>
      <c r="AK295" s="319" t="s">
        <v>1633</v>
      </c>
      <c r="AL295" s="319" t="s">
        <v>1633</v>
      </c>
      <c r="AM295" s="319" t="s">
        <v>1633</v>
      </c>
      <c r="AN295" s="319" t="s">
        <v>1633</v>
      </c>
      <c r="AO295" s="319" t="s">
        <v>1633</v>
      </c>
      <c r="AP295" s="183" t="s">
        <v>1880</v>
      </c>
      <c r="AQ295" s="183" t="s">
        <v>2113</v>
      </c>
      <c r="AS295" s="183" t="s">
        <v>1636</v>
      </c>
      <c r="AT295" s="183" t="s">
        <v>1817</v>
      </c>
      <c r="AU295" s="183" t="str">
        <f t="shared" si="8"/>
        <v>SMS</v>
      </c>
      <c r="AV295" s="324">
        <f t="shared" si="9"/>
        <v>1898764</v>
      </c>
    </row>
    <row r="296" spans="1:48" x14ac:dyDescent="0.25">
      <c r="A296" s="319" t="s">
        <v>1867</v>
      </c>
      <c r="B296" s="319" t="s">
        <v>1828</v>
      </c>
      <c r="C296" s="319" t="s">
        <v>1868</v>
      </c>
      <c r="D296" s="319" t="s">
        <v>1882</v>
      </c>
      <c r="E296" s="320">
        <v>45747</v>
      </c>
      <c r="F296" s="319" t="s">
        <v>2626</v>
      </c>
      <c r="G296" s="319" t="s">
        <v>1884</v>
      </c>
      <c r="H296" s="319">
        <v>50300010</v>
      </c>
      <c r="I296" s="319" t="s">
        <v>2627</v>
      </c>
      <c r="J296" s="319" t="s">
        <v>1633</v>
      </c>
      <c r="K296" s="319" t="s">
        <v>1369</v>
      </c>
      <c r="L296" s="320">
        <v>45754</v>
      </c>
      <c r="M296" s="319" t="s">
        <v>1886</v>
      </c>
      <c r="N296" s="319" t="s">
        <v>1940</v>
      </c>
      <c r="O296" s="320"/>
      <c r="P296" s="319" t="s">
        <v>1873</v>
      </c>
      <c r="Q296" s="319" t="s">
        <v>1534</v>
      </c>
      <c r="R296" s="322">
        <v>55846</v>
      </c>
      <c r="S296" s="319" t="s">
        <v>89</v>
      </c>
      <c r="T296" s="321">
        <v>3.39</v>
      </c>
      <c r="U296" s="319" t="s">
        <v>306</v>
      </c>
      <c r="V296" s="319" t="s">
        <v>307</v>
      </c>
      <c r="W296" s="319" t="s">
        <v>1633</v>
      </c>
      <c r="X296" s="319" t="s">
        <v>1633</v>
      </c>
      <c r="Y296" s="319" t="s">
        <v>1633</v>
      </c>
      <c r="Z296" s="319" t="s">
        <v>1633</v>
      </c>
      <c r="AA296" s="319" t="s">
        <v>1874</v>
      </c>
      <c r="AB296" s="319" t="s">
        <v>1633</v>
      </c>
      <c r="AC296" s="320">
        <v>45756</v>
      </c>
      <c r="AD296" s="319"/>
      <c r="AE296" s="319"/>
      <c r="AF296" s="319" t="s">
        <v>1633</v>
      </c>
      <c r="AG296" s="319" t="s">
        <v>1633</v>
      </c>
      <c r="AH296" s="319" t="s">
        <v>1875</v>
      </c>
      <c r="AI296" s="319" t="s">
        <v>1876</v>
      </c>
      <c r="AJ296" s="325">
        <v>0</v>
      </c>
      <c r="AK296" s="319" t="s">
        <v>1633</v>
      </c>
      <c r="AL296" s="319" t="s">
        <v>1633</v>
      </c>
      <c r="AM296" s="319" t="s">
        <v>1633</v>
      </c>
      <c r="AN296" s="319" t="s">
        <v>1633</v>
      </c>
      <c r="AO296" s="319" t="s">
        <v>1633</v>
      </c>
      <c r="AP296" s="183" t="s">
        <v>1880</v>
      </c>
      <c r="AQ296" s="183" t="s">
        <v>2113</v>
      </c>
      <c r="AS296" s="183" t="s">
        <v>1636</v>
      </c>
      <c r="AT296" s="183" t="s">
        <v>1817</v>
      </c>
      <c r="AU296" s="183" t="str">
        <f t="shared" si="8"/>
        <v>SMS</v>
      </c>
      <c r="AV296" s="324">
        <f t="shared" si="9"/>
        <v>55846</v>
      </c>
    </row>
    <row r="297" spans="1:48" x14ac:dyDescent="0.25">
      <c r="A297" s="319" t="s">
        <v>1867</v>
      </c>
      <c r="B297" s="319" t="s">
        <v>1828</v>
      </c>
      <c r="C297" s="319" t="s">
        <v>1868</v>
      </c>
      <c r="D297" s="319" t="s">
        <v>1917</v>
      </c>
      <c r="E297" s="320">
        <v>45734</v>
      </c>
      <c r="F297" s="319" t="s">
        <v>2628</v>
      </c>
      <c r="G297" s="319" t="s">
        <v>2629</v>
      </c>
      <c r="H297" s="319">
        <v>50300030</v>
      </c>
      <c r="I297" s="319" t="s">
        <v>2630</v>
      </c>
      <c r="J297" s="319" t="s">
        <v>1633</v>
      </c>
      <c r="K297" s="319" t="s">
        <v>1371</v>
      </c>
      <c r="L297" s="320">
        <v>45734</v>
      </c>
      <c r="M297" s="319" t="s">
        <v>2554</v>
      </c>
      <c r="N297" s="319" t="s">
        <v>1898</v>
      </c>
      <c r="O297" s="320"/>
      <c r="P297" s="319" t="s">
        <v>1873</v>
      </c>
      <c r="Q297" s="319" t="s">
        <v>89</v>
      </c>
      <c r="R297" s="321">
        <v>-15399.6</v>
      </c>
      <c r="S297" s="319" t="s">
        <v>89</v>
      </c>
      <c r="T297" s="321">
        <v>-15399.6</v>
      </c>
      <c r="U297" s="319" t="s">
        <v>306</v>
      </c>
      <c r="V297" s="319" t="s">
        <v>307</v>
      </c>
      <c r="W297" s="319" t="s">
        <v>1633</v>
      </c>
      <c r="X297" s="319" t="s">
        <v>1633</v>
      </c>
      <c r="Y297" s="319" t="s">
        <v>1633</v>
      </c>
      <c r="Z297" s="319" t="s">
        <v>1633</v>
      </c>
      <c r="AA297" s="319" t="s">
        <v>1874</v>
      </c>
      <c r="AB297" s="319" t="s">
        <v>1633</v>
      </c>
      <c r="AC297" s="320">
        <v>45756</v>
      </c>
      <c r="AD297" s="319"/>
      <c r="AE297" s="319"/>
      <c r="AF297" s="319" t="s">
        <v>1633</v>
      </c>
      <c r="AG297" s="319" t="s">
        <v>1633</v>
      </c>
      <c r="AH297" s="319" t="s">
        <v>1875</v>
      </c>
      <c r="AI297" s="319" t="s">
        <v>1876</v>
      </c>
      <c r="AJ297" s="325">
        <v>0</v>
      </c>
      <c r="AK297" s="319" t="s">
        <v>1633</v>
      </c>
      <c r="AL297" s="319" t="s">
        <v>1633</v>
      </c>
      <c r="AM297" s="319" t="s">
        <v>1633</v>
      </c>
      <c r="AN297" s="319" t="s">
        <v>1633</v>
      </c>
      <c r="AO297" s="319" t="s">
        <v>1633</v>
      </c>
      <c r="AP297" s="183" t="s">
        <v>1880</v>
      </c>
      <c r="AQ297" s="183" t="s">
        <v>2113</v>
      </c>
      <c r="AS297" s="183" t="s">
        <v>1636</v>
      </c>
      <c r="AT297" s="183" t="s">
        <v>1817</v>
      </c>
      <c r="AU297" s="183" t="str">
        <f t="shared" si="8"/>
        <v>SMS</v>
      </c>
      <c r="AV297" s="324">
        <f t="shared" si="9"/>
        <v>-254093400</v>
      </c>
    </row>
    <row r="298" spans="1:48" x14ac:dyDescent="0.25">
      <c r="A298" s="319" t="s">
        <v>1867</v>
      </c>
      <c r="B298" s="319" t="s">
        <v>1828</v>
      </c>
      <c r="C298" s="319" t="s">
        <v>1868</v>
      </c>
      <c r="D298" s="319" t="s">
        <v>1917</v>
      </c>
      <c r="E298" s="320">
        <v>45747</v>
      </c>
      <c r="F298" s="319" t="s">
        <v>2631</v>
      </c>
      <c r="G298" s="319" t="s">
        <v>2632</v>
      </c>
      <c r="H298" s="319">
        <v>50300010</v>
      </c>
      <c r="I298" s="319" t="s">
        <v>2633</v>
      </c>
      <c r="J298" s="319" t="s">
        <v>1633</v>
      </c>
      <c r="K298" s="319" t="s">
        <v>1369</v>
      </c>
      <c r="L298" s="320">
        <v>45747</v>
      </c>
      <c r="M298" s="319" t="s">
        <v>2591</v>
      </c>
      <c r="N298" s="319" t="s">
        <v>1976</v>
      </c>
      <c r="O298" s="320"/>
      <c r="P298" s="319" t="s">
        <v>1873</v>
      </c>
      <c r="Q298" s="319" t="s">
        <v>1534</v>
      </c>
      <c r="R298" s="322">
        <v>1898764</v>
      </c>
      <c r="S298" s="319" t="s">
        <v>89</v>
      </c>
      <c r="T298" s="321">
        <v>114.47</v>
      </c>
      <c r="U298" s="319" t="s">
        <v>306</v>
      </c>
      <c r="V298" s="319" t="s">
        <v>307</v>
      </c>
      <c r="W298" s="319" t="s">
        <v>1633</v>
      </c>
      <c r="X298" s="319" t="s">
        <v>1633</v>
      </c>
      <c r="Y298" s="319" t="s">
        <v>1633</v>
      </c>
      <c r="Z298" s="319" t="s">
        <v>1633</v>
      </c>
      <c r="AA298" s="319" t="s">
        <v>1874</v>
      </c>
      <c r="AB298" s="319" t="s">
        <v>1633</v>
      </c>
      <c r="AC298" s="320">
        <v>45756</v>
      </c>
      <c r="AD298" s="319"/>
      <c r="AE298" s="319"/>
      <c r="AF298" s="319" t="s">
        <v>1633</v>
      </c>
      <c r="AG298" s="319" t="s">
        <v>1633</v>
      </c>
      <c r="AH298" s="319" t="s">
        <v>1875</v>
      </c>
      <c r="AI298" s="319" t="s">
        <v>1876</v>
      </c>
      <c r="AJ298" s="325">
        <v>0</v>
      </c>
      <c r="AK298" s="319" t="s">
        <v>1633</v>
      </c>
      <c r="AL298" s="319" t="s">
        <v>1633</v>
      </c>
      <c r="AM298" s="319" t="s">
        <v>1633</v>
      </c>
      <c r="AN298" s="319" t="s">
        <v>1633</v>
      </c>
      <c r="AO298" s="319" t="s">
        <v>1633</v>
      </c>
      <c r="AP298" s="183" t="s">
        <v>1880</v>
      </c>
      <c r="AQ298" s="183" t="s">
        <v>2113</v>
      </c>
      <c r="AS298" s="183" t="s">
        <v>1636</v>
      </c>
      <c r="AT298" s="183" t="s">
        <v>1817</v>
      </c>
      <c r="AU298" s="183" t="str">
        <f t="shared" si="8"/>
        <v>SMS</v>
      </c>
      <c r="AV298" s="324">
        <f t="shared" si="9"/>
        <v>1898764</v>
      </c>
    </row>
    <row r="299" spans="1:48" x14ac:dyDescent="0.25">
      <c r="A299" s="319" t="s">
        <v>1867</v>
      </c>
      <c r="B299" s="319" t="s">
        <v>1828</v>
      </c>
      <c r="C299" s="319" t="s">
        <v>1868</v>
      </c>
      <c r="D299" s="319" t="s">
        <v>1917</v>
      </c>
      <c r="E299" s="320">
        <v>45747</v>
      </c>
      <c r="F299" s="319" t="s">
        <v>2634</v>
      </c>
      <c r="G299" s="319" t="s">
        <v>2632</v>
      </c>
      <c r="H299" s="319">
        <v>50300010</v>
      </c>
      <c r="I299" s="319" t="s">
        <v>2633</v>
      </c>
      <c r="J299" s="319" t="s">
        <v>1633</v>
      </c>
      <c r="K299" s="319" t="s">
        <v>1369</v>
      </c>
      <c r="L299" s="320">
        <v>45747</v>
      </c>
      <c r="M299" s="319" t="s">
        <v>2591</v>
      </c>
      <c r="N299" s="319" t="s">
        <v>1976</v>
      </c>
      <c r="O299" s="320"/>
      <c r="P299" s="319" t="s">
        <v>1873</v>
      </c>
      <c r="Q299" s="319" t="s">
        <v>1534</v>
      </c>
      <c r="R299" s="322">
        <v>55846</v>
      </c>
      <c r="S299" s="319" t="s">
        <v>89</v>
      </c>
      <c r="T299" s="321">
        <v>3.37</v>
      </c>
      <c r="U299" s="319" t="s">
        <v>306</v>
      </c>
      <c r="V299" s="319" t="s">
        <v>307</v>
      </c>
      <c r="W299" s="319" t="s">
        <v>1633</v>
      </c>
      <c r="X299" s="319" t="s">
        <v>1633</v>
      </c>
      <c r="Y299" s="319" t="s">
        <v>1633</v>
      </c>
      <c r="Z299" s="319" t="s">
        <v>1633</v>
      </c>
      <c r="AA299" s="319" t="s">
        <v>1874</v>
      </c>
      <c r="AB299" s="319" t="s">
        <v>1633</v>
      </c>
      <c r="AC299" s="320">
        <v>45756</v>
      </c>
      <c r="AD299" s="319"/>
      <c r="AE299" s="319"/>
      <c r="AF299" s="319" t="s">
        <v>1633</v>
      </c>
      <c r="AG299" s="319" t="s">
        <v>1633</v>
      </c>
      <c r="AH299" s="319" t="s">
        <v>1875</v>
      </c>
      <c r="AI299" s="319" t="s">
        <v>1876</v>
      </c>
      <c r="AJ299" s="325">
        <v>0</v>
      </c>
      <c r="AK299" s="319" t="s">
        <v>1633</v>
      </c>
      <c r="AL299" s="319" t="s">
        <v>1633</v>
      </c>
      <c r="AM299" s="319" t="s">
        <v>1633</v>
      </c>
      <c r="AN299" s="319" t="s">
        <v>1633</v>
      </c>
      <c r="AO299" s="319" t="s">
        <v>1633</v>
      </c>
      <c r="AP299" s="183" t="s">
        <v>1880</v>
      </c>
      <c r="AQ299" s="183" t="s">
        <v>2113</v>
      </c>
      <c r="AS299" s="183" t="s">
        <v>1636</v>
      </c>
      <c r="AT299" s="183" t="s">
        <v>1817</v>
      </c>
      <c r="AU299" s="183" t="str">
        <f t="shared" si="8"/>
        <v>SMS</v>
      </c>
      <c r="AV299" s="324">
        <f t="shared" si="9"/>
        <v>55846</v>
      </c>
    </row>
    <row r="300" spans="1:48" x14ac:dyDescent="0.25">
      <c r="A300" s="319" t="s">
        <v>1867</v>
      </c>
      <c r="B300" s="319" t="s">
        <v>1828</v>
      </c>
      <c r="C300" s="319" t="s">
        <v>1868</v>
      </c>
      <c r="D300" s="319" t="s">
        <v>1917</v>
      </c>
      <c r="E300" s="320">
        <v>45747</v>
      </c>
      <c r="F300" s="319" t="s">
        <v>2635</v>
      </c>
      <c r="G300" s="319" t="s">
        <v>2413</v>
      </c>
      <c r="H300" s="319">
        <v>50300080</v>
      </c>
      <c r="I300" s="319" t="s">
        <v>2636</v>
      </c>
      <c r="J300" s="319" t="s">
        <v>1633</v>
      </c>
      <c r="K300" s="319" t="s">
        <v>1584</v>
      </c>
      <c r="L300" s="320">
        <v>45747</v>
      </c>
      <c r="M300" s="319" t="s">
        <v>2591</v>
      </c>
      <c r="N300" s="319" t="s">
        <v>1976</v>
      </c>
      <c r="O300" s="320"/>
      <c r="P300" s="319" t="s">
        <v>1873</v>
      </c>
      <c r="Q300" s="319" t="s">
        <v>1534</v>
      </c>
      <c r="R300" s="322">
        <v>27109544</v>
      </c>
      <c r="S300" s="319" t="s">
        <v>89</v>
      </c>
      <c r="T300" s="321">
        <v>1634.28</v>
      </c>
      <c r="U300" s="319" t="s">
        <v>306</v>
      </c>
      <c r="V300" s="319" t="s">
        <v>307</v>
      </c>
      <c r="W300" s="319" t="s">
        <v>1633</v>
      </c>
      <c r="X300" s="319" t="s">
        <v>1633</v>
      </c>
      <c r="Y300" s="319" t="s">
        <v>1633</v>
      </c>
      <c r="Z300" s="319" t="s">
        <v>1633</v>
      </c>
      <c r="AA300" s="319" t="s">
        <v>1874</v>
      </c>
      <c r="AB300" s="319" t="s">
        <v>1633</v>
      </c>
      <c r="AC300" s="320">
        <v>45756</v>
      </c>
      <c r="AD300" s="319"/>
      <c r="AE300" s="319"/>
      <c r="AF300" s="319" t="s">
        <v>1633</v>
      </c>
      <c r="AG300" s="319" t="s">
        <v>1633</v>
      </c>
      <c r="AH300" s="319" t="s">
        <v>1875</v>
      </c>
      <c r="AI300" s="319" t="s">
        <v>1876</v>
      </c>
      <c r="AJ300" s="325">
        <v>0</v>
      </c>
      <c r="AK300" s="319" t="s">
        <v>1633</v>
      </c>
      <c r="AL300" s="319" t="s">
        <v>1633</v>
      </c>
      <c r="AM300" s="319" t="s">
        <v>1633</v>
      </c>
      <c r="AN300" s="319" t="s">
        <v>1633</v>
      </c>
      <c r="AO300" s="319" t="s">
        <v>1633</v>
      </c>
      <c r="AP300" s="183" t="s">
        <v>1880</v>
      </c>
      <c r="AQ300" s="183" t="s">
        <v>2113</v>
      </c>
      <c r="AS300" s="183" t="s">
        <v>1636</v>
      </c>
      <c r="AT300" s="183" t="s">
        <v>1817</v>
      </c>
      <c r="AU300" s="183" t="str">
        <f t="shared" si="8"/>
        <v>SMS</v>
      </c>
      <c r="AV300" s="324">
        <f t="shared" si="9"/>
        <v>27109544</v>
      </c>
    </row>
    <row r="301" spans="1:48" x14ac:dyDescent="0.25">
      <c r="A301" s="319" t="s">
        <v>1867</v>
      </c>
      <c r="B301" s="319" t="s">
        <v>1828</v>
      </c>
      <c r="C301" s="319" t="s">
        <v>1868</v>
      </c>
      <c r="D301" s="319" t="s">
        <v>1917</v>
      </c>
      <c r="E301" s="320">
        <v>45747</v>
      </c>
      <c r="F301" s="319" t="s">
        <v>2415</v>
      </c>
      <c r="G301" s="319" t="s">
        <v>2416</v>
      </c>
      <c r="H301" s="319">
        <v>53100010</v>
      </c>
      <c r="I301" s="319" t="s">
        <v>2637</v>
      </c>
      <c r="J301" s="319" t="s">
        <v>1633</v>
      </c>
      <c r="K301" s="319" t="s">
        <v>644</v>
      </c>
      <c r="L301" s="320">
        <v>45747</v>
      </c>
      <c r="M301" s="319" t="s">
        <v>2591</v>
      </c>
      <c r="N301" s="319" t="s">
        <v>2418</v>
      </c>
      <c r="O301" s="320"/>
      <c r="P301" s="319" t="s">
        <v>1873</v>
      </c>
      <c r="Q301" s="319" t="s">
        <v>89</v>
      </c>
      <c r="R301" s="321">
        <v>14148.72</v>
      </c>
      <c r="S301" s="319" t="s">
        <v>89</v>
      </c>
      <c r="T301" s="321">
        <v>14148.72</v>
      </c>
      <c r="U301" s="319" t="s">
        <v>306</v>
      </c>
      <c r="V301" s="319" t="s">
        <v>307</v>
      </c>
      <c r="W301" s="319" t="s">
        <v>1633</v>
      </c>
      <c r="X301" s="319" t="s">
        <v>1633</v>
      </c>
      <c r="Y301" s="319" t="s">
        <v>1633</v>
      </c>
      <c r="Z301" s="319" t="s">
        <v>1633</v>
      </c>
      <c r="AA301" s="319" t="s">
        <v>1874</v>
      </c>
      <c r="AB301" s="319" t="s">
        <v>1633</v>
      </c>
      <c r="AC301" s="320">
        <v>45757</v>
      </c>
      <c r="AD301" s="319"/>
      <c r="AE301" s="319"/>
      <c r="AF301" s="319" t="s">
        <v>1633</v>
      </c>
      <c r="AG301" s="319" t="s">
        <v>1633</v>
      </c>
      <c r="AH301" s="319" t="s">
        <v>1875</v>
      </c>
      <c r="AI301" s="319" t="s">
        <v>1876</v>
      </c>
      <c r="AJ301" s="325">
        <v>0</v>
      </c>
      <c r="AK301" s="319" t="s">
        <v>1633</v>
      </c>
      <c r="AL301" s="319" t="s">
        <v>1633</v>
      </c>
      <c r="AM301" s="319" t="s">
        <v>1633</v>
      </c>
      <c r="AN301" s="319" t="s">
        <v>1633</v>
      </c>
      <c r="AO301" s="319" t="s">
        <v>1633</v>
      </c>
      <c r="AP301" s="183" t="s">
        <v>1880</v>
      </c>
      <c r="AQ301" s="183" t="s">
        <v>2113</v>
      </c>
      <c r="AS301" s="183" t="s">
        <v>1641</v>
      </c>
      <c r="AT301" s="183" t="s">
        <v>1817</v>
      </c>
      <c r="AU301" s="183" t="str">
        <f t="shared" si="8"/>
        <v>SMS</v>
      </c>
      <c r="AV301" s="324">
        <f t="shared" si="9"/>
        <v>233453880</v>
      </c>
    </row>
    <row r="302" spans="1:48" x14ac:dyDescent="0.25">
      <c r="A302" s="319" t="s">
        <v>1867</v>
      </c>
      <c r="B302" s="319" t="s">
        <v>1828</v>
      </c>
      <c r="C302" s="319" t="s">
        <v>1868</v>
      </c>
      <c r="D302" s="319" t="s">
        <v>1917</v>
      </c>
      <c r="E302" s="320">
        <v>45747</v>
      </c>
      <c r="F302" s="319" t="s">
        <v>2415</v>
      </c>
      <c r="G302" s="319" t="s">
        <v>2416</v>
      </c>
      <c r="H302" s="319">
        <v>50200010</v>
      </c>
      <c r="I302" s="319" t="s">
        <v>2637</v>
      </c>
      <c r="J302" s="319" t="s">
        <v>1633</v>
      </c>
      <c r="K302" s="319" t="s">
        <v>1635</v>
      </c>
      <c r="L302" s="320">
        <v>45747</v>
      </c>
      <c r="M302" s="319" t="s">
        <v>2591</v>
      </c>
      <c r="N302" s="319" t="s">
        <v>2418</v>
      </c>
      <c r="O302" s="320"/>
      <c r="P302" s="319" t="s">
        <v>1873</v>
      </c>
      <c r="Q302" s="319" t="s">
        <v>89</v>
      </c>
      <c r="R302" s="321">
        <v>-14148.72</v>
      </c>
      <c r="S302" s="319" t="s">
        <v>89</v>
      </c>
      <c r="T302" s="321">
        <v>-14148.72</v>
      </c>
      <c r="U302" s="319" t="s">
        <v>306</v>
      </c>
      <c r="V302" s="319" t="s">
        <v>307</v>
      </c>
      <c r="W302" s="319" t="s">
        <v>1633</v>
      </c>
      <c r="X302" s="319" t="s">
        <v>1633</v>
      </c>
      <c r="Y302" s="319" t="s">
        <v>1633</v>
      </c>
      <c r="Z302" s="319" t="s">
        <v>1633</v>
      </c>
      <c r="AA302" s="319" t="s">
        <v>1874</v>
      </c>
      <c r="AB302" s="319" t="s">
        <v>1633</v>
      </c>
      <c r="AC302" s="320">
        <v>45757</v>
      </c>
      <c r="AD302" s="319"/>
      <c r="AE302" s="319"/>
      <c r="AF302" s="319" t="s">
        <v>1633</v>
      </c>
      <c r="AG302" s="319" t="s">
        <v>1633</v>
      </c>
      <c r="AH302" s="319" t="s">
        <v>1875</v>
      </c>
      <c r="AI302" s="319" t="s">
        <v>1876</v>
      </c>
      <c r="AJ302" s="325">
        <v>0</v>
      </c>
      <c r="AK302" s="319" t="s">
        <v>1633</v>
      </c>
      <c r="AL302" s="319" t="s">
        <v>1633</v>
      </c>
      <c r="AM302" s="319" t="s">
        <v>1633</v>
      </c>
      <c r="AN302" s="319" t="s">
        <v>1633</v>
      </c>
      <c r="AO302" s="319" t="s">
        <v>1633</v>
      </c>
      <c r="AP302" s="183" t="s">
        <v>1880</v>
      </c>
      <c r="AQ302" s="183" t="s">
        <v>2113</v>
      </c>
      <c r="AS302" s="183" t="s">
        <v>1634</v>
      </c>
      <c r="AT302" s="183" t="s">
        <v>1817</v>
      </c>
      <c r="AU302" s="183" t="str">
        <f t="shared" si="8"/>
        <v>SMS</v>
      </c>
      <c r="AV302" s="324">
        <f t="shared" si="9"/>
        <v>-233453880</v>
      </c>
    </row>
    <row r="303" spans="1:48" x14ac:dyDescent="0.25">
      <c r="A303" s="319" t="s">
        <v>1867</v>
      </c>
      <c r="B303" s="319" t="s">
        <v>1828</v>
      </c>
      <c r="C303" s="319" t="s">
        <v>1868</v>
      </c>
      <c r="D303" s="319" t="s">
        <v>1917</v>
      </c>
      <c r="E303" s="320">
        <v>45747</v>
      </c>
      <c r="F303" s="319" t="s">
        <v>2638</v>
      </c>
      <c r="G303" s="319" t="s">
        <v>2639</v>
      </c>
      <c r="H303" s="319">
        <v>50600050</v>
      </c>
      <c r="I303" s="319" t="s">
        <v>2640</v>
      </c>
      <c r="J303" s="319" t="s">
        <v>1633</v>
      </c>
      <c r="K303" s="319" t="s">
        <v>448</v>
      </c>
      <c r="L303" s="320">
        <v>45747</v>
      </c>
      <c r="M303" s="319" t="s">
        <v>2591</v>
      </c>
      <c r="N303" s="319" t="s">
        <v>2641</v>
      </c>
      <c r="O303" s="320"/>
      <c r="P303" s="319" t="s">
        <v>1873</v>
      </c>
      <c r="Q303" s="319" t="s">
        <v>1534</v>
      </c>
      <c r="R303" s="322">
        <v>3484012</v>
      </c>
      <c r="S303" s="319" t="s">
        <v>89</v>
      </c>
      <c r="T303" s="321">
        <v>213.78</v>
      </c>
      <c r="U303" s="319" t="s">
        <v>306</v>
      </c>
      <c r="V303" s="319" t="s">
        <v>307</v>
      </c>
      <c r="W303" s="319" t="s">
        <v>1633</v>
      </c>
      <c r="X303" s="319" t="s">
        <v>1633</v>
      </c>
      <c r="Y303" s="319" t="s">
        <v>1633</v>
      </c>
      <c r="Z303" s="319" t="s">
        <v>1633</v>
      </c>
      <c r="AA303" s="319" t="s">
        <v>1874</v>
      </c>
      <c r="AB303" s="319" t="s">
        <v>1633</v>
      </c>
      <c r="AC303" s="320">
        <v>45757</v>
      </c>
      <c r="AD303" s="319"/>
      <c r="AE303" s="319"/>
      <c r="AF303" s="319" t="s">
        <v>1633</v>
      </c>
      <c r="AG303" s="319" t="s">
        <v>1633</v>
      </c>
      <c r="AH303" s="319" t="s">
        <v>1875</v>
      </c>
      <c r="AI303" s="319" t="s">
        <v>1876</v>
      </c>
      <c r="AJ303" s="325">
        <v>0</v>
      </c>
      <c r="AK303" s="319" t="s">
        <v>1633</v>
      </c>
      <c r="AL303" s="319" t="s">
        <v>1633</v>
      </c>
      <c r="AM303" s="319" t="s">
        <v>1633</v>
      </c>
      <c r="AN303" s="319" t="s">
        <v>1633</v>
      </c>
      <c r="AO303" s="319" t="s">
        <v>1633</v>
      </c>
      <c r="AP303" s="183" t="s">
        <v>1880</v>
      </c>
      <c r="AQ303" s="183" t="s">
        <v>2113</v>
      </c>
      <c r="AS303" s="183" t="s">
        <v>448</v>
      </c>
      <c r="AT303" s="183" t="s">
        <v>1817</v>
      </c>
      <c r="AU303" s="183" t="str">
        <f t="shared" si="8"/>
        <v>SMS</v>
      </c>
      <c r="AV303" s="324">
        <f t="shared" si="9"/>
        <v>3484012</v>
      </c>
    </row>
    <row r="304" spans="1:48" x14ac:dyDescent="0.25">
      <c r="A304" s="319" t="s">
        <v>1867</v>
      </c>
      <c r="B304" s="319" t="s">
        <v>1833</v>
      </c>
      <c r="C304" s="319" t="s">
        <v>1868</v>
      </c>
      <c r="D304" s="319" t="s">
        <v>1869</v>
      </c>
      <c r="E304" s="320">
        <v>45756</v>
      </c>
      <c r="F304" s="319" t="s">
        <v>2642</v>
      </c>
      <c r="G304" s="319" t="s">
        <v>1633</v>
      </c>
      <c r="H304" s="319">
        <v>50200010</v>
      </c>
      <c r="I304" s="319" t="s">
        <v>2643</v>
      </c>
      <c r="J304" s="319" t="s">
        <v>1633</v>
      </c>
      <c r="K304" s="319" t="s">
        <v>1635</v>
      </c>
      <c r="L304" s="320">
        <v>45756</v>
      </c>
      <c r="M304" s="319" t="s">
        <v>2644</v>
      </c>
      <c r="N304" s="319" t="s">
        <v>1633</v>
      </c>
      <c r="O304" s="320"/>
      <c r="P304" s="319" t="s">
        <v>1873</v>
      </c>
      <c r="Q304" s="319" t="s">
        <v>89</v>
      </c>
      <c r="R304" s="321">
        <v>33.47</v>
      </c>
      <c r="S304" s="319" t="s">
        <v>89</v>
      </c>
      <c r="T304" s="321">
        <v>33.47</v>
      </c>
      <c r="U304" s="319" t="s">
        <v>306</v>
      </c>
      <c r="V304" s="319" t="s">
        <v>307</v>
      </c>
      <c r="W304" s="319" t="s">
        <v>1633</v>
      </c>
      <c r="X304" s="319" t="s">
        <v>1633</v>
      </c>
      <c r="Y304" s="319" t="s">
        <v>1633</v>
      </c>
      <c r="Z304" s="319" t="s">
        <v>1633</v>
      </c>
      <c r="AA304" s="319" t="s">
        <v>1874</v>
      </c>
      <c r="AB304" s="319" t="s">
        <v>1633</v>
      </c>
      <c r="AC304" s="320">
        <v>45756</v>
      </c>
      <c r="AD304" s="319"/>
      <c r="AE304" s="319"/>
      <c r="AF304" s="319" t="s">
        <v>1633</v>
      </c>
      <c r="AG304" s="319" t="s">
        <v>1633</v>
      </c>
      <c r="AH304" s="319" t="s">
        <v>1875</v>
      </c>
      <c r="AI304" s="319" t="s">
        <v>1876</v>
      </c>
      <c r="AJ304" s="322">
        <v>2</v>
      </c>
      <c r="AK304" s="319" t="s">
        <v>1709</v>
      </c>
      <c r="AL304" s="323" t="s">
        <v>1877</v>
      </c>
      <c r="AM304" s="319" t="s">
        <v>2645</v>
      </c>
      <c r="AN304" s="319" t="s">
        <v>2646</v>
      </c>
      <c r="AO304" s="319" t="s">
        <v>1633</v>
      </c>
      <c r="AP304" s="183" t="s">
        <v>1880</v>
      </c>
      <c r="AQ304" s="183" t="s">
        <v>2113</v>
      </c>
      <c r="AS304" s="183" t="s">
        <v>1634</v>
      </c>
      <c r="AT304" s="183" t="s">
        <v>1817</v>
      </c>
      <c r="AU304" s="183" t="str">
        <f t="shared" si="8"/>
        <v>SMS</v>
      </c>
      <c r="AV304" s="324">
        <f t="shared" si="9"/>
        <v>552255</v>
      </c>
    </row>
    <row r="305" spans="1:48" x14ac:dyDescent="0.25">
      <c r="A305" s="319" t="s">
        <v>1867</v>
      </c>
      <c r="B305" s="319" t="s">
        <v>1833</v>
      </c>
      <c r="C305" s="319" t="s">
        <v>1868</v>
      </c>
      <c r="D305" s="319" t="s">
        <v>1869</v>
      </c>
      <c r="E305" s="320">
        <v>45761</v>
      </c>
      <c r="F305" s="319" t="s">
        <v>2647</v>
      </c>
      <c r="G305" s="319" t="s">
        <v>1633</v>
      </c>
      <c r="H305" s="319">
        <v>50200010</v>
      </c>
      <c r="I305" s="319" t="s">
        <v>2648</v>
      </c>
      <c r="J305" s="319" t="s">
        <v>1633</v>
      </c>
      <c r="K305" s="319" t="s">
        <v>1635</v>
      </c>
      <c r="L305" s="320">
        <v>45761</v>
      </c>
      <c r="M305" s="319" t="s">
        <v>2649</v>
      </c>
      <c r="N305" s="319" t="s">
        <v>1633</v>
      </c>
      <c r="O305" s="320"/>
      <c r="P305" s="319" t="s">
        <v>1873</v>
      </c>
      <c r="Q305" s="319" t="s">
        <v>89</v>
      </c>
      <c r="R305" s="321">
        <v>1.27</v>
      </c>
      <c r="S305" s="319" t="s">
        <v>89</v>
      </c>
      <c r="T305" s="321">
        <v>1.27</v>
      </c>
      <c r="U305" s="319" t="s">
        <v>306</v>
      </c>
      <c r="V305" s="319" t="s">
        <v>307</v>
      </c>
      <c r="W305" s="319" t="s">
        <v>1633</v>
      </c>
      <c r="X305" s="319" t="s">
        <v>1633</v>
      </c>
      <c r="Y305" s="319" t="s">
        <v>1633</v>
      </c>
      <c r="Z305" s="319" t="s">
        <v>1633</v>
      </c>
      <c r="AA305" s="319" t="s">
        <v>1874</v>
      </c>
      <c r="AB305" s="319" t="s">
        <v>1633</v>
      </c>
      <c r="AC305" s="320">
        <v>45761</v>
      </c>
      <c r="AD305" s="319"/>
      <c r="AE305" s="319"/>
      <c r="AF305" s="319" t="s">
        <v>1633</v>
      </c>
      <c r="AG305" s="319" t="s">
        <v>1633</v>
      </c>
      <c r="AH305" s="319" t="s">
        <v>1875</v>
      </c>
      <c r="AI305" s="319" t="s">
        <v>1876</v>
      </c>
      <c r="AJ305" s="322">
        <v>2</v>
      </c>
      <c r="AK305" s="319" t="s">
        <v>1709</v>
      </c>
      <c r="AL305" s="323" t="s">
        <v>1877</v>
      </c>
      <c r="AM305" s="319" t="s">
        <v>2305</v>
      </c>
      <c r="AN305" s="319" t="s">
        <v>2306</v>
      </c>
      <c r="AO305" s="319" t="s">
        <v>1633</v>
      </c>
      <c r="AP305" s="183" t="s">
        <v>1880</v>
      </c>
      <c r="AQ305" s="183" t="s">
        <v>2113</v>
      </c>
      <c r="AS305" s="183" t="s">
        <v>1634</v>
      </c>
      <c r="AT305" s="183" t="s">
        <v>1817</v>
      </c>
      <c r="AU305" s="183" t="str">
        <f t="shared" si="8"/>
        <v>SMS</v>
      </c>
      <c r="AV305" s="324">
        <f t="shared" si="9"/>
        <v>20955</v>
      </c>
    </row>
    <row r="306" spans="1:48" x14ac:dyDescent="0.25">
      <c r="A306" s="319" t="s">
        <v>1867</v>
      </c>
      <c r="B306" s="319" t="s">
        <v>1833</v>
      </c>
      <c r="C306" s="319" t="s">
        <v>1868</v>
      </c>
      <c r="D306" s="319" t="s">
        <v>1869</v>
      </c>
      <c r="E306" s="320">
        <v>45764</v>
      </c>
      <c r="F306" s="319" t="s">
        <v>2650</v>
      </c>
      <c r="G306" s="319" t="s">
        <v>1633</v>
      </c>
      <c r="H306" s="319">
        <v>50200010</v>
      </c>
      <c r="I306" s="319" t="s">
        <v>2651</v>
      </c>
      <c r="J306" s="319" t="s">
        <v>1633</v>
      </c>
      <c r="K306" s="319" t="s">
        <v>1635</v>
      </c>
      <c r="L306" s="320">
        <v>45764</v>
      </c>
      <c r="M306" s="319" t="s">
        <v>2652</v>
      </c>
      <c r="N306" s="319" t="s">
        <v>1633</v>
      </c>
      <c r="O306" s="320"/>
      <c r="P306" s="319" t="s">
        <v>1873</v>
      </c>
      <c r="Q306" s="319" t="s">
        <v>89</v>
      </c>
      <c r="R306" s="321">
        <v>39.42</v>
      </c>
      <c r="S306" s="319" t="s">
        <v>89</v>
      </c>
      <c r="T306" s="321">
        <v>39.42</v>
      </c>
      <c r="U306" s="319" t="s">
        <v>306</v>
      </c>
      <c r="V306" s="319" t="s">
        <v>307</v>
      </c>
      <c r="W306" s="319" t="s">
        <v>1633</v>
      </c>
      <c r="X306" s="319" t="s">
        <v>1633</v>
      </c>
      <c r="Y306" s="319" t="s">
        <v>1633</v>
      </c>
      <c r="Z306" s="319" t="s">
        <v>1633</v>
      </c>
      <c r="AA306" s="319" t="s">
        <v>1874</v>
      </c>
      <c r="AB306" s="319" t="s">
        <v>1633</v>
      </c>
      <c r="AC306" s="320">
        <v>45764</v>
      </c>
      <c r="AD306" s="319"/>
      <c r="AE306" s="319"/>
      <c r="AF306" s="319" t="s">
        <v>1633</v>
      </c>
      <c r="AG306" s="319" t="s">
        <v>1633</v>
      </c>
      <c r="AH306" s="319" t="s">
        <v>1875</v>
      </c>
      <c r="AI306" s="319" t="s">
        <v>1876</v>
      </c>
      <c r="AJ306" s="322">
        <v>2</v>
      </c>
      <c r="AK306" s="319" t="s">
        <v>1709</v>
      </c>
      <c r="AL306" s="323" t="s">
        <v>1877</v>
      </c>
      <c r="AM306" s="319" t="s">
        <v>2653</v>
      </c>
      <c r="AN306" s="319" t="s">
        <v>2654</v>
      </c>
      <c r="AO306" s="319" t="s">
        <v>1633</v>
      </c>
      <c r="AP306" s="183" t="s">
        <v>1880</v>
      </c>
      <c r="AQ306" s="183" t="s">
        <v>2113</v>
      </c>
      <c r="AS306" s="183" t="s">
        <v>1634</v>
      </c>
      <c r="AT306" s="183" t="s">
        <v>1817</v>
      </c>
      <c r="AU306" s="183" t="str">
        <f t="shared" si="8"/>
        <v>SMS</v>
      </c>
      <c r="AV306" s="324">
        <f t="shared" si="9"/>
        <v>650430</v>
      </c>
    </row>
    <row r="307" spans="1:48" x14ac:dyDescent="0.25">
      <c r="A307" s="319" t="s">
        <v>1867</v>
      </c>
      <c r="B307" s="319" t="s">
        <v>1833</v>
      </c>
      <c r="C307" s="319" t="s">
        <v>1868</v>
      </c>
      <c r="D307" s="319" t="s">
        <v>1869</v>
      </c>
      <c r="E307" s="320">
        <v>45770</v>
      </c>
      <c r="F307" s="319" t="s">
        <v>2655</v>
      </c>
      <c r="G307" s="319" t="s">
        <v>1633</v>
      </c>
      <c r="H307" s="319">
        <v>50200010</v>
      </c>
      <c r="I307" s="319" t="s">
        <v>2656</v>
      </c>
      <c r="J307" s="319" t="s">
        <v>1633</v>
      </c>
      <c r="K307" s="319" t="s">
        <v>1635</v>
      </c>
      <c r="L307" s="320">
        <v>45770</v>
      </c>
      <c r="M307" s="319" t="s">
        <v>2657</v>
      </c>
      <c r="N307" s="319" t="s">
        <v>1633</v>
      </c>
      <c r="O307" s="320"/>
      <c r="P307" s="319" t="s">
        <v>1873</v>
      </c>
      <c r="Q307" s="319" t="s">
        <v>89</v>
      </c>
      <c r="R307" s="321">
        <v>1369.5</v>
      </c>
      <c r="S307" s="319" t="s">
        <v>89</v>
      </c>
      <c r="T307" s="321">
        <v>1369.5</v>
      </c>
      <c r="U307" s="319" t="s">
        <v>306</v>
      </c>
      <c r="V307" s="319" t="s">
        <v>307</v>
      </c>
      <c r="W307" s="319" t="s">
        <v>1633</v>
      </c>
      <c r="X307" s="319" t="s">
        <v>1633</v>
      </c>
      <c r="Y307" s="319" t="s">
        <v>1633</v>
      </c>
      <c r="Z307" s="319" t="s">
        <v>1633</v>
      </c>
      <c r="AA307" s="319" t="s">
        <v>1874</v>
      </c>
      <c r="AB307" s="319" t="s">
        <v>1633</v>
      </c>
      <c r="AC307" s="320">
        <v>45770</v>
      </c>
      <c r="AD307" s="319"/>
      <c r="AE307" s="319"/>
      <c r="AF307" s="319" t="s">
        <v>1633</v>
      </c>
      <c r="AG307" s="319" t="s">
        <v>1633</v>
      </c>
      <c r="AH307" s="319" t="s">
        <v>1875</v>
      </c>
      <c r="AI307" s="319" t="s">
        <v>1876</v>
      </c>
      <c r="AJ307" s="322">
        <v>2</v>
      </c>
      <c r="AK307" s="319" t="s">
        <v>1709</v>
      </c>
      <c r="AL307" s="323" t="s">
        <v>1877</v>
      </c>
      <c r="AM307" s="319" t="s">
        <v>2658</v>
      </c>
      <c r="AN307" s="319" t="s">
        <v>2659</v>
      </c>
      <c r="AO307" s="319" t="s">
        <v>1633</v>
      </c>
      <c r="AP307" s="183" t="s">
        <v>1880</v>
      </c>
      <c r="AQ307" s="183" t="s">
        <v>2113</v>
      </c>
      <c r="AS307" s="183" t="s">
        <v>1634</v>
      </c>
      <c r="AT307" s="183" t="s">
        <v>1817</v>
      </c>
      <c r="AU307" s="183" t="str">
        <f t="shared" si="8"/>
        <v>SMS</v>
      </c>
      <c r="AV307" s="324">
        <f t="shared" si="9"/>
        <v>22596750</v>
      </c>
    </row>
    <row r="308" spans="1:48" x14ac:dyDescent="0.25">
      <c r="A308" s="319" t="s">
        <v>1867</v>
      </c>
      <c r="B308" s="319" t="s">
        <v>1833</v>
      </c>
      <c r="C308" s="319" t="s">
        <v>1868</v>
      </c>
      <c r="D308" s="319" t="s">
        <v>1869</v>
      </c>
      <c r="E308" s="320">
        <v>45770</v>
      </c>
      <c r="F308" s="319" t="s">
        <v>2655</v>
      </c>
      <c r="G308" s="319" t="s">
        <v>1633</v>
      </c>
      <c r="H308" s="319">
        <v>50200010</v>
      </c>
      <c r="I308" s="319" t="s">
        <v>2656</v>
      </c>
      <c r="J308" s="319" t="s">
        <v>1633</v>
      </c>
      <c r="K308" s="319" t="s">
        <v>1635</v>
      </c>
      <c r="L308" s="320">
        <v>45770</v>
      </c>
      <c r="M308" s="319" t="s">
        <v>2657</v>
      </c>
      <c r="N308" s="319" t="s">
        <v>1633</v>
      </c>
      <c r="O308" s="320"/>
      <c r="P308" s="319" t="s">
        <v>1873</v>
      </c>
      <c r="Q308" s="319" t="s">
        <v>89</v>
      </c>
      <c r="R308" s="321">
        <v>410.85</v>
      </c>
      <c r="S308" s="319" t="s">
        <v>89</v>
      </c>
      <c r="T308" s="321">
        <v>410.85</v>
      </c>
      <c r="U308" s="319" t="s">
        <v>306</v>
      </c>
      <c r="V308" s="319" t="s">
        <v>307</v>
      </c>
      <c r="W308" s="319" t="s">
        <v>1633</v>
      </c>
      <c r="X308" s="319" t="s">
        <v>1633</v>
      </c>
      <c r="Y308" s="319" t="s">
        <v>1633</v>
      </c>
      <c r="Z308" s="319" t="s">
        <v>1633</v>
      </c>
      <c r="AA308" s="319" t="s">
        <v>1874</v>
      </c>
      <c r="AB308" s="319" t="s">
        <v>1633</v>
      </c>
      <c r="AC308" s="320">
        <v>45770</v>
      </c>
      <c r="AD308" s="319"/>
      <c r="AE308" s="319"/>
      <c r="AF308" s="319" t="s">
        <v>1633</v>
      </c>
      <c r="AG308" s="319" t="s">
        <v>1633</v>
      </c>
      <c r="AH308" s="319" t="s">
        <v>1875</v>
      </c>
      <c r="AI308" s="319" t="s">
        <v>1876</v>
      </c>
      <c r="AJ308" s="322">
        <v>2</v>
      </c>
      <c r="AK308" s="319" t="s">
        <v>1709</v>
      </c>
      <c r="AL308" s="323" t="s">
        <v>1877</v>
      </c>
      <c r="AM308" s="319" t="s">
        <v>2660</v>
      </c>
      <c r="AN308" s="319" t="s">
        <v>2661</v>
      </c>
      <c r="AO308" s="319" t="s">
        <v>1633</v>
      </c>
      <c r="AP308" s="183" t="s">
        <v>1880</v>
      </c>
      <c r="AQ308" s="183" t="s">
        <v>2113</v>
      </c>
      <c r="AS308" s="183" t="s">
        <v>1634</v>
      </c>
      <c r="AT308" s="183" t="s">
        <v>1817</v>
      </c>
      <c r="AU308" s="183" t="str">
        <f t="shared" si="8"/>
        <v>SMS</v>
      </c>
      <c r="AV308" s="324">
        <f t="shared" si="9"/>
        <v>6779025</v>
      </c>
    </row>
    <row r="309" spans="1:48" x14ac:dyDescent="0.25">
      <c r="A309" s="319" t="s">
        <v>1867</v>
      </c>
      <c r="B309" s="319" t="s">
        <v>1833</v>
      </c>
      <c r="C309" s="319" t="s">
        <v>1868</v>
      </c>
      <c r="D309" s="319" t="s">
        <v>1869</v>
      </c>
      <c r="E309" s="320">
        <v>45770</v>
      </c>
      <c r="F309" s="319" t="s">
        <v>2655</v>
      </c>
      <c r="G309" s="319" t="s">
        <v>1633</v>
      </c>
      <c r="H309" s="319">
        <v>50200010</v>
      </c>
      <c r="I309" s="319" t="s">
        <v>2656</v>
      </c>
      <c r="J309" s="319" t="s">
        <v>1633</v>
      </c>
      <c r="K309" s="319" t="s">
        <v>1635</v>
      </c>
      <c r="L309" s="320">
        <v>45770</v>
      </c>
      <c r="M309" s="319" t="s">
        <v>2657</v>
      </c>
      <c r="N309" s="319" t="s">
        <v>1633</v>
      </c>
      <c r="O309" s="320"/>
      <c r="P309" s="319" t="s">
        <v>1873</v>
      </c>
      <c r="Q309" s="319" t="s">
        <v>89</v>
      </c>
      <c r="R309" s="321">
        <v>1095.5999999999999</v>
      </c>
      <c r="S309" s="319" t="s">
        <v>89</v>
      </c>
      <c r="T309" s="321">
        <v>1095.5999999999999</v>
      </c>
      <c r="U309" s="319" t="s">
        <v>306</v>
      </c>
      <c r="V309" s="319" t="s">
        <v>307</v>
      </c>
      <c r="W309" s="319" t="s">
        <v>1633</v>
      </c>
      <c r="X309" s="319" t="s">
        <v>1633</v>
      </c>
      <c r="Y309" s="319" t="s">
        <v>1633</v>
      </c>
      <c r="Z309" s="319" t="s">
        <v>1633</v>
      </c>
      <c r="AA309" s="319" t="s">
        <v>1874</v>
      </c>
      <c r="AB309" s="319" t="s">
        <v>1633</v>
      </c>
      <c r="AC309" s="320">
        <v>45770</v>
      </c>
      <c r="AD309" s="319"/>
      <c r="AE309" s="319"/>
      <c r="AF309" s="319" t="s">
        <v>1633</v>
      </c>
      <c r="AG309" s="319" t="s">
        <v>1633</v>
      </c>
      <c r="AH309" s="319" t="s">
        <v>1875</v>
      </c>
      <c r="AI309" s="319" t="s">
        <v>1876</v>
      </c>
      <c r="AJ309" s="322">
        <v>2</v>
      </c>
      <c r="AK309" s="319" t="s">
        <v>1709</v>
      </c>
      <c r="AL309" s="323" t="s">
        <v>1877</v>
      </c>
      <c r="AM309" s="319" t="s">
        <v>2662</v>
      </c>
      <c r="AN309" s="319" t="s">
        <v>2663</v>
      </c>
      <c r="AO309" s="319" t="s">
        <v>1633</v>
      </c>
      <c r="AP309" s="183" t="s">
        <v>1880</v>
      </c>
      <c r="AQ309" s="183" t="s">
        <v>2113</v>
      </c>
      <c r="AS309" s="183" t="s">
        <v>1634</v>
      </c>
      <c r="AT309" s="183" t="s">
        <v>1817</v>
      </c>
      <c r="AU309" s="183" t="str">
        <f t="shared" si="8"/>
        <v>SMS</v>
      </c>
      <c r="AV309" s="324">
        <f t="shared" si="9"/>
        <v>18077400</v>
      </c>
    </row>
    <row r="310" spans="1:48" x14ac:dyDescent="0.25">
      <c r="A310" s="319" t="s">
        <v>1867</v>
      </c>
      <c r="B310" s="319" t="s">
        <v>1833</v>
      </c>
      <c r="C310" s="319" t="s">
        <v>1868</v>
      </c>
      <c r="D310" s="319" t="s">
        <v>1869</v>
      </c>
      <c r="E310" s="320">
        <v>45770</v>
      </c>
      <c r="F310" s="319" t="s">
        <v>2664</v>
      </c>
      <c r="G310" s="319" t="s">
        <v>1633</v>
      </c>
      <c r="H310" s="319">
        <v>50200010</v>
      </c>
      <c r="I310" s="319" t="s">
        <v>2656</v>
      </c>
      <c r="J310" s="319" t="s">
        <v>1633</v>
      </c>
      <c r="K310" s="319" t="s">
        <v>1635</v>
      </c>
      <c r="L310" s="320">
        <v>45770</v>
      </c>
      <c r="M310" s="319" t="s">
        <v>2657</v>
      </c>
      <c r="N310" s="319" t="s">
        <v>1633</v>
      </c>
      <c r="O310" s="320"/>
      <c r="P310" s="319" t="s">
        <v>1873</v>
      </c>
      <c r="Q310" s="319" t="s">
        <v>89</v>
      </c>
      <c r="R310" s="321">
        <v>912.67</v>
      </c>
      <c r="S310" s="319" t="s">
        <v>89</v>
      </c>
      <c r="T310" s="321">
        <v>912.67</v>
      </c>
      <c r="U310" s="319" t="s">
        <v>306</v>
      </c>
      <c r="V310" s="319" t="s">
        <v>307</v>
      </c>
      <c r="W310" s="319" t="s">
        <v>1633</v>
      </c>
      <c r="X310" s="319" t="s">
        <v>1633</v>
      </c>
      <c r="Y310" s="319" t="s">
        <v>1633</v>
      </c>
      <c r="Z310" s="319" t="s">
        <v>1633</v>
      </c>
      <c r="AA310" s="319" t="s">
        <v>1874</v>
      </c>
      <c r="AB310" s="319" t="s">
        <v>1633</v>
      </c>
      <c r="AC310" s="320">
        <v>45770</v>
      </c>
      <c r="AD310" s="319"/>
      <c r="AE310" s="319"/>
      <c r="AF310" s="319" t="s">
        <v>1633</v>
      </c>
      <c r="AG310" s="319" t="s">
        <v>1633</v>
      </c>
      <c r="AH310" s="319" t="s">
        <v>1875</v>
      </c>
      <c r="AI310" s="319" t="s">
        <v>1876</v>
      </c>
      <c r="AJ310" s="322">
        <v>2</v>
      </c>
      <c r="AK310" s="319" t="s">
        <v>1709</v>
      </c>
      <c r="AL310" s="323" t="s">
        <v>1877</v>
      </c>
      <c r="AM310" s="319" t="s">
        <v>2665</v>
      </c>
      <c r="AN310" s="319" t="s">
        <v>2666</v>
      </c>
      <c r="AO310" s="319" t="s">
        <v>1633</v>
      </c>
      <c r="AP310" s="183" t="s">
        <v>1880</v>
      </c>
      <c r="AQ310" s="183" t="s">
        <v>2113</v>
      </c>
      <c r="AS310" s="183" t="s">
        <v>1634</v>
      </c>
      <c r="AT310" s="183" t="s">
        <v>1817</v>
      </c>
      <c r="AU310" s="183" t="str">
        <f t="shared" si="8"/>
        <v>SMS</v>
      </c>
      <c r="AV310" s="324">
        <f t="shared" si="9"/>
        <v>15059055</v>
      </c>
    </row>
    <row r="311" spans="1:48" x14ac:dyDescent="0.25">
      <c r="A311" s="319" t="s">
        <v>1867</v>
      </c>
      <c r="B311" s="319" t="s">
        <v>1833</v>
      </c>
      <c r="C311" s="319" t="s">
        <v>1868</v>
      </c>
      <c r="D311" s="319" t="s">
        <v>1869</v>
      </c>
      <c r="E311" s="320">
        <v>45754</v>
      </c>
      <c r="F311" s="319" t="s">
        <v>2382</v>
      </c>
      <c r="G311" s="319" t="s">
        <v>1633</v>
      </c>
      <c r="H311" s="319">
        <v>50200010</v>
      </c>
      <c r="I311" s="319" t="s">
        <v>2667</v>
      </c>
      <c r="J311" s="319" t="s">
        <v>1633</v>
      </c>
      <c r="K311" s="319" t="s">
        <v>1635</v>
      </c>
      <c r="L311" s="320">
        <v>45754</v>
      </c>
      <c r="M311" s="319" t="s">
        <v>2668</v>
      </c>
      <c r="N311" s="319" t="s">
        <v>1633</v>
      </c>
      <c r="O311" s="320"/>
      <c r="P311" s="319" t="s">
        <v>1873</v>
      </c>
      <c r="Q311" s="319" t="s">
        <v>89</v>
      </c>
      <c r="R311" s="321">
        <v>27.76</v>
      </c>
      <c r="S311" s="319" t="s">
        <v>89</v>
      </c>
      <c r="T311" s="321">
        <v>27.76</v>
      </c>
      <c r="U311" s="319" t="s">
        <v>306</v>
      </c>
      <c r="V311" s="319" t="s">
        <v>307</v>
      </c>
      <c r="W311" s="319" t="s">
        <v>1633</v>
      </c>
      <c r="X311" s="319" t="s">
        <v>1633</v>
      </c>
      <c r="Y311" s="319" t="s">
        <v>1633</v>
      </c>
      <c r="Z311" s="319" t="s">
        <v>1633</v>
      </c>
      <c r="AA311" s="319" t="s">
        <v>1874</v>
      </c>
      <c r="AB311" s="319" t="s">
        <v>1633</v>
      </c>
      <c r="AC311" s="320">
        <v>45754</v>
      </c>
      <c r="AD311" s="319"/>
      <c r="AE311" s="319"/>
      <c r="AF311" s="319" t="s">
        <v>1633</v>
      </c>
      <c r="AG311" s="319" t="s">
        <v>1633</v>
      </c>
      <c r="AH311" s="319" t="s">
        <v>1875</v>
      </c>
      <c r="AI311" s="319" t="s">
        <v>1876</v>
      </c>
      <c r="AJ311" s="322">
        <v>2</v>
      </c>
      <c r="AK311" s="319" t="s">
        <v>1709</v>
      </c>
      <c r="AL311" s="323" t="s">
        <v>1877</v>
      </c>
      <c r="AM311" s="319" t="s">
        <v>2669</v>
      </c>
      <c r="AN311" s="319" t="s">
        <v>2670</v>
      </c>
      <c r="AO311" s="319" t="s">
        <v>1633</v>
      </c>
      <c r="AP311" s="183" t="s">
        <v>1880</v>
      </c>
      <c r="AQ311" s="183" t="s">
        <v>2113</v>
      </c>
      <c r="AS311" s="183" t="s">
        <v>1634</v>
      </c>
      <c r="AT311" s="183" t="s">
        <v>1817</v>
      </c>
      <c r="AU311" s="183" t="str">
        <f t="shared" si="8"/>
        <v>SMS</v>
      </c>
      <c r="AV311" s="324">
        <f t="shared" si="9"/>
        <v>458040</v>
      </c>
    </row>
    <row r="312" spans="1:48" x14ac:dyDescent="0.25">
      <c r="A312" s="319" t="s">
        <v>1867</v>
      </c>
      <c r="B312" s="319" t="s">
        <v>1833</v>
      </c>
      <c r="C312" s="319" t="s">
        <v>1868</v>
      </c>
      <c r="D312" s="319" t="s">
        <v>1869</v>
      </c>
      <c r="E312" s="320">
        <v>45759</v>
      </c>
      <c r="F312" s="319" t="s">
        <v>2671</v>
      </c>
      <c r="G312" s="319" t="s">
        <v>1633</v>
      </c>
      <c r="H312" s="319">
        <v>50200010</v>
      </c>
      <c r="I312" s="319" t="s">
        <v>2672</v>
      </c>
      <c r="J312" s="319" t="s">
        <v>1633</v>
      </c>
      <c r="K312" s="319" t="s">
        <v>1635</v>
      </c>
      <c r="L312" s="320">
        <v>45759</v>
      </c>
      <c r="M312" s="319" t="s">
        <v>2673</v>
      </c>
      <c r="N312" s="319" t="s">
        <v>1633</v>
      </c>
      <c r="O312" s="320"/>
      <c r="P312" s="319" t="s">
        <v>1873</v>
      </c>
      <c r="Q312" s="319" t="s">
        <v>89</v>
      </c>
      <c r="R312" s="321">
        <v>1.26</v>
      </c>
      <c r="S312" s="319" t="s">
        <v>89</v>
      </c>
      <c r="T312" s="321">
        <v>1.26</v>
      </c>
      <c r="U312" s="319" t="s">
        <v>306</v>
      </c>
      <c r="V312" s="319" t="s">
        <v>307</v>
      </c>
      <c r="W312" s="319" t="s">
        <v>1633</v>
      </c>
      <c r="X312" s="319" t="s">
        <v>1633</v>
      </c>
      <c r="Y312" s="319" t="s">
        <v>1633</v>
      </c>
      <c r="Z312" s="319" t="s">
        <v>1633</v>
      </c>
      <c r="AA312" s="319" t="s">
        <v>1874</v>
      </c>
      <c r="AB312" s="319" t="s">
        <v>1633</v>
      </c>
      <c r="AC312" s="320">
        <v>45759</v>
      </c>
      <c r="AD312" s="319"/>
      <c r="AE312" s="319"/>
      <c r="AF312" s="319" t="s">
        <v>1633</v>
      </c>
      <c r="AG312" s="319" t="s">
        <v>1633</v>
      </c>
      <c r="AH312" s="319" t="s">
        <v>1875</v>
      </c>
      <c r="AI312" s="319" t="s">
        <v>1876</v>
      </c>
      <c r="AJ312" s="322">
        <v>2</v>
      </c>
      <c r="AK312" s="319" t="s">
        <v>1709</v>
      </c>
      <c r="AL312" s="323" t="s">
        <v>1877</v>
      </c>
      <c r="AM312" s="319" t="s">
        <v>2305</v>
      </c>
      <c r="AN312" s="319" t="s">
        <v>2306</v>
      </c>
      <c r="AO312" s="319" t="s">
        <v>1633</v>
      </c>
      <c r="AP312" s="183" t="s">
        <v>1880</v>
      </c>
      <c r="AQ312" s="183" t="s">
        <v>2113</v>
      </c>
      <c r="AS312" s="183" t="s">
        <v>1634</v>
      </c>
      <c r="AT312" s="183" t="s">
        <v>1817</v>
      </c>
      <c r="AU312" s="183" t="str">
        <f t="shared" si="8"/>
        <v>SMS</v>
      </c>
      <c r="AV312" s="324">
        <f t="shared" si="9"/>
        <v>20790</v>
      </c>
    </row>
    <row r="313" spans="1:48" x14ac:dyDescent="0.25">
      <c r="A313" s="319" t="s">
        <v>1867</v>
      </c>
      <c r="B313" s="319" t="s">
        <v>1833</v>
      </c>
      <c r="C313" s="319" t="s">
        <v>1868</v>
      </c>
      <c r="D313" s="319" t="s">
        <v>1869</v>
      </c>
      <c r="E313" s="320">
        <v>45754</v>
      </c>
      <c r="F313" s="319" t="s">
        <v>2674</v>
      </c>
      <c r="G313" s="319" t="s">
        <v>1633</v>
      </c>
      <c r="H313" s="319">
        <v>50200010</v>
      </c>
      <c r="I313" s="319" t="s">
        <v>2667</v>
      </c>
      <c r="J313" s="319" t="s">
        <v>1633</v>
      </c>
      <c r="K313" s="319" t="s">
        <v>1635</v>
      </c>
      <c r="L313" s="320">
        <v>45754</v>
      </c>
      <c r="M313" s="319" t="s">
        <v>2668</v>
      </c>
      <c r="N313" s="319" t="s">
        <v>1633</v>
      </c>
      <c r="O313" s="320"/>
      <c r="P313" s="319" t="s">
        <v>1873</v>
      </c>
      <c r="Q313" s="319" t="s">
        <v>89</v>
      </c>
      <c r="R313" s="321">
        <v>104.27</v>
      </c>
      <c r="S313" s="319" t="s">
        <v>89</v>
      </c>
      <c r="T313" s="321">
        <v>104.27</v>
      </c>
      <c r="U313" s="319" t="s">
        <v>306</v>
      </c>
      <c r="V313" s="319" t="s">
        <v>307</v>
      </c>
      <c r="W313" s="319" t="s">
        <v>1633</v>
      </c>
      <c r="X313" s="319" t="s">
        <v>1633</v>
      </c>
      <c r="Y313" s="319" t="s">
        <v>1633</v>
      </c>
      <c r="Z313" s="319" t="s">
        <v>1633</v>
      </c>
      <c r="AA313" s="319" t="s">
        <v>1874</v>
      </c>
      <c r="AB313" s="319" t="s">
        <v>1633</v>
      </c>
      <c r="AC313" s="320">
        <v>45754</v>
      </c>
      <c r="AD313" s="319"/>
      <c r="AE313" s="319"/>
      <c r="AF313" s="319" t="s">
        <v>1633</v>
      </c>
      <c r="AG313" s="319" t="s">
        <v>1633</v>
      </c>
      <c r="AH313" s="319" t="s">
        <v>1875</v>
      </c>
      <c r="AI313" s="319" t="s">
        <v>1876</v>
      </c>
      <c r="AJ313" s="322">
        <v>1</v>
      </c>
      <c r="AK313" s="319" t="s">
        <v>1709</v>
      </c>
      <c r="AL313" s="323" t="s">
        <v>1877</v>
      </c>
      <c r="AM313" s="319" t="s">
        <v>2675</v>
      </c>
      <c r="AN313" s="319" t="s">
        <v>2676</v>
      </c>
      <c r="AO313" s="319" t="s">
        <v>1633</v>
      </c>
      <c r="AP313" s="183" t="s">
        <v>1880</v>
      </c>
      <c r="AQ313" s="183" t="s">
        <v>2113</v>
      </c>
      <c r="AS313" s="183" t="s">
        <v>1634</v>
      </c>
      <c r="AT313" s="183" t="s">
        <v>1817</v>
      </c>
      <c r="AU313" s="183" t="str">
        <f t="shared" si="8"/>
        <v>SMS</v>
      </c>
      <c r="AV313" s="324">
        <f t="shared" si="9"/>
        <v>1720455</v>
      </c>
    </row>
    <row r="314" spans="1:48" x14ac:dyDescent="0.25">
      <c r="A314" s="319" t="s">
        <v>1867</v>
      </c>
      <c r="B314" s="319" t="s">
        <v>1833</v>
      </c>
      <c r="C314" s="319" t="s">
        <v>1868</v>
      </c>
      <c r="D314" s="319" t="s">
        <v>1869</v>
      </c>
      <c r="E314" s="320">
        <v>45754</v>
      </c>
      <c r="F314" s="319" t="s">
        <v>2677</v>
      </c>
      <c r="G314" s="319" t="s">
        <v>1633</v>
      </c>
      <c r="H314" s="319">
        <v>50200010</v>
      </c>
      <c r="I314" s="319" t="s">
        <v>2667</v>
      </c>
      <c r="J314" s="319" t="s">
        <v>1633</v>
      </c>
      <c r="K314" s="319" t="s">
        <v>1635</v>
      </c>
      <c r="L314" s="320">
        <v>45754</v>
      </c>
      <c r="M314" s="319" t="s">
        <v>2668</v>
      </c>
      <c r="N314" s="319" t="s">
        <v>1633</v>
      </c>
      <c r="O314" s="320"/>
      <c r="P314" s="319" t="s">
        <v>1873</v>
      </c>
      <c r="Q314" s="319" t="s">
        <v>89</v>
      </c>
      <c r="R314" s="321">
        <v>4.2699999999999996</v>
      </c>
      <c r="S314" s="319" t="s">
        <v>89</v>
      </c>
      <c r="T314" s="321">
        <v>4.2699999999999996</v>
      </c>
      <c r="U314" s="319" t="s">
        <v>306</v>
      </c>
      <c r="V314" s="319" t="s">
        <v>307</v>
      </c>
      <c r="W314" s="319" t="s">
        <v>1633</v>
      </c>
      <c r="X314" s="319" t="s">
        <v>1633</v>
      </c>
      <c r="Y314" s="319" t="s">
        <v>1633</v>
      </c>
      <c r="Z314" s="319" t="s">
        <v>1633</v>
      </c>
      <c r="AA314" s="319" t="s">
        <v>1874</v>
      </c>
      <c r="AB314" s="319" t="s">
        <v>1633</v>
      </c>
      <c r="AC314" s="320">
        <v>45754</v>
      </c>
      <c r="AD314" s="319"/>
      <c r="AE314" s="319"/>
      <c r="AF314" s="319" t="s">
        <v>1633</v>
      </c>
      <c r="AG314" s="319" t="s">
        <v>1633</v>
      </c>
      <c r="AH314" s="319" t="s">
        <v>1875</v>
      </c>
      <c r="AI314" s="319" t="s">
        <v>1876</v>
      </c>
      <c r="AJ314" s="322">
        <v>1</v>
      </c>
      <c r="AK314" s="319" t="s">
        <v>2039</v>
      </c>
      <c r="AL314" s="323" t="s">
        <v>1877</v>
      </c>
      <c r="AM314" s="319" t="s">
        <v>2054</v>
      </c>
      <c r="AN314" s="319" t="s">
        <v>2055</v>
      </c>
      <c r="AO314" s="319" t="s">
        <v>1633</v>
      </c>
      <c r="AP314" s="183" t="s">
        <v>1880</v>
      </c>
      <c r="AQ314" s="183" t="s">
        <v>2113</v>
      </c>
      <c r="AS314" s="183" t="s">
        <v>1634</v>
      </c>
      <c r="AT314" s="183" t="s">
        <v>1817</v>
      </c>
      <c r="AU314" s="183" t="str">
        <f t="shared" si="8"/>
        <v>SMS</v>
      </c>
      <c r="AV314" s="324">
        <f t="shared" si="9"/>
        <v>70455</v>
      </c>
    </row>
    <row r="315" spans="1:48" x14ac:dyDescent="0.25">
      <c r="A315" s="319" t="s">
        <v>1867</v>
      </c>
      <c r="B315" s="319" t="s">
        <v>1833</v>
      </c>
      <c r="C315" s="319" t="s">
        <v>1868</v>
      </c>
      <c r="D315" s="319" t="s">
        <v>1869</v>
      </c>
      <c r="E315" s="320">
        <v>45756</v>
      </c>
      <c r="F315" s="319" t="s">
        <v>2678</v>
      </c>
      <c r="G315" s="319" t="s">
        <v>1633</v>
      </c>
      <c r="H315" s="319">
        <v>50200010</v>
      </c>
      <c r="I315" s="319" t="s">
        <v>2679</v>
      </c>
      <c r="J315" s="319" t="s">
        <v>1633</v>
      </c>
      <c r="K315" s="319" t="s">
        <v>1635</v>
      </c>
      <c r="L315" s="320">
        <v>45756</v>
      </c>
      <c r="M315" s="319" t="s">
        <v>2644</v>
      </c>
      <c r="N315" s="319" t="s">
        <v>1633</v>
      </c>
      <c r="O315" s="320"/>
      <c r="P315" s="319" t="s">
        <v>1873</v>
      </c>
      <c r="Q315" s="319" t="s">
        <v>89</v>
      </c>
      <c r="R315" s="321">
        <v>76.3</v>
      </c>
      <c r="S315" s="319" t="s">
        <v>89</v>
      </c>
      <c r="T315" s="321">
        <v>76.3</v>
      </c>
      <c r="U315" s="319" t="s">
        <v>306</v>
      </c>
      <c r="V315" s="319" t="s">
        <v>307</v>
      </c>
      <c r="W315" s="319" t="s">
        <v>1633</v>
      </c>
      <c r="X315" s="319" t="s">
        <v>1633</v>
      </c>
      <c r="Y315" s="319" t="s">
        <v>1633</v>
      </c>
      <c r="Z315" s="319" t="s">
        <v>1633</v>
      </c>
      <c r="AA315" s="319" t="s">
        <v>1874</v>
      </c>
      <c r="AB315" s="319" t="s">
        <v>1633</v>
      </c>
      <c r="AC315" s="320">
        <v>45756</v>
      </c>
      <c r="AD315" s="319"/>
      <c r="AE315" s="319"/>
      <c r="AF315" s="319" t="s">
        <v>1633</v>
      </c>
      <c r="AG315" s="319" t="s">
        <v>1633</v>
      </c>
      <c r="AH315" s="319" t="s">
        <v>1875</v>
      </c>
      <c r="AI315" s="319" t="s">
        <v>1876</v>
      </c>
      <c r="AJ315" s="322">
        <v>1</v>
      </c>
      <c r="AK315" s="319" t="s">
        <v>1709</v>
      </c>
      <c r="AL315" s="323" t="s">
        <v>1877</v>
      </c>
      <c r="AM315" s="319" t="s">
        <v>2680</v>
      </c>
      <c r="AN315" s="319" t="s">
        <v>2681</v>
      </c>
      <c r="AO315" s="319" t="s">
        <v>1633</v>
      </c>
      <c r="AP315" s="183" t="s">
        <v>1880</v>
      </c>
      <c r="AQ315" s="183" t="s">
        <v>2113</v>
      </c>
      <c r="AS315" s="183" t="s">
        <v>1634</v>
      </c>
      <c r="AT315" s="183" t="s">
        <v>1817</v>
      </c>
      <c r="AU315" s="183" t="str">
        <f t="shared" si="8"/>
        <v>SMS</v>
      </c>
      <c r="AV315" s="324">
        <f t="shared" si="9"/>
        <v>1258950</v>
      </c>
    </row>
    <row r="316" spans="1:48" x14ac:dyDescent="0.25">
      <c r="A316" s="319" t="s">
        <v>1867</v>
      </c>
      <c r="B316" s="319" t="s">
        <v>1833</v>
      </c>
      <c r="C316" s="319" t="s">
        <v>1868</v>
      </c>
      <c r="D316" s="319" t="s">
        <v>1869</v>
      </c>
      <c r="E316" s="320">
        <v>45756</v>
      </c>
      <c r="F316" s="319" t="s">
        <v>2678</v>
      </c>
      <c r="G316" s="319" t="s">
        <v>1633</v>
      </c>
      <c r="H316" s="319">
        <v>50200010</v>
      </c>
      <c r="I316" s="319" t="s">
        <v>2679</v>
      </c>
      <c r="J316" s="319" t="s">
        <v>1633</v>
      </c>
      <c r="K316" s="319" t="s">
        <v>1635</v>
      </c>
      <c r="L316" s="320">
        <v>45756</v>
      </c>
      <c r="M316" s="319" t="s">
        <v>2644</v>
      </c>
      <c r="N316" s="319" t="s">
        <v>1633</v>
      </c>
      <c r="O316" s="320"/>
      <c r="P316" s="319" t="s">
        <v>1873</v>
      </c>
      <c r="Q316" s="319" t="s">
        <v>89</v>
      </c>
      <c r="R316" s="321">
        <v>93.24</v>
      </c>
      <c r="S316" s="319" t="s">
        <v>89</v>
      </c>
      <c r="T316" s="321">
        <v>93.24</v>
      </c>
      <c r="U316" s="319" t="s">
        <v>306</v>
      </c>
      <c r="V316" s="319" t="s">
        <v>307</v>
      </c>
      <c r="W316" s="319" t="s">
        <v>1633</v>
      </c>
      <c r="X316" s="319" t="s">
        <v>1633</v>
      </c>
      <c r="Y316" s="319" t="s">
        <v>1633</v>
      </c>
      <c r="Z316" s="319" t="s">
        <v>1633</v>
      </c>
      <c r="AA316" s="319" t="s">
        <v>1874</v>
      </c>
      <c r="AB316" s="319" t="s">
        <v>1633</v>
      </c>
      <c r="AC316" s="320">
        <v>45756</v>
      </c>
      <c r="AD316" s="319"/>
      <c r="AE316" s="319"/>
      <c r="AF316" s="319" t="s">
        <v>1633</v>
      </c>
      <c r="AG316" s="319" t="s">
        <v>1633</v>
      </c>
      <c r="AH316" s="319" t="s">
        <v>1875</v>
      </c>
      <c r="AI316" s="319" t="s">
        <v>1876</v>
      </c>
      <c r="AJ316" s="322">
        <v>1</v>
      </c>
      <c r="AK316" s="319" t="s">
        <v>1709</v>
      </c>
      <c r="AL316" s="323" t="s">
        <v>1877</v>
      </c>
      <c r="AM316" s="319" t="s">
        <v>2682</v>
      </c>
      <c r="AN316" s="319" t="s">
        <v>2683</v>
      </c>
      <c r="AO316" s="319" t="s">
        <v>1633</v>
      </c>
      <c r="AP316" s="183" t="s">
        <v>1880</v>
      </c>
      <c r="AQ316" s="183" t="s">
        <v>2113</v>
      </c>
      <c r="AS316" s="183" t="s">
        <v>1634</v>
      </c>
      <c r="AT316" s="183" t="s">
        <v>1817</v>
      </c>
      <c r="AU316" s="183" t="str">
        <f t="shared" si="8"/>
        <v>SMS</v>
      </c>
      <c r="AV316" s="324">
        <f t="shared" si="9"/>
        <v>1538460</v>
      </c>
    </row>
    <row r="317" spans="1:48" x14ac:dyDescent="0.25">
      <c r="A317" s="319" t="s">
        <v>1867</v>
      </c>
      <c r="B317" s="319" t="s">
        <v>1833</v>
      </c>
      <c r="C317" s="319" t="s">
        <v>1868</v>
      </c>
      <c r="D317" s="319" t="s">
        <v>1869</v>
      </c>
      <c r="E317" s="320">
        <v>45756</v>
      </c>
      <c r="F317" s="319" t="s">
        <v>2684</v>
      </c>
      <c r="G317" s="319" t="s">
        <v>1633</v>
      </c>
      <c r="H317" s="319">
        <v>50200010</v>
      </c>
      <c r="I317" s="319" t="s">
        <v>2679</v>
      </c>
      <c r="J317" s="319" t="s">
        <v>1633</v>
      </c>
      <c r="K317" s="319" t="s">
        <v>1635</v>
      </c>
      <c r="L317" s="320">
        <v>45756</v>
      </c>
      <c r="M317" s="319" t="s">
        <v>2644</v>
      </c>
      <c r="N317" s="319" t="s">
        <v>1633</v>
      </c>
      <c r="O317" s="320"/>
      <c r="P317" s="319" t="s">
        <v>1873</v>
      </c>
      <c r="Q317" s="319" t="s">
        <v>89</v>
      </c>
      <c r="R317" s="321">
        <v>72.010000000000005</v>
      </c>
      <c r="S317" s="319" t="s">
        <v>89</v>
      </c>
      <c r="T317" s="321">
        <v>72.010000000000005</v>
      </c>
      <c r="U317" s="319" t="s">
        <v>306</v>
      </c>
      <c r="V317" s="319" t="s">
        <v>307</v>
      </c>
      <c r="W317" s="319" t="s">
        <v>1633</v>
      </c>
      <c r="X317" s="319" t="s">
        <v>1633</v>
      </c>
      <c r="Y317" s="319" t="s">
        <v>1633</v>
      </c>
      <c r="Z317" s="319" t="s">
        <v>1633</v>
      </c>
      <c r="AA317" s="319" t="s">
        <v>1874</v>
      </c>
      <c r="AB317" s="319" t="s">
        <v>1633</v>
      </c>
      <c r="AC317" s="320">
        <v>45756</v>
      </c>
      <c r="AD317" s="319"/>
      <c r="AE317" s="319"/>
      <c r="AF317" s="319" t="s">
        <v>1633</v>
      </c>
      <c r="AG317" s="319" t="s">
        <v>1633</v>
      </c>
      <c r="AH317" s="319" t="s">
        <v>1875</v>
      </c>
      <c r="AI317" s="319" t="s">
        <v>1876</v>
      </c>
      <c r="AJ317" s="322">
        <v>1</v>
      </c>
      <c r="AK317" s="319" t="s">
        <v>1709</v>
      </c>
      <c r="AL317" s="323" t="s">
        <v>1877</v>
      </c>
      <c r="AM317" s="319" t="s">
        <v>2685</v>
      </c>
      <c r="AN317" s="319" t="s">
        <v>2686</v>
      </c>
      <c r="AO317" s="319" t="s">
        <v>1633</v>
      </c>
      <c r="AP317" s="183" t="s">
        <v>1880</v>
      </c>
      <c r="AQ317" s="183" t="s">
        <v>2113</v>
      </c>
      <c r="AS317" s="183" t="s">
        <v>1634</v>
      </c>
      <c r="AT317" s="183" t="s">
        <v>1817</v>
      </c>
      <c r="AU317" s="183" t="str">
        <f t="shared" si="8"/>
        <v>SMS</v>
      </c>
      <c r="AV317" s="324">
        <f t="shared" si="9"/>
        <v>1188165</v>
      </c>
    </row>
    <row r="318" spans="1:48" x14ac:dyDescent="0.25">
      <c r="A318" s="319" t="s">
        <v>1867</v>
      </c>
      <c r="B318" s="319" t="s">
        <v>1833</v>
      </c>
      <c r="C318" s="319" t="s">
        <v>1868</v>
      </c>
      <c r="D318" s="319" t="s">
        <v>1869</v>
      </c>
      <c r="E318" s="320">
        <v>45758</v>
      </c>
      <c r="F318" s="319" t="s">
        <v>2687</v>
      </c>
      <c r="G318" s="319" t="s">
        <v>1633</v>
      </c>
      <c r="H318" s="319">
        <v>50200010</v>
      </c>
      <c r="I318" s="319" t="s">
        <v>2688</v>
      </c>
      <c r="J318" s="319" t="s">
        <v>1633</v>
      </c>
      <c r="K318" s="319" t="s">
        <v>1635</v>
      </c>
      <c r="L318" s="320">
        <v>45758</v>
      </c>
      <c r="M318" s="319" t="s">
        <v>2689</v>
      </c>
      <c r="N318" s="319" t="s">
        <v>1633</v>
      </c>
      <c r="O318" s="320"/>
      <c r="P318" s="319" t="s">
        <v>1873</v>
      </c>
      <c r="Q318" s="319" t="s">
        <v>89</v>
      </c>
      <c r="R318" s="321">
        <v>37.979999999999997</v>
      </c>
      <c r="S318" s="319" t="s">
        <v>89</v>
      </c>
      <c r="T318" s="321">
        <v>37.979999999999997</v>
      </c>
      <c r="U318" s="319" t="s">
        <v>306</v>
      </c>
      <c r="V318" s="319" t="s">
        <v>307</v>
      </c>
      <c r="W318" s="319" t="s">
        <v>1633</v>
      </c>
      <c r="X318" s="319" t="s">
        <v>1633</v>
      </c>
      <c r="Y318" s="319" t="s">
        <v>1633</v>
      </c>
      <c r="Z318" s="319" t="s">
        <v>1633</v>
      </c>
      <c r="AA318" s="319" t="s">
        <v>1874</v>
      </c>
      <c r="AB318" s="319" t="s">
        <v>1633</v>
      </c>
      <c r="AC318" s="320">
        <v>45758</v>
      </c>
      <c r="AD318" s="319"/>
      <c r="AE318" s="319"/>
      <c r="AF318" s="319" t="s">
        <v>1633</v>
      </c>
      <c r="AG318" s="319" t="s">
        <v>1633</v>
      </c>
      <c r="AH318" s="319" t="s">
        <v>1875</v>
      </c>
      <c r="AI318" s="319" t="s">
        <v>1876</v>
      </c>
      <c r="AJ318" s="322">
        <v>1</v>
      </c>
      <c r="AK318" s="319" t="s">
        <v>2007</v>
      </c>
      <c r="AL318" s="323" t="s">
        <v>1877</v>
      </c>
      <c r="AM318" s="319" t="s">
        <v>2690</v>
      </c>
      <c r="AN318" s="319" t="s">
        <v>2691</v>
      </c>
      <c r="AO318" s="319" t="s">
        <v>1633</v>
      </c>
      <c r="AP318" s="183" t="s">
        <v>1880</v>
      </c>
      <c r="AQ318" s="183" t="s">
        <v>2113</v>
      </c>
      <c r="AS318" s="183" t="s">
        <v>1634</v>
      </c>
      <c r="AT318" s="183" t="s">
        <v>1817</v>
      </c>
      <c r="AU318" s="183" t="str">
        <f t="shared" ref="AU318:AU381" si="10">LEFT(V318,3)</f>
        <v>SMS</v>
      </c>
      <c r="AV318" s="324">
        <f t="shared" ref="AV318:AV381" si="11">IF(Q318="USD",R318*16500,IF(Q318="IDR",R318,T318*16500))</f>
        <v>626670</v>
      </c>
    </row>
    <row r="319" spans="1:48" x14ac:dyDescent="0.25">
      <c r="A319" s="319" t="s">
        <v>1867</v>
      </c>
      <c r="B319" s="319" t="s">
        <v>1833</v>
      </c>
      <c r="C319" s="319" t="s">
        <v>1868</v>
      </c>
      <c r="D319" s="319" t="s">
        <v>1869</v>
      </c>
      <c r="E319" s="320">
        <v>45764</v>
      </c>
      <c r="F319" s="319" t="s">
        <v>2692</v>
      </c>
      <c r="G319" s="319" t="s">
        <v>1633</v>
      </c>
      <c r="H319" s="319">
        <v>50200010</v>
      </c>
      <c r="I319" s="319" t="s">
        <v>2651</v>
      </c>
      <c r="J319" s="319" t="s">
        <v>1633</v>
      </c>
      <c r="K319" s="319" t="s">
        <v>1635</v>
      </c>
      <c r="L319" s="320">
        <v>45764</v>
      </c>
      <c r="M319" s="319" t="s">
        <v>2652</v>
      </c>
      <c r="N319" s="319" t="s">
        <v>1633</v>
      </c>
      <c r="O319" s="320"/>
      <c r="P319" s="319" t="s">
        <v>1873</v>
      </c>
      <c r="Q319" s="319" t="s">
        <v>89</v>
      </c>
      <c r="R319" s="321">
        <v>11</v>
      </c>
      <c r="S319" s="319" t="s">
        <v>89</v>
      </c>
      <c r="T319" s="321">
        <v>11</v>
      </c>
      <c r="U319" s="319" t="s">
        <v>306</v>
      </c>
      <c r="V319" s="319" t="s">
        <v>307</v>
      </c>
      <c r="W319" s="319" t="s">
        <v>1633</v>
      </c>
      <c r="X319" s="319" t="s">
        <v>1633</v>
      </c>
      <c r="Y319" s="319" t="s">
        <v>1633</v>
      </c>
      <c r="Z319" s="319" t="s">
        <v>1633</v>
      </c>
      <c r="AA319" s="319" t="s">
        <v>1874</v>
      </c>
      <c r="AB319" s="319" t="s">
        <v>1633</v>
      </c>
      <c r="AC319" s="320">
        <v>45764</v>
      </c>
      <c r="AD319" s="319"/>
      <c r="AE319" s="319"/>
      <c r="AF319" s="319" t="s">
        <v>1633</v>
      </c>
      <c r="AG319" s="319" t="s">
        <v>1633</v>
      </c>
      <c r="AH319" s="319" t="s">
        <v>1875</v>
      </c>
      <c r="AI319" s="319" t="s">
        <v>1876</v>
      </c>
      <c r="AJ319" s="322">
        <v>1</v>
      </c>
      <c r="AK319" s="319" t="s">
        <v>1709</v>
      </c>
      <c r="AL319" s="323" t="s">
        <v>1877</v>
      </c>
      <c r="AM319" s="319" t="s">
        <v>2693</v>
      </c>
      <c r="AN319" s="319" t="s">
        <v>2694</v>
      </c>
      <c r="AO319" s="319" t="s">
        <v>1633</v>
      </c>
      <c r="AP319" s="183" t="s">
        <v>1880</v>
      </c>
      <c r="AQ319" s="183" t="s">
        <v>2113</v>
      </c>
      <c r="AS319" s="183" t="s">
        <v>1634</v>
      </c>
      <c r="AT319" s="183" t="s">
        <v>1817</v>
      </c>
      <c r="AU319" s="183" t="str">
        <f t="shared" si="10"/>
        <v>SMS</v>
      </c>
      <c r="AV319" s="324">
        <f t="shared" si="11"/>
        <v>181500</v>
      </c>
    </row>
    <row r="320" spans="1:48" x14ac:dyDescent="0.25">
      <c r="A320" s="319" t="s">
        <v>1867</v>
      </c>
      <c r="B320" s="319" t="s">
        <v>1833</v>
      </c>
      <c r="C320" s="319" t="s">
        <v>1868</v>
      </c>
      <c r="D320" s="319" t="s">
        <v>1869</v>
      </c>
      <c r="E320" s="320">
        <v>45770</v>
      </c>
      <c r="F320" s="319" t="s">
        <v>2695</v>
      </c>
      <c r="G320" s="319" t="s">
        <v>1633</v>
      </c>
      <c r="H320" s="319">
        <v>50200010</v>
      </c>
      <c r="I320" s="319" t="s">
        <v>2656</v>
      </c>
      <c r="J320" s="319" t="s">
        <v>1633</v>
      </c>
      <c r="K320" s="319" t="s">
        <v>1635</v>
      </c>
      <c r="L320" s="320">
        <v>45770</v>
      </c>
      <c r="M320" s="319" t="s">
        <v>2657</v>
      </c>
      <c r="N320" s="319" t="s">
        <v>1633</v>
      </c>
      <c r="O320" s="320"/>
      <c r="P320" s="319" t="s">
        <v>1873</v>
      </c>
      <c r="Q320" s="319" t="s">
        <v>89</v>
      </c>
      <c r="R320" s="321">
        <v>93.23</v>
      </c>
      <c r="S320" s="319" t="s">
        <v>89</v>
      </c>
      <c r="T320" s="321">
        <v>93.23</v>
      </c>
      <c r="U320" s="319" t="s">
        <v>306</v>
      </c>
      <c r="V320" s="319" t="s">
        <v>307</v>
      </c>
      <c r="W320" s="319" t="s">
        <v>1633</v>
      </c>
      <c r="X320" s="319" t="s">
        <v>1633</v>
      </c>
      <c r="Y320" s="319" t="s">
        <v>1633</v>
      </c>
      <c r="Z320" s="319" t="s">
        <v>1633</v>
      </c>
      <c r="AA320" s="319" t="s">
        <v>1874</v>
      </c>
      <c r="AB320" s="319" t="s">
        <v>1633</v>
      </c>
      <c r="AC320" s="320">
        <v>45770</v>
      </c>
      <c r="AD320" s="319"/>
      <c r="AE320" s="319"/>
      <c r="AF320" s="319" t="s">
        <v>1633</v>
      </c>
      <c r="AG320" s="319" t="s">
        <v>1633</v>
      </c>
      <c r="AH320" s="319" t="s">
        <v>1875</v>
      </c>
      <c r="AI320" s="319" t="s">
        <v>1876</v>
      </c>
      <c r="AJ320" s="322">
        <v>1</v>
      </c>
      <c r="AK320" s="319" t="s">
        <v>1709</v>
      </c>
      <c r="AL320" s="323" t="s">
        <v>1877</v>
      </c>
      <c r="AM320" s="319" t="s">
        <v>2682</v>
      </c>
      <c r="AN320" s="319" t="s">
        <v>2683</v>
      </c>
      <c r="AO320" s="319" t="s">
        <v>1633</v>
      </c>
      <c r="AP320" s="183" t="s">
        <v>1880</v>
      </c>
      <c r="AQ320" s="183" t="s">
        <v>2113</v>
      </c>
      <c r="AS320" s="183" t="s">
        <v>1634</v>
      </c>
      <c r="AT320" s="183" t="s">
        <v>1817</v>
      </c>
      <c r="AU320" s="183" t="str">
        <f t="shared" si="10"/>
        <v>SMS</v>
      </c>
      <c r="AV320" s="324">
        <f t="shared" si="11"/>
        <v>1538295</v>
      </c>
    </row>
    <row r="321" spans="1:48" x14ac:dyDescent="0.25">
      <c r="A321" s="319" t="s">
        <v>1867</v>
      </c>
      <c r="B321" s="319" t="s">
        <v>1833</v>
      </c>
      <c r="C321" s="319" t="s">
        <v>1868</v>
      </c>
      <c r="D321" s="319" t="s">
        <v>1869</v>
      </c>
      <c r="E321" s="320">
        <v>45772</v>
      </c>
      <c r="F321" s="319" t="s">
        <v>2696</v>
      </c>
      <c r="G321" s="319" t="s">
        <v>1633</v>
      </c>
      <c r="H321" s="319">
        <v>50200010</v>
      </c>
      <c r="I321" s="319" t="s">
        <v>2697</v>
      </c>
      <c r="J321" s="319" t="s">
        <v>1633</v>
      </c>
      <c r="K321" s="319" t="s">
        <v>1635</v>
      </c>
      <c r="L321" s="320">
        <v>45772</v>
      </c>
      <c r="M321" s="319" t="s">
        <v>2698</v>
      </c>
      <c r="N321" s="319" t="s">
        <v>1633</v>
      </c>
      <c r="O321" s="320"/>
      <c r="P321" s="319" t="s">
        <v>1873</v>
      </c>
      <c r="Q321" s="319" t="s">
        <v>89</v>
      </c>
      <c r="R321" s="321">
        <v>45.4</v>
      </c>
      <c r="S321" s="319" t="s">
        <v>89</v>
      </c>
      <c r="T321" s="321">
        <v>45.4</v>
      </c>
      <c r="U321" s="319" t="s">
        <v>306</v>
      </c>
      <c r="V321" s="319" t="s">
        <v>307</v>
      </c>
      <c r="W321" s="319" t="s">
        <v>1633</v>
      </c>
      <c r="X321" s="319" t="s">
        <v>1633</v>
      </c>
      <c r="Y321" s="319" t="s">
        <v>1633</v>
      </c>
      <c r="Z321" s="319" t="s">
        <v>1633</v>
      </c>
      <c r="AA321" s="319" t="s">
        <v>1874</v>
      </c>
      <c r="AB321" s="319" t="s">
        <v>1633</v>
      </c>
      <c r="AC321" s="320">
        <v>45772</v>
      </c>
      <c r="AD321" s="319"/>
      <c r="AE321" s="319"/>
      <c r="AF321" s="319" t="s">
        <v>1633</v>
      </c>
      <c r="AG321" s="319" t="s">
        <v>1633</v>
      </c>
      <c r="AH321" s="319" t="s">
        <v>1875</v>
      </c>
      <c r="AI321" s="319" t="s">
        <v>1876</v>
      </c>
      <c r="AJ321" s="322">
        <v>1</v>
      </c>
      <c r="AK321" s="319" t="s">
        <v>1709</v>
      </c>
      <c r="AL321" s="323" t="s">
        <v>1877</v>
      </c>
      <c r="AM321" s="319" t="s">
        <v>2377</v>
      </c>
      <c r="AN321" s="319" t="s">
        <v>2378</v>
      </c>
      <c r="AO321" s="319" t="s">
        <v>1633</v>
      </c>
      <c r="AP321" s="183" t="s">
        <v>1880</v>
      </c>
      <c r="AQ321" s="183" t="s">
        <v>2113</v>
      </c>
      <c r="AS321" s="183" t="s">
        <v>1634</v>
      </c>
      <c r="AT321" s="183" t="s">
        <v>1817</v>
      </c>
      <c r="AU321" s="183" t="str">
        <f t="shared" si="10"/>
        <v>SMS</v>
      </c>
      <c r="AV321" s="324">
        <f t="shared" si="11"/>
        <v>749100</v>
      </c>
    </row>
    <row r="322" spans="1:48" x14ac:dyDescent="0.25">
      <c r="A322" s="319" t="s">
        <v>1867</v>
      </c>
      <c r="B322" s="319" t="s">
        <v>1833</v>
      </c>
      <c r="C322" s="319" t="s">
        <v>1868</v>
      </c>
      <c r="D322" s="319" t="s">
        <v>1869</v>
      </c>
      <c r="E322" s="320">
        <v>45772</v>
      </c>
      <c r="F322" s="319" t="s">
        <v>2699</v>
      </c>
      <c r="G322" s="319" t="s">
        <v>1633</v>
      </c>
      <c r="H322" s="319">
        <v>50200010</v>
      </c>
      <c r="I322" s="319" t="s">
        <v>2697</v>
      </c>
      <c r="J322" s="319" t="s">
        <v>1633</v>
      </c>
      <c r="K322" s="319" t="s">
        <v>1635</v>
      </c>
      <c r="L322" s="320">
        <v>45772</v>
      </c>
      <c r="M322" s="319" t="s">
        <v>2698</v>
      </c>
      <c r="N322" s="319" t="s">
        <v>1633</v>
      </c>
      <c r="O322" s="320"/>
      <c r="P322" s="319" t="s">
        <v>1873</v>
      </c>
      <c r="Q322" s="319" t="s">
        <v>89</v>
      </c>
      <c r="R322" s="321">
        <v>22.77</v>
      </c>
      <c r="S322" s="319" t="s">
        <v>89</v>
      </c>
      <c r="T322" s="321">
        <v>22.77</v>
      </c>
      <c r="U322" s="319" t="s">
        <v>306</v>
      </c>
      <c r="V322" s="319" t="s">
        <v>307</v>
      </c>
      <c r="W322" s="319" t="s">
        <v>1633</v>
      </c>
      <c r="X322" s="319" t="s">
        <v>1633</v>
      </c>
      <c r="Y322" s="319" t="s">
        <v>1633</v>
      </c>
      <c r="Z322" s="319" t="s">
        <v>1633</v>
      </c>
      <c r="AA322" s="319" t="s">
        <v>1874</v>
      </c>
      <c r="AB322" s="319" t="s">
        <v>1633</v>
      </c>
      <c r="AC322" s="320">
        <v>45772</v>
      </c>
      <c r="AD322" s="319"/>
      <c r="AE322" s="319"/>
      <c r="AF322" s="319" t="s">
        <v>1633</v>
      </c>
      <c r="AG322" s="319" t="s">
        <v>1633</v>
      </c>
      <c r="AH322" s="319" t="s">
        <v>1875</v>
      </c>
      <c r="AI322" s="319" t="s">
        <v>1876</v>
      </c>
      <c r="AJ322" s="322">
        <v>1</v>
      </c>
      <c r="AK322" s="319" t="s">
        <v>1709</v>
      </c>
      <c r="AL322" s="323" t="s">
        <v>1877</v>
      </c>
      <c r="AM322" s="319" t="s">
        <v>2257</v>
      </c>
      <c r="AN322" s="319" t="s">
        <v>2258</v>
      </c>
      <c r="AO322" s="319" t="s">
        <v>1633</v>
      </c>
      <c r="AP322" s="183" t="s">
        <v>1880</v>
      </c>
      <c r="AQ322" s="183" t="s">
        <v>2113</v>
      </c>
      <c r="AS322" s="183" t="s">
        <v>1634</v>
      </c>
      <c r="AT322" s="183" t="s">
        <v>1817</v>
      </c>
      <c r="AU322" s="183" t="str">
        <f t="shared" si="10"/>
        <v>SMS</v>
      </c>
      <c r="AV322" s="324">
        <f t="shared" si="11"/>
        <v>375705</v>
      </c>
    </row>
    <row r="323" spans="1:48" x14ac:dyDescent="0.25">
      <c r="A323" s="319" t="s">
        <v>1867</v>
      </c>
      <c r="B323" s="319" t="s">
        <v>1833</v>
      </c>
      <c r="C323" s="319" t="s">
        <v>1868</v>
      </c>
      <c r="D323" s="319" t="s">
        <v>1869</v>
      </c>
      <c r="E323" s="320">
        <v>45756</v>
      </c>
      <c r="F323" s="319" t="s">
        <v>2700</v>
      </c>
      <c r="G323" s="319" t="s">
        <v>1633</v>
      </c>
      <c r="H323" s="319">
        <v>50200010</v>
      </c>
      <c r="I323" s="319" t="s">
        <v>2679</v>
      </c>
      <c r="J323" s="319" t="s">
        <v>1633</v>
      </c>
      <c r="K323" s="319" t="s">
        <v>1635</v>
      </c>
      <c r="L323" s="320">
        <v>45756</v>
      </c>
      <c r="M323" s="319" t="s">
        <v>2644</v>
      </c>
      <c r="N323" s="319" t="s">
        <v>1633</v>
      </c>
      <c r="O323" s="320"/>
      <c r="P323" s="319" t="s">
        <v>1873</v>
      </c>
      <c r="Q323" s="319" t="s">
        <v>89</v>
      </c>
      <c r="R323" s="321">
        <v>5.48</v>
      </c>
      <c r="S323" s="319" t="s">
        <v>89</v>
      </c>
      <c r="T323" s="321">
        <v>5.48</v>
      </c>
      <c r="U323" s="319" t="s">
        <v>306</v>
      </c>
      <c r="V323" s="319" t="s">
        <v>307</v>
      </c>
      <c r="W323" s="319" t="s">
        <v>1633</v>
      </c>
      <c r="X323" s="319" t="s">
        <v>1633</v>
      </c>
      <c r="Y323" s="319" t="s">
        <v>1633</v>
      </c>
      <c r="Z323" s="319" t="s">
        <v>1633</v>
      </c>
      <c r="AA323" s="319" t="s">
        <v>1874</v>
      </c>
      <c r="AB323" s="319" t="s">
        <v>1633</v>
      </c>
      <c r="AC323" s="320">
        <v>45756</v>
      </c>
      <c r="AD323" s="319"/>
      <c r="AE323" s="319"/>
      <c r="AF323" s="319" t="s">
        <v>1633</v>
      </c>
      <c r="AG323" s="319" t="s">
        <v>1633</v>
      </c>
      <c r="AH323" s="319" t="s">
        <v>1875</v>
      </c>
      <c r="AI323" s="319" t="s">
        <v>1876</v>
      </c>
      <c r="AJ323" s="322">
        <v>20</v>
      </c>
      <c r="AK323" s="319" t="s">
        <v>1709</v>
      </c>
      <c r="AL323" s="323" t="s">
        <v>1877</v>
      </c>
      <c r="AM323" s="319" t="s">
        <v>2335</v>
      </c>
      <c r="AN323" s="319" t="s">
        <v>2336</v>
      </c>
      <c r="AO323" s="319" t="s">
        <v>1633</v>
      </c>
      <c r="AP323" s="183" t="s">
        <v>1880</v>
      </c>
      <c r="AQ323" s="183" t="s">
        <v>2113</v>
      </c>
      <c r="AS323" s="183" t="s">
        <v>1634</v>
      </c>
      <c r="AT323" s="183" t="s">
        <v>1817</v>
      </c>
      <c r="AU323" s="183" t="str">
        <f t="shared" si="10"/>
        <v>SMS</v>
      </c>
      <c r="AV323" s="324">
        <f t="shared" si="11"/>
        <v>90420</v>
      </c>
    </row>
    <row r="324" spans="1:48" x14ac:dyDescent="0.25">
      <c r="A324" s="319" t="s">
        <v>1867</v>
      </c>
      <c r="B324" s="319" t="s">
        <v>1833</v>
      </c>
      <c r="C324" s="319" t="s">
        <v>1868</v>
      </c>
      <c r="D324" s="319" t="s">
        <v>1869</v>
      </c>
      <c r="E324" s="320">
        <v>45757</v>
      </c>
      <c r="F324" s="319" t="s">
        <v>2701</v>
      </c>
      <c r="G324" s="319" t="s">
        <v>1633</v>
      </c>
      <c r="H324" s="319">
        <v>50200010</v>
      </c>
      <c r="I324" s="319" t="s">
        <v>2702</v>
      </c>
      <c r="J324" s="319" t="s">
        <v>1633</v>
      </c>
      <c r="K324" s="319" t="s">
        <v>1635</v>
      </c>
      <c r="L324" s="320">
        <v>45757</v>
      </c>
      <c r="M324" s="319" t="s">
        <v>2703</v>
      </c>
      <c r="N324" s="319" t="s">
        <v>1633</v>
      </c>
      <c r="O324" s="320"/>
      <c r="P324" s="319" t="s">
        <v>1873</v>
      </c>
      <c r="Q324" s="319" t="s">
        <v>89</v>
      </c>
      <c r="R324" s="321">
        <v>0.93</v>
      </c>
      <c r="S324" s="319" t="s">
        <v>89</v>
      </c>
      <c r="T324" s="321">
        <v>0.93</v>
      </c>
      <c r="U324" s="319" t="s">
        <v>306</v>
      </c>
      <c r="V324" s="319" t="s">
        <v>307</v>
      </c>
      <c r="W324" s="319" t="s">
        <v>1633</v>
      </c>
      <c r="X324" s="319" t="s">
        <v>1633</v>
      </c>
      <c r="Y324" s="319" t="s">
        <v>1633</v>
      </c>
      <c r="Z324" s="319" t="s">
        <v>1633</v>
      </c>
      <c r="AA324" s="319" t="s">
        <v>1874</v>
      </c>
      <c r="AB324" s="319" t="s">
        <v>1633</v>
      </c>
      <c r="AC324" s="320">
        <v>45757</v>
      </c>
      <c r="AD324" s="319"/>
      <c r="AE324" s="319"/>
      <c r="AF324" s="319" t="s">
        <v>1633</v>
      </c>
      <c r="AG324" s="319" t="s">
        <v>1633</v>
      </c>
      <c r="AH324" s="319" t="s">
        <v>1875</v>
      </c>
      <c r="AI324" s="319" t="s">
        <v>1876</v>
      </c>
      <c r="AJ324" s="322">
        <v>20</v>
      </c>
      <c r="AK324" s="319" t="s">
        <v>1709</v>
      </c>
      <c r="AL324" s="323" t="s">
        <v>1877</v>
      </c>
      <c r="AM324" s="319" t="s">
        <v>2704</v>
      </c>
      <c r="AN324" s="319" t="s">
        <v>2705</v>
      </c>
      <c r="AO324" s="319" t="s">
        <v>1633</v>
      </c>
      <c r="AP324" s="183" t="s">
        <v>1880</v>
      </c>
      <c r="AQ324" s="183" t="s">
        <v>2113</v>
      </c>
      <c r="AS324" s="183" t="s">
        <v>1634</v>
      </c>
      <c r="AT324" s="183" t="s">
        <v>1817</v>
      </c>
      <c r="AU324" s="183" t="str">
        <f t="shared" si="10"/>
        <v>SMS</v>
      </c>
      <c r="AV324" s="324">
        <f t="shared" si="11"/>
        <v>15345</v>
      </c>
    </row>
    <row r="325" spans="1:48" x14ac:dyDescent="0.25">
      <c r="A325" s="319" t="s">
        <v>1867</v>
      </c>
      <c r="B325" s="319" t="s">
        <v>1833</v>
      </c>
      <c r="C325" s="319" t="s">
        <v>1868</v>
      </c>
      <c r="D325" s="319" t="s">
        <v>1869</v>
      </c>
      <c r="E325" s="320">
        <v>45770</v>
      </c>
      <c r="F325" s="319" t="s">
        <v>2706</v>
      </c>
      <c r="G325" s="319" t="s">
        <v>1633</v>
      </c>
      <c r="H325" s="319">
        <v>50200010</v>
      </c>
      <c r="I325" s="319" t="s">
        <v>2656</v>
      </c>
      <c r="J325" s="319" t="s">
        <v>1633</v>
      </c>
      <c r="K325" s="319" t="s">
        <v>1635</v>
      </c>
      <c r="L325" s="320">
        <v>45770</v>
      </c>
      <c r="M325" s="319" t="s">
        <v>2657</v>
      </c>
      <c r="N325" s="319" t="s">
        <v>1633</v>
      </c>
      <c r="O325" s="320"/>
      <c r="P325" s="319" t="s">
        <v>1873</v>
      </c>
      <c r="Q325" s="319" t="s">
        <v>89</v>
      </c>
      <c r="R325" s="321">
        <v>0.44</v>
      </c>
      <c r="S325" s="319" t="s">
        <v>89</v>
      </c>
      <c r="T325" s="321">
        <v>0.44</v>
      </c>
      <c r="U325" s="319" t="s">
        <v>306</v>
      </c>
      <c r="V325" s="319" t="s">
        <v>307</v>
      </c>
      <c r="W325" s="319" t="s">
        <v>1633</v>
      </c>
      <c r="X325" s="319" t="s">
        <v>1633</v>
      </c>
      <c r="Y325" s="319" t="s">
        <v>1633</v>
      </c>
      <c r="Z325" s="319" t="s">
        <v>1633</v>
      </c>
      <c r="AA325" s="319" t="s">
        <v>1874</v>
      </c>
      <c r="AB325" s="319" t="s">
        <v>1633</v>
      </c>
      <c r="AC325" s="320">
        <v>45770</v>
      </c>
      <c r="AD325" s="319"/>
      <c r="AE325" s="319"/>
      <c r="AF325" s="319" t="s">
        <v>1633</v>
      </c>
      <c r="AG325" s="319" t="s">
        <v>1633</v>
      </c>
      <c r="AH325" s="319" t="s">
        <v>1875</v>
      </c>
      <c r="AI325" s="319" t="s">
        <v>1876</v>
      </c>
      <c r="AJ325" s="322">
        <v>20</v>
      </c>
      <c r="AK325" s="319" t="s">
        <v>1709</v>
      </c>
      <c r="AL325" s="323" t="s">
        <v>1877</v>
      </c>
      <c r="AM325" s="319" t="s">
        <v>2707</v>
      </c>
      <c r="AN325" s="319" t="s">
        <v>2708</v>
      </c>
      <c r="AO325" s="319" t="s">
        <v>1633</v>
      </c>
      <c r="AP325" s="183" t="s">
        <v>1880</v>
      </c>
      <c r="AQ325" s="183" t="s">
        <v>2113</v>
      </c>
      <c r="AS325" s="183" t="s">
        <v>1634</v>
      </c>
      <c r="AT325" s="183" t="s">
        <v>1817</v>
      </c>
      <c r="AU325" s="183" t="str">
        <f t="shared" si="10"/>
        <v>SMS</v>
      </c>
      <c r="AV325" s="324">
        <f t="shared" si="11"/>
        <v>7260</v>
      </c>
    </row>
    <row r="326" spans="1:48" x14ac:dyDescent="0.25">
      <c r="A326" s="319" t="s">
        <v>1867</v>
      </c>
      <c r="B326" s="319" t="s">
        <v>1833</v>
      </c>
      <c r="C326" s="319" t="s">
        <v>1868</v>
      </c>
      <c r="D326" s="319" t="s">
        <v>1869</v>
      </c>
      <c r="E326" s="320">
        <v>45756</v>
      </c>
      <c r="F326" s="319" t="s">
        <v>2709</v>
      </c>
      <c r="G326" s="319" t="s">
        <v>1633</v>
      </c>
      <c r="H326" s="319">
        <v>50200010</v>
      </c>
      <c r="I326" s="319" t="s">
        <v>2679</v>
      </c>
      <c r="J326" s="319" t="s">
        <v>1633</v>
      </c>
      <c r="K326" s="319" t="s">
        <v>1635</v>
      </c>
      <c r="L326" s="320">
        <v>45756</v>
      </c>
      <c r="M326" s="319" t="s">
        <v>2644</v>
      </c>
      <c r="N326" s="319" t="s">
        <v>1633</v>
      </c>
      <c r="O326" s="320"/>
      <c r="P326" s="319" t="s">
        <v>1873</v>
      </c>
      <c r="Q326" s="319" t="s">
        <v>89</v>
      </c>
      <c r="R326" s="321">
        <v>93.23</v>
      </c>
      <c r="S326" s="319" t="s">
        <v>89</v>
      </c>
      <c r="T326" s="321">
        <v>93.23</v>
      </c>
      <c r="U326" s="319" t="s">
        <v>306</v>
      </c>
      <c r="V326" s="319" t="s">
        <v>307</v>
      </c>
      <c r="W326" s="319" t="s">
        <v>1633</v>
      </c>
      <c r="X326" s="319" t="s">
        <v>1633</v>
      </c>
      <c r="Y326" s="319" t="s">
        <v>1633</v>
      </c>
      <c r="Z326" s="319" t="s">
        <v>1633</v>
      </c>
      <c r="AA326" s="319" t="s">
        <v>1874</v>
      </c>
      <c r="AB326" s="319" t="s">
        <v>1633</v>
      </c>
      <c r="AC326" s="320">
        <v>45756</v>
      </c>
      <c r="AD326" s="319"/>
      <c r="AE326" s="319"/>
      <c r="AF326" s="319" t="s">
        <v>1633</v>
      </c>
      <c r="AG326" s="319" t="s">
        <v>1633</v>
      </c>
      <c r="AH326" s="319" t="s">
        <v>1875</v>
      </c>
      <c r="AI326" s="319" t="s">
        <v>1876</v>
      </c>
      <c r="AJ326" s="322">
        <v>10</v>
      </c>
      <c r="AK326" s="319" t="s">
        <v>1709</v>
      </c>
      <c r="AL326" s="323" t="s">
        <v>1877</v>
      </c>
      <c r="AM326" s="319" t="s">
        <v>2002</v>
      </c>
      <c r="AN326" s="319" t="s">
        <v>2003</v>
      </c>
      <c r="AO326" s="319" t="s">
        <v>1633</v>
      </c>
      <c r="AP326" s="183" t="s">
        <v>1880</v>
      </c>
      <c r="AQ326" s="183" t="s">
        <v>2113</v>
      </c>
      <c r="AS326" s="183" t="s">
        <v>1634</v>
      </c>
      <c r="AT326" s="183" t="s">
        <v>1817</v>
      </c>
      <c r="AU326" s="183" t="str">
        <f t="shared" si="10"/>
        <v>SMS</v>
      </c>
      <c r="AV326" s="324">
        <f t="shared" si="11"/>
        <v>1538295</v>
      </c>
    </row>
    <row r="327" spans="1:48" x14ac:dyDescent="0.25">
      <c r="A327" s="319" t="s">
        <v>1867</v>
      </c>
      <c r="B327" s="319" t="s">
        <v>1833</v>
      </c>
      <c r="C327" s="319" t="s">
        <v>1868</v>
      </c>
      <c r="D327" s="319" t="s">
        <v>1869</v>
      </c>
      <c r="E327" s="320">
        <v>45756</v>
      </c>
      <c r="F327" s="319" t="s">
        <v>2709</v>
      </c>
      <c r="G327" s="319" t="s">
        <v>1633</v>
      </c>
      <c r="H327" s="319">
        <v>50200010</v>
      </c>
      <c r="I327" s="319" t="s">
        <v>2679</v>
      </c>
      <c r="J327" s="319" t="s">
        <v>1633</v>
      </c>
      <c r="K327" s="319" t="s">
        <v>1635</v>
      </c>
      <c r="L327" s="320">
        <v>45756</v>
      </c>
      <c r="M327" s="319" t="s">
        <v>2644</v>
      </c>
      <c r="N327" s="319" t="s">
        <v>1633</v>
      </c>
      <c r="O327" s="320"/>
      <c r="P327" s="319" t="s">
        <v>1873</v>
      </c>
      <c r="Q327" s="319" t="s">
        <v>89</v>
      </c>
      <c r="R327" s="321">
        <v>26.92</v>
      </c>
      <c r="S327" s="319" t="s">
        <v>89</v>
      </c>
      <c r="T327" s="321">
        <v>26.92</v>
      </c>
      <c r="U327" s="319" t="s">
        <v>306</v>
      </c>
      <c r="V327" s="319" t="s">
        <v>307</v>
      </c>
      <c r="W327" s="319" t="s">
        <v>1633</v>
      </c>
      <c r="X327" s="319" t="s">
        <v>1633</v>
      </c>
      <c r="Y327" s="319" t="s">
        <v>1633</v>
      </c>
      <c r="Z327" s="319" t="s">
        <v>1633</v>
      </c>
      <c r="AA327" s="319" t="s">
        <v>1874</v>
      </c>
      <c r="AB327" s="319" t="s">
        <v>1633</v>
      </c>
      <c r="AC327" s="320">
        <v>45756</v>
      </c>
      <c r="AD327" s="319"/>
      <c r="AE327" s="319"/>
      <c r="AF327" s="319" t="s">
        <v>1633</v>
      </c>
      <c r="AG327" s="319" t="s">
        <v>1633</v>
      </c>
      <c r="AH327" s="319" t="s">
        <v>1875</v>
      </c>
      <c r="AI327" s="319" t="s">
        <v>1876</v>
      </c>
      <c r="AJ327" s="322">
        <v>10</v>
      </c>
      <c r="AK327" s="319" t="s">
        <v>1709</v>
      </c>
      <c r="AL327" s="323" t="s">
        <v>1877</v>
      </c>
      <c r="AM327" s="319" t="s">
        <v>2710</v>
      </c>
      <c r="AN327" s="319" t="s">
        <v>2711</v>
      </c>
      <c r="AO327" s="319" t="s">
        <v>1633</v>
      </c>
      <c r="AP327" s="183" t="s">
        <v>1880</v>
      </c>
      <c r="AQ327" s="183" t="s">
        <v>2113</v>
      </c>
      <c r="AS327" s="183" t="s">
        <v>1634</v>
      </c>
      <c r="AT327" s="183" t="s">
        <v>1817</v>
      </c>
      <c r="AU327" s="183" t="str">
        <f t="shared" si="10"/>
        <v>SMS</v>
      </c>
      <c r="AV327" s="324">
        <f t="shared" si="11"/>
        <v>444180</v>
      </c>
    </row>
    <row r="328" spans="1:48" x14ac:dyDescent="0.25">
      <c r="A328" s="319" t="s">
        <v>1867</v>
      </c>
      <c r="B328" s="319" t="s">
        <v>1833</v>
      </c>
      <c r="C328" s="319" t="s">
        <v>1868</v>
      </c>
      <c r="D328" s="319" t="s">
        <v>1869</v>
      </c>
      <c r="E328" s="320">
        <v>45757</v>
      </c>
      <c r="F328" s="319" t="s">
        <v>2701</v>
      </c>
      <c r="G328" s="319" t="s">
        <v>1633</v>
      </c>
      <c r="H328" s="319">
        <v>50200010</v>
      </c>
      <c r="I328" s="319" t="s">
        <v>2702</v>
      </c>
      <c r="J328" s="319" t="s">
        <v>1633</v>
      </c>
      <c r="K328" s="319" t="s">
        <v>1635</v>
      </c>
      <c r="L328" s="320">
        <v>45757</v>
      </c>
      <c r="M328" s="319" t="s">
        <v>2703</v>
      </c>
      <c r="N328" s="319" t="s">
        <v>1633</v>
      </c>
      <c r="O328" s="320"/>
      <c r="P328" s="319" t="s">
        <v>1873</v>
      </c>
      <c r="Q328" s="319" t="s">
        <v>89</v>
      </c>
      <c r="R328" s="321">
        <v>1.95</v>
      </c>
      <c r="S328" s="319" t="s">
        <v>89</v>
      </c>
      <c r="T328" s="321">
        <v>1.95</v>
      </c>
      <c r="U328" s="319" t="s">
        <v>306</v>
      </c>
      <c r="V328" s="319" t="s">
        <v>307</v>
      </c>
      <c r="W328" s="319" t="s">
        <v>1633</v>
      </c>
      <c r="X328" s="319" t="s">
        <v>1633</v>
      </c>
      <c r="Y328" s="319" t="s">
        <v>1633</v>
      </c>
      <c r="Z328" s="319" t="s">
        <v>1633</v>
      </c>
      <c r="AA328" s="319" t="s">
        <v>1874</v>
      </c>
      <c r="AB328" s="319" t="s">
        <v>1633</v>
      </c>
      <c r="AC328" s="320">
        <v>45757</v>
      </c>
      <c r="AD328" s="319"/>
      <c r="AE328" s="319"/>
      <c r="AF328" s="319" t="s">
        <v>1633</v>
      </c>
      <c r="AG328" s="319" t="s">
        <v>1633</v>
      </c>
      <c r="AH328" s="319" t="s">
        <v>1875</v>
      </c>
      <c r="AI328" s="319" t="s">
        <v>1876</v>
      </c>
      <c r="AJ328" s="322">
        <v>10</v>
      </c>
      <c r="AK328" s="319" t="s">
        <v>1709</v>
      </c>
      <c r="AL328" s="323" t="s">
        <v>1877</v>
      </c>
      <c r="AM328" s="319" t="s">
        <v>2712</v>
      </c>
      <c r="AN328" s="319" t="s">
        <v>2713</v>
      </c>
      <c r="AO328" s="319" t="s">
        <v>1633</v>
      </c>
      <c r="AP328" s="183" t="s">
        <v>1880</v>
      </c>
      <c r="AQ328" s="183" t="s">
        <v>2113</v>
      </c>
      <c r="AS328" s="183" t="s">
        <v>1634</v>
      </c>
      <c r="AT328" s="183" t="s">
        <v>1817</v>
      </c>
      <c r="AU328" s="183" t="str">
        <f t="shared" si="10"/>
        <v>SMS</v>
      </c>
      <c r="AV328" s="324">
        <f t="shared" si="11"/>
        <v>32175</v>
      </c>
    </row>
    <row r="329" spans="1:48" x14ac:dyDescent="0.25">
      <c r="A329" s="319" t="s">
        <v>1867</v>
      </c>
      <c r="B329" s="319" t="s">
        <v>1833</v>
      </c>
      <c r="C329" s="319" t="s">
        <v>1868</v>
      </c>
      <c r="D329" s="319" t="s">
        <v>1869</v>
      </c>
      <c r="E329" s="320">
        <v>45757</v>
      </c>
      <c r="F329" s="319" t="s">
        <v>2701</v>
      </c>
      <c r="G329" s="319" t="s">
        <v>1633</v>
      </c>
      <c r="H329" s="319">
        <v>50200010</v>
      </c>
      <c r="I329" s="319" t="s">
        <v>2702</v>
      </c>
      <c r="J329" s="319" t="s">
        <v>1633</v>
      </c>
      <c r="K329" s="319" t="s">
        <v>1635</v>
      </c>
      <c r="L329" s="320">
        <v>45757</v>
      </c>
      <c r="M329" s="319" t="s">
        <v>2703</v>
      </c>
      <c r="N329" s="319" t="s">
        <v>1633</v>
      </c>
      <c r="O329" s="320"/>
      <c r="P329" s="319" t="s">
        <v>1873</v>
      </c>
      <c r="Q329" s="319" t="s">
        <v>89</v>
      </c>
      <c r="R329" s="321">
        <v>0.66</v>
      </c>
      <c r="S329" s="319" t="s">
        <v>89</v>
      </c>
      <c r="T329" s="321">
        <v>0.66</v>
      </c>
      <c r="U329" s="319" t="s">
        <v>306</v>
      </c>
      <c r="V329" s="319" t="s">
        <v>307</v>
      </c>
      <c r="W329" s="319" t="s">
        <v>1633</v>
      </c>
      <c r="X329" s="319" t="s">
        <v>1633</v>
      </c>
      <c r="Y329" s="319" t="s">
        <v>1633</v>
      </c>
      <c r="Z329" s="319" t="s">
        <v>1633</v>
      </c>
      <c r="AA329" s="319" t="s">
        <v>1874</v>
      </c>
      <c r="AB329" s="319" t="s">
        <v>1633</v>
      </c>
      <c r="AC329" s="320">
        <v>45757</v>
      </c>
      <c r="AD329" s="319"/>
      <c r="AE329" s="319"/>
      <c r="AF329" s="319" t="s">
        <v>1633</v>
      </c>
      <c r="AG329" s="319" t="s">
        <v>1633</v>
      </c>
      <c r="AH329" s="319" t="s">
        <v>1875</v>
      </c>
      <c r="AI329" s="319" t="s">
        <v>1876</v>
      </c>
      <c r="AJ329" s="322">
        <v>10</v>
      </c>
      <c r="AK329" s="319" t="s">
        <v>1709</v>
      </c>
      <c r="AL329" s="323" t="s">
        <v>1877</v>
      </c>
      <c r="AM329" s="319" t="s">
        <v>2714</v>
      </c>
      <c r="AN329" s="319" t="s">
        <v>2715</v>
      </c>
      <c r="AO329" s="319" t="s">
        <v>1633</v>
      </c>
      <c r="AP329" s="183" t="s">
        <v>1880</v>
      </c>
      <c r="AQ329" s="183" t="s">
        <v>2113</v>
      </c>
      <c r="AS329" s="183" t="s">
        <v>1634</v>
      </c>
      <c r="AT329" s="183" t="s">
        <v>1817</v>
      </c>
      <c r="AU329" s="183" t="str">
        <f t="shared" si="10"/>
        <v>SMS</v>
      </c>
      <c r="AV329" s="324">
        <f t="shared" si="11"/>
        <v>10890</v>
      </c>
    </row>
    <row r="330" spans="1:48" x14ac:dyDescent="0.25">
      <c r="A330" s="319" t="s">
        <v>1867</v>
      </c>
      <c r="B330" s="319" t="s">
        <v>1833</v>
      </c>
      <c r="C330" s="319" t="s">
        <v>1868</v>
      </c>
      <c r="D330" s="319" t="s">
        <v>1869</v>
      </c>
      <c r="E330" s="320">
        <v>45757</v>
      </c>
      <c r="F330" s="319" t="s">
        <v>2701</v>
      </c>
      <c r="G330" s="319" t="s">
        <v>1633</v>
      </c>
      <c r="H330" s="319">
        <v>50200010</v>
      </c>
      <c r="I330" s="319" t="s">
        <v>2702</v>
      </c>
      <c r="J330" s="319" t="s">
        <v>1633</v>
      </c>
      <c r="K330" s="319" t="s">
        <v>1635</v>
      </c>
      <c r="L330" s="320">
        <v>45757</v>
      </c>
      <c r="M330" s="319" t="s">
        <v>2703</v>
      </c>
      <c r="N330" s="319" t="s">
        <v>1633</v>
      </c>
      <c r="O330" s="320"/>
      <c r="P330" s="319" t="s">
        <v>1873</v>
      </c>
      <c r="Q330" s="319" t="s">
        <v>89</v>
      </c>
      <c r="R330" s="321">
        <v>0.36</v>
      </c>
      <c r="S330" s="319" t="s">
        <v>89</v>
      </c>
      <c r="T330" s="321">
        <v>0.36</v>
      </c>
      <c r="U330" s="319" t="s">
        <v>306</v>
      </c>
      <c r="V330" s="319" t="s">
        <v>307</v>
      </c>
      <c r="W330" s="319" t="s">
        <v>1633</v>
      </c>
      <c r="X330" s="319" t="s">
        <v>1633</v>
      </c>
      <c r="Y330" s="319" t="s">
        <v>1633</v>
      </c>
      <c r="Z330" s="319" t="s">
        <v>1633</v>
      </c>
      <c r="AA330" s="319" t="s">
        <v>1874</v>
      </c>
      <c r="AB330" s="319" t="s">
        <v>1633</v>
      </c>
      <c r="AC330" s="320">
        <v>45757</v>
      </c>
      <c r="AD330" s="319"/>
      <c r="AE330" s="319"/>
      <c r="AF330" s="319" t="s">
        <v>1633</v>
      </c>
      <c r="AG330" s="319" t="s">
        <v>1633</v>
      </c>
      <c r="AH330" s="319" t="s">
        <v>1875</v>
      </c>
      <c r="AI330" s="319" t="s">
        <v>1876</v>
      </c>
      <c r="AJ330" s="322">
        <v>10</v>
      </c>
      <c r="AK330" s="319" t="s">
        <v>1709</v>
      </c>
      <c r="AL330" s="323" t="s">
        <v>1877</v>
      </c>
      <c r="AM330" s="319" t="s">
        <v>2716</v>
      </c>
      <c r="AN330" s="319" t="s">
        <v>2717</v>
      </c>
      <c r="AO330" s="319" t="s">
        <v>1633</v>
      </c>
      <c r="AP330" s="183" t="s">
        <v>1880</v>
      </c>
      <c r="AQ330" s="183" t="s">
        <v>2113</v>
      </c>
      <c r="AS330" s="183" t="s">
        <v>1634</v>
      </c>
      <c r="AT330" s="183" t="s">
        <v>1817</v>
      </c>
      <c r="AU330" s="183" t="str">
        <f t="shared" si="10"/>
        <v>SMS</v>
      </c>
      <c r="AV330" s="324">
        <f t="shared" si="11"/>
        <v>5940</v>
      </c>
    </row>
    <row r="331" spans="1:48" x14ac:dyDescent="0.25">
      <c r="A331" s="319" t="s">
        <v>1867</v>
      </c>
      <c r="B331" s="319" t="s">
        <v>1833</v>
      </c>
      <c r="C331" s="319" t="s">
        <v>1868</v>
      </c>
      <c r="D331" s="319" t="s">
        <v>1869</v>
      </c>
      <c r="E331" s="320">
        <v>45761</v>
      </c>
      <c r="F331" s="319" t="s">
        <v>2718</v>
      </c>
      <c r="G331" s="319" t="s">
        <v>1633</v>
      </c>
      <c r="H331" s="319">
        <v>50200010</v>
      </c>
      <c r="I331" s="319" t="s">
        <v>2648</v>
      </c>
      <c r="J331" s="319" t="s">
        <v>1633</v>
      </c>
      <c r="K331" s="319" t="s">
        <v>1635</v>
      </c>
      <c r="L331" s="320">
        <v>45761</v>
      </c>
      <c r="M331" s="319" t="s">
        <v>2649</v>
      </c>
      <c r="N331" s="319" t="s">
        <v>1633</v>
      </c>
      <c r="O331" s="320"/>
      <c r="P331" s="319" t="s">
        <v>1873</v>
      </c>
      <c r="Q331" s="319" t="s">
        <v>89</v>
      </c>
      <c r="R331" s="321">
        <v>261.55</v>
      </c>
      <c r="S331" s="319" t="s">
        <v>89</v>
      </c>
      <c r="T331" s="321">
        <v>261.55</v>
      </c>
      <c r="U331" s="319" t="s">
        <v>306</v>
      </c>
      <c r="V331" s="319" t="s">
        <v>307</v>
      </c>
      <c r="W331" s="319" t="s">
        <v>1633</v>
      </c>
      <c r="X331" s="319" t="s">
        <v>1633</v>
      </c>
      <c r="Y331" s="319" t="s">
        <v>1633</v>
      </c>
      <c r="Z331" s="319" t="s">
        <v>1633</v>
      </c>
      <c r="AA331" s="319" t="s">
        <v>1874</v>
      </c>
      <c r="AB331" s="319" t="s">
        <v>1633</v>
      </c>
      <c r="AC331" s="320">
        <v>45761</v>
      </c>
      <c r="AD331" s="319"/>
      <c r="AE331" s="319"/>
      <c r="AF331" s="319" t="s">
        <v>1633</v>
      </c>
      <c r="AG331" s="319" t="s">
        <v>1633</v>
      </c>
      <c r="AH331" s="319" t="s">
        <v>1875</v>
      </c>
      <c r="AI331" s="319" t="s">
        <v>1876</v>
      </c>
      <c r="AJ331" s="322">
        <v>10</v>
      </c>
      <c r="AK331" s="319" t="s">
        <v>2365</v>
      </c>
      <c r="AL331" s="323" t="s">
        <v>1877</v>
      </c>
      <c r="AM331" s="319" t="s">
        <v>2719</v>
      </c>
      <c r="AN331" s="319" t="s">
        <v>2720</v>
      </c>
      <c r="AO331" s="319" t="s">
        <v>1633</v>
      </c>
      <c r="AP331" s="183" t="s">
        <v>1880</v>
      </c>
      <c r="AQ331" s="183" t="s">
        <v>2113</v>
      </c>
      <c r="AS331" s="183" t="s">
        <v>1634</v>
      </c>
      <c r="AT331" s="183" t="s">
        <v>1817</v>
      </c>
      <c r="AU331" s="183" t="str">
        <f t="shared" si="10"/>
        <v>SMS</v>
      </c>
      <c r="AV331" s="324">
        <f t="shared" si="11"/>
        <v>4315575</v>
      </c>
    </row>
    <row r="332" spans="1:48" x14ac:dyDescent="0.25">
      <c r="A332" s="319" t="s">
        <v>1867</v>
      </c>
      <c r="B332" s="319" t="s">
        <v>1833</v>
      </c>
      <c r="C332" s="319" t="s">
        <v>1868</v>
      </c>
      <c r="D332" s="319" t="s">
        <v>1869</v>
      </c>
      <c r="E332" s="320">
        <v>45770</v>
      </c>
      <c r="F332" s="319" t="s">
        <v>2706</v>
      </c>
      <c r="G332" s="319" t="s">
        <v>1633</v>
      </c>
      <c r="H332" s="319">
        <v>50200010</v>
      </c>
      <c r="I332" s="319" t="s">
        <v>2656</v>
      </c>
      <c r="J332" s="319" t="s">
        <v>1633</v>
      </c>
      <c r="K332" s="319" t="s">
        <v>1635</v>
      </c>
      <c r="L332" s="320">
        <v>45770</v>
      </c>
      <c r="M332" s="319" t="s">
        <v>2657</v>
      </c>
      <c r="N332" s="319" t="s">
        <v>1633</v>
      </c>
      <c r="O332" s="320"/>
      <c r="P332" s="319" t="s">
        <v>1873</v>
      </c>
      <c r="Q332" s="319" t="s">
        <v>89</v>
      </c>
      <c r="R332" s="321">
        <v>2.78</v>
      </c>
      <c r="S332" s="319" t="s">
        <v>89</v>
      </c>
      <c r="T332" s="321">
        <v>2.78</v>
      </c>
      <c r="U332" s="319" t="s">
        <v>306</v>
      </c>
      <c r="V332" s="319" t="s">
        <v>307</v>
      </c>
      <c r="W332" s="319" t="s">
        <v>1633</v>
      </c>
      <c r="X332" s="319" t="s">
        <v>1633</v>
      </c>
      <c r="Y332" s="319" t="s">
        <v>1633</v>
      </c>
      <c r="Z332" s="319" t="s">
        <v>1633</v>
      </c>
      <c r="AA332" s="319" t="s">
        <v>1874</v>
      </c>
      <c r="AB332" s="319" t="s">
        <v>1633</v>
      </c>
      <c r="AC332" s="320">
        <v>45770</v>
      </c>
      <c r="AD332" s="319"/>
      <c r="AE332" s="319"/>
      <c r="AF332" s="319" t="s">
        <v>1633</v>
      </c>
      <c r="AG332" s="319" t="s">
        <v>1633</v>
      </c>
      <c r="AH332" s="319" t="s">
        <v>1875</v>
      </c>
      <c r="AI332" s="319" t="s">
        <v>1876</v>
      </c>
      <c r="AJ332" s="322">
        <v>10</v>
      </c>
      <c r="AK332" s="319" t="s">
        <v>1709</v>
      </c>
      <c r="AL332" s="323" t="s">
        <v>1877</v>
      </c>
      <c r="AM332" s="319" t="s">
        <v>2721</v>
      </c>
      <c r="AN332" s="319" t="s">
        <v>2722</v>
      </c>
      <c r="AO332" s="319" t="s">
        <v>1633</v>
      </c>
      <c r="AP332" s="183" t="s">
        <v>1880</v>
      </c>
      <c r="AQ332" s="183" t="s">
        <v>2113</v>
      </c>
      <c r="AS332" s="183" t="s">
        <v>1634</v>
      </c>
      <c r="AT332" s="183" t="s">
        <v>1817</v>
      </c>
      <c r="AU332" s="183" t="str">
        <f t="shared" si="10"/>
        <v>SMS</v>
      </c>
      <c r="AV332" s="324">
        <f t="shared" si="11"/>
        <v>45870</v>
      </c>
    </row>
    <row r="333" spans="1:48" x14ac:dyDescent="0.25">
      <c r="A333" s="319" t="s">
        <v>1867</v>
      </c>
      <c r="B333" s="319" t="s">
        <v>1833</v>
      </c>
      <c r="C333" s="319" t="s">
        <v>1868</v>
      </c>
      <c r="D333" s="319" t="s">
        <v>1869</v>
      </c>
      <c r="E333" s="320">
        <v>45770</v>
      </c>
      <c r="F333" s="319" t="s">
        <v>2706</v>
      </c>
      <c r="G333" s="319" t="s">
        <v>1633</v>
      </c>
      <c r="H333" s="319">
        <v>50200010</v>
      </c>
      <c r="I333" s="319" t="s">
        <v>2656</v>
      </c>
      <c r="J333" s="319" t="s">
        <v>1633</v>
      </c>
      <c r="K333" s="319" t="s">
        <v>1635</v>
      </c>
      <c r="L333" s="320">
        <v>45770</v>
      </c>
      <c r="M333" s="319" t="s">
        <v>2657</v>
      </c>
      <c r="N333" s="319" t="s">
        <v>1633</v>
      </c>
      <c r="O333" s="320"/>
      <c r="P333" s="319" t="s">
        <v>1873</v>
      </c>
      <c r="Q333" s="319" t="s">
        <v>89</v>
      </c>
      <c r="R333" s="321">
        <v>0.67</v>
      </c>
      <c r="S333" s="319" t="s">
        <v>89</v>
      </c>
      <c r="T333" s="321">
        <v>0.67</v>
      </c>
      <c r="U333" s="319" t="s">
        <v>306</v>
      </c>
      <c r="V333" s="319" t="s">
        <v>307</v>
      </c>
      <c r="W333" s="319" t="s">
        <v>1633</v>
      </c>
      <c r="X333" s="319" t="s">
        <v>1633</v>
      </c>
      <c r="Y333" s="319" t="s">
        <v>1633</v>
      </c>
      <c r="Z333" s="319" t="s">
        <v>1633</v>
      </c>
      <c r="AA333" s="319" t="s">
        <v>1874</v>
      </c>
      <c r="AB333" s="319" t="s">
        <v>1633</v>
      </c>
      <c r="AC333" s="320">
        <v>45770</v>
      </c>
      <c r="AD333" s="319"/>
      <c r="AE333" s="319"/>
      <c r="AF333" s="319" t="s">
        <v>1633</v>
      </c>
      <c r="AG333" s="319" t="s">
        <v>1633</v>
      </c>
      <c r="AH333" s="319" t="s">
        <v>1875</v>
      </c>
      <c r="AI333" s="319" t="s">
        <v>1876</v>
      </c>
      <c r="AJ333" s="322">
        <v>10</v>
      </c>
      <c r="AK333" s="319" t="s">
        <v>1709</v>
      </c>
      <c r="AL333" s="323" t="s">
        <v>1877</v>
      </c>
      <c r="AM333" s="319" t="s">
        <v>2714</v>
      </c>
      <c r="AN333" s="319" t="s">
        <v>2715</v>
      </c>
      <c r="AO333" s="319" t="s">
        <v>1633</v>
      </c>
      <c r="AP333" s="183" t="s">
        <v>1880</v>
      </c>
      <c r="AQ333" s="183" t="s">
        <v>2113</v>
      </c>
      <c r="AS333" s="183" t="s">
        <v>1634</v>
      </c>
      <c r="AT333" s="183" t="s">
        <v>1817</v>
      </c>
      <c r="AU333" s="183" t="str">
        <f t="shared" si="10"/>
        <v>SMS</v>
      </c>
      <c r="AV333" s="324">
        <f t="shared" si="11"/>
        <v>11055</v>
      </c>
    </row>
    <row r="334" spans="1:48" x14ac:dyDescent="0.25">
      <c r="A334" s="319" t="s">
        <v>1867</v>
      </c>
      <c r="B334" s="319" t="s">
        <v>1833</v>
      </c>
      <c r="C334" s="319" t="s">
        <v>1868</v>
      </c>
      <c r="D334" s="319" t="s">
        <v>1869</v>
      </c>
      <c r="E334" s="320">
        <v>45770</v>
      </c>
      <c r="F334" s="319" t="s">
        <v>2706</v>
      </c>
      <c r="G334" s="319" t="s">
        <v>1633</v>
      </c>
      <c r="H334" s="319">
        <v>50200010</v>
      </c>
      <c r="I334" s="319" t="s">
        <v>2656</v>
      </c>
      <c r="J334" s="319" t="s">
        <v>1633</v>
      </c>
      <c r="K334" s="319" t="s">
        <v>1635</v>
      </c>
      <c r="L334" s="320">
        <v>45770</v>
      </c>
      <c r="M334" s="319" t="s">
        <v>2657</v>
      </c>
      <c r="N334" s="319" t="s">
        <v>1633</v>
      </c>
      <c r="O334" s="320"/>
      <c r="P334" s="319" t="s">
        <v>1873</v>
      </c>
      <c r="Q334" s="319" t="s">
        <v>89</v>
      </c>
      <c r="R334" s="321">
        <v>0.3</v>
      </c>
      <c r="S334" s="319" t="s">
        <v>89</v>
      </c>
      <c r="T334" s="321">
        <v>0.3</v>
      </c>
      <c r="U334" s="319" t="s">
        <v>306</v>
      </c>
      <c r="V334" s="319" t="s">
        <v>307</v>
      </c>
      <c r="W334" s="319" t="s">
        <v>1633</v>
      </c>
      <c r="X334" s="319" t="s">
        <v>1633</v>
      </c>
      <c r="Y334" s="319" t="s">
        <v>1633</v>
      </c>
      <c r="Z334" s="319" t="s">
        <v>1633</v>
      </c>
      <c r="AA334" s="319" t="s">
        <v>1874</v>
      </c>
      <c r="AB334" s="319" t="s">
        <v>1633</v>
      </c>
      <c r="AC334" s="320">
        <v>45770</v>
      </c>
      <c r="AD334" s="319"/>
      <c r="AE334" s="319"/>
      <c r="AF334" s="319" t="s">
        <v>1633</v>
      </c>
      <c r="AG334" s="319" t="s">
        <v>1633</v>
      </c>
      <c r="AH334" s="319" t="s">
        <v>1875</v>
      </c>
      <c r="AI334" s="319" t="s">
        <v>1876</v>
      </c>
      <c r="AJ334" s="322">
        <v>10</v>
      </c>
      <c r="AK334" s="319" t="s">
        <v>1709</v>
      </c>
      <c r="AL334" s="323" t="s">
        <v>1877</v>
      </c>
      <c r="AM334" s="319" t="s">
        <v>2723</v>
      </c>
      <c r="AN334" s="319" t="s">
        <v>2724</v>
      </c>
      <c r="AO334" s="319" t="s">
        <v>1633</v>
      </c>
      <c r="AP334" s="183" t="s">
        <v>1880</v>
      </c>
      <c r="AQ334" s="183" t="s">
        <v>2113</v>
      </c>
      <c r="AS334" s="183" t="s">
        <v>1634</v>
      </c>
      <c r="AT334" s="183" t="s">
        <v>1817</v>
      </c>
      <c r="AU334" s="183" t="str">
        <f t="shared" si="10"/>
        <v>SMS</v>
      </c>
      <c r="AV334" s="324">
        <f t="shared" si="11"/>
        <v>4950</v>
      </c>
    </row>
    <row r="335" spans="1:48" x14ac:dyDescent="0.25">
      <c r="A335" s="319" t="s">
        <v>1867</v>
      </c>
      <c r="B335" s="319" t="s">
        <v>1833</v>
      </c>
      <c r="C335" s="319" t="s">
        <v>1868</v>
      </c>
      <c r="D335" s="319" t="s">
        <v>1869</v>
      </c>
      <c r="E335" s="320">
        <v>45771</v>
      </c>
      <c r="F335" s="319" t="s">
        <v>2725</v>
      </c>
      <c r="G335" s="319" t="s">
        <v>1633</v>
      </c>
      <c r="H335" s="319">
        <v>50200010</v>
      </c>
      <c r="I335" s="319" t="s">
        <v>2726</v>
      </c>
      <c r="J335" s="319" t="s">
        <v>1633</v>
      </c>
      <c r="K335" s="319" t="s">
        <v>1635</v>
      </c>
      <c r="L335" s="320">
        <v>45771</v>
      </c>
      <c r="M335" s="319" t="s">
        <v>2727</v>
      </c>
      <c r="N335" s="319" t="s">
        <v>1633</v>
      </c>
      <c r="O335" s="320"/>
      <c r="P335" s="319" t="s">
        <v>1873</v>
      </c>
      <c r="Q335" s="319" t="s">
        <v>89</v>
      </c>
      <c r="R335" s="321">
        <v>149.49</v>
      </c>
      <c r="S335" s="319" t="s">
        <v>89</v>
      </c>
      <c r="T335" s="321">
        <v>149.49</v>
      </c>
      <c r="U335" s="319" t="s">
        <v>306</v>
      </c>
      <c r="V335" s="319" t="s">
        <v>307</v>
      </c>
      <c r="W335" s="319" t="s">
        <v>1633</v>
      </c>
      <c r="X335" s="319" t="s">
        <v>1633</v>
      </c>
      <c r="Y335" s="319" t="s">
        <v>1633</v>
      </c>
      <c r="Z335" s="319" t="s">
        <v>1633</v>
      </c>
      <c r="AA335" s="319" t="s">
        <v>1874</v>
      </c>
      <c r="AB335" s="319" t="s">
        <v>1633</v>
      </c>
      <c r="AC335" s="320">
        <v>45771</v>
      </c>
      <c r="AD335" s="319"/>
      <c r="AE335" s="319"/>
      <c r="AF335" s="319" t="s">
        <v>1633</v>
      </c>
      <c r="AG335" s="319" t="s">
        <v>1633</v>
      </c>
      <c r="AH335" s="319" t="s">
        <v>1875</v>
      </c>
      <c r="AI335" s="319" t="s">
        <v>1876</v>
      </c>
      <c r="AJ335" s="322">
        <v>10</v>
      </c>
      <c r="AK335" s="319" t="s">
        <v>1709</v>
      </c>
      <c r="AL335" s="323" t="s">
        <v>1877</v>
      </c>
      <c r="AM335" s="319" t="s">
        <v>2158</v>
      </c>
      <c r="AN335" s="319" t="s">
        <v>2159</v>
      </c>
      <c r="AO335" s="319" t="s">
        <v>1633</v>
      </c>
      <c r="AP335" s="183" t="s">
        <v>1880</v>
      </c>
      <c r="AQ335" s="183" t="s">
        <v>2113</v>
      </c>
      <c r="AS335" s="183" t="s">
        <v>1634</v>
      </c>
      <c r="AT335" s="183" t="s">
        <v>1817</v>
      </c>
      <c r="AU335" s="183" t="str">
        <f t="shared" si="10"/>
        <v>SMS</v>
      </c>
      <c r="AV335" s="324">
        <f t="shared" si="11"/>
        <v>2466585</v>
      </c>
    </row>
    <row r="336" spans="1:48" x14ac:dyDescent="0.25">
      <c r="A336" s="319" t="s">
        <v>1867</v>
      </c>
      <c r="B336" s="319" t="s">
        <v>1833</v>
      </c>
      <c r="C336" s="319" t="s">
        <v>1868</v>
      </c>
      <c r="D336" s="319" t="s">
        <v>1869</v>
      </c>
      <c r="E336" s="320">
        <v>45772</v>
      </c>
      <c r="F336" s="319" t="s">
        <v>2728</v>
      </c>
      <c r="G336" s="319" t="s">
        <v>1633</v>
      </c>
      <c r="H336" s="319">
        <v>50200010</v>
      </c>
      <c r="I336" s="319" t="s">
        <v>2697</v>
      </c>
      <c r="J336" s="319" t="s">
        <v>1633</v>
      </c>
      <c r="K336" s="319" t="s">
        <v>1635</v>
      </c>
      <c r="L336" s="320">
        <v>45772</v>
      </c>
      <c r="M336" s="319" t="s">
        <v>2698</v>
      </c>
      <c r="N336" s="319" t="s">
        <v>1633</v>
      </c>
      <c r="O336" s="320"/>
      <c r="P336" s="319" t="s">
        <v>1873</v>
      </c>
      <c r="Q336" s="319" t="s">
        <v>89</v>
      </c>
      <c r="R336" s="321">
        <v>1681.46</v>
      </c>
      <c r="S336" s="319" t="s">
        <v>89</v>
      </c>
      <c r="T336" s="321">
        <v>1681.46</v>
      </c>
      <c r="U336" s="319" t="s">
        <v>306</v>
      </c>
      <c r="V336" s="319" t="s">
        <v>307</v>
      </c>
      <c r="W336" s="319" t="s">
        <v>1633</v>
      </c>
      <c r="X336" s="319" t="s">
        <v>1633</v>
      </c>
      <c r="Y336" s="319" t="s">
        <v>1633</v>
      </c>
      <c r="Z336" s="319" t="s">
        <v>1633</v>
      </c>
      <c r="AA336" s="319" t="s">
        <v>1874</v>
      </c>
      <c r="AB336" s="319" t="s">
        <v>1633</v>
      </c>
      <c r="AC336" s="320">
        <v>45772</v>
      </c>
      <c r="AD336" s="319"/>
      <c r="AE336" s="319"/>
      <c r="AF336" s="319" t="s">
        <v>1633</v>
      </c>
      <c r="AG336" s="319" t="s">
        <v>1633</v>
      </c>
      <c r="AH336" s="319" t="s">
        <v>1875</v>
      </c>
      <c r="AI336" s="319" t="s">
        <v>1876</v>
      </c>
      <c r="AJ336" s="322">
        <v>10</v>
      </c>
      <c r="AK336" s="319" t="s">
        <v>1709</v>
      </c>
      <c r="AL336" s="323" t="s">
        <v>1877</v>
      </c>
      <c r="AM336" s="319" t="s">
        <v>2729</v>
      </c>
      <c r="AN336" s="319" t="s">
        <v>2730</v>
      </c>
      <c r="AO336" s="319" t="s">
        <v>1633</v>
      </c>
      <c r="AP336" s="183" t="s">
        <v>1880</v>
      </c>
      <c r="AQ336" s="183" t="s">
        <v>2113</v>
      </c>
      <c r="AS336" s="183" t="s">
        <v>1634</v>
      </c>
      <c r="AT336" s="183" t="s">
        <v>1817</v>
      </c>
      <c r="AU336" s="183" t="str">
        <f t="shared" si="10"/>
        <v>SMS</v>
      </c>
      <c r="AV336" s="324">
        <f t="shared" si="11"/>
        <v>27744090</v>
      </c>
    </row>
    <row r="337" spans="1:48" x14ac:dyDescent="0.25">
      <c r="A337" s="319" t="s">
        <v>1867</v>
      </c>
      <c r="B337" s="319" t="s">
        <v>1833</v>
      </c>
      <c r="C337" s="319" t="s">
        <v>1868</v>
      </c>
      <c r="D337" s="319" t="s">
        <v>1869</v>
      </c>
      <c r="E337" s="320">
        <v>45771</v>
      </c>
      <c r="F337" s="319" t="s">
        <v>2731</v>
      </c>
      <c r="G337" s="319" t="s">
        <v>1633</v>
      </c>
      <c r="H337" s="319">
        <v>50200010</v>
      </c>
      <c r="I337" s="319" t="s">
        <v>2726</v>
      </c>
      <c r="J337" s="319" t="s">
        <v>1633</v>
      </c>
      <c r="K337" s="319" t="s">
        <v>1635</v>
      </c>
      <c r="L337" s="320">
        <v>45771</v>
      </c>
      <c r="M337" s="319" t="s">
        <v>2727</v>
      </c>
      <c r="N337" s="319" t="s">
        <v>1633</v>
      </c>
      <c r="O337" s="320"/>
      <c r="P337" s="319" t="s">
        <v>1873</v>
      </c>
      <c r="Q337" s="319" t="s">
        <v>89</v>
      </c>
      <c r="R337" s="321">
        <v>0.99</v>
      </c>
      <c r="S337" s="319" t="s">
        <v>89</v>
      </c>
      <c r="T337" s="321">
        <v>0.99</v>
      </c>
      <c r="U337" s="319" t="s">
        <v>306</v>
      </c>
      <c r="V337" s="319" t="s">
        <v>307</v>
      </c>
      <c r="W337" s="319" t="s">
        <v>1633</v>
      </c>
      <c r="X337" s="319" t="s">
        <v>1633</v>
      </c>
      <c r="Y337" s="319" t="s">
        <v>1633</v>
      </c>
      <c r="Z337" s="319" t="s">
        <v>1633</v>
      </c>
      <c r="AA337" s="319" t="s">
        <v>1874</v>
      </c>
      <c r="AB337" s="319" t="s">
        <v>1633</v>
      </c>
      <c r="AC337" s="320">
        <v>45771</v>
      </c>
      <c r="AD337" s="319"/>
      <c r="AE337" s="319"/>
      <c r="AF337" s="319" t="s">
        <v>1633</v>
      </c>
      <c r="AG337" s="319" t="s">
        <v>1633</v>
      </c>
      <c r="AH337" s="319" t="s">
        <v>1875</v>
      </c>
      <c r="AI337" s="319" t="s">
        <v>1876</v>
      </c>
      <c r="AJ337" s="322">
        <v>5</v>
      </c>
      <c r="AK337" s="319" t="s">
        <v>1709</v>
      </c>
      <c r="AL337" s="323" t="s">
        <v>1877</v>
      </c>
      <c r="AM337" s="319" t="s">
        <v>2732</v>
      </c>
      <c r="AN337" s="319" t="s">
        <v>2733</v>
      </c>
      <c r="AO337" s="319" t="s">
        <v>1633</v>
      </c>
      <c r="AP337" s="183" t="s">
        <v>1880</v>
      </c>
      <c r="AQ337" s="183" t="s">
        <v>2113</v>
      </c>
      <c r="AS337" s="183" t="s">
        <v>1634</v>
      </c>
      <c r="AT337" s="183" t="s">
        <v>1817</v>
      </c>
      <c r="AU337" s="183" t="str">
        <f t="shared" si="10"/>
        <v>SMS</v>
      </c>
      <c r="AV337" s="324">
        <f t="shared" si="11"/>
        <v>16335</v>
      </c>
    </row>
    <row r="338" spans="1:48" x14ac:dyDescent="0.25">
      <c r="A338" s="319" t="s">
        <v>1867</v>
      </c>
      <c r="B338" s="319" t="s">
        <v>1833</v>
      </c>
      <c r="C338" s="319" t="s">
        <v>1868</v>
      </c>
      <c r="D338" s="319" t="s">
        <v>1869</v>
      </c>
      <c r="E338" s="320">
        <v>45756</v>
      </c>
      <c r="F338" s="319" t="s">
        <v>2734</v>
      </c>
      <c r="G338" s="319" t="s">
        <v>1633</v>
      </c>
      <c r="H338" s="319">
        <v>50200010</v>
      </c>
      <c r="I338" s="319" t="s">
        <v>2679</v>
      </c>
      <c r="J338" s="319" t="s">
        <v>1633</v>
      </c>
      <c r="K338" s="319" t="s">
        <v>1635</v>
      </c>
      <c r="L338" s="320">
        <v>45756</v>
      </c>
      <c r="M338" s="319" t="s">
        <v>2644</v>
      </c>
      <c r="N338" s="319" t="s">
        <v>1633</v>
      </c>
      <c r="O338" s="320"/>
      <c r="P338" s="319" t="s">
        <v>1873</v>
      </c>
      <c r="Q338" s="319" t="s">
        <v>89</v>
      </c>
      <c r="R338" s="321">
        <v>3.93</v>
      </c>
      <c r="S338" s="319" t="s">
        <v>89</v>
      </c>
      <c r="T338" s="321">
        <v>3.93</v>
      </c>
      <c r="U338" s="319" t="s">
        <v>306</v>
      </c>
      <c r="V338" s="319" t="s">
        <v>307</v>
      </c>
      <c r="W338" s="319" t="s">
        <v>1633</v>
      </c>
      <c r="X338" s="319" t="s">
        <v>1633</v>
      </c>
      <c r="Y338" s="319" t="s">
        <v>1633</v>
      </c>
      <c r="Z338" s="319" t="s">
        <v>1633</v>
      </c>
      <c r="AA338" s="319" t="s">
        <v>1874</v>
      </c>
      <c r="AB338" s="319" t="s">
        <v>1633</v>
      </c>
      <c r="AC338" s="320">
        <v>45756</v>
      </c>
      <c r="AD338" s="319"/>
      <c r="AE338" s="319"/>
      <c r="AF338" s="319" t="s">
        <v>1633</v>
      </c>
      <c r="AG338" s="319" t="s">
        <v>1633</v>
      </c>
      <c r="AH338" s="319" t="s">
        <v>1875</v>
      </c>
      <c r="AI338" s="319" t="s">
        <v>1876</v>
      </c>
      <c r="AJ338" s="322">
        <v>3</v>
      </c>
      <c r="AK338" s="319" t="s">
        <v>1709</v>
      </c>
      <c r="AL338" s="323" t="s">
        <v>1877</v>
      </c>
      <c r="AM338" s="319" t="s">
        <v>2071</v>
      </c>
      <c r="AN338" s="319" t="s">
        <v>2072</v>
      </c>
      <c r="AO338" s="319" t="s">
        <v>1633</v>
      </c>
      <c r="AP338" s="183" t="s">
        <v>1880</v>
      </c>
      <c r="AQ338" s="183" t="s">
        <v>2113</v>
      </c>
      <c r="AS338" s="183" t="s">
        <v>1634</v>
      </c>
      <c r="AT338" s="183" t="s">
        <v>1817</v>
      </c>
      <c r="AU338" s="183" t="str">
        <f t="shared" si="10"/>
        <v>SMS</v>
      </c>
      <c r="AV338" s="324">
        <f t="shared" si="11"/>
        <v>64845</v>
      </c>
    </row>
    <row r="339" spans="1:48" x14ac:dyDescent="0.25">
      <c r="A339" s="319" t="s">
        <v>1867</v>
      </c>
      <c r="B339" s="319" t="s">
        <v>1833</v>
      </c>
      <c r="C339" s="319" t="s">
        <v>1868</v>
      </c>
      <c r="D339" s="319" t="s">
        <v>1869</v>
      </c>
      <c r="E339" s="320">
        <v>45770</v>
      </c>
      <c r="F339" s="319" t="s">
        <v>2655</v>
      </c>
      <c r="G339" s="319" t="s">
        <v>1633</v>
      </c>
      <c r="H339" s="319">
        <v>50200010</v>
      </c>
      <c r="I339" s="319" t="s">
        <v>2656</v>
      </c>
      <c r="J339" s="319" t="s">
        <v>1633</v>
      </c>
      <c r="K339" s="319" t="s">
        <v>1635</v>
      </c>
      <c r="L339" s="320">
        <v>45770</v>
      </c>
      <c r="M339" s="319" t="s">
        <v>2657</v>
      </c>
      <c r="N339" s="319" t="s">
        <v>1633</v>
      </c>
      <c r="O339" s="320"/>
      <c r="P339" s="319" t="s">
        <v>1873</v>
      </c>
      <c r="Q339" s="319" t="s">
        <v>89</v>
      </c>
      <c r="R339" s="321">
        <v>4765.8599999999997</v>
      </c>
      <c r="S339" s="319" t="s">
        <v>89</v>
      </c>
      <c r="T339" s="321">
        <v>4765.8599999999997</v>
      </c>
      <c r="U339" s="319" t="s">
        <v>306</v>
      </c>
      <c r="V339" s="319" t="s">
        <v>307</v>
      </c>
      <c r="W339" s="319" t="s">
        <v>1633</v>
      </c>
      <c r="X339" s="319" t="s">
        <v>1633</v>
      </c>
      <c r="Y339" s="319" t="s">
        <v>1633</v>
      </c>
      <c r="Z339" s="319" t="s">
        <v>1633</v>
      </c>
      <c r="AA339" s="319" t="s">
        <v>1874</v>
      </c>
      <c r="AB339" s="319" t="s">
        <v>1633</v>
      </c>
      <c r="AC339" s="320">
        <v>45770</v>
      </c>
      <c r="AD339" s="319"/>
      <c r="AE339" s="319"/>
      <c r="AF339" s="319" t="s">
        <v>1633</v>
      </c>
      <c r="AG339" s="319" t="s">
        <v>1633</v>
      </c>
      <c r="AH339" s="319" t="s">
        <v>1875</v>
      </c>
      <c r="AI339" s="319" t="s">
        <v>1876</v>
      </c>
      <c r="AJ339" s="322">
        <v>3</v>
      </c>
      <c r="AK339" s="319" t="s">
        <v>1709</v>
      </c>
      <c r="AL339" s="323" t="s">
        <v>1877</v>
      </c>
      <c r="AM339" s="319" t="s">
        <v>2735</v>
      </c>
      <c r="AN339" s="319" t="s">
        <v>2736</v>
      </c>
      <c r="AO339" s="319" t="s">
        <v>1633</v>
      </c>
      <c r="AP339" s="183" t="s">
        <v>1880</v>
      </c>
      <c r="AQ339" s="183" t="s">
        <v>2113</v>
      </c>
      <c r="AS339" s="183" t="s">
        <v>1634</v>
      </c>
      <c r="AT339" s="183" t="s">
        <v>1817</v>
      </c>
      <c r="AU339" s="183" t="str">
        <f t="shared" si="10"/>
        <v>SMS</v>
      </c>
      <c r="AV339" s="324">
        <f t="shared" si="11"/>
        <v>78636690</v>
      </c>
    </row>
    <row r="340" spans="1:48" x14ac:dyDescent="0.25">
      <c r="A340" s="319" t="s">
        <v>1867</v>
      </c>
      <c r="B340" s="319" t="s">
        <v>1833</v>
      </c>
      <c r="C340" s="319" t="s">
        <v>1868</v>
      </c>
      <c r="D340" s="319" t="s">
        <v>1869</v>
      </c>
      <c r="E340" s="320">
        <v>45761</v>
      </c>
      <c r="F340" s="319" t="s">
        <v>2737</v>
      </c>
      <c r="G340" s="319" t="s">
        <v>1633</v>
      </c>
      <c r="H340" s="319">
        <v>50200010</v>
      </c>
      <c r="I340" s="319" t="s">
        <v>2648</v>
      </c>
      <c r="J340" s="319" t="s">
        <v>1633</v>
      </c>
      <c r="K340" s="319" t="s">
        <v>1635</v>
      </c>
      <c r="L340" s="320">
        <v>45761</v>
      </c>
      <c r="M340" s="319" t="s">
        <v>2649</v>
      </c>
      <c r="N340" s="319" t="s">
        <v>1633</v>
      </c>
      <c r="O340" s="320"/>
      <c r="P340" s="319" t="s">
        <v>1873</v>
      </c>
      <c r="Q340" s="319" t="s">
        <v>89</v>
      </c>
      <c r="R340" s="321">
        <v>111.16</v>
      </c>
      <c r="S340" s="319" t="s">
        <v>89</v>
      </c>
      <c r="T340" s="321">
        <v>111.16</v>
      </c>
      <c r="U340" s="319" t="s">
        <v>306</v>
      </c>
      <c r="V340" s="319" t="s">
        <v>307</v>
      </c>
      <c r="W340" s="319" t="s">
        <v>1633</v>
      </c>
      <c r="X340" s="319" t="s">
        <v>1633</v>
      </c>
      <c r="Y340" s="319" t="s">
        <v>1633</v>
      </c>
      <c r="Z340" s="319" t="s">
        <v>1633</v>
      </c>
      <c r="AA340" s="319" t="s">
        <v>1874</v>
      </c>
      <c r="AB340" s="319" t="s">
        <v>1633</v>
      </c>
      <c r="AC340" s="320">
        <v>45761</v>
      </c>
      <c r="AD340" s="319"/>
      <c r="AE340" s="319"/>
      <c r="AF340" s="319" t="s">
        <v>1633</v>
      </c>
      <c r="AG340" s="319" t="s">
        <v>1633</v>
      </c>
      <c r="AH340" s="319" t="s">
        <v>1875</v>
      </c>
      <c r="AI340" s="319" t="s">
        <v>1876</v>
      </c>
      <c r="AJ340" s="322">
        <v>6</v>
      </c>
      <c r="AK340" s="319" t="s">
        <v>1709</v>
      </c>
      <c r="AL340" s="323" t="s">
        <v>1877</v>
      </c>
      <c r="AM340" s="319" t="s">
        <v>2738</v>
      </c>
      <c r="AN340" s="319" t="s">
        <v>2739</v>
      </c>
      <c r="AO340" s="319" t="s">
        <v>1633</v>
      </c>
      <c r="AP340" s="183" t="s">
        <v>1880</v>
      </c>
      <c r="AQ340" s="183" t="s">
        <v>2113</v>
      </c>
      <c r="AS340" s="183" t="s">
        <v>1634</v>
      </c>
      <c r="AT340" s="183" t="s">
        <v>1817</v>
      </c>
      <c r="AU340" s="183" t="str">
        <f t="shared" si="10"/>
        <v>SMS</v>
      </c>
      <c r="AV340" s="324">
        <f t="shared" si="11"/>
        <v>1834140</v>
      </c>
    </row>
    <row r="341" spans="1:48" x14ac:dyDescent="0.25">
      <c r="A341" s="319" t="s">
        <v>1867</v>
      </c>
      <c r="B341" s="319" t="s">
        <v>1833</v>
      </c>
      <c r="C341" s="319" t="s">
        <v>1868</v>
      </c>
      <c r="D341" s="319" t="s">
        <v>1869</v>
      </c>
      <c r="E341" s="320">
        <v>45762</v>
      </c>
      <c r="F341" s="319" t="s">
        <v>2740</v>
      </c>
      <c r="G341" s="319" t="s">
        <v>1633</v>
      </c>
      <c r="H341" s="319">
        <v>50200010</v>
      </c>
      <c r="I341" s="319" t="s">
        <v>2741</v>
      </c>
      <c r="J341" s="319" t="s">
        <v>1633</v>
      </c>
      <c r="K341" s="319" t="s">
        <v>1635</v>
      </c>
      <c r="L341" s="320">
        <v>45762</v>
      </c>
      <c r="M341" s="319" t="s">
        <v>2742</v>
      </c>
      <c r="N341" s="319" t="s">
        <v>1633</v>
      </c>
      <c r="O341" s="320"/>
      <c r="P341" s="319" t="s">
        <v>1873</v>
      </c>
      <c r="Q341" s="319" t="s">
        <v>89</v>
      </c>
      <c r="R341" s="321">
        <v>6.29</v>
      </c>
      <c r="S341" s="319" t="s">
        <v>89</v>
      </c>
      <c r="T341" s="321">
        <v>6.29</v>
      </c>
      <c r="U341" s="319" t="s">
        <v>306</v>
      </c>
      <c r="V341" s="319" t="s">
        <v>307</v>
      </c>
      <c r="W341" s="319" t="s">
        <v>1633</v>
      </c>
      <c r="X341" s="319" t="s">
        <v>1633</v>
      </c>
      <c r="Y341" s="319" t="s">
        <v>1633</v>
      </c>
      <c r="Z341" s="319" t="s">
        <v>1633</v>
      </c>
      <c r="AA341" s="319" t="s">
        <v>1874</v>
      </c>
      <c r="AB341" s="319" t="s">
        <v>1633</v>
      </c>
      <c r="AC341" s="320">
        <v>45762</v>
      </c>
      <c r="AD341" s="319"/>
      <c r="AE341" s="319"/>
      <c r="AF341" s="319" t="s">
        <v>1633</v>
      </c>
      <c r="AG341" s="319" t="s">
        <v>1633</v>
      </c>
      <c r="AH341" s="319" t="s">
        <v>1875</v>
      </c>
      <c r="AI341" s="319" t="s">
        <v>1876</v>
      </c>
      <c r="AJ341" s="322">
        <v>12</v>
      </c>
      <c r="AK341" s="319" t="s">
        <v>1709</v>
      </c>
      <c r="AL341" s="323" t="s">
        <v>1877</v>
      </c>
      <c r="AM341" s="319" t="s">
        <v>2743</v>
      </c>
      <c r="AN341" s="319" t="s">
        <v>2744</v>
      </c>
      <c r="AO341" s="319" t="s">
        <v>1633</v>
      </c>
      <c r="AP341" s="183" t="s">
        <v>1880</v>
      </c>
      <c r="AQ341" s="183" t="s">
        <v>2113</v>
      </c>
      <c r="AS341" s="183" t="s">
        <v>1634</v>
      </c>
      <c r="AT341" s="183" t="s">
        <v>1817</v>
      </c>
      <c r="AU341" s="183" t="str">
        <f t="shared" si="10"/>
        <v>SMS</v>
      </c>
      <c r="AV341" s="324">
        <f t="shared" si="11"/>
        <v>103785</v>
      </c>
    </row>
    <row r="342" spans="1:48" x14ac:dyDescent="0.25">
      <c r="A342" s="319" t="s">
        <v>1867</v>
      </c>
      <c r="B342" s="319" t="s">
        <v>1833</v>
      </c>
      <c r="C342" s="319" t="s">
        <v>1868</v>
      </c>
      <c r="D342" s="319" t="s">
        <v>1869</v>
      </c>
      <c r="E342" s="320">
        <v>45771</v>
      </c>
      <c r="F342" s="319" t="s">
        <v>2745</v>
      </c>
      <c r="G342" s="319" t="s">
        <v>1633</v>
      </c>
      <c r="H342" s="319">
        <v>50200010</v>
      </c>
      <c r="I342" s="319" t="s">
        <v>2726</v>
      </c>
      <c r="J342" s="319" t="s">
        <v>1633</v>
      </c>
      <c r="K342" s="319" t="s">
        <v>1635</v>
      </c>
      <c r="L342" s="320">
        <v>45771</v>
      </c>
      <c r="M342" s="319" t="s">
        <v>2727</v>
      </c>
      <c r="N342" s="319" t="s">
        <v>1633</v>
      </c>
      <c r="O342" s="320"/>
      <c r="P342" s="319" t="s">
        <v>1873</v>
      </c>
      <c r="Q342" s="319" t="s">
        <v>89</v>
      </c>
      <c r="R342" s="321">
        <v>16.579999999999998</v>
      </c>
      <c r="S342" s="319" t="s">
        <v>89</v>
      </c>
      <c r="T342" s="321">
        <v>16.579999999999998</v>
      </c>
      <c r="U342" s="319" t="s">
        <v>306</v>
      </c>
      <c r="V342" s="319" t="s">
        <v>307</v>
      </c>
      <c r="W342" s="319" t="s">
        <v>1633</v>
      </c>
      <c r="X342" s="319" t="s">
        <v>1633</v>
      </c>
      <c r="Y342" s="319" t="s">
        <v>1633</v>
      </c>
      <c r="Z342" s="319" t="s">
        <v>1633</v>
      </c>
      <c r="AA342" s="319" t="s">
        <v>1874</v>
      </c>
      <c r="AB342" s="319" t="s">
        <v>1633</v>
      </c>
      <c r="AC342" s="320">
        <v>45771</v>
      </c>
      <c r="AD342" s="319"/>
      <c r="AE342" s="319"/>
      <c r="AF342" s="319" t="s">
        <v>1633</v>
      </c>
      <c r="AG342" s="319" t="s">
        <v>1633</v>
      </c>
      <c r="AH342" s="319" t="s">
        <v>1875</v>
      </c>
      <c r="AI342" s="319" t="s">
        <v>1876</v>
      </c>
      <c r="AJ342" s="322">
        <v>30</v>
      </c>
      <c r="AK342" s="319" t="s">
        <v>1709</v>
      </c>
      <c r="AL342" s="323" t="s">
        <v>1877</v>
      </c>
      <c r="AM342" s="319" t="s">
        <v>2030</v>
      </c>
      <c r="AN342" s="319" t="s">
        <v>2031</v>
      </c>
      <c r="AO342" s="319" t="s">
        <v>1633</v>
      </c>
      <c r="AP342" s="183" t="s">
        <v>1880</v>
      </c>
      <c r="AQ342" s="183" t="s">
        <v>2113</v>
      </c>
      <c r="AS342" s="183" t="s">
        <v>1634</v>
      </c>
      <c r="AT342" s="183" t="s">
        <v>1817</v>
      </c>
      <c r="AU342" s="183" t="str">
        <f t="shared" si="10"/>
        <v>SMS</v>
      </c>
      <c r="AV342" s="324">
        <f t="shared" si="11"/>
        <v>273570</v>
      </c>
    </row>
    <row r="343" spans="1:48" x14ac:dyDescent="0.25">
      <c r="A343" s="319" t="s">
        <v>1867</v>
      </c>
      <c r="B343" s="319" t="s">
        <v>1833</v>
      </c>
      <c r="C343" s="319" t="s">
        <v>1868</v>
      </c>
      <c r="D343" s="319" t="s">
        <v>1869</v>
      </c>
      <c r="E343" s="320">
        <v>45756</v>
      </c>
      <c r="F343" s="319" t="s">
        <v>2746</v>
      </c>
      <c r="G343" s="319" t="s">
        <v>1633</v>
      </c>
      <c r="H343" s="319">
        <v>50200010</v>
      </c>
      <c r="I343" s="319" t="s">
        <v>2679</v>
      </c>
      <c r="J343" s="319" t="s">
        <v>1633</v>
      </c>
      <c r="K343" s="319" t="s">
        <v>1635</v>
      </c>
      <c r="L343" s="320">
        <v>45756</v>
      </c>
      <c r="M343" s="319" t="s">
        <v>2644</v>
      </c>
      <c r="N343" s="319" t="s">
        <v>1633</v>
      </c>
      <c r="O343" s="320"/>
      <c r="P343" s="319" t="s">
        <v>1873</v>
      </c>
      <c r="Q343" s="319" t="s">
        <v>89</v>
      </c>
      <c r="R343" s="321">
        <v>6.15</v>
      </c>
      <c r="S343" s="319" t="s">
        <v>89</v>
      </c>
      <c r="T343" s="321">
        <v>6.15</v>
      </c>
      <c r="U343" s="319" t="s">
        <v>306</v>
      </c>
      <c r="V343" s="319" t="s">
        <v>307</v>
      </c>
      <c r="W343" s="319" t="s">
        <v>1633</v>
      </c>
      <c r="X343" s="319" t="s">
        <v>1633</v>
      </c>
      <c r="Y343" s="319" t="s">
        <v>1633</v>
      </c>
      <c r="Z343" s="319" t="s">
        <v>1633</v>
      </c>
      <c r="AA343" s="319" t="s">
        <v>1874</v>
      </c>
      <c r="AB343" s="319" t="s">
        <v>1633</v>
      </c>
      <c r="AC343" s="320">
        <v>45756</v>
      </c>
      <c r="AD343" s="319"/>
      <c r="AE343" s="319"/>
      <c r="AF343" s="319" t="s">
        <v>1633</v>
      </c>
      <c r="AG343" s="319" t="s">
        <v>1633</v>
      </c>
      <c r="AH343" s="319" t="s">
        <v>1875</v>
      </c>
      <c r="AI343" s="319" t="s">
        <v>1876</v>
      </c>
      <c r="AJ343" s="322">
        <v>15</v>
      </c>
      <c r="AK343" s="319" t="s">
        <v>1709</v>
      </c>
      <c r="AL343" s="323" t="s">
        <v>1877</v>
      </c>
      <c r="AM343" s="319" t="s">
        <v>2273</v>
      </c>
      <c r="AN343" s="319" t="s">
        <v>2274</v>
      </c>
      <c r="AO343" s="319" t="s">
        <v>1633</v>
      </c>
      <c r="AP343" s="183" t="s">
        <v>1880</v>
      </c>
      <c r="AQ343" s="183" t="s">
        <v>2113</v>
      </c>
      <c r="AS343" s="183" t="s">
        <v>1634</v>
      </c>
      <c r="AT343" s="183" t="s">
        <v>1817</v>
      </c>
      <c r="AU343" s="183" t="str">
        <f t="shared" si="10"/>
        <v>SMS</v>
      </c>
      <c r="AV343" s="324">
        <f t="shared" si="11"/>
        <v>101475</v>
      </c>
    </row>
    <row r="344" spans="1:48" x14ac:dyDescent="0.25">
      <c r="A344" s="319" t="s">
        <v>1867</v>
      </c>
      <c r="B344" s="319" t="s">
        <v>1833</v>
      </c>
      <c r="C344" s="319" t="s">
        <v>1868</v>
      </c>
      <c r="D344" s="319" t="s">
        <v>1869</v>
      </c>
      <c r="E344" s="320">
        <v>45771</v>
      </c>
      <c r="F344" s="319" t="s">
        <v>2731</v>
      </c>
      <c r="G344" s="319" t="s">
        <v>1633</v>
      </c>
      <c r="H344" s="319">
        <v>50200010</v>
      </c>
      <c r="I344" s="319" t="s">
        <v>2726</v>
      </c>
      <c r="J344" s="319" t="s">
        <v>1633</v>
      </c>
      <c r="K344" s="319" t="s">
        <v>1635</v>
      </c>
      <c r="L344" s="320">
        <v>45771</v>
      </c>
      <c r="M344" s="319" t="s">
        <v>2727</v>
      </c>
      <c r="N344" s="319" t="s">
        <v>1633</v>
      </c>
      <c r="O344" s="320"/>
      <c r="P344" s="319" t="s">
        <v>1873</v>
      </c>
      <c r="Q344" s="319" t="s">
        <v>89</v>
      </c>
      <c r="R344" s="321">
        <v>2.39</v>
      </c>
      <c r="S344" s="319" t="s">
        <v>89</v>
      </c>
      <c r="T344" s="321">
        <v>2.39</v>
      </c>
      <c r="U344" s="319" t="s">
        <v>306</v>
      </c>
      <c r="V344" s="319" t="s">
        <v>307</v>
      </c>
      <c r="W344" s="319" t="s">
        <v>1633</v>
      </c>
      <c r="X344" s="319" t="s">
        <v>1633</v>
      </c>
      <c r="Y344" s="319" t="s">
        <v>1633</v>
      </c>
      <c r="Z344" s="319" t="s">
        <v>1633</v>
      </c>
      <c r="AA344" s="319" t="s">
        <v>1874</v>
      </c>
      <c r="AB344" s="319" t="s">
        <v>1633</v>
      </c>
      <c r="AC344" s="320">
        <v>45771</v>
      </c>
      <c r="AD344" s="319"/>
      <c r="AE344" s="319"/>
      <c r="AF344" s="319" t="s">
        <v>1633</v>
      </c>
      <c r="AG344" s="319" t="s">
        <v>1633</v>
      </c>
      <c r="AH344" s="319" t="s">
        <v>1875</v>
      </c>
      <c r="AI344" s="319" t="s">
        <v>1876</v>
      </c>
      <c r="AJ344" s="322">
        <v>15</v>
      </c>
      <c r="AK344" s="319" t="s">
        <v>1709</v>
      </c>
      <c r="AL344" s="323" t="s">
        <v>1877</v>
      </c>
      <c r="AM344" s="319" t="s">
        <v>2747</v>
      </c>
      <c r="AN344" s="319" t="s">
        <v>2748</v>
      </c>
      <c r="AO344" s="319" t="s">
        <v>1633</v>
      </c>
      <c r="AP344" s="183" t="s">
        <v>1880</v>
      </c>
      <c r="AQ344" s="183" t="s">
        <v>2113</v>
      </c>
      <c r="AS344" s="183" t="s">
        <v>1634</v>
      </c>
      <c r="AT344" s="183" t="s">
        <v>1817</v>
      </c>
      <c r="AU344" s="183" t="str">
        <f t="shared" si="10"/>
        <v>SMS</v>
      </c>
      <c r="AV344" s="324">
        <f t="shared" si="11"/>
        <v>39435</v>
      </c>
    </row>
    <row r="345" spans="1:48" x14ac:dyDescent="0.25">
      <c r="A345" s="319" t="s">
        <v>1867</v>
      </c>
      <c r="B345" s="319" t="s">
        <v>1833</v>
      </c>
      <c r="C345" s="319" t="s">
        <v>1868</v>
      </c>
      <c r="D345" s="319" t="s">
        <v>1869</v>
      </c>
      <c r="E345" s="320">
        <v>45759</v>
      </c>
      <c r="F345" s="319" t="s">
        <v>2749</v>
      </c>
      <c r="G345" s="319" t="s">
        <v>1633</v>
      </c>
      <c r="H345" s="319">
        <v>50200010</v>
      </c>
      <c r="I345" s="319" t="s">
        <v>2672</v>
      </c>
      <c r="J345" s="319" t="s">
        <v>1633</v>
      </c>
      <c r="K345" s="319" t="s">
        <v>1635</v>
      </c>
      <c r="L345" s="320">
        <v>45759</v>
      </c>
      <c r="M345" s="319" t="s">
        <v>2673</v>
      </c>
      <c r="N345" s="319" t="s">
        <v>1633</v>
      </c>
      <c r="O345" s="320"/>
      <c r="P345" s="319" t="s">
        <v>1873</v>
      </c>
      <c r="Q345" s="319" t="s">
        <v>89</v>
      </c>
      <c r="R345" s="321">
        <v>692.52</v>
      </c>
      <c r="S345" s="319" t="s">
        <v>89</v>
      </c>
      <c r="T345" s="321">
        <v>692.52</v>
      </c>
      <c r="U345" s="319" t="s">
        <v>306</v>
      </c>
      <c r="V345" s="319" t="s">
        <v>307</v>
      </c>
      <c r="W345" s="319" t="s">
        <v>1633</v>
      </c>
      <c r="X345" s="319" t="s">
        <v>1633</v>
      </c>
      <c r="Y345" s="319" t="s">
        <v>1633</v>
      </c>
      <c r="Z345" s="319" t="s">
        <v>1633</v>
      </c>
      <c r="AA345" s="319" t="s">
        <v>1874</v>
      </c>
      <c r="AB345" s="319" t="s">
        <v>1633</v>
      </c>
      <c r="AC345" s="320">
        <v>45759</v>
      </c>
      <c r="AD345" s="319"/>
      <c r="AE345" s="319"/>
      <c r="AF345" s="319" t="s">
        <v>1633</v>
      </c>
      <c r="AG345" s="319" t="s">
        <v>1633</v>
      </c>
      <c r="AH345" s="319" t="s">
        <v>1875</v>
      </c>
      <c r="AI345" s="319" t="s">
        <v>1876</v>
      </c>
      <c r="AJ345" s="322">
        <v>25</v>
      </c>
      <c r="AK345" s="319" t="s">
        <v>1935</v>
      </c>
      <c r="AL345" s="323" t="s">
        <v>1877</v>
      </c>
      <c r="AM345" s="319" t="s">
        <v>2192</v>
      </c>
      <c r="AN345" s="319" t="s">
        <v>2193</v>
      </c>
      <c r="AO345" s="319" t="s">
        <v>1633</v>
      </c>
      <c r="AP345" s="183" t="s">
        <v>1880</v>
      </c>
      <c r="AQ345" s="183" t="s">
        <v>2113</v>
      </c>
      <c r="AS345" s="183" t="s">
        <v>1634</v>
      </c>
      <c r="AT345" s="183" t="s">
        <v>1817</v>
      </c>
      <c r="AU345" s="183" t="str">
        <f t="shared" si="10"/>
        <v>SMS</v>
      </c>
      <c r="AV345" s="324">
        <f t="shared" si="11"/>
        <v>11426580</v>
      </c>
    </row>
    <row r="346" spans="1:48" x14ac:dyDescent="0.25">
      <c r="A346" s="319" t="s">
        <v>1867</v>
      </c>
      <c r="B346" s="319" t="s">
        <v>1833</v>
      </c>
      <c r="C346" s="319" t="s">
        <v>1868</v>
      </c>
      <c r="D346" s="319" t="s">
        <v>1869</v>
      </c>
      <c r="E346" s="320">
        <v>45764</v>
      </c>
      <c r="F346" s="319" t="s">
        <v>2750</v>
      </c>
      <c r="G346" s="319" t="s">
        <v>1633</v>
      </c>
      <c r="H346" s="319">
        <v>50200010</v>
      </c>
      <c r="I346" s="319" t="s">
        <v>2651</v>
      </c>
      <c r="J346" s="319" t="s">
        <v>1633</v>
      </c>
      <c r="K346" s="319" t="s">
        <v>1635</v>
      </c>
      <c r="L346" s="320">
        <v>45764</v>
      </c>
      <c r="M346" s="319" t="s">
        <v>2652</v>
      </c>
      <c r="N346" s="319" t="s">
        <v>1633</v>
      </c>
      <c r="O346" s="320"/>
      <c r="P346" s="319" t="s">
        <v>1873</v>
      </c>
      <c r="Q346" s="319" t="s">
        <v>89</v>
      </c>
      <c r="R346" s="321">
        <v>0.49</v>
      </c>
      <c r="S346" s="319" t="s">
        <v>89</v>
      </c>
      <c r="T346" s="321">
        <v>0.49</v>
      </c>
      <c r="U346" s="319" t="s">
        <v>306</v>
      </c>
      <c r="V346" s="319" t="s">
        <v>307</v>
      </c>
      <c r="W346" s="319" t="s">
        <v>1633</v>
      </c>
      <c r="X346" s="319" t="s">
        <v>1633</v>
      </c>
      <c r="Y346" s="319" t="s">
        <v>1633</v>
      </c>
      <c r="Z346" s="319" t="s">
        <v>1633</v>
      </c>
      <c r="AA346" s="319" t="s">
        <v>1874</v>
      </c>
      <c r="AB346" s="319" t="s">
        <v>1633</v>
      </c>
      <c r="AC346" s="320">
        <v>45764</v>
      </c>
      <c r="AD346" s="319"/>
      <c r="AE346" s="319"/>
      <c r="AF346" s="319" t="s">
        <v>1633</v>
      </c>
      <c r="AG346" s="319" t="s">
        <v>1633</v>
      </c>
      <c r="AH346" s="319" t="s">
        <v>1875</v>
      </c>
      <c r="AI346" s="319" t="s">
        <v>1876</v>
      </c>
      <c r="AJ346" s="322">
        <v>100</v>
      </c>
      <c r="AK346" s="319" t="s">
        <v>1709</v>
      </c>
      <c r="AL346" s="323" t="s">
        <v>1877</v>
      </c>
      <c r="AM346" s="319" t="s">
        <v>2271</v>
      </c>
      <c r="AN346" s="319" t="s">
        <v>2272</v>
      </c>
      <c r="AO346" s="319" t="s">
        <v>1633</v>
      </c>
      <c r="AP346" s="183" t="s">
        <v>1880</v>
      </c>
      <c r="AQ346" s="183" t="s">
        <v>2113</v>
      </c>
      <c r="AS346" s="183" t="s">
        <v>1634</v>
      </c>
      <c r="AT346" s="183" t="s">
        <v>1817</v>
      </c>
      <c r="AU346" s="183" t="str">
        <f t="shared" si="10"/>
        <v>SMS</v>
      </c>
      <c r="AV346" s="324">
        <f t="shared" si="11"/>
        <v>8085</v>
      </c>
    </row>
    <row r="347" spans="1:48" x14ac:dyDescent="0.25">
      <c r="A347" s="319" t="s">
        <v>1867</v>
      </c>
      <c r="B347" s="319" t="s">
        <v>1833</v>
      </c>
      <c r="C347" s="319" t="s">
        <v>1868</v>
      </c>
      <c r="D347" s="319" t="s">
        <v>1869</v>
      </c>
      <c r="E347" s="320">
        <v>45770</v>
      </c>
      <c r="F347" s="319" t="s">
        <v>2746</v>
      </c>
      <c r="G347" s="319" t="s">
        <v>1633</v>
      </c>
      <c r="H347" s="319">
        <v>50200010</v>
      </c>
      <c r="I347" s="319" t="s">
        <v>2656</v>
      </c>
      <c r="J347" s="319" t="s">
        <v>1633</v>
      </c>
      <c r="K347" s="319" t="s">
        <v>1635</v>
      </c>
      <c r="L347" s="320">
        <v>45770</v>
      </c>
      <c r="M347" s="319" t="s">
        <v>2657</v>
      </c>
      <c r="N347" s="319" t="s">
        <v>1633</v>
      </c>
      <c r="O347" s="320"/>
      <c r="P347" s="319" t="s">
        <v>1873</v>
      </c>
      <c r="Q347" s="319" t="s">
        <v>89</v>
      </c>
      <c r="R347" s="321">
        <v>1.29</v>
      </c>
      <c r="S347" s="319" t="s">
        <v>89</v>
      </c>
      <c r="T347" s="321">
        <v>1.29</v>
      </c>
      <c r="U347" s="319" t="s">
        <v>306</v>
      </c>
      <c r="V347" s="319" t="s">
        <v>307</v>
      </c>
      <c r="W347" s="319" t="s">
        <v>1633</v>
      </c>
      <c r="X347" s="319" t="s">
        <v>1633</v>
      </c>
      <c r="Y347" s="319" t="s">
        <v>1633</v>
      </c>
      <c r="Z347" s="319" t="s">
        <v>1633</v>
      </c>
      <c r="AA347" s="319" t="s">
        <v>1874</v>
      </c>
      <c r="AB347" s="319" t="s">
        <v>1633</v>
      </c>
      <c r="AC347" s="320">
        <v>45770</v>
      </c>
      <c r="AD347" s="319"/>
      <c r="AE347" s="319"/>
      <c r="AF347" s="319" t="s">
        <v>1633</v>
      </c>
      <c r="AG347" s="319" t="s">
        <v>1633</v>
      </c>
      <c r="AH347" s="319" t="s">
        <v>1875</v>
      </c>
      <c r="AI347" s="319" t="s">
        <v>1876</v>
      </c>
      <c r="AJ347" s="322">
        <v>100</v>
      </c>
      <c r="AK347" s="319" t="s">
        <v>1709</v>
      </c>
      <c r="AL347" s="323" t="s">
        <v>1877</v>
      </c>
      <c r="AM347" s="319" t="s">
        <v>2751</v>
      </c>
      <c r="AN347" s="319" t="s">
        <v>2752</v>
      </c>
      <c r="AO347" s="319" t="s">
        <v>1633</v>
      </c>
      <c r="AP347" s="183" t="s">
        <v>1880</v>
      </c>
      <c r="AQ347" s="183" t="s">
        <v>2113</v>
      </c>
      <c r="AS347" s="183" t="s">
        <v>1634</v>
      </c>
      <c r="AT347" s="183" t="s">
        <v>1817</v>
      </c>
      <c r="AU347" s="183" t="str">
        <f t="shared" si="10"/>
        <v>SMS</v>
      </c>
      <c r="AV347" s="324">
        <f t="shared" si="11"/>
        <v>21285</v>
      </c>
    </row>
    <row r="348" spans="1:48" x14ac:dyDescent="0.25">
      <c r="A348" s="319" t="s">
        <v>1867</v>
      </c>
      <c r="B348" s="319" t="s">
        <v>1833</v>
      </c>
      <c r="C348" s="319" t="s">
        <v>1868</v>
      </c>
      <c r="D348" s="319" t="s">
        <v>1869</v>
      </c>
      <c r="E348" s="320">
        <v>45758</v>
      </c>
      <c r="F348" s="319" t="s">
        <v>2753</v>
      </c>
      <c r="G348" s="319" t="s">
        <v>1633</v>
      </c>
      <c r="H348" s="319">
        <v>50200010</v>
      </c>
      <c r="I348" s="319" t="s">
        <v>2688</v>
      </c>
      <c r="J348" s="319" t="s">
        <v>1633</v>
      </c>
      <c r="K348" s="319" t="s">
        <v>1635</v>
      </c>
      <c r="L348" s="320">
        <v>45758</v>
      </c>
      <c r="M348" s="319" t="s">
        <v>2689</v>
      </c>
      <c r="N348" s="319" t="s">
        <v>1633</v>
      </c>
      <c r="O348" s="320"/>
      <c r="P348" s="319" t="s">
        <v>1873</v>
      </c>
      <c r="Q348" s="319" t="s">
        <v>89</v>
      </c>
      <c r="R348" s="321">
        <v>10.97</v>
      </c>
      <c r="S348" s="319" t="s">
        <v>89</v>
      </c>
      <c r="T348" s="321">
        <v>10.97</v>
      </c>
      <c r="U348" s="319" t="s">
        <v>306</v>
      </c>
      <c r="V348" s="319" t="s">
        <v>307</v>
      </c>
      <c r="W348" s="319" t="s">
        <v>1633</v>
      </c>
      <c r="X348" s="319" t="s">
        <v>1633</v>
      </c>
      <c r="Y348" s="319" t="s">
        <v>1633</v>
      </c>
      <c r="Z348" s="319" t="s">
        <v>1633</v>
      </c>
      <c r="AA348" s="319" t="s">
        <v>1874</v>
      </c>
      <c r="AB348" s="319" t="s">
        <v>1633</v>
      </c>
      <c r="AC348" s="320">
        <v>45758</v>
      </c>
      <c r="AD348" s="319"/>
      <c r="AE348" s="319"/>
      <c r="AF348" s="319" t="s">
        <v>1633</v>
      </c>
      <c r="AG348" s="319" t="s">
        <v>1633</v>
      </c>
      <c r="AH348" s="319" t="s">
        <v>1875</v>
      </c>
      <c r="AI348" s="319" t="s">
        <v>1876</v>
      </c>
      <c r="AJ348" s="322">
        <v>36</v>
      </c>
      <c r="AK348" s="319" t="s">
        <v>2049</v>
      </c>
      <c r="AL348" s="323" t="s">
        <v>1877</v>
      </c>
      <c r="AM348" s="319" t="s">
        <v>2050</v>
      </c>
      <c r="AN348" s="319" t="s">
        <v>2051</v>
      </c>
      <c r="AO348" s="319" t="s">
        <v>1633</v>
      </c>
      <c r="AP348" s="183" t="s">
        <v>1880</v>
      </c>
      <c r="AQ348" s="183" t="s">
        <v>2113</v>
      </c>
      <c r="AS348" s="183" t="s">
        <v>1634</v>
      </c>
      <c r="AT348" s="183" t="s">
        <v>1817</v>
      </c>
      <c r="AU348" s="183" t="str">
        <f t="shared" si="10"/>
        <v>SMS</v>
      </c>
      <c r="AV348" s="324">
        <f t="shared" si="11"/>
        <v>181005</v>
      </c>
    </row>
    <row r="349" spans="1:48" x14ac:dyDescent="0.25">
      <c r="A349" s="319" t="s">
        <v>1867</v>
      </c>
      <c r="B349" s="319" t="s">
        <v>1833</v>
      </c>
      <c r="C349" s="319" t="s">
        <v>1868</v>
      </c>
      <c r="D349" s="319" t="s">
        <v>1869</v>
      </c>
      <c r="E349" s="320">
        <v>45761</v>
      </c>
      <c r="F349" s="319" t="s">
        <v>2754</v>
      </c>
      <c r="G349" s="319" t="s">
        <v>1633</v>
      </c>
      <c r="H349" s="319">
        <v>50200010</v>
      </c>
      <c r="I349" s="319" t="s">
        <v>2648</v>
      </c>
      <c r="J349" s="319" t="s">
        <v>1633</v>
      </c>
      <c r="K349" s="319" t="s">
        <v>1635</v>
      </c>
      <c r="L349" s="320">
        <v>45761</v>
      </c>
      <c r="M349" s="319" t="s">
        <v>2649</v>
      </c>
      <c r="N349" s="319" t="s">
        <v>1633</v>
      </c>
      <c r="O349" s="320"/>
      <c r="P349" s="319" t="s">
        <v>1873</v>
      </c>
      <c r="Q349" s="319" t="s">
        <v>89</v>
      </c>
      <c r="R349" s="321">
        <v>19.899999999999999</v>
      </c>
      <c r="S349" s="319" t="s">
        <v>89</v>
      </c>
      <c r="T349" s="321">
        <v>19.899999999999999</v>
      </c>
      <c r="U349" s="319" t="s">
        <v>306</v>
      </c>
      <c r="V349" s="319" t="s">
        <v>307</v>
      </c>
      <c r="W349" s="319" t="s">
        <v>1633</v>
      </c>
      <c r="X349" s="319" t="s">
        <v>1633</v>
      </c>
      <c r="Y349" s="319" t="s">
        <v>1633</v>
      </c>
      <c r="Z349" s="319" t="s">
        <v>1633</v>
      </c>
      <c r="AA349" s="319" t="s">
        <v>1874</v>
      </c>
      <c r="AB349" s="319" t="s">
        <v>1633</v>
      </c>
      <c r="AC349" s="320">
        <v>45761</v>
      </c>
      <c r="AD349" s="319"/>
      <c r="AE349" s="319"/>
      <c r="AF349" s="319" t="s">
        <v>1633</v>
      </c>
      <c r="AG349" s="319" t="s">
        <v>1633</v>
      </c>
      <c r="AH349" s="319" t="s">
        <v>1875</v>
      </c>
      <c r="AI349" s="319" t="s">
        <v>1876</v>
      </c>
      <c r="AJ349" s="322">
        <v>36</v>
      </c>
      <c r="AK349" s="319" t="s">
        <v>1709</v>
      </c>
      <c r="AL349" s="323" t="s">
        <v>1877</v>
      </c>
      <c r="AM349" s="319" t="s">
        <v>2030</v>
      </c>
      <c r="AN349" s="319" t="s">
        <v>2031</v>
      </c>
      <c r="AO349" s="319" t="s">
        <v>1633</v>
      </c>
      <c r="AP349" s="183" t="s">
        <v>1880</v>
      </c>
      <c r="AQ349" s="183" t="s">
        <v>2113</v>
      </c>
      <c r="AS349" s="183" t="s">
        <v>1634</v>
      </c>
      <c r="AT349" s="183" t="s">
        <v>1817</v>
      </c>
      <c r="AU349" s="183" t="str">
        <f t="shared" si="10"/>
        <v>SMS</v>
      </c>
      <c r="AV349" s="324">
        <f t="shared" si="11"/>
        <v>328350</v>
      </c>
    </row>
    <row r="350" spans="1:48" x14ac:dyDescent="0.25">
      <c r="A350" s="319" t="s">
        <v>1867</v>
      </c>
      <c r="B350" s="319" t="s">
        <v>1833</v>
      </c>
      <c r="C350" s="319" t="s">
        <v>1868</v>
      </c>
      <c r="D350" s="319" t="s">
        <v>1869</v>
      </c>
      <c r="E350" s="320">
        <v>45770</v>
      </c>
      <c r="F350" s="319" t="s">
        <v>2755</v>
      </c>
      <c r="G350" s="319" t="s">
        <v>1633</v>
      </c>
      <c r="H350" s="319">
        <v>50200010</v>
      </c>
      <c r="I350" s="319" t="s">
        <v>2656</v>
      </c>
      <c r="J350" s="319" t="s">
        <v>1633</v>
      </c>
      <c r="K350" s="319" t="s">
        <v>1635</v>
      </c>
      <c r="L350" s="320">
        <v>45770</v>
      </c>
      <c r="M350" s="319" t="s">
        <v>2657</v>
      </c>
      <c r="N350" s="319" t="s">
        <v>1633</v>
      </c>
      <c r="O350" s="320"/>
      <c r="P350" s="319" t="s">
        <v>1873</v>
      </c>
      <c r="Q350" s="319" t="s">
        <v>89</v>
      </c>
      <c r="R350" s="321">
        <v>5.74</v>
      </c>
      <c r="S350" s="319" t="s">
        <v>89</v>
      </c>
      <c r="T350" s="321">
        <v>5.74</v>
      </c>
      <c r="U350" s="319" t="s">
        <v>306</v>
      </c>
      <c r="V350" s="319" t="s">
        <v>307</v>
      </c>
      <c r="W350" s="319" t="s">
        <v>1633</v>
      </c>
      <c r="X350" s="319" t="s">
        <v>1633</v>
      </c>
      <c r="Y350" s="319" t="s">
        <v>1633</v>
      </c>
      <c r="Z350" s="319" t="s">
        <v>1633</v>
      </c>
      <c r="AA350" s="319" t="s">
        <v>1874</v>
      </c>
      <c r="AB350" s="319" t="s">
        <v>1633</v>
      </c>
      <c r="AC350" s="320">
        <v>45770</v>
      </c>
      <c r="AD350" s="319"/>
      <c r="AE350" s="319"/>
      <c r="AF350" s="319" t="s">
        <v>1633</v>
      </c>
      <c r="AG350" s="319" t="s">
        <v>1633</v>
      </c>
      <c r="AH350" s="319" t="s">
        <v>1875</v>
      </c>
      <c r="AI350" s="319" t="s">
        <v>1876</v>
      </c>
      <c r="AJ350" s="322">
        <v>14</v>
      </c>
      <c r="AK350" s="319" t="s">
        <v>1709</v>
      </c>
      <c r="AL350" s="323" t="s">
        <v>1877</v>
      </c>
      <c r="AM350" s="319" t="s">
        <v>2273</v>
      </c>
      <c r="AN350" s="319" t="s">
        <v>2274</v>
      </c>
      <c r="AO350" s="319" t="s">
        <v>1633</v>
      </c>
      <c r="AP350" s="183" t="s">
        <v>1880</v>
      </c>
      <c r="AQ350" s="183" t="s">
        <v>2113</v>
      </c>
      <c r="AS350" s="183" t="s">
        <v>1634</v>
      </c>
      <c r="AT350" s="183" t="s">
        <v>1817</v>
      </c>
      <c r="AU350" s="183" t="str">
        <f t="shared" si="10"/>
        <v>SMS</v>
      </c>
      <c r="AV350" s="324">
        <f t="shared" si="11"/>
        <v>94710</v>
      </c>
    </row>
    <row r="351" spans="1:48" x14ac:dyDescent="0.25">
      <c r="A351" s="319" t="s">
        <v>1867</v>
      </c>
      <c r="B351" s="319" t="s">
        <v>1833</v>
      </c>
      <c r="C351" s="319" t="s">
        <v>1868</v>
      </c>
      <c r="D351" s="319" t="s">
        <v>1882</v>
      </c>
      <c r="E351" s="320">
        <v>45772</v>
      </c>
      <c r="F351" s="319" t="s">
        <v>2756</v>
      </c>
      <c r="G351" s="319" t="s">
        <v>1884</v>
      </c>
      <c r="H351" s="319">
        <v>50300020</v>
      </c>
      <c r="I351" s="319" t="s">
        <v>2757</v>
      </c>
      <c r="J351" s="319" t="s">
        <v>1633</v>
      </c>
      <c r="K351" s="319" t="s">
        <v>1370</v>
      </c>
      <c r="L351" s="320">
        <v>45772</v>
      </c>
      <c r="M351" s="319" t="s">
        <v>1886</v>
      </c>
      <c r="N351" s="319" t="s">
        <v>2758</v>
      </c>
      <c r="O351" s="320"/>
      <c r="P351" s="319" t="s">
        <v>1873</v>
      </c>
      <c r="Q351" s="319" t="s">
        <v>1534</v>
      </c>
      <c r="R351" s="322">
        <v>49546978</v>
      </c>
      <c r="S351" s="319" t="s">
        <v>89</v>
      </c>
      <c r="T351" s="321">
        <v>2946.24</v>
      </c>
      <c r="U351" s="319" t="s">
        <v>306</v>
      </c>
      <c r="V351" s="319" t="s">
        <v>307</v>
      </c>
      <c r="W351" s="319" t="s">
        <v>1633</v>
      </c>
      <c r="X351" s="319" t="s">
        <v>1633</v>
      </c>
      <c r="Y351" s="319" t="s">
        <v>1633</v>
      </c>
      <c r="Z351" s="319" t="s">
        <v>1633</v>
      </c>
      <c r="AA351" s="319" t="s">
        <v>1874</v>
      </c>
      <c r="AB351" s="319" t="s">
        <v>1633</v>
      </c>
      <c r="AC351" s="320">
        <v>45772</v>
      </c>
      <c r="AD351" s="319"/>
      <c r="AE351" s="319"/>
      <c r="AF351" s="319" t="s">
        <v>1633</v>
      </c>
      <c r="AG351" s="319" t="s">
        <v>1633</v>
      </c>
      <c r="AH351" s="319" t="s">
        <v>1875</v>
      </c>
      <c r="AI351" s="319" t="s">
        <v>1876</v>
      </c>
      <c r="AJ351" s="325">
        <v>0</v>
      </c>
      <c r="AK351" s="319" t="s">
        <v>1633</v>
      </c>
      <c r="AL351" s="319" t="s">
        <v>1633</v>
      </c>
      <c r="AM351" s="319" t="s">
        <v>1633</v>
      </c>
      <c r="AN351" s="319" t="s">
        <v>1633</v>
      </c>
      <c r="AO351" s="319" t="s">
        <v>1633</v>
      </c>
      <c r="AP351" s="183" t="s">
        <v>1880</v>
      </c>
      <c r="AQ351" s="183" t="s">
        <v>2113</v>
      </c>
      <c r="AS351" s="183" t="s">
        <v>1640</v>
      </c>
      <c r="AT351" s="183" t="s">
        <v>1817</v>
      </c>
      <c r="AU351" s="183" t="str">
        <f t="shared" si="10"/>
        <v>SMS</v>
      </c>
      <c r="AV351" s="324">
        <f t="shared" si="11"/>
        <v>49546978</v>
      </c>
    </row>
    <row r="352" spans="1:48" x14ac:dyDescent="0.25">
      <c r="A352" s="319" t="s">
        <v>1867</v>
      </c>
      <c r="B352" s="319" t="s">
        <v>1833</v>
      </c>
      <c r="C352" s="319" t="s">
        <v>1868</v>
      </c>
      <c r="D352" s="319" t="s">
        <v>1882</v>
      </c>
      <c r="E352" s="320">
        <v>45772</v>
      </c>
      <c r="F352" s="319" t="s">
        <v>2756</v>
      </c>
      <c r="G352" s="319" t="s">
        <v>1884</v>
      </c>
      <c r="H352" s="319">
        <v>50300990</v>
      </c>
      <c r="I352" s="319" t="s">
        <v>2757</v>
      </c>
      <c r="J352" s="319" t="s">
        <v>1633</v>
      </c>
      <c r="K352" s="319" t="s">
        <v>1379</v>
      </c>
      <c r="L352" s="320">
        <v>45772</v>
      </c>
      <c r="M352" s="319" t="s">
        <v>1886</v>
      </c>
      <c r="N352" s="319" t="s">
        <v>2758</v>
      </c>
      <c r="O352" s="320"/>
      <c r="P352" s="319" t="s">
        <v>1873</v>
      </c>
      <c r="Q352" s="319" t="s">
        <v>1534</v>
      </c>
      <c r="R352" s="322">
        <v>1190000</v>
      </c>
      <c r="S352" s="319" t="s">
        <v>89</v>
      </c>
      <c r="T352" s="321">
        <v>70.760000000000005</v>
      </c>
      <c r="U352" s="319" t="s">
        <v>306</v>
      </c>
      <c r="V352" s="319" t="s">
        <v>307</v>
      </c>
      <c r="W352" s="319" t="s">
        <v>1633</v>
      </c>
      <c r="X352" s="319" t="s">
        <v>1633</v>
      </c>
      <c r="Y352" s="319" t="s">
        <v>1633</v>
      </c>
      <c r="Z352" s="319" t="s">
        <v>1633</v>
      </c>
      <c r="AA352" s="319" t="s">
        <v>1874</v>
      </c>
      <c r="AB352" s="319" t="s">
        <v>1633</v>
      </c>
      <c r="AC352" s="320">
        <v>45772</v>
      </c>
      <c r="AD352" s="319"/>
      <c r="AE352" s="319"/>
      <c r="AF352" s="319" t="s">
        <v>1633</v>
      </c>
      <c r="AG352" s="319" t="s">
        <v>1633</v>
      </c>
      <c r="AH352" s="319" t="s">
        <v>1875</v>
      </c>
      <c r="AI352" s="319" t="s">
        <v>1876</v>
      </c>
      <c r="AJ352" s="325">
        <v>0</v>
      </c>
      <c r="AK352" s="319" t="s">
        <v>1633</v>
      </c>
      <c r="AL352" s="319" t="s">
        <v>1633</v>
      </c>
      <c r="AM352" s="319" t="s">
        <v>1633</v>
      </c>
      <c r="AN352" s="319" t="s">
        <v>1633</v>
      </c>
      <c r="AO352" s="319" t="s">
        <v>1633</v>
      </c>
      <c r="AP352" s="183" t="s">
        <v>1880</v>
      </c>
      <c r="AQ352" s="183" t="s">
        <v>2113</v>
      </c>
      <c r="AS352" s="183" t="s">
        <v>1636</v>
      </c>
      <c r="AT352" s="183" t="s">
        <v>1817</v>
      </c>
      <c r="AU352" s="183" t="str">
        <f t="shared" si="10"/>
        <v>SMS</v>
      </c>
      <c r="AV352" s="324">
        <f t="shared" si="11"/>
        <v>1190000</v>
      </c>
    </row>
    <row r="353" spans="1:48" x14ac:dyDescent="0.25">
      <c r="A353" s="319" t="s">
        <v>1867</v>
      </c>
      <c r="B353" s="319" t="s">
        <v>1833</v>
      </c>
      <c r="C353" s="319" t="s">
        <v>1868</v>
      </c>
      <c r="D353" s="319" t="s">
        <v>1882</v>
      </c>
      <c r="E353" s="320">
        <v>45772</v>
      </c>
      <c r="F353" s="319" t="s">
        <v>2756</v>
      </c>
      <c r="G353" s="319" t="s">
        <v>1884</v>
      </c>
      <c r="H353" s="319">
        <v>50300040</v>
      </c>
      <c r="I353" s="319" t="s">
        <v>2757</v>
      </c>
      <c r="J353" s="319" t="s">
        <v>1633</v>
      </c>
      <c r="K353" s="319" t="s">
        <v>1372</v>
      </c>
      <c r="L353" s="320">
        <v>45772</v>
      </c>
      <c r="M353" s="319" t="s">
        <v>1886</v>
      </c>
      <c r="N353" s="319" t="s">
        <v>2758</v>
      </c>
      <c r="O353" s="320"/>
      <c r="P353" s="319" t="s">
        <v>1873</v>
      </c>
      <c r="Q353" s="319" t="s">
        <v>1534</v>
      </c>
      <c r="R353" s="322">
        <v>5110035</v>
      </c>
      <c r="S353" s="319" t="s">
        <v>89</v>
      </c>
      <c r="T353" s="321">
        <v>303.86</v>
      </c>
      <c r="U353" s="319" t="s">
        <v>306</v>
      </c>
      <c r="V353" s="319" t="s">
        <v>307</v>
      </c>
      <c r="W353" s="319" t="s">
        <v>1633</v>
      </c>
      <c r="X353" s="319" t="s">
        <v>1633</v>
      </c>
      <c r="Y353" s="319" t="s">
        <v>1633</v>
      </c>
      <c r="Z353" s="319" t="s">
        <v>1633</v>
      </c>
      <c r="AA353" s="319" t="s">
        <v>1874</v>
      </c>
      <c r="AB353" s="319" t="s">
        <v>1633</v>
      </c>
      <c r="AC353" s="320">
        <v>45772</v>
      </c>
      <c r="AD353" s="319"/>
      <c r="AE353" s="319"/>
      <c r="AF353" s="319" t="s">
        <v>1633</v>
      </c>
      <c r="AG353" s="319" t="s">
        <v>1633</v>
      </c>
      <c r="AH353" s="319" t="s">
        <v>1875</v>
      </c>
      <c r="AI353" s="319" t="s">
        <v>1876</v>
      </c>
      <c r="AJ353" s="325">
        <v>0</v>
      </c>
      <c r="AK353" s="319" t="s">
        <v>1633</v>
      </c>
      <c r="AL353" s="319" t="s">
        <v>1633</v>
      </c>
      <c r="AM353" s="319" t="s">
        <v>1633</v>
      </c>
      <c r="AN353" s="319" t="s">
        <v>1633</v>
      </c>
      <c r="AO353" s="319" t="s">
        <v>1633</v>
      </c>
      <c r="AP353" s="183" t="s">
        <v>1880</v>
      </c>
      <c r="AQ353" s="183" t="s">
        <v>2113</v>
      </c>
      <c r="AS353" s="183" t="s">
        <v>1636</v>
      </c>
      <c r="AT353" s="183" t="s">
        <v>1817</v>
      </c>
      <c r="AU353" s="183" t="str">
        <f t="shared" si="10"/>
        <v>SMS</v>
      </c>
      <c r="AV353" s="324">
        <f t="shared" si="11"/>
        <v>5110035</v>
      </c>
    </row>
    <row r="354" spans="1:48" x14ac:dyDescent="0.25">
      <c r="A354" s="319" t="s">
        <v>1867</v>
      </c>
      <c r="B354" s="319" t="s">
        <v>1833</v>
      </c>
      <c r="C354" s="319" t="s">
        <v>1868</v>
      </c>
      <c r="D354" s="319" t="s">
        <v>1882</v>
      </c>
      <c r="E354" s="320">
        <v>45772</v>
      </c>
      <c r="F354" s="319" t="s">
        <v>2756</v>
      </c>
      <c r="G354" s="319" t="s">
        <v>1884</v>
      </c>
      <c r="H354" s="319">
        <v>50300010</v>
      </c>
      <c r="I354" s="319" t="s">
        <v>2757</v>
      </c>
      <c r="J354" s="319" t="s">
        <v>1633</v>
      </c>
      <c r="K354" s="319" t="s">
        <v>1369</v>
      </c>
      <c r="L354" s="320">
        <v>45772</v>
      </c>
      <c r="M354" s="319" t="s">
        <v>1886</v>
      </c>
      <c r="N354" s="319" t="s">
        <v>2758</v>
      </c>
      <c r="O354" s="320"/>
      <c r="P354" s="319" t="s">
        <v>1873</v>
      </c>
      <c r="Q354" s="319" t="s">
        <v>1534</v>
      </c>
      <c r="R354" s="322">
        <v>213715055</v>
      </c>
      <c r="S354" s="319" t="s">
        <v>89</v>
      </c>
      <c r="T354" s="321">
        <v>12708.28</v>
      </c>
      <c r="U354" s="319" t="s">
        <v>306</v>
      </c>
      <c r="V354" s="319" t="s">
        <v>307</v>
      </c>
      <c r="W354" s="319" t="s">
        <v>1633</v>
      </c>
      <c r="X354" s="319" t="s">
        <v>1633</v>
      </c>
      <c r="Y354" s="319" t="s">
        <v>1633</v>
      </c>
      <c r="Z354" s="319" t="s">
        <v>1633</v>
      </c>
      <c r="AA354" s="319" t="s">
        <v>1874</v>
      </c>
      <c r="AB354" s="319" t="s">
        <v>1633</v>
      </c>
      <c r="AC354" s="320">
        <v>45772</v>
      </c>
      <c r="AD354" s="319"/>
      <c r="AE354" s="319"/>
      <c r="AF354" s="319" t="s">
        <v>1633</v>
      </c>
      <c r="AG354" s="319" t="s">
        <v>1633</v>
      </c>
      <c r="AH354" s="319" t="s">
        <v>1875</v>
      </c>
      <c r="AI354" s="319" t="s">
        <v>1876</v>
      </c>
      <c r="AJ354" s="325">
        <v>0</v>
      </c>
      <c r="AK354" s="319" t="s">
        <v>1633</v>
      </c>
      <c r="AL354" s="319" t="s">
        <v>1633</v>
      </c>
      <c r="AM354" s="319" t="s">
        <v>1633</v>
      </c>
      <c r="AN354" s="319" t="s">
        <v>1633</v>
      </c>
      <c r="AO354" s="319" t="s">
        <v>1633</v>
      </c>
      <c r="AP354" s="183" t="s">
        <v>1880</v>
      </c>
      <c r="AQ354" s="183" t="s">
        <v>2113</v>
      </c>
      <c r="AS354" s="183" t="s">
        <v>1636</v>
      </c>
      <c r="AT354" s="183" t="s">
        <v>1817</v>
      </c>
      <c r="AU354" s="183" t="str">
        <f t="shared" si="10"/>
        <v>SMS</v>
      </c>
      <c r="AV354" s="324">
        <f t="shared" si="11"/>
        <v>213715055</v>
      </c>
    </row>
    <row r="355" spans="1:48" x14ac:dyDescent="0.25">
      <c r="A355" s="319" t="s">
        <v>1867</v>
      </c>
      <c r="B355" s="319" t="s">
        <v>1833</v>
      </c>
      <c r="C355" s="319" t="s">
        <v>1868</v>
      </c>
      <c r="D355" s="319" t="s">
        <v>1882</v>
      </c>
      <c r="E355" s="320">
        <v>45772</v>
      </c>
      <c r="F355" s="319" t="s">
        <v>2756</v>
      </c>
      <c r="G355" s="319" t="s">
        <v>1884</v>
      </c>
      <c r="H355" s="319">
        <v>50300070</v>
      </c>
      <c r="I355" s="319" t="s">
        <v>2757</v>
      </c>
      <c r="J355" s="319" t="s">
        <v>1633</v>
      </c>
      <c r="K355" s="319" t="s">
        <v>1374</v>
      </c>
      <c r="L355" s="320">
        <v>45772</v>
      </c>
      <c r="M355" s="319" t="s">
        <v>1886</v>
      </c>
      <c r="N355" s="319" t="s">
        <v>2758</v>
      </c>
      <c r="O355" s="320"/>
      <c r="P355" s="319" t="s">
        <v>1873</v>
      </c>
      <c r="Q355" s="319" t="s">
        <v>1534</v>
      </c>
      <c r="R355" s="322">
        <v>11343184</v>
      </c>
      <c r="S355" s="319" t="s">
        <v>89</v>
      </c>
      <c r="T355" s="321">
        <v>674.51</v>
      </c>
      <c r="U355" s="319" t="s">
        <v>306</v>
      </c>
      <c r="V355" s="319" t="s">
        <v>307</v>
      </c>
      <c r="W355" s="319" t="s">
        <v>1633</v>
      </c>
      <c r="X355" s="319" t="s">
        <v>1633</v>
      </c>
      <c r="Y355" s="319" t="s">
        <v>1633</v>
      </c>
      <c r="Z355" s="319" t="s">
        <v>1633</v>
      </c>
      <c r="AA355" s="319" t="s">
        <v>1874</v>
      </c>
      <c r="AB355" s="319" t="s">
        <v>1633</v>
      </c>
      <c r="AC355" s="320">
        <v>45772</v>
      </c>
      <c r="AD355" s="319"/>
      <c r="AE355" s="319"/>
      <c r="AF355" s="319" t="s">
        <v>1633</v>
      </c>
      <c r="AG355" s="319" t="s">
        <v>1633</v>
      </c>
      <c r="AH355" s="319" t="s">
        <v>1875</v>
      </c>
      <c r="AI355" s="319" t="s">
        <v>1876</v>
      </c>
      <c r="AJ355" s="325">
        <v>0</v>
      </c>
      <c r="AK355" s="319" t="s">
        <v>1633</v>
      </c>
      <c r="AL355" s="319" t="s">
        <v>1633</v>
      </c>
      <c r="AM355" s="319" t="s">
        <v>1633</v>
      </c>
      <c r="AN355" s="319" t="s">
        <v>1633</v>
      </c>
      <c r="AO355" s="319" t="s">
        <v>1633</v>
      </c>
      <c r="AP355" s="183" t="s">
        <v>1880</v>
      </c>
      <c r="AQ355" s="183" t="s">
        <v>2113</v>
      </c>
      <c r="AS355" s="183" t="s">
        <v>1640</v>
      </c>
      <c r="AT355" s="183" t="s">
        <v>1817</v>
      </c>
      <c r="AU355" s="183" t="str">
        <f t="shared" si="10"/>
        <v>SMS</v>
      </c>
      <c r="AV355" s="324">
        <f t="shared" si="11"/>
        <v>11343184</v>
      </c>
    </row>
    <row r="356" spans="1:48" x14ac:dyDescent="0.25">
      <c r="A356" s="319" t="s">
        <v>1867</v>
      </c>
      <c r="B356" s="319" t="s">
        <v>1833</v>
      </c>
      <c r="C356" s="319" t="s">
        <v>1868</v>
      </c>
      <c r="D356" s="319" t="s">
        <v>2103</v>
      </c>
      <c r="E356" s="320">
        <v>45754</v>
      </c>
      <c r="F356" s="319" t="s">
        <v>2631</v>
      </c>
      <c r="G356" s="319" t="s">
        <v>2632</v>
      </c>
      <c r="H356" s="319">
        <v>50300010</v>
      </c>
      <c r="I356" s="319" t="s">
        <v>2759</v>
      </c>
      <c r="J356" s="319" t="s">
        <v>1633</v>
      </c>
      <c r="K356" s="319" t="s">
        <v>1369</v>
      </c>
      <c r="L356" s="320">
        <v>45747</v>
      </c>
      <c r="M356" s="319" t="s">
        <v>2668</v>
      </c>
      <c r="N356" s="319" t="s">
        <v>1976</v>
      </c>
      <c r="O356" s="320"/>
      <c r="P356" s="319" t="s">
        <v>1873</v>
      </c>
      <c r="Q356" s="319" t="s">
        <v>1534</v>
      </c>
      <c r="R356" s="322">
        <v>-1898764</v>
      </c>
      <c r="S356" s="319" t="s">
        <v>89</v>
      </c>
      <c r="T356" s="321">
        <v>-114.47</v>
      </c>
      <c r="U356" s="319" t="s">
        <v>306</v>
      </c>
      <c r="V356" s="319" t="s">
        <v>307</v>
      </c>
      <c r="W356" s="319" t="s">
        <v>2633</v>
      </c>
      <c r="X356" s="319" t="s">
        <v>1633</v>
      </c>
      <c r="Y356" s="319" t="s">
        <v>1633</v>
      </c>
      <c r="Z356" s="319" t="s">
        <v>1633</v>
      </c>
      <c r="AA356" s="319" t="s">
        <v>1874</v>
      </c>
      <c r="AB356" s="319" t="s">
        <v>1633</v>
      </c>
      <c r="AC356" s="320">
        <v>45771</v>
      </c>
      <c r="AD356" s="319"/>
      <c r="AE356" s="319"/>
      <c r="AF356" s="319" t="s">
        <v>1633</v>
      </c>
      <c r="AG356" s="319" t="s">
        <v>1633</v>
      </c>
      <c r="AH356" s="319" t="s">
        <v>1875</v>
      </c>
      <c r="AI356" s="319" t="s">
        <v>1876</v>
      </c>
      <c r="AJ356" s="325">
        <v>0</v>
      </c>
      <c r="AK356" s="319" t="s">
        <v>1633</v>
      </c>
      <c r="AL356" s="319" t="s">
        <v>1633</v>
      </c>
      <c r="AM356" s="319" t="s">
        <v>1633</v>
      </c>
      <c r="AN356" s="319" t="s">
        <v>1633</v>
      </c>
      <c r="AO356" s="319" t="s">
        <v>1633</v>
      </c>
      <c r="AP356" s="183" t="s">
        <v>1880</v>
      </c>
      <c r="AQ356" s="183" t="s">
        <v>2113</v>
      </c>
      <c r="AS356" s="183" t="s">
        <v>1636</v>
      </c>
      <c r="AT356" s="183" t="s">
        <v>1817</v>
      </c>
      <c r="AU356" s="183" t="str">
        <f t="shared" si="10"/>
        <v>SMS</v>
      </c>
      <c r="AV356" s="324">
        <f t="shared" si="11"/>
        <v>-1898764</v>
      </c>
    </row>
    <row r="357" spans="1:48" x14ac:dyDescent="0.25">
      <c r="A357" s="319" t="s">
        <v>1867</v>
      </c>
      <c r="B357" s="319" t="s">
        <v>1833</v>
      </c>
      <c r="C357" s="319" t="s">
        <v>1868</v>
      </c>
      <c r="D357" s="319" t="s">
        <v>2103</v>
      </c>
      <c r="E357" s="320">
        <v>45754</v>
      </c>
      <c r="F357" s="319" t="s">
        <v>2634</v>
      </c>
      <c r="G357" s="319" t="s">
        <v>2632</v>
      </c>
      <c r="H357" s="319">
        <v>50300010</v>
      </c>
      <c r="I357" s="319" t="s">
        <v>2759</v>
      </c>
      <c r="J357" s="319" t="s">
        <v>1633</v>
      </c>
      <c r="K357" s="319" t="s">
        <v>1369</v>
      </c>
      <c r="L357" s="320">
        <v>45747</v>
      </c>
      <c r="M357" s="319" t="s">
        <v>2668</v>
      </c>
      <c r="N357" s="319" t="s">
        <v>1976</v>
      </c>
      <c r="O357" s="320"/>
      <c r="P357" s="319" t="s">
        <v>1873</v>
      </c>
      <c r="Q357" s="319" t="s">
        <v>1534</v>
      </c>
      <c r="R357" s="322">
        <v>-55846</v>
      </c>
      <c r="S357" s="319" t="s">
        <v>89</v>
      </c>
      <c r="T357" s="321">
        <v>-3.37</v>
      </c>
      <c r="U357" s="319" t="s">
        <v>306</v>
      </c>
      <c r="V357" s="319" t="s">
        <v>307</v>
      </c>
      <c r="W357" s="319" t="s">
        <v>2633</v>
      </c>
      <c r="X357" s="319" t="s">
        <v>1633</v>
      </c>
      <c r="Y357" s="319" t="s">
        <v>1633</v>
      </c>
      <c r="Z357" s="319" t="s">
        <v>1633</v>
      </c>
      <c r="AA357" s="319" t="s">
        <v>1874</v>
      </c>
      <c r="AB357" s="319" t="s">
        <v>1633</v>
      </c>
      <c r="AC357" s="320">
        <v>45771</v>
      </c>
      <c r="AD357" s="319"/>
      <c r="AE357" s="319"/>
      <c r="AF357" s="319" t="s">
        <v>1633</v>
      </c>
      <c r="AG357" s="319" t="s">
        <v>1633</v>
      </c>
      <c r="AH357" s="319" t="s">
        <v>1875</v>
      </c>
      <c r="AI357" s="319" t="s">
        <v>1876</v>
      </c>
      <c r="AJ357" s="325">
        <v>0</v>
      </c>
      <c r="AK357" s="319" t="s">
        <v>1633</v>
      </c>
      <c r="AL357" s="319" t="s">
        <v>1633</v>
      </c>
      <c r="AM357" s="319" t="s">
        <v>1633</v>
      </c>
      <c r="AN357" s="319" t="s">
        <v>1633</v>
      </c>
      <c r="AO357" s="319" t="s">
        <v>1633</v>
      </c>
      <c r="AP357" s="183" t="s">
        <v>1880</v>
      </c>
      <c r="AQ357" s="183" t="s">
        <v>2113</v>
      </c>
      <c r="AS357" s="183" t="s">
        <v>1636</v>
      </c>
      <c r="AT357" s="183" t="s">
        <v>1817</v>
      </c>
      <c r="AU357" s="183" t="str">
        <f t="shared" si="10"/>
        <v>SMS</v>
      </c>
      <c r="AV357" s="324">
        <f t="shared" si="11"/>
        <v>-55846</v>
      </c>
    </row>
    <row r="358" spans="1:48" x14ac:dyDescent="0.25">
      <c r="A358" s="319" t="s">
        <v>1867</v>
      </c>
      <c r="B358" s="319" t="s">
        <v>1833</v>
      </c>
      <c r="C358" s="319" t="s">
        <v>1868</v>
      </c>
      <c r="D358" s="319" t="s">
        <v>1882</v>
      </c>
      <c r="E358" s="320">
        <v>45756</v>
      </c>
      <c r="F358" s="319" t="s">
        <v>2760</v>
      </c>
      <c r="G358" s="319" t="s">
        <v>1884</v>
      </c>
      <c r="H358" s="319">
        <v>50300050</v>
      </c>
      <c r="I358" s="319" t="s">
        <v>2761</v>
      </c>
      <c r="J358" s="319" t="s">
        <v>1633</v>
      </c>
      <c r="K358" s="319" t="s">
        <v>1373</v>
      </c>
      <c r="L358" s="320">
        <v>45756</v>
      </c>
      <c r="M358" s="319" t="s">
        <v>1886</v>
      </c>
      <c r="N358" s="319" t="s">
        <v>2762</v>
      </c>
      <c r="O358" s="320"/>
      <c r="P358" s="319" t="s">
        <v>1873</v>
      </c>
      <c r="Q358" s="319" t="s">
        <v>1534</v>
      </c>
      <c r="R358" s="322">
        <v>10310516</v>
      </c>
      <c r="S358" s="319" t="s">
        <v>89</v>
      </c>
      <c r="T358" s="321">
        <v>621.67999999999995</v>
      </c>
      <c r="U358" s="319" t="s">
        <v>306</v>
      </c>
      <c r="V358" s="319" t="s">
        <v>307</v>
      </c>
      <c r="W358" s="319" t="s">
        <v>1633</v>
      </c>
      <c r="X358" s="319" t="s">
        <v>1633</v>
      </c>
      <c r="Y358" s="319" t="s">
        <v>1633</v>
      </c>
      <c r="Z358" s="319" t="s">
        <v>1633</v>
      </c>
      <c r="AA358" s="319" t="s">
        <v>1874</v>
      </c>
      <c r="AB358" s="319" t="s">
        <v>1633</v>
      </c>
      <c r="AC358" s="320">
        <v>45756</v>
      </c>
      <c r="AD358" s="319"/>
      <c r="AE358" s="319"/>
      <c r="AF358" s="319" t="s">
        <v>1633</v>
      </c>
      <c r="AG358" s="319" t="s">
        <v>1633</v>
      </c>
      <c r="AH358" s="319" t="s">
        <v>1875</v>
      </c>
      <c r="AI358" s="319" t="s">
        <v>1876</v>
      </c>
      <c r="AJ358" s="325">
        <v>0</v>
      </c>
      <c r="AK358" s="319" t="s">
        <v>1633</v>
      </c>
      <c r="AL358" s="319" t="s">
        <v>1633</v>
      </c>
      <c r="AM358" s="319" t="s">
        <v>1633</v>
      </c>
      <c r="AN358" s="319" t="s">
        <v>1633</v>
      </c>
      <c r="AO358" s="319" t="s">
        <v>1633</v>
      </c>
      <c r="AP358" s="183" t="s">
        <v>1880</v>
      </c>
      <c r="AQ358" s="183" t="s">
        <v>2113</v>
      </c>
      <c r="AS358" s="183" t="s">
        <v>1636</v>
      </c>
      <c r="AT358" s="183" t="s">
        <v>1817</v>
      </c>
      <c r="AU358" s="183" t="str">
        <f t="shared" si="10"/>
        <v>SMS</v>
      </c>
      <c r="AV358" s="324">
        <f t="shared" si="11"/>
        <v>10310516</v>
      </c>
    </row>
    <row r="359" spans="1:48" x14ac:dyDescent="0.25">
      <c r="A359" s="319" t="s">
        <v>1867</v>
      </c>
      <c r="B359" s="319" t="s">
        <v>1833</v>
      </c>
      <c r="C359" s="319" t="s">
        <v>1868</v>
      </c>
      <c r="D359" s="319" t="s">
        <v>1882</v>
      </c>
      <c r="E359" s="320">
        <v>45772</v>
      </c>
      <c r="F359" s="319" t="s">
        <v>2763</v>
      </c>
      <c r="G359" s="319" t="s">
        <v>1884</v>
      </c>
      <c r="H359" s="319">
        <v>50300050</v>
      </c>
      <c r="I359" s="319" t="s">
        <v>2764</v>
      </c>
      <c r="J359" s="319" t="s">
        <v>1633</v>
      </c>
      <c r="K359" s="319" t="s">
        <v>1373</v>
      </c>
      <c r="L359" s="320">
        <v>45772</v>
      </c>
      <c r="M359" s="319" t="s">
        <v>1886</v>
      </c>
      <c r="N359" s="319" t="s">
        <v>2765</v>
      </c>
      <c r="O359" s="320"/>
      <c r="P359" s="319" t="s">
        <v>1873</v>
      </c>
      <c r="Q359" s="319" t="s">
        <v>1534</v>
      </c>
      <c r="R359" s="322">
        <v>21177767</v>
      </c>
      <c r="S359" s="319" t="s">
        <v>89</v>
      </c>
      <c r="T359" s="321">
        <v>1259.31</v>
      </c>
      <c r="U359" s="319" t="s">
        <v>306</v>
      </c>
      <c r="V359" s="319" t="s">
        <v>307</v>
      </c>
      <c r="W359" s="319" t="s">
        <v>1633</v>
      </c>
      <c r="X359" s="319" t="s">
        <v>1633</v>
      </c>
      <c r="Y359" s="319" t="s">
        <v>1633</v>
      </c>
      <c r="Z359" s="319" t="s">
        <v>1633</v>
      </c>
      <c r="AA359" s="319" t="s">
        <v>1874</v>
      </c>
      <c r="AB359" s="319" t="s">
        <v>1633</v>
      </c>
      <c r="AC359" s="320">
        <v>45772</v>
      </c>
      <c r="AD359" s="319"/>
      <c r="AE359" s="319"/>
      <c r="AF359" s="319" t="s">
        <v>1633</v>
      </c>
      <c r="AG359" s="319" t="s">
        <v>1633</v>
      </c>
      <c r="AH359" s="319" t="s">
        <v>1875</v>
      </c>
      <c r="AI359" s="319" t="s">
        <v>1876</v>
      </c>
      <c r="AJ359" s="325">
        <v>0</v>
      </c>
      <c r="AK359" s="319" t="s">
        <v>1633</v>
      </c>
      <c r="AL359" s="319" t="s">
        <v>1633</v>
      </c>
      <c r="AM359" s="319" t="s">
        <v>1633</v>
      </c>
      <c r="AN359" s="319" t="s">
        <v>1633</v>
      </c>
      <c r="AO359" s="319" t="s">
        <v>1633</v>
      </c>
      <c r="AP359" s="183" t="s">
        <v>1880</v>
      </c>
      <c r="AQ359" s="183" t="s">
        <v>2113</v>
      </c>
      <c r="AS359" s="183" t="s">
        <v>1636</v>
      </c>
      <c r="AT359" s="183" t="s">
        <v>1817</v>
      </c>
      <c r="AU359" s="183" t="str">
        <f t="shared" si="10"/>
        <v>SMS</v>
      </c>
      <c r="AV359" s="324">
        <f t="shared" si="11"/>
        <v>21177767</v>
      </c>
    </row>
    <row r="360" spans="1:48" x14ac:dyDescent="0.25">
      <c r="A360" s="319" t="s">
        <v>1867</v>
      </c>
      <c r="B360" s="319" t="s">
        <v>1833</v>
      </c>
      <c r="C360" s="319" t="s">
        <v>1868</v>
      </c>
      <c r="D360" s="319" t="s">
        <v>1882</v>
      </c>
      <c r="E360" s="320">
        <v>45775</v>
      </c>
      <c r="F360" s="319" t="s">
        <v>2766</v>
      </c>
      <c r="G360" s="319" t="s">
        <v>1884</v>
      </c>
      <c r="H360" s="319">
        <v>50300090</v>
      </c>
      <c r="I360" s="319" t="s">
        <v>2767</v>
      </c>
      <c r="J360" s="319" t="s">
        <v>1633</v>
      </c>
      <c r="K360" s="319" t="s">
        <v>1376</v>
      </c>
      <c r="L360" s="320">
        <v>45775</v>
      </c>
      <c r="M360" s="319" t="s">
        <v>1886</v>
      </c>
      <c r="N360" s="319" t="s">
        <v>2768</v>
      </c>
      <c r="O360" s="320"/>
      <c r="P360" s="319" t="s">
        <v>1873</v>
      </c>
      <c r="Q360" s="319" t="s">
        <v>1534</v>
      </c>
      <c r="R360" s="322">
        <v>178237826</v>
      </c>
      <c r="S360" s="319" t="s">
        <v>89</v>
      </c>
      <c r="T360" s="321">
        <v>10598.67</v>
      </c>
      <c r="U360" s="319" t="s">
        <v>306</v>
      </c>
      <c r="V360" s="319" t="s">
        <v>307</v>
      </c>
      <c r="W360" s="319" t="s">
        <v>1633</v>
      </c>
      <c r="X360" s="319" t="s">
        <v>1633</v>
      </c>
      <c r="Y360" s="319" t="s">
        <v>1633</v>
      </c>
      <c r="Z360" s="319" t="s">
        <v>1633</v>
      </c>
      <c r="AA360" s="319" t="s">
        <v>1874</v>
      </c>
      <c r="AB360" s="319" t="s">
        <v>1633</v>
      </c>
      <c r="AC360" s="320">
        <v>45775</v>
      </c>
      <c r="AD360" s="319"/>
      <c r="AE360" s="319"/>
      <c r="AF360" s="319" t="s">
        <v>1633</v>
      </c>
      <c r="AG360" s="319" t="s">
        <v>1633</v>
      </c>
      <c r="AH360" s="319" t="s">
        <v>1875</v>
      </c>
      <c r="AI360" s="319" t="s">
        <v>1876</v>
      </c>
      <c r="AJ360" s="325">
        <v>0</v>
      </c>
      <c r="AK360" s="319" t="s">
        <v>1633</v>
      </c>
      <c r="AL360" s="319" t="s">
        <v>1633</v>
      </c>
      <c r="AM360" s="319" t="s">
        <v>1633</v>
      </c>
      <c r="AN360" s="319" t="s">
        <v>1633</v>
      </c>
      <c r="AO360" s="319" t="s">
        <v>1633</v>
      </c>
      <c r="AP360" s="183" t="s">
        <v>1880</v>
      </c>
      <c r="AQ360" s="183" t="s">
        <v>2113</v>
      </c>
      <c r="AS360" s="183" t="s">
        <v>1636</v>
      </c>
      <c r="AT360" s="183" t="s">
        <v>1817</v>
      </c>
      <c r="AU360" s="183" t="str">
        <f t="shared" si="10"/>
        <v>SMS</v>
      </c>
      <c r="AV360" s="324">
        <f t="shared" si="11"/>
        <v>178237826</v>
      </c>
    </row>
    <row r="361" spans="1:48" x14ac:dyDescent="0.25">
      <c r="A361" s="319" t="s">
        <v>1867</v>
      </c>
      <c r="B361" s="319" t="s">
        <v>1833</v>
      </c>
      <c r="C361" s="319" t="s">
        <v>1868</v>
      </c>
      <c r="D361" s="319" t="s">
        <v>1882</v>
      </c>
      <c r="E361" s="320">
        <v>45763</v>
      </c>
      <c r="F361" s="319" t="s">
        <v>2769</v>
      </c>
      <c r="G361" s="319" t="s">
        <v>1884</v>
      </c>
      <c r="H361" s="319">
        <v>50300070</v>
      </c>
      <c r="I361" s="319" t="s">
        <v>2770</v>
      </c>
      <c r="J361" s="319" t="s">
        <v>1633</v>
      </c>
      <c r="K361" s="319" t="s">
        <v>1374</v>
      </c>
      <c r="L361" s="320">
        <v>45763</v>
      </c>
      <c r="M361" s="319" t="s">
        <v>1886</v>
      </c>
      <c r="N361" s="319" t="s">
        <v>2594</v>
      </c>
      <c r="O361" s="320"/>
      <c r="P361" s="319" t="s">
        <v>1873</v>
      </c>
      <c r="Q361" s="319" t="s">
        <v>1534</v>
      </c>
      <c r="R361" s="322">
        <v>14798200</v>
      </c>
      <c r="S361" s="319" t="s">
        <v>89</v>
      </c>
      <c r="T361" s="321">
        <v>878.54</v>
      </c>
      <c r="U361" s="319" t="s">
        <v>306</v>
      </c>
      <c r="V361" s="319" t="s">
        <v>307</v>
      </c>
      <c r="W361" s="319" t="s">
        <v>1633</v>
      </c>
      <c r="X361" s="319" t="s">
        <v>1633</v>
      </c>
      <c r="Y361" s="319" t="s">
        <v>1633</v>
      </c>
      <c r="Z361" s="319" t="s">
        <v>1633</v>
      </c>
      <c r="AA361" s="319" t="s">
        <v>1874</v>
      </c>
      <c r="AB361" s="319" t="s">
        <v>1633</v>
      </c>
      <c r="AC361" s="320">
        <v>45764</v>
      </c>
      <c r="AD361" s="319"/>
      <c r="AE361" s="319"/>
      <c r="AF361" s="319" t="s">
        <v>1633</v>
      </c>
      <c r="AG361" s="319" t="s">
        <v>1633</v>
      </c>
      <c r="AH361" s="319" t="s">
        <v>1875</v>
      </c>
      <c r="AI361" s="319" t="s">
        <v>1876</v>
      </c>
      <c r="AJ361" s="325">
        <v>0</v>
      </c>
      <c r="AK361" s="319" t="s">
        <v>1633</v>
      </c>
      <c r="AL361" s="319" t="s">
        <v>1633</v>
      </c>
      <c r="AM361" s="319" t="s">
        <v>1633</v>
      </c>
      <c r="AN361" s="319" t="s">
        <v>1633</v>
      </c>
      <c r="AO361" s="319" t="s">
        <v>1633</v>
      </c>
      <c r="AP361" s="183" t="s">
        <v>1880</v>
      </c>
      <c r="AQ361" s="183" t="s">
        <v>2113</v>
      </c>
      <c r="AS361" s="183" t="s">
        <v>1640</v>
      </c>
      <c r="AT361" s="183" t="s">
        <v>1817</v>
      </c>
      <c r="AU361" s="183" t="str">
        <f t="shared" si="10"/>
        <v>SMS</v>
      </c>
      <c r="AV361" s="324">
        <f t="shared" si="11"/>
        <v>14798200</v>
      </c>
    </row>
    <row r="362" spans="1:48" x14ac:dyDescent="0.25">
      <c r="A362" s="319" t="s">
        <v>1867</v>
      </c>
      <c r="B362" s="319" t="s">
        <v>1833</v>
      </c>
      <c r="C362" s="319" t="s">
        <v>1868</v>
      </c>
      <c r="D362" s="319" t="s">
        <v>1888</v>
      </c>
      <c r="E362" s="320">
        <v>45757</v>
      </c>
      <c r="F362" s="319" t="s">
        <v>2771</v>
      </c>
      <c r="G362" s="319" t="s">
        <v>1633</v>
      </c>
      <c r="H362" s="319">
        <v>50600050</v>
      </c>
      <c r="I362" s="319" t="s">
        <v>2772</v>
      </c>
      <c r="J362" s="319" t="s">
        <v>1633</v>
      </c>
      <c r="K362" s="319" t="s">
        <v>448</v>
      </c>
      <c r="L362" s="320">
        <v>45757</v>
      </c>
      <c r="M362" s="319" t="s">
        <v>2703</v>
      </c>
      <c r="N362" s="319" t="s">
        <v>2773</v>
      </c>
      <c r="O362" s="320"/>
      <c r="P362" s="319" t="s">
        <v>1873</v>
      </c>
      <c r="Q362" s="319" t="s">
        <v>1534</v>
      </c>
      <c r="R362" s="322">
        <v>7320432</v>
      </c>
      <c r="S362" s="319" t="s">
        <v>89</v>
      </c>
      <c r="T362" s="321">
        <v>441.39</v>
      </c>
      <c r="U362" s="319" t="s">
        <v>306</v>
      </c>
      <c r="V362" s="319" t="s">
        <v>307</v>
      </c>
      <c r="W362" s="319" t="s">
        <v>1633</v>
      </c>
      <c r="X362" s="319" t="s">
        <v>1633</v>
      </c>
      <c r="Y362" s="319" t="s">
        <v>1633</v>
      </c>
      <c r="Z362" s="319" t="s">
        <v>1633</v>
      </c>
      <c r="AA362" s="319" t="s">
        <v>1874</v>
      </c>
      <c r="AB362" s="319" t="s">
        <v>1633</v>
      </c>
      <c r="AC362" s="320">
        <v>45757</v>
      </c>
      <c r="AD362" s="319"/>
      <c r="AE362" s="319"/>
      <c r="AF362" s="319" t="s">
        <v>1633</v>
      </c>
      <c r="AG362" s="319" t="s">
        <v>2774</v>
      </c>
      <c r="AH362" s="319" t="s">
        <v>1875</v>
      </c>
      <c r="AI362" s="319" t="s">
        <v>1876</v>
      </c>
      <c r="AJ362" s="322">
        <v>1</v>
      </c>
      <c r="AK362" s="319" t="s">
        <v>2398</v>
      </c>
      <c r="AL362" s="323" t="s">
        <v>1877</v>
      </c>
      <c r="AM362" s="319" t="s">
        <v>1633</v>
      </c>
      <c r="AN362" s="319" t="s">
        <v>1633</v>
      </c>
      <c r="AO362" s="319" t="s">
        <v>1633</v>
      </c>
      <c r="AP362" s="183" t="s">
        <v>1880</v>
      </c>
      <c r="AQ362" s="183" t="s">
        <v>2113</v>
      </c>
      <c r="AS362" s="183" t="s">
        <v>448</v>
      </c>
      <c r="AT362" s="183" t="s">
        <v>1817</v>
      </c>
      <c r="AU362" s="183" t="str">
        <f t="shared" si="10"/>
        <v>SMS</v>
      </c>
      <c r="AV362" s="324">
        <f t="shared" si="11"/>
        <v>7320432</v>
      </c>
    </row>
    <row r="363" spans="1:48" x14ac:dyDescent="0.25">
      <c r="A363" s="319" t="s">
        <v>1867</v>
      </c>
      <c r="B363" s="319" t="s">
        <v>1833</v>
      </c>
      <c r="C363" s="319" t="s">
        <v>1868</v>
      </c>
      <c r="D363" s="319" t="s">
        <v>1888</v>
      </c>
      <c r="E363" s="320">
        <v>45757</v>
      </c>
      <c r="F363" s="319" t="s">
        <v>2775</v>
      </c>
      <c r="G363" s="319" t="s">
        <v>1633</v>
      </c>
      <c r="H363" s="319">
        <v>50600050</v>
      </c>
      <c r="I363" s="319" t="s">
        <v>2776</v>
      </c>
      <c r="J363" s="319" t="s">
        <v>1633</v>
      </c>
      <c r="K363" s="319" t="s">
        <v>448</v>
      </c>
      <c r="L363" s="320">
        <v>45757</v>
      </c>
      <c r="M363" s="319" t="s">
        <v>2703</v>
      </c>
      <c r="N363" s="319" t="s">
        <v>2773</v>
      </c>
      <c r="O363" s="320"/>
      <c r="P363" s="319" t="s">
        <v>1873</v>
      </c>
      <c r="Q363" s="319" t="s">
        <v>1534</v>
      </c>
      <c r="R363" s="322">
        <v>127657</v>
      </c>
      <c r="S363" s="319" t="s">
        <v>89</v>
      </c>
      <c r="T363" s="321">
        <v>7.7</v>
      </c>
      <c r="U363" s="319" t="s">
        <v>306</v>
      </c>
      <c r="V363" s="319" t="s">
        <v>307</v>
      </c>
      <c r="W363" s="319" t="s">
        <v>1633</v>
      </c>
      <c r="X363" s="319" t="s">
        <v>1633</v>
      </c>
      <c r="Y363" s="319" t="s">
        <v>1633</v>
      </c>
      <c r="Z363" s="319" t="s">
        <v>1633</v>
      </c>
      <c r="AA363" s="319" t="s">
        <v>1874</v>
      </c>
      <c r="AB363" s="319" t="s">
        <v>1633</v>
      </c>
      <c r="AC363" s="320">
        <v>45757</v>
      </c>
      <c r="AD363" s="319"/>
      <c r="AE363" s="319"/>
      <c r="AF363" s="319" t="s">
        <v>1633</v>
      </c>
      <c r="AG363" s="319" t="s">
        <v>2774</v>
      </c>
      <c r="AH363" s="319" t="s">
        <v>1875</v>
      </c>
      <c r="AI363" s="319" t="s">
        <v>1876</v>
      </c>
      <c r="AJ363" s="322">
        <v>1</v>
      </c>
      <c r="AK363" s="319" t="s">
        <v>2398</v>
      </c>
      <c r="AL363" s="323" t="s">
        <v>1877</v>
      </c>
      <c r="AM363" s="319" t="s">
        <v>1633</v>
      </c>
      <c r="AN363" s="319" t="s">
        <v>1633</v>
      </c>
      <c r="AO363" s="319" t="s">
        <v>1633</v>
      </c>
      <c r="AP363" s="183" t="s">
        <v>1880</v>
      </c>
      <c r="AQ363" s="183" t="s">
        <v>2113</v>
      </c>
      <c r="AS363" s="183" t="s">
        <v>448</v>
      </c>
      <c r="AT363" s="183" t="s">
        <v>1817</v>
      </c>
      <c r="AU363" s="183" t="str">
        <f t="shared" si="10"/>
        <v>SMS</v>
      </c>
      <c r="AV363" s="324">
        <f t="shared" si="11"/>
        <v>127657</v>
      </c>
    </row>
    <row r="364" spans="1:48" x14ac:dyDescent="0.25">
      <c r="A364" s="319" t="s">
        <v>1867</v>
      </c>
      <c r="B364" s="319" t="s">
        <v>1833</v>
      </c>
      <c r="C364" s="319" t="s">
        <v>1868</v>
      </c>
      <c r="D364" s="319" t="s">
        <v>1888</v>
      </c>
      <c r="E364" s="320">
        <v>45757</v>
      </c>
      <c r="F364" s="319" t="s">
        <v>2777</v>
      </c>
      <c r="G364" s="319" t="s">
        <v>1633</v>
      </c>
      <c r="H364" s="319">
        <v>50600050</v>
      </c>
      <c r="I364" s="319" t="s">
        <v>2776</v>
      </c>
      <c r="J364" s="319" t="s">
        <v>1633</v>
      </c>
      <c r="K364" s="319" t="s">
        <v>448</v>
      </c>
      <c r="L364" s="320">
        <v>45757</v>
      </c>
      <c r="M364" s="319" t="s">
        <v>2703</v>
      </c>
      <c r="N364" s="319" t="s">
        <v>2773</v>
      </c>
      <c r="O364" s="320"/>
      <c r="P364" s="319" t="s">
        <v>1873</v>
      </c>
      <c r="Q364" s="319" t="s">
        <v>1534</v>
      </c>
      <c r="R364" s="322">
        <v>219613</v>
      </c>
      <c r="S364" s="319" t="s">
        <v>89</v>
      </c>
      <c r="T364" s="321">
        <v>13.24</v>
      </c>
      <c r="U364" s="319" t="s">
        <v>306</v>
      </c>
      <c r="V364" s="319" t="s">
        <v>307</v>
      </c>
      <c r="W364" s="319" t="s">
        <v>1633</v>
      </c>
      <c r="X364" s="319" t="s">
        <v>1633</v>
      </c>
      <c r="Y364" s="319" t="s">
        <v>1633</v>
      </c>
      <c r="Z364" s="319" t="s">
        <v>1633</v>
      </c>
      <c r="AA364" s="319" t="s">
        <v>1874</v>
      </c>
      <c r="AB364" s="319" t="s">
        <v>1633</v>
      </c>
      <c r="AC364" s="320">
        <v>45757</v>
      </c>
      <c r="AD364" s="319"/>
      <c r="AE364" s="319"/>
      <c r="AF364" s="319" t="s">
        <v>1633</v>
      </c>
      <c r="AG364" s="319" t="s">
        <v>2774</v>
      </c>
      <c r="AH364" s="319" t="s">
        <v>1875</v>
      </c>
      <c r="AI364" s="319" t="s">
        <v>1876</v>
      </c>
      <c r="AJ364" s="322">
        <v>1</v>
      </c>
      <c r="AK364" s="319" t="s">
        <v>2398</v>
      </c>
      <c r="AL364" s="323" t="s">
        <v>1877</v>
      </c>
      <c r="AM364" s="319" t="s">
        <v>1633</v>
      </c>
      <c r="AN364" s="319" t="s">
        <v>1633</v>
      </c>
      <c r="AO364" s="319" t="s">
        <v>1633</v>
      </c>
      <c r="AP364" s="183" t="s">
        <v>1880</v>
      </c>
      <c r="AQ364" s="183" t="s">
        <v>2113</v>
      </c>
      <c r="AS364" s="183" t="s">
        <v>448</v>
      </c>
      <c r="AT364" s="183" t="s">
        <v>1817</v>
      </c>
      <c r="AU364" s="183" t="str">
        <f t="shared" si="10"/>
        <v>SMS</v>
      </c>
      <c r="AV364" s="324">
        <f t="shared" si="11"/>
        <v>219613</v>
      </c>
    </row>
    <row r="365" spans="1:48" x14ac:dyDescent="0.25">
      <c r="A365" s="319" t="s">
        <v>1867</v>
      </c>
      <c r="B365" s="319" t="s">
        <v>1833</v>
      </c>
      <c r="C365" s="319" t="s">
        <v>1868</v>
      </c>
      <c r="D365" s="319" t="s">
        <v>1888</v>
      </c>
      <c r="E365" s="320">
        <v>45764</v>
      </c>
      <c r="F365" s="319" t="s">
        <v>1633</v>
      </c>
      <c r="G365" s="319" t="s">
        <v>1633</v>
      </c>
      <c r="H365" s="319">
        <v>50800020</v>
      </c>
      <c r="I365" s="319" t="s">
        <v>2778</v>
      </c>
      <c r="J365" s="319" t="s">
        <v>1633</v>
      </c>
      <c r="K365" s="319" t="s">
        <v>454</v>
      </c>
      <c r="L365" s="320">
        <v>45764</v>
      </c>
      <c r="M365" s="319" t="s">
        <v>2652</v>
      </c>
      <c r="N365" s="319" t="s">
        <v>2779</v>
      </c>
      <c r="O365" s="320"/>
      <c r="P365" s="319" t="s">
        <v>1873</v>
      </c>
      <c r="Q365" s="319" t="s">
        <v>1534</v>
      </c>
      <c r="R365" s="322">
        <v>68000000</v>
      </c>
      <c r="S365" s="319" t="s">
        <v>89</v>
      </c>
      <c r="T365" s="321">
        <v>4037.05</v>
      </c>
      <c r="U365" s="319" t="s">
        <v>306</v>
      </c>
      <c r="V365" s="319" t="s">
        <v>307</v>
      </c>
      <c r="W365" s="319" t="s">
        <v>1633</v>
      </c>
      <c r="X365" s="319" t="s">
        <v>1633</v>
      </c>
      <c r="Y365" s="319" t="s">
        <v>1633</v>
      </c>
      <c r="Z365" s="319" t="s">
        <v>1633</v>
      </c>
      <c r="AA365" s="319" t="s">
        <v>1874</v>
      </c>
      <c r="AB365" s="319" t="s">
        <v>1633</v>
      </c>
      <c r="AC365" s="320">
        <v>45764</v>
      </c>
      <c r="AD365" s="319"/>
      <c r="AE365" s="319"/>
      <c r="AF365" s="319" t="s">
        <v>1633</v>
      </c>
      <c r="AG365" s="319" t="s">
        <v>2780</v>
      </c>
      <c r="AH365" s="319" t="s">
        <v>1875</v>
      </c>
      <c r="AI365" s="319" t="s">
        <v>1876</v>
      </c>
      <c r="AJ365" s="322">
        <v>1</v>
      </c>
      <c r="AK365" s="319" t="s">
        <v>1709</v>
      </c>
      <c r="AL365" s="323" t="s">
        <v>1877</v>
      </c>
      <c r="AM365" s="319" t="s">
        <v>1633</v>
      </c>
      <c r="AN365" s="319" t="s">
        <v>1633</v>
      </c>
      <c r="AO365" s="319" t="s">
        <v>1633</v>
      </c>
      <c r="AP365" s="183" t="s">
        <v>1880</v>
      </c>
      <c r="AQ365" s="183" t="s">
        <v>2113</v>
      </c>
      <c r="AS365" s="183" t="s">
        <v>1641</v>
      </c>
      <c r="AT365" s="183" t="s">
        <v>1817</v>
      </c>
      <c r="AU365" s="183" t="str">
        <f t="shared" si="10"/>
        <v>SMS</v>
      </c>
      <c r="AV365" s="324">
        <f t="shared" si="11"/>
        <v>68000000</v>
      </c>
    </row>
    <row r="366" spans="1:48" x14ac:dyDescent="0.25">
      <c r="A366" s="319" t="s">
        <v>1867</v>
      </c>
      <c r="B366" s="319" t="s">
        <v>1833</v>
      </c>
      <c r="C366" s="319" t="s">
        <v>1868</v>
      </c>
      <c r="D366" s="319" t="s">
        <v>1888</v>
      </c>
      <c r="E366" s="320">
        <v>45768</v>
      </c>
      <c r="F366" s="319" t="s">
        <v>1633</v>
      </c>
      <c r="G366" s="319" t="s">
        <v>1633</v>
      </c>
      <c r="H366" s="319">
        <v>50800020</v>
      </c>
      <c r="I366" s="319" t="s">
        <v>2781</v>
      </c>
      <c r="J366" s="319" t="s">
        <v>1633</v>
      </c>
      <c r="K366" s="319" t="s">
        <v>454</v>
      </c>
      <c r="L366" s="320">
        <v>45768</v>
      </c>
      <c r="M366" s="319" t="s">
        <v>2782</v>
      </c>
      <c r="N366" s="319" t="s">
        <v>2783</v>
      </c>
      <c r="O366" s="320"/>
      <c r="P366" s="319" t="s">
        <v>1873</v>
      </c>
      <c r="Q366" s="319" t="s">
        <v>1534</v>
      </c>
      <c r="R366" s="322">
        <v>1560000</v>
      </c>
      <c r="S366" s="319" t="s">
        <v>89</v>
      </c>
      <c r="T366" s="321">
        <v>92.61</v>
      </c>
      <c r="U366" s="319" t="s">
        <v>306</v>
      </c>
      <c r="V366" s="319" t="s">
        <v>307</v>
      </c>
      <c r="W366" s="319" t="s">
        <v>1633</v>
      </c>
      <c r="X366" s="319" t="s">
        <v>1633</v>
      </c>
      <c r="Y366" s="319" t="s">
        <v>1633</v>
      </c>
      <c r="Z366" s="319" t="s">
        <v>1633</v>
      </c>
      <c r="AA366" s="319" t="s">
        <v>1874</v>
      </c>
      <c r="AB366" s="319" t="s">
        <v>1633</v>
      </c>
      <c r="AC366" s="320">
        <v>45768</v>
      </c>
      <c r="AD366" s="319"/>
      <c r="AE366" s="319"/>
      <c r="AF366" s="319" t="s">
        <v>1633</v>
      </c>
      <c r="AG366" s="319" t="s">
        <v>2784</v>
      </c>
      <c r="AH366" s="319" t="s">
        <v>1875</v>
      </c>
      <c r="AI366" s="319" t="s">
        <v>1876</v>
      </c>
      <c r="AJ366" s="322">
        <v>2</v>
      </c>
      <c r="AK366" s="319" t="s">
        <v>1709</v>
      </c>
      <c r="AL366" s="323" t="s">
        <v>1877</v>
      </c>
      <c r="AM366" s="319" t="s">
        <v>1633</v>
      </c>
      <c r="AN366" s="319" t="s">
        <v>1633</v>
      </c>
      <c r="AO366" s="319" t="s">
        <v>1633</v>
      </c>
      <c r="AP366" s="183" t="s">
        <v>1880</v>
      </c>
      <c r="AQ366" s="183" t="s">
        <v>2113</v>
      </c>
      <c r="AS366" s="183" t="s">
        <v>1641</v>
      </c>
      <c r="AT366" s="183" t="s">
        <v>1817</v>
      </c>
      <c r="AU366" s="183" t="str">
        <f t="shared" si="10"/>
        <v>SMS</v>
      </c>
      <c r="AV366" s="324">
        <f t="shared" si="11"/>
        <v>1560000</v>
      </c>
    </row>
    <row r="367" spans="1:48" x14ac:dyDescent="0.25">
      <c r="A367" s="319" t="s">
        <v>1867</v>
      </c>
      <c r="B367" s="319" t="s">
        <v>1833</v>
      </c>
      <c r="C367" s="319" t="s">
        <v>1868</v>
      </c>
      <c r="D367" s="319" t="s">
        <v>1888</v>
      </c>
      <c r="E367" s="320">
        <v>45775</v>
      </c>
      <c r="F367" s="319" t="s">
        <v>1633</v>
      </c>
      <c r="G367" s="319" t="s">
        <v>1633</v>
      </c>
      <c r="H367" s="319">
        <v>50800020</v>
      </c>
      <c r="I367" s="319" t="s">
        <v>2785</v>
      </c>
      <c r="J367" s="319" t="s">
        <v>1633</v>
      </c>
      <c r="K367" s="319" t="s">
        <v>454</v>
      </c>
      <c r="L367" s="320">
        <v>45775</v>
      </c>
      <c r="M367" s="319" t="s">
        <v>2786</v>
      </c>
      <c r="N367" s="319" t="s">
        <v>2787</v>
      </c>
      <c r="O367" s="320"/>
      <c r="P367" s="319" t="s">
        <v>1873</v>
      </c>
      <c r="Q367" s="319" t="s">
        <v>1534</v>
      </c>
      <c r="R367" s="321">
        <v>1900000</v>
      </c>
      <c r="S367" s="319" t="s">
        <v>89</v>
      </c>
      <c r="T367" s="321">
        <v>112.98</v>
      </c>
      <c r="U367" s="319" t="s">
        <v>306</v>
      </c>
      <c r="V367" s="319" t="s">
        <v>307</v>
      </c>
      <c r="W367" s="319" t="s">
        <v>1633</v>
      </c>
      <c r="X367" s="319" t="s">
        <v>1633</v>
      </c>
      <c r="Y367" s="319" t="s">
        <v>1633</v>
      </c>
      <c r="Z367" s="319" t="s">
        <v>1633</v>
      </c>
      <c r="AA367" s="319" t="s">
        <v>1874</v>
      </c>
      <c r="AB367" s="319" t="s">
        <v>1633</v>
      </c>
      <c r="AC367" s="320">
        <v>45775</v>
      </c>
      <c r="AD367" s="319"/>
      <c r="AE367" s="319"/>
      <c r="AF367" s="319" t="s">
        <v>1633</v>
      </c>
      <c r="AG367" s="319" t="s">
        <v>2788</v>
      </c>
      <c r="AH367" s="319" t="s">
        <v>1875</v>
      </c>
      <c r="AI367" s="319" t="s">
        <v>1876</v>
      </c>
      <c r="AJ367" s="322">
        <v>4</v>
      </c>
      <c r="AK367" s="319" t="s">
        <v>2039</v>
      </c>
      <c r="AL367" s="323" t="s">
        <v>1877</v>
      </c>
      <c r="AM367" s="319" t="s">
        <v>1633</v>
      </c>
      <c r="AN367" s="319" t="s">
        <v>1633</v>
      </c>
      <c r="AO367" s="319" t="s">
        <v>1633</v>
      </c>
      <c r="AP367" s="183" t="s">
        <v>1880</v>
      </c>
      <c r="AQ367" s="183" t="s">
        <v>2113</v>
      </c>
      <c r="AS367" s="183" t="s">
        <v>1641</v>
      </c>
      <c r="AT367" s="183" t="s">
        <v>1817</v>
      </c>
      <c r="AU367" s="183" t="str">
        <f t="shared" si="10"/>
        <v>SMS</v>
      </c>
      <c r="AV367" s="324">
        <f t="shared" si="11"/>
        <v>1900000</v>
      </c>
    </row>
    <row r="368" spans="1:48" x14ac:dyDescent="0.25">
      <c r="A368" s="319" t="s">
        <v>1867</v>
      </c>
      <c r="B368" s="319" t="s">
        <v>1833</v>
      </c>
      <c r="C368" s="319" t="s">
        <v>1868</v>
      </c>
      <c r="D368" s="319" t="s">
        <v>1888</v>
      </c>
      <c r="E368" s="320">
        <v>45772</v>
      </c>
      <c r="F368" s="319" t="s">
        <v>1633</v>
      </c>
      <c r="G368" s="319" t="s">
        <v>2789</v>
      </c>
      <c r="H368" s="319">
        <v>50800020</v>
      </c>
      <c r="I368" s="319" t="s">
        <v>2790</v>
      </c>
      <c r="J368" s="319" t="s">
        <v>1633</v>
      </c>
      <c r="K368" s="319" t="s">
        <v>454</v>
      </c>
      <c r="L368" s="320">
        <v>45772</v>
      </c>
      <c r="M368" s="319" t="s">
        <v>2698</v>
      </c>
      <c r="N368" s="319" t="s">
        <v>2791</v>
      </c>
      <c r="O368" s="320"/>
      <c r="P368" s="319" t="s">
        <v>1873</v>
      </c>
      <c r="Q368" s="319" t="s">
        <v>2792</v>
      </c>
      <c r="R368" s="322">
        <v>8164.6</v>
      </c>
      <c r="S368" s="319" t="s">
        <v>89</v>
      </c>
      <c r="T368" s="321">
        <v>9273.11</v>
      </c>
      <c r="U368" s="319" t="s">
        <v>306</v>
      </c>
      <c r="V368" s="319" t="s">
        <v>307</v>
      </c>
      <c r="W368" s="319" t="s">
        <v>1633</v>
      </c>
      <c r="X368" s="319" t="s">
        <v>1633</v>
      </c>
      <c r="Y368" s="319" t="s">
        <v>1633</v>
      </c>
      <c r="Z368" s="319" t="s">
        <v>1633</v>
      </c>
      <c r="AA368" s="319" t="s">
        <v>1874</v>
      </c>
      <c r="AB368" s="319" t="s">
        <v>1633</v>
      </c>
      <c r="AC368" s="320">
        <v>45772</v>
      </c>
      <c r="AD368" s="319"/>
      <c r="AE368" s="319"/>
      <c r="AF368" s="319" t="s">
        <v>1633</v>
      </c>
      <c r="AG368" s="319" t="s">
        <v>2793</v>
      </c>
      <c r="AH368" s="319" t="s">
        <v>1875</v>
      </c>
      <c r="AI368" s="319" t="s">
        <v>1876</v>
      </c>
      <c r="AJ368" s="326">
        <v>2</v>
      </c>
      <c r="AK368" s="319" t="s">
        <v>1709</v>
      </c>
      <c r="AL368" s="323" t="s">
        <v>1877</v>
      </c>
      <c r="AM368" s="319" t="s">
        <v>1633</v>
      </c>
      <c r="AN368" s="319" t="s">
        <v>1633</v>
      </c>
      <c r="AO368" s="319" t="s">
        <v>1633</v>
      </c>
      <c r="AP368" s="183" t="s">
        <v>1880</v>
      </c>
      <c r="AQ368" s="183" t="s">
        <v>2113</v>
      </c>
      <c r="AS368" s="183" t="s">
        <v>1641</v>
      </c>
      <c r="AT368" s="183" t="s">
        <v>1817</v>
      </c>
      <c r="AU368" s="183" t="str">
        <f t="shared" si="10"/>
        <v>SMS</v>
      </c>
      <c r="AV368" s="324">
        <f t="shared" si="11"/>
        <v>153006315</v>
      </c>
    </row>
    <row r="369" spans="1:48" x14ac:dyDescent="0.25">
      <c r="A369" s="319" t="s">
        <v>1867</v>
      </c>
      <c r="B369" s="319" t="s">
        <v>1833</v>
      </c>
      <c r="C369" s="319" t="s">
        <v>1868</v>
      </c>
      <c r="D369" s="319" t="s">
        <v>1888</v>
      </c>
      <c r="E369" s="320">
        <v>45772</v>
      </c>
      <c r="F369" s="319" t="s">
        <v>1633</v>
      </c>
      <c r="G369" s="319" t="s">
        <v>2794</v>
      </c>
      <c r="H369" s="319">
        <v>50800020</v>
      </c>
      <c r="I369" s="319" t="s">
        <v>2795</v>
      </c>
      <c r="J369" s="319" t="s">
        <v>1633</v>
      </c>
      <c r="K369" s="319" t="s">
        <v>454</v>
      </c>
      <c r="L369" s="320">
        <v>45772</v>
      </c>
      <c r="M369" s="319" t="s">
        <v>2698</v>
      </c>
      <c r="N369" s="319" t="s">
        <v>2796</v>
      </c>
      <c r="O369" s="320"/>
      <c r="P369" s="319" t="s">
        <v>1873</v>
      </c>
      <c r="Q369" s="319" t="s">
        <v>1908</v>
      </c>
      <c r="R369" s="322">
        <v>5944.2</v>
      </c>
      <c r="S369" s="319" t="s">
        <v>89</v>
      </c>
      <c r="T369" s="321">
        <v>4525.26</v>
      </c>
      <c r="U369" s="319" t="s">
        <v>306</v>
      </c>
      <c r="V369" s="319" t="s">
        <v>307</v>
      </c>
      <c r="W369" s="319" t="s">
        <v>1633</v>
      </c>
      <c r="X369" s="319" t="s">
        <v>1633</v>
      </c>
      <c r="Y369" s="319" t="s">
        <v>1633</v>
      </c>
      <c r="Z369" s="319" t="s">
        <v>1633</v>
      </c>
      <c r="AA369" s="319" t="s">
        <v>1874</v>
      </c>
      <c r="AB369" s="319" t="s">
        <v>1633</v>
      </c>
      <c r="AC369" s="320">
        <v>45772</v>
      </c>
      <c r="AD369" s="319"/>
      <c r="AE369" s="319"/>
      <c r="AF369" s="319" t="s">
        <v>1633</v>
      </c>
      <c r="AG369" s="319" t="s">
        <v>2797</v>
      </c>
      <c r="AH369" s="319" t="s">
        <v>1875</v>
      </c>
      <c r="AI369" s="319" t="s">
        <v>1876</v>
      </c>
      <c r="AJ369" s="322">
        <v>50</v>
      </c>
      <c r="AK369" s="319" t="s">
        <v>1709</v>
      </c>
      <c r="AL369" s="323" t="s">
        <v>1877</v>
      </c>
      <c r="AM369" s="319" t="s">
        <v>1633</v>
      </c>
      <c r="AN369" s="319" t="s">
        <v>1633</v>
      </c>
      <c r="AO369" s="319" t="s">
        <v>1633</v>
      </c>
      <c r="AP369" s="183" t="s">
        <v>1880</v>
      </c>
      <c r="AQ369" s="183" t="s">
        <v>2113</v>
      </c>
      <c r="AS369" s="183" t="s">
        <v>1641</v>
      </c>
      <c r="AT369" s="183" t="s">
        <v>1817</v>
      </c>
      <c r="AU369" s="183" t="str">
        <f t="shared" si="10"/>
        <v>SMS</v>
      </c>
      <c r="AV369" s="324">
        <f t="shared" si="11"/>
        <v>74666790</v>
      </c>
    </row>
    <row r="370" spans="1:48" x14ac:dyDescent="0.25">
      <c r="A370" s="319" t="s">
        <v>1867</v>
      </c>
      <c r="B370" s="319" t="s">
        <v>1833</v>
      </c>
      <c r="C370" s="319" t="s">
        <v>1868</v>
      </c>
      <c r="D370" s="319" t="s">
        <v>1888</v>
      </c>
      <c r="E370" s="320">
        <v>45769</v>
      </c>
      <c r="F370" s="319" t="s">
        <v>2342</v>
      </c>
      <c r="G370" s="319" t="s">
        <v>1633</v>
      </c>
      <c r="H370" s="319">
        <v>50800020</v>
      </c>
      <c r="I370" s="319" t="s">
        <v>2798</v>
      </c>
      <c r="J370" s="319" t="s">
        <v>1633</v>
      </c>
      <c r="K370" s="319" t="s">
        <v>454</v>
      </c>
      <c r="L370" s="320">
        <v>45769</v>
      </c>
      <c r="M370" s="319" t="s">
        <v>2799</v>
      </c>
      <c r="N370" s="319" t="s">
        <v>2800</v>
      </c>
      <c r="O370" s="320"/>
      <c r="P370" s="319" t="s">
        <v>1873</v>
      </c>
      <c r="Q370" s="319" t="s">
        <v>1534</v>
      </c>
      <c r="R370" s="322">
        <v>650000</v>
      </c>
      <c r="S370" s="319" t="s">
        <v>89</v>
      </c>
      <c r="T370" s="321">
        <v>38.590000000000003</v>
      </c>
      <c r="U370" s="319" t="s">
        <v>306</v>
      </c>
      <c r="V370" s="319" t="s">
        <v>307</v>
      </c>
      <c r="W370" s="319" t="s">
        <v>1633</v>
      </c>
      <c r="X370" s="319" t="s">
        <v>1633</v>
      </c>
      <c r="Y370" s="319" t="s">
        <v>1633</v>
      </c>
      <c r="Z370" s="319" t="s">
        <v>1633</v>
      </c>
      <c r="AA370" s="319" t="s">
        <v>1874</v>
      </c>
      <c r="AB370" s="319" t="s">
        <v>1633</v>
      </c>
      <c r="AC370" s="320">
        <v>45769</v>
      </c>
      <c r="AD370" s="319"/>
      <c r="AE370" s="319"/>
      <c r="AF370" s="319" t="s">
        <v>1633</v>
      </c>
      <c r="AG370" s="319" t="s">
        <v>2801</v>
      </c>
      <c r="AH370" s="319" t="s">
        <v>1875</v>
      </c>
      <c r="AI370" s="319" t="s">
        <v>1876</v>
      </c>
      <c r="AJ370" s="322">
        <v>4</v>
      </c>
      <c r="AK370" s="319" t="s">
        <v>123</v>
      </c>
      <c r="AL370" s="323" t="s">
        <v>1877</v>
      </c>
      <c r="AM370" s="319" t="s">
        <v>1633</v>
      </c>
      <c r="AN370" s="319" t="s">
        <v>1633</v>
      </c>
      <c r="AO370" s="319" t="s">
        <v>1633</v>
      </c>
      <c r="AP370" s="183" t="s">
        <v>1880</v>
      </c>
      <c r="AQ370" s="183" t="s">
        <v>2113</v>
      </c>
      <c r="AS370" s="183" t="s">
        <v>1641</v>
      </c>
      <c r="AT370" s="183" t="s">
        <v>1817</v>
      </c>
      <c r="AU370" s="183" t="str">
        <f t="shared" si="10"/>
        <v>SMS</v>
      </c>
      <c r="AV370" s="324">
        <f t="shared" si="11"/>
        <v>650000</v>
      </c>
    </row>
    <row r="371" spans="1:48" x14ac:dyDescent="0.25">
      <c r="A371" s="319" t="s">
        <v>1867</v>
      </c>
      <c r="B371" s="319" t="s">
        <v>1833</v>
      </c>
      <c r="C371" s="319" t="s">
        <v>1868</v>
      </c>
      <c r="D371" s="319" t="s">
        <v>1888</v>
      </c>
      <c r="E371" s="320">
        <v>45769</v>
      </c>
      <c r="F371" s="319" t="s">
        <v>2346</v>
      </c>
      <c r="G371" s="319" t="s">
        <v>1633</v>
      </c>
      <c r="H371" s="319">
        <v>50800020</v>
      </c>
      <c r="I371" s="319" t="s">
        <v>2802</v>
      </c>
      <c r="J371" s="319" t="s">
        <v>1633</v>
      </c>
      <c r="K371" s="319" t="s">
        <v>454</v>
      </c>
      <c r="L371" s="320">
        <v>45769</v>
      </c>
      <c r="M371" s="319" t="s">
        <v>2799</v>
      </c>
      <c r="N371" s="319" t="s">
        <v>2800</v>
      </c>
      <c r="O371" s="320"/>
      <c r="P371" s="319" t="s">
        <v>1873</v>
      </c>
      <c r="Q371" s="319" t="s">
        <v>1534</v>
      </c>
      <c r="R371" s="322">
        <v>193056</v>
      </c>
      <c r="S371" s="319" t="s">
        <v>89</v>
      </c>
      <c r="T371" s="321">
        <v>11.46</v>
      </c>
      <c r="U371" s="319" t="s">
        <v>306</v>
      </c>
      <c r="V371" s="319" t="s">
        <v>307</v>
      </c>
      <c r="W371" s="319" t="s">
        <v>1633</v>
      </c>
      <c r="X371" s="319" t="s">
        <v>1633</v>
      </c>
      <c r="Y371" s="319" t="s">
        <v>1633</v>
      </c>
      <c r="Z371" s="319" t="s">
        <v>1633</v>
      </c>
      <c r="AA371" s="319" t="s">
        <v>1874</v>
      </c>
      <c r="AB371" s="319" t="s">
        <v>1633</v>
      </c>
      <c r="AC371" s="320">
        <v>45769</v>
      </c>
      <c r="AD371" s="319"/>
      <c r="AE371" s="319"/>
      <c r="AF371" s="319" t="s">
        <v>1633</v>
      </c>
      <c r="AG371" s="319" t="s">
        <v>2801</v>
      </c>
      <c r="AH371" s="319" t="s">
        <v>1875</v>
      </c>
      <c r="AI371" s="319" t="s">
        <v>1876</v>
      </c>
      <c r="AJ371" s="322">
        <v>4</v>
      </c>
      <c r="AK371" s="319" t="s">
        <v>123</v>
      </c>
      <c r="AL371" s="323" t="s">
        <v>1877</v>
      </c>
      <c r="AM371" s="319" t="s">
        <v>1633</v>
      </c>
      <c r="AN371" s="319" t="s">
        <v>1633</v>
      </c>
      <c r="AO371" s="319" t="s">
        <v>1633</v>
      </c>
      <c r="AP371" s="183" t="s">
        <v>1880</v>
      </c>
      <c r="AQ371" s="183" t="s">
        <v>2113</v>
      </c>
      <c r="AS371" s="183" t="s">
        <v>1641</v>
      </c>
      <c r="AT371" s="183" t="s">
        <v>1817</v>
      </c>
      <c r="AU371" s="183" t="str">
        <f t="shared" si="10"/>
        <v>SMS</v>
      </c>
      <c r="AV371" s="324">
        <f t="shared" si="11"/>
        <v>193056</v>
      </c>
    </row>
    <row r="372" spans="1:48" x14ac:dyDescent="0.25">
      <c r="A372" s="319" t="s">
        <v>1867</v>
      </c>
      <c r="B372" s="319" t="s">
        <v>1833</v>
      </c>
      <c r="C372" s="319" t="s">
        <v>1868</v>
      </c>
      <c r="D372" s="319" t="s">
        <v>1888</v>
      </c>
      <c r="E372" s="320">
        <v>45769</v>
      </c>
      <c r="F372" s="319" t="s">
        <v>2348</v>
      </c>
      <c r="G372" s="319" t="s">
        <v>1633</v>
      </c>
      <c r="H372" s="319">
        <v>50800020</v>
      </c>
      <c r="I372" s="319" t="s">
        <v>2803</v>
      </c>
      <c r="J372" s="319" t="s">
        <v>1633</v>
      </c>
      <c r="K372" s="319" t="s">
        <v>454</v>
      </c>
      <c r="L372" s="320">
        <v>45769</v>
      </c>
      <c r="M372" s="319" t="s">
        <v>2799</v>
      </c>
      <c r="N372" s="319" t="s">
        <v>2800</v>
      </c>
      <c r="O372" s="320"/>
      <c r="P372" s="319" t="s">
        <v>1873</v>
      </c>
      <c r="Q372" s="319" t="s">
        <v>1534</v>
      </c>
      <c r="R372" s="321">
        <v>241900</v>
      </c>
      <c r="S372" s="319" t="s">
        <v>89</v>
      </c>
      <c r="T372" s="321">
        <v>14.36</v>
      </c>
      <c r="U372" s="319" t="s">
        <v>306</v>
      </c>
      <c r="V372" s="319" t="s">
        <v>307</v>
      </c>
      <c r="W372" s="319" t="s">
        <v>1633</v>
      </c>
      <c r="X372" s="319" t="s">
        <v>1633</v>
      </c>
      <c r="Y372" s="319" t="s">
        <v>1633</v>
      </c>
      <c r="Z372" s="319" t="s">
        <v>1633</v>
      </c>
      <c r="AA372" s="319" t="s">
        <v>1874</v>
      </c>
      <c r="AB372" s="319" t="s">
        <v>1633</v>
      </c>
      <c r="AC372" s="320">
        <v>45769</v>
      </c>
      <c r="AD372" s="319"/>
      <c r="AE372" s="319"/>
      <c r="AF372" s="319" t="s">
        <v>1633</v>
      </c>
      <c r="AG372" s="319" t="s">
        <v>2801</v>
      </c>
      <c r="AH372" s="319" t="s">
        <v>1875</v>
      </c>
      <c r="AI372" s="319" t="s">
        <v>1876</v>
      </c>
      <c r="AJ372" s="322">
        <v>20</v>
      </c>
      <c r="AK372" s="319" t="s">
        <v>2025</v>
      </c>
      <c r="AL372" s="323" t="s">
        <v>1877</v>
      </c>
      <c r="AM372" s="319" t="s">
        <v>1633</v>
      </c>
      <c r="AN372" s="319" t="s">
        <v>1633</v>
      </c>
      <c r="AO372" s="319" t="s">
        <v>1633</v>
      </c>
      <c r="AP372" s="183" t="s">
        <v>1880</v>
      </c>
      <c r="AQ372" s="183" t="s">
        <v>2113</v>
      </c>
      <c r="AS372" s="183" t="s">
        <v>1641</v>
      </c>
      <c r="AT372" s="183" t="s">
        <v>1817</v>
      </c>
      <c r="AU372" s="183" t="str">
        <f t="shared" si="10"/>
        <v>SMS</v>
      </c>
      <c r="AV372" s="324">
        <f t="shared" si="11"/>
        <v>241900</v>
      </c>
    </row>
    <row r="373" spans="1:48" x14ac:dyDescent="0.25">
      <c r="A373" s="319" t="s">
        <v>1867</v>
      </c>
      <c r="B373" s="319" t="s">
        <v>1833</v>
      </c>
      <c r="C373" s="319" t="s">
        <v>1868</v>
      </c>
      <c r="D373" s="319" t="s">
        <v>1888</v>
      </c>
      <c r="E373" s="320">
        <v>45768</v>
      </c>
      <c r="F373" s="319" t="s">
        <v>1633</v>
      </c>
      <c r="G373" s="319" t="s">
        <v>1633</v>
      </c>
      <c r="H373" s="319">
        <v>50800020</v>
      </c>
      <c r="I373" s="319" t="s">
        <v>2804</v>
      </c>
      <c r="J373" s="319" t="s">
        <v>1633</v>
      </c>
      <c r="K373" s="319" t="s">
        <v>454</v>
      </c>
      <c r="L373" s="320">
        <v>45768</v>
      </c>
      <c r="M373" s="319" t="s">
        <v>2782</v>
      </c>
      <c r="N373" s="319" t="s">
        <v>2805</v>
      </c>
      <c r="O373" s="320"/>
      <c r="P373" s="319" t="s">
        <v>1873</v>
      </c>
      <c r="Q373" s="319" t="s">
        <v>1534</v>
      </c>
      <c r="R373" s="322">
        <v>6750000</v>
      </c>
      <c r="S373" s="319" t="s">
        <v>89</v>
      </c>
      <c r="T373" s="321">
        <v>400.74</v>
      </c>
      <c r="U373" s="319" t="s">
        <v>306</v>
      </c>
      <c r="V373" s="319" t="s">
        <v>307</v>
      </c>
      <c r="W373" s="319" t="s">
        <v>1633</v>
      </c>
      <c r="X373" s="319" t="s">
        <v>1633</v>
      </c>
      <c r="Y373" s="319" t="s">
        <v>1633</v>
      </c>
      <c r="Z373" s="319" t="s">
        <v>1633</v>
      </c>
      <c r="AA373" s="319" t="s">
        <v>1874</v>
      </c>
      <c r="AB373" s="319" t="s">
        <v>1633</v>
      </c>
      <c r="AC373" s="320">
        <v>45768</v>
      </c>
      <c r="AD373" s="319"/>
      <c r="AE373" s="319"/>
      <c r="AF373" s="319" t="s">
        <v>1633</v>
      </c>
      <c r="AG373" s="319" t="s">
        <v>2806</v>
      </c>
      <c r="AH373" s="319" t="s">
        <v>1875</v>
      </c>
      <c r="AI373" s="319" t="s">
        <v>1876</v>
      </c>
      <c r="AJ373" s="322">
        <v>3</v>
      </c>
      <c r="AK373" s="319" t="s">
        <v>1709</v>
      </c>
      <c r="AL373" s="323" t="s">
        <v>1877</v>
      </c>
      <c r="AM373" s="319" t="s">
        <v>1633</v>
      </c>
      <c r="AN373" s="319" t="s">
        <v>1633</v>
      </c>
      <c r="AO373" s="319" t="s">
        <v>1633</v>
      </c>
      <c r="AP373" s="183" t="s">
        <v>1880</v>
      </c>
      <c r="AQ373" s="183" t="s">
        <v>2113</v>
      </c>
      <c r="AS373" s="183" t="s">
        <v>1641</v>
      </c>
      <c r="AT373" s="183" t="s">
        <v>1817</v>
      </c>
      <c r="AU373" s="183" t="str">
        <f t="shared" si="10"/>
        <v>SMS</v>
      </c>
      <c r="AV373" s="324">
        <f t="shared" si="11"/>
        <v>6750000</v>
      </c>
    </row>
    <row r="374" spans="1:48" x14ac:dyDescent="0.25">
      <c r="A374" s="319" t="s">
        <v>1867</v>
      </c>
      <c r="B374" s="319" t="s">
        <v>1833</v>
      </c>
      <c r="C374" s="319" t="s">
        <v>1868</v>
      </c>
      <c r="D374" s="319" t="s">
        <v>1888</v>
      </c>
      <c r="E374" s="320">
        <v>45772</v>
      </c>
      <c r="F374" s="319" t="s">
        <v>2342</v>
      </c>
      <c r="G374" s="319" t="s">
        <v>1633</v>
      </c>
      <c r="H374" s="319">
        <v>50800020</v>
      </c>
      <c r="I374" s="319" t="s">
        <v>2807</v>
      </c>
      <c r="J374" s="319" t="s">
        <v>1633</v>
      </c>
      <c r="K374" s="319" t="s">
        <v>454</v>
      </c>
      <c r="L374" s="320">
        <v>45772</v>
      </c>
      <c r="M374" s="319" t="s">
        <v>2698</v>
      </c>
      <c r="N374" s="319" t="s">
        <v>2800</v>
      </c>
      <c r="O374" s="320"/>
      <c r="P374" s="319" t="s">
        <v>1873</v>
      </c>
      <c r="Q374" s="319" t="s">
        <v>1534</v>
      </c>
      <c r="R374" s="322">
        <v>975000</v>
      </c>
      <c r="S374" s="319" t="s">
        <v>89</v>
      </c>
      <c r="T374" s="321">
        <v>57.98</v>
      </c>
      <c r="U374" s="319" t="s">
        <v>306</v>
      </c>
      <c r="V374" s="319" t="s">
        <v>307</v>
      </c>
      <c r="W374" s="319" t="s">
        <v>1633</v>
      </c>
      <c r="X374" s="319" t="s">
        <v>1633</v>
      </c>
      <c r="Y374" s="319" t="s">
        <v>1633</v>
      </c>
      <c r="Z374" s="319" t="s">
        <v>1633</v>
      </c>
      <c r="AA374" s="319" t="s">
        <v>1874</v>
      </c>
      <c r="AB374" s="319" t="s">
        <v>1633</v>
      </c>
      <c r="AC374" s="320">
        <v>45772</v>
      </c>
      <c r="AD374" s="319"/>
      <c r="AE374" s="319"/>
      <c r="AF374" s="319" t="s">
        <v>1633</v>
      </c>
      <c r="AG374" s="319" t="s">
        <v>2808</v>
      </c>
      <c r="AH374" s="319" t="s">
        <v>1875</v>
      </c>
      <c r="AI374" s="319" t="s">
        <v>1876</v>
      </c>
      <c r="AJ374" s="322">
        <v>6</v>
      </c>
      <c r="AK374" s="319" t="s">
        <v>123</v>
      </c>
      <c r="AL374" s="323" t="s">
        <v>1877</v>
      </c>
      <c r="AM374" s="319" t="s">
        <v>1633</v>
      </c>
      <c r="AN374" s="319" t="s">
        <v>1633</v>
      </c>
      <c r="AO374" s="319" t="s">
        <v>1633</v>
      </c>
      <c r="AP374" s="183" t="s">
        <v>1880</v>
      </c>
      <c r="AQ374" s="183" t="s">
        <v>2113</v>
      </c>
      <c r="AS374" s="183" t="s">
        <v>1641</v>
      </c>
      <c r="AT374" s="183" t="s">
        <v>1817</v>
      </c>
      <c r="AU374" s="183" t="str">
        <f t="shared" si="10"/>
        <v>SMS</v>
      </c>
      <c r="AV374" s="324">
        <f t="shared" si="11"/>
        <v>975000</v>
      </c>
    </row>
    <row r="375" spans="1:48" x14ac:dyDescent="0.25">
      <c r="A375" s="319" t="s">
        <v>1867</v>
      </c>
      <c r="B375" s="319" t="s">
        <v>1833</v>
      </c>
      <c r="C375" s="319" t="s">
        <v>1868</v>
      </c>
      <c r="D375" s="319" t="s">
        <v>1888</v>
      </c>
      <c r="E375" s="320">
        <v>45772</v>
      </c>
      <c r="F375" s="319" t="s">
        <v>2346</v>
      </c>
      <c r="G375" s="319" t="s">
        <v>1633</v>
      </c>
      <c r="H375" s="319">
        <v>50800020</v>
      </c>
      <c r="I375" s="319" t="s">
        <v>2809</v>
      </c>
      <c r="J375" s="319" t="s">
        <v>1633</v>
      </c>
      <c r="K375" s="319" t="s">
        <v>454</v>
      </c>
      <c r="L375" s="320">
        <v>45772</v>
      </c>
      <c r="M375" s="319" t="s">
        <v>2698</v>
      </c>
      <c r="N375" s="319" t="s">
        <v>2800</v>
      </c>
      <c r="O375" s="320"/>
      <c r="P375" s="319" t="s">
        <v>1873</v>
      </c>
      <c r="Q375" s="319" t="s">
        <v>1534</v>
      </c>
      <c r="R375" s="322">
        <v>289584</v>
      </c>
      <c r="S375" s="319" t="s">
        <v>89</v>
      </c>
      <c r="T375" s="321">
        <v>17.22</v>
      </c>
      <c r="U375" s="319" t="s">
        <v>306</v>
      </c>
      <c r="V375" s="319" t="s">
        <v>307</v>
      </c>
      <c r="W375" s="319" t="s">
        <v>1633</v>
      </c>
      <c r="X375" s="319" t="s">
        <v>1633</v>
      </c>
      <c r="Y375" s="319" t="s">
        <v>1633</v>
      </c>
      <c r="Z375" s="319" t="s">
        <v>1633</v>
      </c>
      <c r="AA375" s="319" t="s">
        <v>1874</v>
      </c>
      <c r="AB375" s="319" t="s">
        <v>1633</v>
      </c>
      <c r="AC375" s="320">
        <v>45772</v>
      </c>
      <c r="AD375" s="319"/>
      <c r="AE375" s="319"/>
      <c r="AF375" s="319" t="s">
        <v>1633</v>
      </c>
      <c r="AG375" s="319" t="s">
        <v>2808</v>
      </c>
      <c r="AH375" s="319" t="s">
        <v>1875</v>
      </c>
      <c r="AI375" s="319" t="s">
        <v>1876</v>
      </c>
      <c r="AJ375" s="322">
        <v>6</v>
      </c>
      <c r="AK375" s="319" t="s">
        <v>123</v>
      </c>
      <c r="AL375" s="323" t="s">
        <v>1877</v>
      </c>
      <c r="AM375" s="319" t="s">
        <v>1633</v>
      </c>
      <c r="AN375" s="319" t="s">
        <v>1633</v>
      </c>
      <c r="AO375" s="319" t="s">
        <v>1633</v>
      </c>
      <c r="AP375" s="183" t="s">
        <v>1880</v>
      </c>
      <c r="AQ375" s="183" t="s">
        <v>2113</v>
      </c>
      <c r="AS375" s="183" t="s">
        <v>1641</v>
      </c>
      <c r="AT375" s="183" t="s">
        <v>1817</v>
      </c>
      <c r="AU375" s="183" t="str">
        <f t="shared" si="10"/>
        <v>SMS</v>
      </c>
      <c r="AV375" s="324">
        <f t="shared" si="11"/>
        <v>289584</v>
      </c>
    </row>
    <row r="376" spans="1:48" x14ac:dyDescent="0.25">
      <c r="A376" s="319" t="s">
        <v>1867</v>
      </c>
      <c r="B376" s="319" t="s">
        <v>1833</v>
      </c>
      <c r="C376" s="319" t="s">
        <v>1868</v>
      </c>
      <c r="D376" s="319" t="s">
        <v>1888</v>
      </c>
      <c r="E376" s="320">
        <v>45775</v>
      </c>
      <c r="F376" s="319" t="s">
        <v>1633</v>
      </c>
      <c r="G376" s="319" t="s">
        <v>1633</v>
      </c>
      <c r="H376" s="319">
        <v>50800020</v>
      </c>
      <c r="I376" s="319" t="s">
        <v>2785</v>
      </c>
      <c r="J376" s="319" t="s">
        <v>1633</v>
      </c>
      <c r="K376" s="319" t="s">
        <v>454</v>
      </c>
      <c r="L376" s="320">
        <v>45775</v>
      </c>
      <c r="M376" s="319" t="s">
        <v>2786</v>
      </c>
      <c r="N376" s="319" t="s">
        <v>2787</v>
      </c>
      <c r="O376" s="320"/>
      <c r="P376" s="319" t="s">
        <v>1873</v>
      </c>
      <c r="Q376" s="319" t="s">
        <v>1534</v>
      </c>
      <c r="R376" s="322">
        <v>180000</v>
      </c>
      <c r="S376" s="319" t="s">
        <v>89</v>
      </c>
      <c r="T376" s="321">
        <v>10.7</v>
      </c>
      <c r="U376" s="319" t="s">
        <v>306</v>
      </c>
      <c r="V376" s="319" t="s">
        <v>307</v>
      </c>
      <c r="W376" s="319" t="s">
        <v>1633</v>
      </c>
      <c r="X376" s="319" t="s">
        <v>1633</v>
      </c>
      <c r="Y376" s="319" t="s">
        <v>1633</v>
      </c>
      <c r="Z376" s="319" t="s">
        <v>1633</v>
      </c>
      <c r="AA376" s="319" t="s">
        <v>1874</v>
      </c>
      <c r="AB376" s="319" t="s">
        <v>1633</v>
      </c>
      <c r="AC376" s="320">
        <v>45775</v>
      </c>
      <c r="AD376" s="319"/>
      <c r="AE376" s="319"/>
      <c r="AF376" s="319" t="s">
        <v>1633</v>
      </c>
      <c r="AG376" s="319" t="s">
        <v>2788</v>
      </c>
      <c r="AH376" s="319" t="s">
        <v>1875</v>
      </c>
      <c r="AI376" s="319" t="s">
        <v>1876</v>
      </c>
      <c r="AJ376" s="326">
        <v>30</v>
      </c>
      <c r="AK376" s="319" t="s">
        <v>1709</v>
      </c>
      <c r="AL376" s="323" t="s">
        <v>1877</v>
      </c>
      <c r="AM376" s="319" t="s">
        <v>1633</v>
      </c>
      <c r="AN376" s="319" t="s">
        <v>1633</v>
      </c>
      <c r="AO376" s="319" t="s">
        <v>1633</v>
      </c>
      <c r="AP376" s="183" t="s">
        <v>1880</v>
      </c>
      <c r="AQ376" s="183" t="s">
        <v>2113</v>
      </c>
      <c r="AS376" s="183" t="s">
        <v>1641</v>
      </c>
      <c r="AT376" s="183" t="s">
        <v>1817</v>
      </c>
      <c r="AU376" s="183" t="str">
        <f t="shared" si="10"/>
        <v>SMS</v>
      </c>
      <c r="AV376" s="324">
        <f t="shared" si="11"/>
        <v>180000</v>
      </c>
    </row>
    <row r="377" spans="1:48" x14ac:dyDescent="0.25">
      <c r="A377" s="319" t="s">
        <v>1867</v>
      </c>
      <c r="B377" s="319" t="s">
        <v>1833</v>
      </c>
      <c r="C377" s="319" t="s">
        <v>1868</v>
      </c>
      <c r="D377" s="319" t="s">
        <v>1888</v>
      </c>
      <c r="E377" s="320">
        <v>45764</v>
      </c>
      <c r="F377" s="319" t="s">
        <v>1633</v>
      </c>
      <c r="G377" s="319" t="s">
        <v>1633</v>
      </c>
      <c r="H377" s="319">
        <v>50800020</v>
      </c>
      <c r="I377" s="319" t="s">
        <v>2810</v>
      </c>
      <c r="J377" s="319" t="s">
        <v>1633</v>
      </c>
      <c r="K377" s="319" t="s">
        <v>454</v>
      </c>
      <c r="L377" s="320">
        <v>45764</v>
      </c>
      <c r="M377" s="319" t="s">
        <v>2652</v>
      </c>
      <c r="N377" s="319" t="s">
        <v>2811</v>
      </c>
      <c r="O377" s="320"/>
      <c r="P377" s="319" t="s">
        <v>1873</v>
      </c>
      <c r="Q377" s="319" t="s">
        <v>1534</v>
      </c>
      <c r="R377" s="322">
        <v>38400</v>
      </c>
      <c r="S377" s="319" t="s">
        <v>89</v>
      </c>
      <c r="T377" s="321">
        <v>2.2799999999999998</v>
      </c>
      <c r="U377" s="319" t="s">
        <v>306</v>
      </c>
      <c r="V377" s="319" t="s">
        <v>307</v>
      </c>
      <c r="W377" s="319" t="s">
        <v>1633</v>
      </c>
      <c r="X377" s="319" t="s">
        <v>1633</v>
      </c>
      <c r="Y377" s="319" t="s">
        <v>1633</v>
      </c>
      <c r="Z377" s="319" t="s">
        <v>1633</v>
      </c>
      <c r="AA377" s="319" t="s">
        <v>1874</v>
      </c>
      <c r="AB377" s="319" t="s">
        <v>1633</v>
      </c>
      <c r="AC377" s="320">
        <v>45764</v>
      </c>
      <c r="AD377" s="319"/>
      <c r="AE377" s="319"/>
      <c r="AF377" s="319" t="s">
        <v>1633</v>
      </c>
      <c r="AG377" s="319" t="s">
        <v>2812</v>
      </c>
      <c r="AH377" s="319" t="s">
        <v>1875</v>
      </c>
      <c r="AI377" s="319" t="s">
        <v>1876</v>
      </c>
      <c r="AJ377" s="326">
        <v>60</v>
      </c>
      <c r="AK377" s="319" t="s">
        <v>1709</v>
      </c>
      <c r="AL377" s="323" t="s">
        <v>1877</v>
      </c>
      <c r="AM377" s="319" t="s">
        <v>1633</v>
      </c>
      <c r="AN377" s="319" t="s">
        <v>1633</v>
      </c>
      <c r="AO377" s="319" t="s">
        <v>1633</v>
      </c>
      <c r="AP377" s="183" t="s">
        <v>1880</v>
      </c>
      <c r="AQ377" s="183" t="s">
        <v>2113</v>
      </c>
      <c r="AS377" s="183" t="s">
        <v>1641</v>
      </c>
      <c r="AT377" s="183" t="s">
        <v>1817</v>
      </c>
      <c r="AU377" s="183" t="str">
        <f t="shared" si="10"/>
        <v>SMS</v>
      </c>
      <c r="AV377" s="324">
        <f t="shared" si="11"/>
        <v>38400</v>
      </c>
    </row>
    <row r="378" spans="1:48" x14ac:dyDescent="0.25">
      <c r="A378" s="319" t="s">
        <v>1867</v>
      </c>
      <c r="B378" s="319" t="s">
        <v>1833</v>
      </c>
      <c r="C378" s="319" t="s">
        <v>1868</v>
      </c>
      <c r="D378" s="319" t="s">
        <v>1888</v>
      </c>
      <c r="E378" s="320">
        <v>45772</v>
      </c>
      <c r="F378" s="319" t="s">
        <v>2348</v>
      </c>
      <c r="G378" s="319" t="s">
        <v>1633</v>
      </c>
      <c r="H378" s="319">
        <v>50800020</v>
      </c>
      <c r="I378" s="319" t="s">
        <v>2813</v>
      </c>
      <c r="J378" s="319" t="s">
        <v>1633</v>
      </c>
      <c r="K378" s="319" t="s">
        <v>454</v>
      </c>
      <c r="L378" s="320">
        <v>45772</v>
      </c>
      <c r="M378" s="319" t="s">
        <v>2698</v>
      </c>
      <c r="N378" s="319" t="s">
        <v>2800</v>
      </c>
      <c r="O378" s="320"/>
      <c r="P378" s="319" t="s">
        <v>1873</v>
      </c>
      <c r="Q378" s="319" t="s">
        <v>1534</v>
      </c>
      <c r="R378" s="322">
        <v>362850</v>
      </c>
      <c r="S378" s="319" t="s">
        <v>89</v>
      </c>
      <c r="T378" s="321">
        <v>21.58</v>
      </c>
      <c r="U378" s="319" t="s">
        <v>306</v>
      </c>
      <c r="V378" s="319" t="s">
        <v>307</v>
      </c>
      <c r="W378" s="319" t="s">
        <v>1633</v>
      </c>
      <c r="X378" s="319" t="s">
        <v>1633</v>
      </c>
      <c r="Y378" s="319" t="s">
        <v>1633</v>
      </c>
      <c r="Z378" s="319" t="s">
        <v>1633</v>
      </c>
      <c r="AA378" s="319" t="s">
        <v>1874</v>
      </c>
      <c r="AB378" s="319" t="s">
        <v>1633</v>
      </c>
      <c r="AC378" s="320">
        <v>45772</v>
      </c>
      <c r="AD378" s="319"/>
      <c r="AE378" s="319"/>
      <c r="AF378" s="319" t="s">
        <v>1633</v>
      </c>
      <c r="AG378" s="319" t="s">
        <v>2808</v>
      </c>
      <c r="AH378" s="319" t="s">
        <v>1875</v>
      </c>
      <c r="AI378" s="319" t="s">
        <v>1876</v>
      </c>
      <c r="AJ378" s="322">
        <v>30</v>
      </c>
      <c r="AK378" s="319" t="s">
        <v>2025</v>
      </c>
      <c r="AL378" s="323" t="s">
        <v>1877</v>
      </c>
      <c r="AM378" s="319" t="s">
        <v>1633</v>
      </c>
      <c r="AN378" s="319" t="s">
        <v>1633</v>
      </c>
      <c r="AO378" s="319" t="s">
        <v>1633</v>
      </c>
      <c r="AP378" s="183" t="s">
        <v>1880</v>
      </c>
      <c r="AQ378" s="183" t="s">
        <v>2113</v>
      </c>
      <c r="AS378" s="183" t="s">
        <v>1641</v>
      </c>
      <c r="AT378" s="183" t="s">
        <v>1817</v>
      </c>
      <c r="AU378" s="183" t="str">
        <f t="shared" si="10"/>
        <v>SMS</v>
      </c>
      <c r="AV378" s="324">
        <f t="shared" si="11"/>
        <v>362850</v>
      </c>
    </row>
    <row r="379" spans="1:48" x14ac:dyDescent="0.25">
      <c r="A379" s="319" t="s">
        <v>1867</v>
      </c>
      <c r="B379" s="319" t="s">
        <v>1833</v>
      </c>
      <c r="C379" s="319" t="s">
        <v>1868</v>
      </c>
      <c r="D379" s="319" t="s">
        <v>1888</v>
      </c>
      <c r="E379" s="320">
        <v>45775</v>
      </c>
      <c r="F379" s="319" t="s">
        <v>1633</v>
      </c>
      <c r="G379" s="319" t="s">
        <v>1633</v>
      </c>
      <c r="H379" s="319">
        <v>50800020</v>
      </c>
      <c r="I379" s="319" t="s">
        <v>2785</v>
      </c>
      <c r="J379" s="319" t="s">
        <v>1633</v>
      </c>
      <c r="K379" s="319" t="s">
        <v>454</v>
      </c>
      <c r="L379" s="320">
        <v>45775</v>
      </c>
      <c r="M379" s="319" t="s">
        <v>2786</v>
      </c>
      <c r="N379" s="319" t="s">
        <v>2787</v>
      </c>
      <c r="O379" s="320"/>
      <c r="P379" s="319" t="s">
        <v>1873</v>
      </c>
      <c r="Q379" s="319" t="s">
        <v>1534</v>
      </c>
      <c r="R379" s="322">
        <v>36550000</v>
      </c>
      <c r="S379" s="319" t="s">
        <v>89</v>
      </c>
      <c r="T379" s="321">
        <v>2173.4</v>
      </c>
      <c r="U379" s="319" t="s">
        <v>306</v>
      </c>
      <c r="V379" s="319" t="s">
        <v>307</v>
      </c>
      <c r="W379" s="319" t="s">
        <v>1633</v>
      </c>
      <c r="X379" s="319" t="s">
        <v>1633</v>
      </c>
      <c r="Y379" s="319" t="s">
        <v>1633</v>
      </c>
      <c r="Z379" s="319" t="s">
        <v>1633</v>
      </c>
      <c r="AA379" s="319" t="s">
        <v>1874</v>
      </c>
      <c r="AB379" s="319" t="s">
        <v>1633</v>
      </c>
      <c r="AC379" s="320">
        <v>45775</v>
      </c>
      <c r="AD379" s="319"/>
      <c r="AE379" s="319"/>
      <c r="AF379" s="319" t="s">
        <v>1633</v>
      </c>
      <c r="AG379" s="319" t="s">
        <v>2788</v>
      </c>
      <c r="AH379" s="319" t="s">
        <v>1875</v>
      </c>
      <c r="AI379" s="319" t="s">
        <v>1876</v>
      </c>
      <c r="AJ379" s="322">
        <v>170</v>
      </c>
      <c r="AK379" s="319" t="s">
        <v>1980</v>
      </c>
      <c r="AL379" s="323" t="s">
        <v>1877</v>
      </c>
      <c r="AM379" s="319" t="s">
        <v>1633</v>
      </c>
      <c r="AN379" s="319" t="s">
        <v>1633</v>
      </c>
      <c r="AO379" s="319" t="s">
        <v>1633</v>
      </c>
      <c r="AP379" s="183" t="s">
        <v>1880</v>
      </c>
      <c r="AQ379" s="183" t="s">
        <v>2113</v>
      </c>
      <c r="AS379" s="183" t="s">
        <v>1641</v>
      </c>
      <c r="AT379" s="183" t="s">
        <v>1817</v>
      </c>
      <c r="AU379" s="183" t="str">
        <f t="shared" si="10"/>
        <v>SMS</v>
      </c>
      <c r="AV379" s="324">
        <f t="shared" si="11"/>
        <v>36550000</v>
      </c>
    </row>
    <row r="380" spans="1:48" x14ac:dyDescent="0.25">
      <c r="A380" s="319" t="s">
        <v>1867</v>
      </c>
      <c r="B380" s="319" t="s">
        <v>1833</v>
      </c>
      <c r="C380" s="319" t="s">
        <v>1868</v>
      </c>
      <c r="D380" s="319" t="s">
        <v>1888</v>
      </c>
      <c r="E380" s="320">
        <v>45768</v>
      </c>
      <c r="F380" s="319" t="s">
        <v>1633</v>
      </c>
      <c r="G380" s="319" t="s">
        <v>1633</v>
      </c>
      <c r="H380" s="319">
        <v>50800020</v>
      </c>
      <c r="I380" s="319" t="s">
        <v>2814</v>
      </c>
      <c r="J380" s="319" t="s">
        <v>1633</v>
      </c>
      <c r="K380" s="319" t="s">
        <v>454</v>
      </c>
      <c r="L380" s="320">
        <v>45768</v>
      </c>
      <c r="M380" s="319" t="s">
        <v>2782</v>
      </c>
      <c r="N380" s="319" t="s">
        <v>2815</v>
      </c>
      <c r="O380" s="320"/>
      <c r="P380" s="319" t="s">
        <v>1873</v>
      </c>
      <c r="Q380" s="319" t="s">
        <v>1534</v>
      </c>
      <c r="R380" s="321">
        <v>78400000</v>
      </c>
      <c r="S380" s="319" t="s">
        <v>89</v>
      </c>
      <c r="T380" s="321">
        <v>4654.4799999999996</v>
      </c>
      <c r="U380" s="319" t="s">
        <v>306</v>
      </c>
      <c r="V380" s="319" t="s">
        <v>307</v>
      </c>
      <c r="W380" s="319" t="s">
        <v>1633</v>
      </c>
      <c r="X380" s="319" t="s">
        <v>1633</v>
      </c>
      <c r="Y380" s="319" t="s">
        <v>1633</v>
      </c>
      <c r="Z380" s="319" t="s">
        <v>1633</v>
      </c>
      <c r="AA380" s="319" t="s">
        <v>1874</v>
      </c>
      <c r="AB380" s="319" t="s">
        <v>1633</v>
      </c>
      <c r="AC380" s="320">
        <v>45768</v>
      </c>
      <c r="AD380" s="319"/>
      <c r="AE380" s="319"/>
      <c r="AF380" s="319" t="s">
        <v>1633</v>
      </c>
      <c r="AG380" s="319" t="s">
        <v>2816</v>
      </c>
      <c r="AH380" s="319" t="s">
        <v>1875</v>
      </c>
      <c r="AI380" s="319" t="s">
        <v>1876</v>
      </c>
      <c r="AJ380" s="325">
        <v>32</v>
      </c>
      <c r="AK380" s="319" t="s">
        <v>1709</v>
      </c>
      <c r="AL380" s="319" t="s">
        <v>1877</v>
      </c>
      <c r="AM380" s="319" t="s">
        <v>1633</v>
      </c>
      <c r="AN380" s="319" t="s">
        <v>1633</v>
      </c>
      <c r="AO380" s="319" t="s">
        <v>1633</v>
      </c>
      <c r="AP380" s="183" t="s">
        <v>1880</v>
      </c>
      <c r="AQ380" s="183" t="s">
        <v>2113</v>
      </c>
      <c r="AS380" s="183" t="s">
        <v>1641</v>
      </c>
      <c r="AT380" s="183" t="s">
        <v>1817</v>
      </c>
      <c r="AU380" s="183" t="str">
        <f t="shared" si="10"/>
        <v>SMS</v>
      </c>
      <c r="AV380" s="324">
        <f t="shared" si="11"/>
        <v>78400000</v>
      </c>
    </row>
    <row r="381" spans="1:48" x14ac:dyDescent="0.25">
      <c r="A381" s="319" t="s">
        <v>1867</v>
      </c>
      <c r="B381" s="319" t="s">
        <v>1833</v>
      </c>
      <c r="C381" s="319" t="s">
        <v>1868</v>
      </c>
      <c r="D381" s="319" t="s">
        <v>1882</v>
      </c>
      <c r="E381" s="320">
        <v>45775</v>
      </c>
      <c r="F381" s="319" t="s">
        <v>2817</v>
      </c>
      <c r="G381" s="319" t="s">
        <v>1884</v>
      </c>
      <c r="H381" s="319">
        <v>50300090</v>
      </c>
      <c r="I381" s="319" t="s">
        <v>2818</v>
      </c>
      <c r="J381" s="319" t="s">
        <v>1633</v>
      </c>
      <c r="K381" s="319" t="s">
        <v>1376</v>
      </c>
      <c r="L381" s="320">
        <v>45775</v>
      </c>
      <c r="M381" s="319" t="s">
        <v>1886</v>
      </c>
      <c r="N381" s="319" t="s">
        <v>2819</v>
      </c>
      <c r="O381" s="320"/>
      <c r="P381" s="319" t="s">
        <v>1873</v>
      </c>
      <c r="Q381" s="319" t="s">
        <v>1534</v>
      </c>
      <c r="R381" s="322">
        <v>103602352</v>
      </c>
      <c r="S381" s="319" t="s">
        <v>89</v>
      </c>
      <c r="T381" s="321">
        <v>6160.57</v>
      </c>
      <c r="U381" s="319" t="s">
        <v>306</v>
      </c>
      <c r="V381" s="319" t="s">
        <v>307</v>
      </c>
      <c r="W381" s="319" t="s">
        <v>1633</v>
      </c>
      <c r="X381" s="319" t="s">
        <v>1633</v>
      </c>
      <c r="Y381" s="319" t="s">
        <v>1633</v>
      </c>
      <c r="Z381" s="319" t="s">
        <v>1633</v>
      </c>
      <c r="AA381" s="319" t="s">
        <v>1874</v>
      </c>
      <c r="AB381" s="319" t="s">
        <v>1633</v>
      </c>
      <c r="AC381" s="320">
        <v>45776</v>
      </c>
      <c r="AD381" s="319"/>
      <c r="AE381" s="319"/>
      <c r="AF381" s="319" t="s">
        <v>1633</v>
      </c>
      <c r="AG381" s="319" t="s">
        <v>1633</v>
      </c>
      <c r="AH381" s="319" t="s">
        <v>1875</v>
      </c>
      <c r="AI381" s="319" t="s">
        <v>1876</v>
      </c>
      <c r="AJ381" s="325">
        <v>0</v>
      </c>
      <c r="AK381" s="319" t="s">
        <v>1633</v>
      </c>
      <c r="AL381" s="319" t="s">
        <v>1633</v>
      </c>
      <c r="AM381" s="319" t="s">
        <v>1633</v>
      </c>
      <c r="AN381" s="319" t="s">
        <v>1633</v>
      </c>
      <c r="AO381" s="319" t="s">
        <v>1633</v>
      </c>
      <c r="AP381" s="183" t="s">
        <v>1880</v>
      </c>
      <c r="AQ381" s="183" t="s">
        <v>2113</v>
      </c>
      <c r="AS381" s="183" t="s">
        <v>1636</v>
      </c>
      <c r="AT381" s="183" t="s">
        <v>1817</v>
      </c>
      <c r="AU381" s="183" t="str">
        <f t="shared" si="10"/>
        <v>SMS</v>
      </c>
      <c r="AV381" s="324">
        <f t="shared" si="11"/>
        <v>103602352</v>
      </c>
    </row>
    <row r="382" spans="1:48" x14ac:dyDescent="0.25">
      <c r="A382" s="319" t="s">
        <v>1867</v>
      </c>
      <c r="B382" s="319" t="s">
        <v>1833</v>
      </c>
      <c r="C382" s="319" t="s">
        <v>1868</v>
      </c>
      <c r="D382" s="319" t="s">
        <v>1888</v>
      </c>
      <c r="E382" s="320">
        <v>45776</v>
      </c>
      <c r="F382" s="319" t="s">
        <v>1633</v>
      </c>
      <c r="G382" s="319" t="s">
        <v>1633</v>
      </c>
      <c r="H382" s="319">
        <v>50800020</v>
      </c>
      <c r="I382" s="319" t="s">
        <v>2820</v>
      </c>
      <c r="J382" s="319" t="s">
        <v>1633</v>
      </c>
      <c r="K382" s="319" t="s">
        <v>454</v>
      </c>
      <c r="L382" s="320">
        <v>45776</v>
      </c>
      <c r="M382" s="319" t="s">
        <v>2821</v>
      </c>
      <c r="N382" s="319" t="s">
        <v>2822</v>
      </c>
      <c r="O382" s="320"/>
      <c r="P382" s="319" t="s">
        <v>1873</v>
      </c>
      <c r="Q382" s="319" t="s">
        <v>1534</v>
      </c>
      <c r="R382" s="321">
        <v>32400000</v>
      </c>
      <c r="S382" s="319" t="s">
        <v>89</v>
      </c>
      <c r="T382" s="321">
        <v>1926.62</v>
      </c>
      <c r="U382" s="319" t="s">
        <v>306</v>
      </c>
      <c r="V382" s="319" t="s">
        <v>307</v>
      </c>
      <c r="W382" s="319" t="s">
        <v>1633</v>
      </c>
      <c r="X382" s="319" t="s">
        <v>1633</v>
      </c>
      <c r="Y382" s="319" t="s">
        <v>1633</v>
      </c>
      <c r="Z382" s="319" t="s">
        <v>1633</v>
      </c>
      <c r="AA382" s="319" t="s">
        <v>1874</v>
      </c>
      <c r="AB382" s="319" t="s">
        <v>1633</v>
      </c>
      <c r="AC382" s="320">
        <v>45776</v>
      </c>
      <c r="AD382" s="319"/>
      <c r="AE382" s="319"/>
      <c r="AF382" s="319" t="s">
        <v>1633</v>
      </c>
      <c r="AG382" s="319" t="s">
        <v>2823</v>
      </c>
      <c r="AH382" s="319" t="s">
        <v>1875</v>
      </c>
      <c r="AI382" s="319" t="s">
        <v>1876</v>
      </c>
      <c r="AJ382" s="325">
        <v>2</v>
      </c>
      <c r="AK382" s="319" t="s">
        <v>1709</v>
      </c>
      <c r="AL382" s="323" t="s">
        <v>1877</v>
      </c>
      <c r="AM382" s="319" t="s">
        <v>1633</v>
      </c>
      <c r="AN382" s="319" t="s">
        <v>1633</v>
      </c>
      <c r="AO382" s="319" t="s">
        <v>1633</v>
      </c>
      <c r="AP382" s="183" t="s">
        <v>1880</v>
      </c>
      <c r="AQ382" s="183" t="s">
        <v>2113</v>
      </c>
      <c r="AS382" s="183" t="s">
        <v>1641</v>
      </c>
      <c r="AT382" s="183" t="s">
        <v>1817</v>
      </c>
      <c r="AU382" s="183" t="str">
        <f t="shared" ref="AU382:AU442" si="12">LEFT(V382,3)</f>
        <v>SMS</v>
      </c>
      <c r="AV382" s="324">
        <f t="shared" ref="AV382:AV442" si="13">IF(Q382="USD",R382*16500,IF(Q382="IDR",R382,T382*16500))</f>
        <v>32400000</v>
      </c>
    </row>
    <row r="383" spans="1:48" x14ac:dyDescent="0.25">
      <c r="A383" s="319" t="s">
        <v>1867</v>
      </c>
      <c r="B383" s="319" t="s">
        <v>1833</v>
      </c>
      <c r="C383" s="319" t="s">
        <v>1868</v>
      </c>
      <c r="D383" s="319" t="s">
        <v>1882</v>
      </c>
      <c r="E383" s="320">
        <v>45776</v>
      </c>
      <c r="F383" s="319" t="s">
        <v>2824</v>
      </c>
      <c r="G383" s="319" t="s">
        <v>1884</v>
      </c>
      <c r="H383" s="319">
        <v>50300010</v>
      </c>
      <c r="I383" s="319" t="s">
        <v>2825</v>
      </c>
      <c r="J383" s="319" t="s">
        <v>1633</v>
      </c>
      <c r="K383" s="319" t="s">
        <v>1369</v>
      </c>
      <c r="L383" s="320">
        <v>45776</v>
      </c>
      <c r="M383" s="319" t="s">
        <v>1886</v>
      </c>
      <c r="N383" s="319" t="s">
        <v>2826</v>
      </c>
      <c r="O383" s="320"/>
      <c r="P383" s="319" t="s">
        <v>1873</v>
      </c>
      <c r="Q383" s="319" t="s">
        <v>1534</v>
      </c>
      <c r="R383" s="322">
        <v>1898764</v>
      </c>
      <c r="S383" s="319" t="s">
        <v>89</v>
      </c>
      <c r="T383" s="321">
        <v>112.91</v>
      </c>
      <c r="U383" s="319" t="s">
        <v>306</v>
      </c>
      <c r="V383" s="319" t="s">
        <v>307</v>
      </c>
      <c r="W383" s="319" t="s">
        <v>1633</v>
      </c>
      <c r="X383" s="319" t="s">
        <v>1633</v>
      </c>
      <c r="Y383" s="319" t="s">
        <v>1633</v>
      </c>
      <c r="Z383" s="319" t="s">
        <v>1633</v>
      </c>
      <c r="AA383" s="319" t="s">
        <v>1874</v>
      </c>
      <c r="AB383" s="319" t="s">
        <v>1633</v>
      </c>
      <c r="AC383" s="320">
        <v>45777</v>
      </c>
      <c r="AD383" s="319"/>
      <c r="AE383" s="319"/>
      <c r="AF383" s="319" t="s">
        <v>1633</v>
      </c>
      <c r="AG383" s="319" t="s">
        <v>1633</v>
      </c>
      <c r="AH383" s="319" t="s">
        <v>1875</v>
      </c>
      <c r="AI383" s="319" t="s">
        <v>1876</v>
      </c>
      <c r="AJ383" s="325">
        <v>0</v>
      </c>
      <c r="AK383" s="319" t="s">
        <v>1633</v>
      </c>
      <c r="AL383" s="319" t="s">
        <v>1633</v>
      </c>
      <c r="AM383" s="319" t="s">
        <v>1633</v>
      </c>
      <c r="AN383" s="319" t="s">
        <v>1633</v>
      </c>
      <c r="AO383" s="319" t="s">
        <v>1633</v>
      </c>
      <c r="AP383" s="183" t="s">
        <v>1880</v>
      </c>
      <c r="AQ383" s="183" t="s">
        <v>2113</v>
      </c>
      <c r="AS383" s="183" t="s">
        <v>1636</v>
      </c>
      <c r="AT383" s="183" t="s">
        <v>1817</v>
      </c>
      <c r="AU383" s="183" t="str">
        <f t="shared" si="12"/>
        <v>SMS</v>
      </c>
      <c r="AV383" s="324">
        <f t="shared" si="13"/>
        <v>1898764</v>
      </c>
    </row>
    <row r="384" spans="1:48" x14ac:dyDescent="0.25">
      <c r="A384" s="319" t="s">
        <v>1867</v>
      </c>
      <c r="B384" s="319" t="s">
        <v>1833</v>
      </c>
      <c r="C384" s="319" t="s">
        <v>1868</v>
      </c>
      <c r="D384" s="319" t="s">
        <v>1882</v>
      </c>
      <c r="E384" s="320">
        <v>45776</v>
      </c>
      <c r="F384" s="319" t="s">
        <v>2827</v>
      </c>
      <c r="G384" s="319" t="s">
        <v>1884</v>
      </c>
      <c r="H384" s="319">
        <v>50300010</v>
      </c>
      <c r="I384" s="319" t="s">
        <v>2828</v>
      </c>
      <c r="J384" s="319" t="s">
        <v>1633</v>
      </c>
      <c r="K384" s="319" t="s">
        <v>1369</v>
      </c>
      <c r="L384" s="320">
        <v>45776</v>
      </c>
      <c r="M384" s="319" t="s">
        <v>1886</v>
      </c>
      <c r="N384" s="319" t="s">
        <v>2826</v>
      </c>
      <c r="O384" s="320"/>
      <c r="P384" s="319" t="s">
        <v>1873</v>
      </c>
      <c r="Q384" s="319" t="s">
        <v>1534</v>
      </c>
      <c r="R384" s="321">
        <v>55846</v>
      </c>
      <c r="S384" s="319" t="s">
        <v>89</v>
      </c>
      <c r="T384" s="321">
        <v>3.32</v>
      </c>
      <c r="U384" s="319" t="s">
        <v>306</v>
      </c>
      <c r="V384" s="319" t="s">
        <v>307</v>
      </c>
      <c r="W384" s="319" t="s">
        <v>1633</v>
      </c>
      <c r="X384" s="319" t="s">
        <v>1633</v>
      </c>
      <c r="Y384" s="319" t="s">
        <v>1633</v>
      </c>
      <c r="Z384" s="319" t="s">
        <v>1633</v>
      </c>
      <c r="AA384" s="319" t="s">
        <v>1874</v>
      </c>
      <c r="AB384" s="319" t="s">
        <v>1633</v>
      </c>
      <c r="AC384" s="320">
        <v>45777</v>
      </c>
      <c r="AD384" s="319"/>
      <c r="AE384" s="319"/>
      <c r="AF384" s="319" t="s">
        <v>1633</v>
      </c>
      <c r="AG384" s="319" t="s">
        <v>1633</v>
      </c>
      <c r="AH384" s="319" t="s">
        <v>1875</v>
      </c>
      <c r="AI384" s="319" t="s">
        <v>1876</v>
      </c>
      <c r="AJ384" s="325">
        <v>0</v>
      </c>
      <c r="AK384" s="319" t="s">
        <v>1633</v>
      </c>
      <c r="AL384" s="323" t="s">
        <v>1633</v>
      </c>
      <c r="AM384" s="319" t="s">
        <v>1633</v>
      </c>
      <c r="AN384" s="319" t="s">
        <v>1633</v>
      </c>
      <c r="AO384" s="319" t="s">
        <v>1633</v>
      </c>
      <c r="AP384" s="183" t="s">
        <v>1880</v>
      </c>
      <c r="AQ384" s="183" t="s">
        <v>2113</v>
      </c>
      <c r="AS384" s="183" t="s">
        <v>1636</v>
      </c>
      <c r="AT384" s="183" t="s">
        <v>1817</v>
      </c>
      <c r="AU384" s="183" t="str">
        <f t="shared" si="12"/>
        <v>SMS</v>
      </c>
      <c r="AV384" s="324">
        <f t="shared" si="13"/>
        <v>55846</v>
      </c>
    </row>
    <row r="385" spans="1:48" x14ac:dyDescent="0.25">
      <c r="A385" s="319" t="s">
        <v>1867</v>
      </c>
      <c r="B385" s="319" t="s">
        <v>1833</v>
      </c>
      <c r="C385" s="319" t="s">
        <v>1868</v>
      </c>
      <c r="D385" s="319" t="s">
        <v>1888</v>
      </c>
      <c r="E385" s="320">
        <v>45777</v>
      </c>
      <c r="F385" s="319" t="s">
        <v>1633</v>
      </c>
      <c r="G385" s="319" t="s">
        <v>1633</v>
      </c>
      <c r="H385" s="319">
        <v>50800020</v>
      </c>
      <c r="I385" s="319" t="s">
        <v>2829</v>
      </c>
      <c r="J385" s="319" t="s">
        <v>1633</v>
      </c>
      <c r="K385" s="319" t="s">
        <v>454</v>
      </c>
      <c r="L385" s="320">
        <v>45777</v>
      </c>
      <c r="M385" s="319" t="s">
        <v>2830</v>
      </c>
      <c r="N385" s="319" t="s">
        <v>2831</v>
      </c>
      <c r="O385" s="320"/>
      <c r="P385" s="319" t="s">
        <v>1873</v>
      </c>
      <c r="Q385" s="319" t="s">
        <v>1534</v>
      </c>
      <c r="R385" s="321">
        <v>15780000</v>
      </c>
      <c r="S385" s="319" t="s">
        <v>89</v>
      </c>
      <c r="T385" s="321">
        <v>936.33</v>
      </c>
      <c r="U385" s="319" t="s">
        <v>306</v>
      </c>
      <c r="V385" s="319" t="s">
        <v>307</v>
      </c>
      <c r="W385" s="319" t="s">
        <v>1633</v>
      </c>
      <c r="X385" s="319" t="s">
        <v>1633</v>
      </c>
      <c r="Y385" s="319" t="s">
        <v>1633</v>
      </c>
      <c r="Z385" s="319" t="s">
        <v>1633</v>
      </c>
      <c r="AA385" s="319" t="s">
        <v>1874</v>
      </c>
      <c r="AB385" s="319" t="s">
        <v>1633</v>
      </c>
      <c r="AC385" s="320">
        <v>45777</v>
      </c>
      <c r="AD385" s="319"/>
      <c r="AE385" s="319"/>
      <c r="AF385" s="319" t="s">
        <v>1633</v>
      </c>
      <c r="AG385" s="319" t="s">
        <v>2832</v>
      </c>
      <c r="AH385" s="319" t="s">
        <v>1875</v>
      </c>
      <c r="AI385" s="319" t="s">
        <v>1876</v>
      </c>
      <c r="AJ385" s="322">
        <v>2</v>
      </c>
      <c r="AK385" s="319" t="s">
        <v>1709</v>
      </c>
      <c r="AL385" s="323" t="s">
        <v>1877</v>
      </c>
      <c r="AM385" s="319" t="s">
        <v>1633</v>
      </c>
      <c r="AN385" s="319" t="s">
        <v>1633</v>
      </c>
      <c r="AO385" s="319" t="s">
        <v>1633</v>
      </c>
      <c r="AP385" s="183" t="s">
        <v>1880</v>
      </c>
      <c r="AQ385" s="183" t="s">
        <v>2113</v>
      </c>
      <c r="AS385" s="183" t="s">
        <v>1641</v>
      </c>
      <c r="AT385" s="183" t="s">
        <v>1817</v>
      </c>
      <c r="AU385" s="183" t="str">
        <f t="shared" si="12"/>
        <v>SMS</v>
      </c>
      <c r="AV385" s="324">
        <f t="shared" si="13"/>
        <v>15780000</v>
      </c>
    </row>
    <row r="386" spans="1:48" x14ac:dyDescent="0.25">
      <c r="A386" s="319" t="s">
        <v>1867</v>
      </c>
      <c r="B386" s="319" t="s">
        <v>1833</v>
      </c>
      <c r="C386" s="319" t="s">
        <v>1868</v>
      </c>
      <c r="D386" s="319" t="s">
        <v>1888</v>
      </c>
      <c r="E386" s="320">
        <v>45777</v>
      </c>
      <c r="F386" s="319" t="s">
        <v>2833</v>
      </c>
      <c r="G386" s="319" t="s">
        <v>1633</v>
      </c>
      <c r="H386" s="319">
        <v>50600050</v>
      </c>
      <c r="I386" s="319" t="s">
        <v>2834</v>
      </c>
      <c r="J386" s="319" t="s">
        <v>1633</v>
      </c>
      <c r="K386" s="319" t="s">
        <v>448</v>
      </c>
      <c r="L386" s="320">
        <v>45777</v>
      </c>
      <c r="M386" s="319" t="s">
        <v>2830</v>
      </c>
      <c r="N386" s="319" t="s">
        <v>2835</v>
      </c>
      <c r="O386" s="320"/>
      <c r="P386" s="319" t="s">
        <v>1873</v>
      </c>
      <c r="Q386" s="319" t="s">
        <v>1534</v>
      </c>
      <c r="R386" s="322">
        <v>98215</v>
      </c>
      <c r="S386" s="319" t="s">
        <v>89</v>
      </c>
      <c r="T386" s="321">
        <v>5.83</v>
      </c>
      <c r="U386" s="319" t="s">
        <v>306</v>
      </c>
      <c r="V386" s="319" t="s">
        <v>307</v>
      </c>
      <c r="W386" s="319" t="s">
        <v>1633</v>
      </c>
      <c r="X386" s="319" t="s">
        <v>1633</v>
      </c>
      <c r="Y386" s="319" t="s">
        <v>1633</v>
      </c>
      <c r="Z386" s="319" t="s">
        <v>1633</v>
      </c>
      <c r="AA386" s="319" t="s">
        <v>1874</v>
      </c>
      <c r="AB386" s="319" t="s">
        <v>1633</v>
      </c>
      <c r="AC386" s="320">
        <v>45777</v>
      </c>
      <c r="AD386" s="319"/>
      <c r="AE386" s="319"/>
      <c r="AF386" s="319" t="s">
        <v>1633</v>
      </c>
      <c r="AG386" s="319" t="s">
        <v>2836</v>
      </c>
      <c r="AH386" s="319" t="s">
        <v>1875</v>
      </c>
      <c r="AI386" s="319" t="s">
        <v>1876</v>
      </c>
      <c r="AJ386" s="322">
        <v>1</v>
      </c>
      <c r="AK386" s="319" t="s">
        <v>2398</v>
      </c>
      <c r="AL386" s="323" t="s">
        <v>1877</v>
      </c>
      <c r="AM386" s="319" t="s">
        <v>1633</v>
      </c>
      <c r="AN386" s="319" t="s">
        <v>1633</v>
      </c>
      <c r="AO386" s="319" t="s">
        <v>1633</v>
      </c>
      <c r="AP386" s="183" t="s">
        <v>1880</v>
      </c>
      <c r="AQ386" s="183" t="s">
        <v>2113</v>
      </c>
      <c r="AS386" s="183" t="s">
        <v>448</v>
      </c>
      <c r="AT386" s="183" t="s">
        <v>1817</v>
      </c>
      <c r="AU386" s="183" t="str">
        <f t="shared" si="12"/>
        <v>SMS</v>
      </c>
      <c r="AV386" s="324">
        <f t="shared" si="13"/>
        <v>98215</v>
      </c>
    </row>
    <row r="387" spans="1:48" x14ac:dyDescent="0.25">
      <c r="A387" s="319" t="s">
        <v>1867</v>
      </c>
      <c r="B387" s="319" t="s">
        <v>1833</v>
      </c>
      <c r="C387" s="319" t="s">
        <v>1868</v>
      </c>
      <c r="D387" s="319" t="s">
        <v>1869</v>
      </c>
      <c r="E387" s="320">
        <v>45777</v>
      </c>
      <c r="F387" s="319" t="s">
        <v>2837</v>
      </c>
      <c r="G387" s="319" t="s">
        <v>1633</v>
      </c>
      <c r="H387" s="319">
        <v>50200010</v>
      </c>
      <c r="I387" s="319" t="s">
        <v>2838</v>
      </c>
      <c r="J387" s="319" t="s">
        <v>1633</v>
      </c>
      <c r="K387" s="319" t="s">
        <v>1635</v>
      </c>
      <c r="L387" s="320">
        <v>45777</v>
      </c>
      <c r="M387" s="319" t="s">
        <v>2830</v>
      </c>
      <c r="N387" s="319" t="s">
        <v>1633</v>
      </c>
      <c r="O387" s="320"/>
      <c r="P387" s="319" t="s">
        <v>1873</v>
      </c>
      <c r="Q387" s="319" t="s">
        <v>89</v>
      </c>
      <c r="R387" s="321">
        <v>4.22</v>
      </c>
      <c r="S387" s="319" t="s">
        <v>89</v>
      </c>
      <c r="T387" s="321">
        <v>4.22</v>
      </c>
      <c r="U387" s="319" t="s">
        <v>306</v>
      </c>
      <c r="V387" s="319" t="s">
        <v>307</v>
      </c>
      <c r="W387" s="319" t="s">
        <v>1633</v>
      </c>
      <c r="X387" s="319" t="s">
        <v>1633</v>
      </c>
      <c r="Y387" s="319" t="s">
        <v>1633</v>
      </c>
      <c r="Z387" s="319" t="s">
        <v>1633</v>
      </c>
      <c r="AA387" s="319" t="s">
        <v>1874</v>
      </c>
      <c r="AB387" s="319" t="s">
        <v>1633</v>
      </c>
      <c r="AC387" s="320">
        <v>45779</v>
      </c>
      <c r="AD387" s="319"/>
      <c r="AE387" s="319"/>
      <c r="AF387" s="319" t="s">
        <v>1633</v>
      </c>
      <c r="AG387" s="319" t="s">
        <v>1633</v>
      </c>
      <c r="AH387" s="319" t="s">
        <v>1875</v>
      </c>
      <c r="AI387" s="319" t="s">
        <v>1876</v>
      </c>
      <c r="AJ387" s="322">
        <v>2</v>
      </c>
      <c r="AK387" s="319" t="s">
        <v>1709</v>
      </c>
      <c r="AL387" s="323" t="s">
        <v>1877</v>
      </c>
      <c r="AM387" s="319" t="s">
        <v>2839</v>
      </c>
      <c r="AN387" s="319" t="s">
        <v>2840</v>
      </c>
      <c r="AO387" s="319" t="s">
        <v>1633</v>
      </c>
      <c r="AP387" s="183" t="s">
        <v>1880</v>
      </c>
      <c r="AQ387" s="183" t="s">
        <v>2113</v>
      </c>
      <c r="AS387" s="183" t="s">
        <v>1634</v>
      </c>
      <c r="AT387" s="183" t="s">
        <v>1817</v>
      </c>
      <c r="AU387" s="183" t="str">
        <f t="shared" si="12"/>
        <v>SMS</v>
      </c>
      <c r="AV387" s="324">
        <f t="shared" si="13"/>
        <v>69630</v>
      </c>
    </row>
    <row r="388" spans="1:48" x14ac:dyDescent="0.25">
      <c r="A388" s="319" t="s">
        <v>1867</v>
      </c>
      <c r="B388" s="319" t="s">
        <v>1833</v>
      </c>
      <c r="C388" s="319" t="s">
        <v>1868</v>
      </c>
      <c r="D388" s="319" t="s">
        <v>1869</v>
      </c>
      <c r="E388" s="320">
        <v>45777</v>
      </c>
      <c r="F388" s="319" t="s">
        <v>2841</v>
      </c>
      <c r="G388" s="319" t="s">
        <v>1633</v>
      </c>
      <c r="H388" s="319">
        <v>50200010</v>
      </c>
      <c r="I388" s="319" t="s">
        <v>2842</v>
      </c>
      <c r="J388" s="319" t="s">
        <v>1633</v>
      </c>
      <c r="K388" s="319" t="s">
        <v>1635</v>
      </c>
      <c r="L388" s="320">
        <v>45777</v>
      </c>
      <c r="M388" s="319" t="s">
        <v>2830</v>
      </c>
      <c r="N388" s="319" t="s">
        <v>1633</v>
      </c>
      <c r="O388" s="320"/>
      <c r="P388" s="319" t="s">
        <v>1873</v>
      </c>
      <c r="Q388" s="319" t="s">
        <v>89</v>
      </c>
      <c r="R388" s="322">
        <v>13.68</v>
      </c>
      <c r="S388" s="319" t="s">
        <v>89</v>
      </c>
      <c r="T388" s="321">
        <v>13.68</v>
      </c>
      <c r="U388" s="319" t="s">
        <v>306</v>
      </c>
      <c r="V388" s="319" t="s">
        <v>307</v>
      </c>
      <c r="W388" s="319" t="s">
        <v>1633</v>
      </c>
      <c r="X388" s="319" t="s">
        <v>1633</v>
      </c>
      <c r="Y388" s="319" t="s">
        <v>1633</v>
      </c>
      <c r="Z388" s="319" t="s">
        <v>1633</v>
      </c>
      <c r="AA388" s="319" t="s">
        <v>1874</v>
      </c>
      <c r="AB388" s="319" t="s">
        <v>1633</v>
      </c>
      <c r="AC388" s="320">
        <v>45779</v>
      </c>
      <c r="AD388" s="319"/>
      <c r="AE388" s="319"/>
      <c r="AF388" s="319" t="s">
        <v>1633</v>
      </c>
      <c r="AG388" s="319" t="s">
        <v>1633</v>
      </c>
      <c r="AH388" s="319" t="s">
        <v>1875</v>
      </c>
      <c r="AI388" s="319" t="s">
        <v>1876</v>
      </c>
      <c r="AJ388" s="325">
        <v>10</v>
      </c>
      <c r="AK388" s="319" t="s">
        <v>1709</v>
      </c>
      <c r="AL388" s="319" t="s">
        <v>1877</v>
      </c>
      <c r="AM388" s="319" t="s">
        <v>2063</v>
      </c>
      <c r="AN388" s="319" t="s">
        <v>2064</v>
      </c>
      <c r="AO388" s="319" t="s">
        <v>1633</v>
      </c>
      <c r="AP388" s="183" t="s">
        <v>1880</v>
      </c>
      <c r="AQ388" s="183" t="s">
        <v>2113</v>
      </c>
      <c r="AS388" s="183" t="s">
        <v>1634</v>
      </c>
      <c r="AT388" s="183" t="s">
        <v>1817</v>
      </c>
      <c r="AU388" s="183" t="str">
        <f t="shared" si="12"/>
        <v>SMS</v>
      </c>
      <c r="AV388" s="324">
        <f t="shared" si="13"/>
        <v>225720</v>
      </c>
    </row>
    <row r="389" spans="1:48" x14ac:dyDescent="0.25">
      <c r="A389" s="319" t="s">
        <v>1867</v>
      </c>
      <c r="B389" s="319" t="s">
        <v>1833</v>
      </c>
      <c r="C389" s="319" t="s">
        <v>1868</v>
      </c>
      <c r="D389" s="319" t="s">
        <v>1869</v>
      </c>
      <c r="E389" s="320">
        <v>45777</v>
      </c>
      <c r="F389" s="319" t="s">
        <v>2841</v>
      </c>
      <c r="G389" s="319" t="s">
        <v>1633</v>
      </c>
      <c r="H389" s="319">
        <v>50200010</v>
      </c>
      <c r="I389" s="319" t="s">
        <v>2842</v>
      </c>
      <c r="J389" s="319" t="s">
        <v>1633</v>
      </c>
      <c r="K389" s="319" t="s">
        <v>1635</v>
      </c>
      <c r="L389" s="320">
        <v>45777</v>
      </c>
      <c r="M389" s="319" t="s">
        <v>2830</v>
      </c>
      <c r="N389" s="319" t="s">
        <v>1633</v>
      </c>
      <c r="O389" s="320"/>
      <c r="P389" s="319" t="s">
        <v>1873</v>
      </c>
      <c r="Q389" s="319" t="s">
        <v>89</v>
      </c>
      <c r="R389" s="322">
        <v>10.98</v>
      </c>
      <c r="S389" s="319" t="s">
        <v>89</v>
      </c>
      <c r="T389" s="321">
        <v>10.98</v>
      </c>
      <c r="U389" s="319" t="s">
        <v>306</v>
      </c>
      <c r="V389" s="319" t="s">
        <v>307</v>
      </c>
      <c r="W389" s="319" t="s">
        <v>1633</v>
      </c>
      <c r="X389" s="319" t="s">
        <v>1633</v>
      </c>
      <c r="Y389" s="319" t="s">
        <v>1633</v>
      </c>
      <c r="Z389" s="319" t="s">
        <v>1633</v>
      </c>
      <c r="AA389" s="319" t="s">
        <v>1874</v>
      </c>
      <c r="AB389" s="319" t="s">
        <v>1633</v>
      </c>
      <c r="AC389" s="320">
        <v>45779</v>
      </c>
      <c r="AD389" s="319"/>
      <c r="AE389" s="319"/>
      <c r="AF389" s="319" t="s">
        <v>1633</v>
      </c>
      <c r="AG389" s="319" t="s">
        <v>1633</v>
      </c>
      <c r="AH389" s="319" t="s">
        <v>1875</v>
      </c>
      <c r="AI389" s="319" t="s">
        <v>1876</v>
      </c>
      <c r="AJ389" s="325">
        <v>3</v>
      </c>
      <c r="AK389" s="319" t="s">
        <v>1709</v>
      </c>
      <c r="AL389" s="319" t="s">
        <v>1877</v>
      </c>
      <c r="AM389" s="319" t="s">
        <v>2034</v>
      </c>
      <c r="AN389" s="319" t="s">
        <v>2035</v>
      </c>
      <c r="AO389" s="319" t="s">
        <v>1633</v>
      </c>
      <c r="AP389" s="183" t="s">
        <v>1880</v>
      </c>
      <c r="AQ389" s="183" t="s">
        <v>2113</v>
      </c>
      <c r="AS389" s="183" t="s">
        <v>1634</v>
      </c>
      <c r="AT389" s="183" t="s">
        <v>1817</v>
      </c>
      <c r="AU389" s="183" t="str">
        <f t="shared" si="12"/>
        <v>SMS</v>
      </c>
      <c r="AV389" s="324">
        <f t="shared" si="13"/>
        <v>181170</v>
      </c>
    </row>
    <row r="390" spans="1:48" x14ac:dyDescent="0.25">
      <c r="A390" s="319" t="s">
        <v>1867</v>
      </c>
      <c r="B390" s="319" t="s">
        <v>1833</v>
      </c>
      <c r="C390" s="319" t="s">
        <v>1868</v>
      </c>
      <c r="D390" s="319" t="s">
        <v>1893</v>
      </c>
      <c r="E390" s="320">
        <v>45777</v>
      </c>
      <c r="F390" s="319" t="s">
        <v>1894</v>
      </c>
      <c r="G390" s="319" t="s">
        <v>1895</v>
      </c>
      <c r="H390" s="319">
        <v>50300090</v>
      </c>
      <c r="I390" s="319" t="s">
        <v>2843</v>
      </c>
      <c r="J390" s="319" t="s">
        <v>1633</v>
      </c>
      <c r="K390" s="319" t="s">
        <v>1376</v>
      </c>
      <c r="L390" s="320">
        <v>45777</v>
      </c>
      <c r="M390" s="319" t="s">
        <v>1897</v>
      </c>
      <c r="N390" s="319" t="s">
        <v>1898</v>
      </c>
      <c r="O390" s="320"/>
      <c r="P390" s="319" t="s">
        <v>1873</v>
      </c>
      <c r="Q390" s="319" t="s">
        <v>1534</v>
      </c>
      <c r="R390" s="322">
        <v>67738503</v>
      </c>
      <c r="S390" s="319" t="s">
        <v>89</v>
      </c>
      <c r="T390" s="321">
        <v>4370.2299999999996</v>
      </c>
      <c r="U390" s="319" t="s">
        <v>306</v>
      </c>
      <c r="V390" s="319" t="s">
        <v>307</v>
      </c>
      <c r="W390" s="319" t="s">
        <v>1633</v>
      </c>
      <c r="X390" s="319" t="s">
        <v>1633</v>
      </c>
      <c r="Y390" s="319" t="s">
        <v>1633</v>
      </c>
      <c r="Z390" s="319" t="s">
        <v>1633</v>
      </c>
      <c r="AA390" s="319" t="s">
        <v>1874</v>
      </c>
      <c r="AB390" s="319" t="s">
        <v>1633</v>
      </c>
      <c r="AC390" s="320">
        <v>45779</v>
      </c>
      <c r="AD390" s="319"/>
      <c r="AE390" s="319"/>
      <c r="AF390" s="319" t="s">
        <v>1633</v>
      </c>
      <c r="AG390" s="319" t="s">
        <v>1633</v>
      </c>
      <c r="AH390" s="319" t="s">
        <v>1875</v>
      </c>
      <c r="AI390" s="319" t="s">
        <v>1876</v>
      </c>
      <c r="AJ390" s="325">
        <v>0</v>
      </c>
      <c r="AK390" s="319" t="s">
        <v>1633</v>
      </c>
      <c r="AL390" s="319" t="s">
        <v>1633</v>
      </c>
      <c r="AM390" s="319" t="s">
        <v>1633</v>
      </c>
      <c r="AN390" s="319" t="s">
        <v>1633</v>
      </c>
      <c r="AO390" s="319" t="s">
        <v>1633</v>
      </c>
      <c r="AP390" s="183" t="s">
        <v>1880</v>
      </c>
      <c r="AQ390" s="183" t="s">
        <v>2113</v>
      </c>
      <c r="AS390" s="183" t="s">
        <v>1636</v>
      </c>
      <c r="AT390" s="183" t="s">
        <v>1817</v>
      </c>
      <c r="AU390" s="183" t="str">
        <f t="shared" si="12"/>
        <v>SMS</v>
      </c>
      <c r="AV390" s="324">
        <f t="shared" si="13"/>
        <v>67738503</v>
      </c>
    </row>
    <row r="391" spans="1:48" x14ac:dyDescent="0.25">
      <c r="A391" s="319" t="s">
        <v>1867</v>
      </c>
      <c r="B391" s="319" t="s">
        <v>1833</v>
      </c>
      <c r="C391" s="319" t="s">
        <v>1868</v>
      </c>
      <c r="D391" s="319" t="s">
        <v>1893</v>
      </c>
      <c r="E391" s="320">
        <v>45777</v>
      </c>
      <c r="F391" s="319" t="s">
        <v>2357</v>
      </c>
      <c r="G391" s="319" t="s">
        <v>1918</v>
      </c>
      <c r="H391" s="319">
        <v>50400010</v>
      </c>
      <c r="I391" s="319" t="s">
        <v>2844</v>
      </c>
      <c r="J391" s="319" t="s">
        <v>1633</v>
      </c>
      <c r="K391" s="319" t="s">
        <v>1638</v>
      </c>
      <c r="L391" s="320">
        <v>45777</v>
      </c>
      <c r="M391" s="319" t="s">
        <v>2830</v>
      </c>
      <c r="N391" s="319" t="s">
        <v>1633</v>
      </c>
      <c r="O391" s="320"/>
      <c r="P391" s="319" t="s">
        <v>1873</v>
      </c>
      <c r="Q391" s="319" t="s">
        <v>1534</v>
      </c>
      <c r="R391" s="321">
        <v>31079144</v>
      </c>
      <c r="S391" s="319" t="s">
        <v>89</v>
      </c>
      <c r="T391" s="321">
        <v>1911.5</v>
      </c>
      <c r="U391" s="319" t="s">
        <v>306</v>
      </c>
      <c r="V391" s="319" t="s">
        <v>307</v>
      </c>
      <c r="W391" s="319" t="s">
        <v>1633</v>
      </c>
      <c r="X391" s="319" t="s">
        <v>1633</v>
      </c>
      <c r="Y391" s="319" t="s">
        <v>1633</v>
      </c>
      <c r="Z391" s="319" t="s">
        <v>1633</v>
      </c>
      <c r="AA391" s="319" t="s">
        <v>1874</v>
      </c>
      <c r="AB391" s="319" t="s">
        <v>1633</v>
      </c>
      <c r="AC391" s="320">
        <v>45779</v>
      </c>
      <c r="AD391" s="319"/>
      <c r="AE391" s="319"/>
      <c r="AF391" s="319" t="s">
        <v>1633</v>
      </c>
      <c r="AG391" s="319" t="s">
        <v>1633</v>
      </c>
      <c r="AH391" s="319" t="s">
        <v>1875</v>
      </c>
      <c r="AI391" s="319" t="s">
        <v>1876</v>
      </c>
      <c r="AJ391" s="325">
        <v>0</v>
      </c>
      <c r="AK391" s="319" t="s">
        <v>1633</v>
      </c>
      <c r="AL391" s="323" t="s">
        <v>1633</v>
      </c>
      <c r="AM391" s="319" t="s">
        <v>1633</v>
      </c>
      <c r="AN391" s="319" t="s">
        <v>1633</v>
      </c>
      <c r="AO391" s="319" t="s">
        <v>1633</v>
      </c>
      <c r="AP391" s="183" t="s">
        <v>1880</v>
      </c>
      <c r="AQ391" s="183" t="s">
        <v>2113</v>
      </c>
      <c r="AS391" s="183" t="s">
        <v>1636</v>
      </c>
      <c r="AT391" s="183" t="s">
        <v>1817</v>
      </c>
      <c r="AU391" s="183" t="str">
        <f t="shared" si="12"/>
        <v>SMS</v>
      </c>
      <c r="AV391" s="324">
        <f t="shared" si="13"/>
        <v>31079144</v>
      </c>
    </row>
    <row r="392" spans="1:48" x14ac:dyDescent="0.25">
      <c r="A392" s="319" t="s">
        <v>1867</v>
      </c>
      <c r="B392" s="319" t="s">
        <v>1833</v>
      </c>
      <c r="C392" s="319" t="s">
        <v>1868</v>
      </c>
      <c r="D392" s="319" t="s">
        <v>1917</v>
      </c>
      <c r="E392" s="320">
        <v>45777</v>
      </c>
      <c r="F392" s="319" t="s">
        <v>2845</v>
      </c>
      <c r="G392" s="319" t="s">
        <v>2413</v>
      </c>
      <c r="H392" s="319">
        <v>50300080</v>
      </c>
      <c r="I392" s="319" t="s">
        <v>2846</v>
      </c>
      <c r="J392" s="319" t="s">
        <v>1633</v>
      </c>
      <c r="K392" s="319" t="s">
        <v>1584</v>
      </c>
      <c r="L392" s="320">
        <v>45777</v>
      </c>
      <c r="M392" s="319" t="s">
        <v>2830</v>
      </c>
      <c r="N392" s="319" t="s">
        <v>1976</v>
      </c>
      <c r="O392" s="320"/>
      <c r="P392" s="319" t="s">
        <v>1873</v>
      </c>
      <c r="Q392" s="319" t="s">
        <v>1534</v>
      </c>
      <c r="R392" s="322">
        <v>39119339</v>
      </c>
      <c r="S392" s="319" t="s">
        <v>89</v>
      </c>
      <c r="T392" s="321">
        <v>2330.34</v>
      </c>
      <c r="U392" s="319" t="s">
        <v>306</v>
      </c>
      <c r="V392" s="319" t="s">
        <v>307</v>
      </c>
      <c r="W392" s="319" t="s">
        <v>1633</v>
      </c>
      <c r="X392" s="319" t="s">
        <v>1633</v>
      </c>
      <c r="Y392" s="319" t="s">
        <v>1633</v>
      </c>
      <c r="Z392" s="319" t="s">
        <v>1633</v>
      </c>
      <c r="AA392" s="319" t="s">
        <v>1874</v>
      </c>
      <c r="AB392" s="319" t="s">
        <v>1633</v>
      </c>
      <c r="AC392" s="320">
        <v>45783</v>
      </c>
      <c r="AD392" s="319"/>
      <c r="AE392" s="319"/>
      <c r="AF392" s="319" t="s">
        <v>1633</v>
      </c>
      <c r="AG392" s="319" t="s">
        <v>1633</v>
      </c>
      <c r="AH392" s="319" t="s">
        <v>1875</v>
      </c>
      <c r="AI392" s="319" t="s">
        <v>1876</v>
      </c>
      <c r="AJ392" s="325">
        <v>0</v>
      </c>
      <c r="AK392" s="319" t="s">
        <v>1633</v>
      </c>
      <c r="AL392" s="319" t="s">
        <v>1633</v>
      </c>
      <c r="AM392" s="319" t="s">
        <v>1633</v>
      </c>
      <c r="AN392" s="319" t="s">
        <v>1633</v>
      </c>
      <c r="AO392" s="319" t="s">
        <v>1633</v>
      </c>
      <c r="AP392" s="183" t="s">
        <v>1880</v>
      </c>
      <c r="AQ392" s="183" t="s">
        <v>2113</v>
      </c>
      <c r="AS392" s="183" t="s">
        <v>1636</v>
      </c>
      <c r="AT392" s="183" t="s">
        <v>1817</v>
      </c>
      <c r="AU392" s="183" t="str">
        <f t="shared" si="12"/>
        <v>SMS</v>
      </c>
      <c r="AV392" s="324">
        <f t="shared" si="13"/>
        <v>39119339</v>
      </c>
    </row>
    <row r="393" spans="1:48" x14ac:dyDescent="0.25">
      <c r="A393" s="319" t="s">
        <v>1867</v>
      </c>
      <c r="B393" s="319" t="s">
        <v>1833</v>
      </c>
      <c r="C393" s="319" t="s">
        <v>1868</v>
      </c>
      <c r="D393" s="319" t="s">
        <v>1893</v>
      </c>
      <c r="E393" s="320">
        <v>45777</v>
      </c>
      <c r="F393" s="319" t="s">
        <v>2847</v>
      </c>
      <c r="G393" s="319" t="s">
        <v>2848</v>
      </c>
      <c r="H393" s="319">
        <v>50300090</v>
      </c>
      <c r="I393" s="319" t="s">
        <v>2849</v>
      </c>
      <c r="J393" s="319" t="s">
        <v>1633</v>
      </c>
      <c r="K393" s="319" t="s">
        <v>1376</v>
      </c>
      <c r="L393" s="320">
        <v>45777</v>
      </c>
      <c r="M393" s="319" t="s">
        <v>2830</v>
      </c>
      <c r="N393" s="319" t="s">
        <v>1633</v>
      </c>
      <c r="O393" s="320"/>
      <c r="P393" s="319" t="s">
        <v>1873</v>
      </c>
      <c r="Q393" s="319" t="s">
        <v>1534</v>
      </c>
      <c r="R393" s="322">
        <v>-22095396</v>
      </c>
      <c r="S393" s="319" t="s">
        <v>89</v>
      </c>
      <c r="T393" s="321">
        <v>-1368.64</v>
      </c>
      <c r="U393" s="319" t="s">
        <v>306</v>
      </c>
      <c r="V393" s="319" t="s">
        <v>307</v>
      </c>
      <c r="W393" s="319" t="s">
        <v>1633</v>
      </c>
      <c r="X393" s="319" t="s">
        <v>1633</v>
      </c>
      <c r="Y393" s="319" t="s">
        <v>1633</v>
      </c>
      <c r="Z393" s="319" t="s">
        <v>1633</v>
      </c>
      <c r="AA393" s="319" t="s">
        <v>1874</v>
      </c>
      <c r="AB393" s="319" t="s">
        <v>1633</v>
      </c>
      <c r="AC393" s="320">
        <v>45783</v>
      </c>
      <c r="AD393" s="319"/>
      <c r="AE393" s="319"/>
      <c r="AF393" s="319" t="s">
        <v>1633</v>
      </c>
      <c r="AG393" s="319" t="s">
        <v>1633</v>
      </c>
      <c r="AH393" s="319" t="s">
        <v>1875</v>
      </c>
      <c r="AI393" s="319" t="s">
        <v>1876</v>
      </c>
      <c r="AJ393" s="325">
        <v>0</v>
      </c>
      <c r="AK393" s="319" t="s">
        <v>1633</v>
      </c>
      <c r="AL393" s="319" t="s">
        <v>1633</v>
      </c>
      <c r="AM393" s="319" t="s">
        <v>1633</v>
      </c>
      <c r="AN393" s="319" t="s">
        <v>1633</v>
      </c>
      <c r="AO393" s="319" t="s">
        <v>1633</v>
      </c>
      <c r="AP393" s="183" t="s">
        <v>1880</v>
      </c>
      <c r="AQ393" s="183" t="s">
        <v>2113</v>
      </c>
      <c r="AS393" s="183" t="s">
        <v>1636</v>
      </c>
      <c r="AT393" s="183" t="s">
        <v>1817</v>
      </c>
      <c r="AU393" s="183" t="str">
        <f t="shared" si="12"/>
        <v>SMS</v>
      </c>
      <c r="AV393" s="324">
        <f t="shared" si="13"/>
        <v>-22095396</v>
      </c>
    </row>
    <row r="394" spans="1:48" x14ac:dyDescent="0.25">
      <c r="A394" s="319" t="s">
        <v>1867</v>
      </c>
      <c r="B394" s="319" t="s">
        <v>1833</v>
      </c>
      <c r="C394" s="319" t="s">
        <v>1868</v>
      </c>
      <c r="D394" s="319" t="s">
        <v>1917</v>
      </c>
      <c r="E394" s="320">
        <v>45777</v>
      </c>
      <c r="F394" s="319" t="s">
        <v>2847</v>
      </c>
      <c r="G394" s="319" t="s">
        <v>2850</v>
      </c>
      <c r="H394" s="319">
        <v>50300090</v>
      </c>
      <c r="I394" s="319" t="s">
        <v>2851</v>
      </c>
      <c r="J394" s="319" t="s">
        <v>1633</v>
      </c>
      <c r="K394" s="319" t="s">
        <v>1376</v>
      </c>
      <c r="L394" s="320">
        <v>45777</v>
      </c>
      <c r="M394" s="319" t="s">
        <v>2830</v>
      </c>
      <c r="N394" s="319" t="s">
        <v>1898</v>
      </c>
      <c r="O394" s="320"/>
      <c r="P394" s="319" t="s">
        <v>1873</v>
      </c>
      <c r="Q394" s="319" t="s">
        <v>1534</v>
      </c>
      <c r="R394" s="322">
        <v>-281840178</v>
      </c>
      <c r="S394" s="319" t="s">
        <v>89</v>
      </c>
      <c r="T394" s="321">
        <v>-16759.240000000002</v>
      </c>
      <c r="U394" s="319" t="s">
        <v>306</v>
      </c>
      <c r="V394" s="319" t="s">
        <v>307</v>
      </c>
      <c r="W394" s="319" t="s">
        <v>1633</v>
      </c>
      <c r="X394" s="319" t="s">
        <v>1633</v>
      </c>
      <c r="Y394" s="319" t="s">
        <v>1633</v>
      </c>
      <c r="Z394" s="319" t="s">
        <v>1633</v>
      </c>
      <c r="AA394" s="319" t="s">
        <v>1874</v>
      </c>
      <c r="AB394" s="319" t="s">
        <v>1633</v>
      </c>
      <c r="AC394" s="320">
        <v>45783</v>
      </c>
      <c r="AD394" s="319"/>
      <c r="AE394" s="319"/>
      <c r="AF394" s="319" t="s">
        <v>1633</v>
      </c>
      <c r="AG394" s="319" t="s">
        <v>1633</v>
      </c>
      <c r="AH394" s="319" t="s">
        <v>1875</v>
      </c>
      <c r="AI394" s="319" t="s">
        <v>1876</v>
      </c>
      <c r="AJ394" s="325">
        <v>0</v>
      </c>
      <c r="AK394" s="319" t="s">
        <v>1633</v>
      </c>
      <c r="AL394" s="319" t="s">
        <v>1633</v>
      </c>
      <c r="AM394" s="319" t="s">
        <v>1633</v>
      </c>
      <c r="AN394" s="319" t="s">
        <v>1633</v>
      </c>
      <c r="AO394" s="319" t="s">
        <v>1633</v>
      </c>
      <c r="AP394" s="183" t="s">
        <v>1880</v>
      </c>
      <c r="AQ394" s="183" t="s">
        <v>2113</v>
      </c>
      <c r="AS394" s="183" t="s">
        <v>1636</v>
      </c>
      <c r="AT394" s="183" t="s">
        <v>1817</v>
      </c>
      <c r="AU394" s="183" t="str">
        <f t="shared" si="12"/>
        <v>SMS</v>
      </c>
      <c r="AV394" s="324">
        <f t="shared" si="13"/>
        <v>-281840178</v>
      </c>
    </row>
    <row r="395" spans="1:48" x14ac:dyDescent="0.25">
      <c r="A395" s="319" t="s">
        <v>1867</v>
      </c>
      <c r="B395" s="319" t="s">
        <v>1833</v>
      </c>
      <c r="C395" s="319" t="s">
        <v>1868</v>
      </c>
      <c r="D395" s="319" t="s">
        <v>1917</v>
      </c>
      <c r="E395" s="320">
        <v>45777</v>
      </c>
      <c r="F395" s="319" t="s">
        <v>2852</v>
      </c>
      <c r="G395" s="319" t="s">
        <v>2853</v>
      </c>
      <c r="H395" s="319">
        <v>53100010</v>
      </c>
      <c r="I395" s="319" t="s">
        <v>2854</v>
      </c>
      <c r="J395" s="319" t="s">
        <v>1633</v>
      </c>
      <c r="K395" s="319" t="s">
        <v>644</v>
      </c>
      <c r="L395" s="320">
        <v>45777</v>
      </c>
      <c r="M395" s="319" t="s">
        <v>2830</v>
      </c>
      <c r="N395" s="319" t="s">
        <v>2418</v>
      </c>
      <c r="O395" s="320"/>
      <c r="P395" s="319" t="s">
        <v>1873</v>
      </c>
      <c r="Q395" s="319" t="s">
        <v>1534</v>
      </c>
      <c r="R395" s="322">
        <v>181398084</v>
      </c>
      <c r="S395" s="319" t="s">
        <v>89</v>
      </c>
      <c r="T395" s="321">
        <v>11336.47</v>
      </c>
      <c r="U395" s="319" t="s">
        <v>306</v>
      </c>
      <c r="V395" s="319" t="s">
        <v>307</v>
      </c>
      <c r="W395" s="319" t="s">
        <v>1633</v>
      </c>
      <c r="X395" s="319" t="s">
        <v>1633</v>
      </c>
      <c r="Y395" s="319" t="s">
        <v>1633</v>
      </c>
      <c r="Z395" s="319" t="s">
        <v>1633</v>
      </c>
      <c r="AA395" s="319" t="s">
        <v>1874</v>
      </c>
      <c r="AB395" s="319" t="s">
        <v>1633</v>
      </c>
      <c r="AC395" s="320">
        <v>45784</v>
      </c>
      <c r="AD395" s="319"/>
      <c r="AE395" s="319"/>
      <c r="AF395" s="319" t="s">
        <v>1633</v>
      </c>
      <c r="AG395" s="319" t="s">
        <v>1633</v>
      </c>
      <c r="AH395" s="319" t="s">
        <v>1875</v>
      </c>
      <c r="AI395" s="319" t="s">
        <v>1876</v>
      </c>
      <c r="AJ395" s="322">
        <v>0</v>
      </c>
      <c r="AK395" s="319" t="s">
        <v>1633</v>
      </c>
      <c r="AL395" s="323" t="s">
        <v>1633</v>
      </c>
      <c r="AM395" s="319" t="s">
        <v>1633</v>
      </c>
      <c r="AN395" s="319" t="s">
        <v>1633</v>
      </c>
      <c r="AO395" s="319" t="s">
        <v>1633</v>
      </c>
      <c r="AP395" s="183" t="s">
        <v>1880</v>
      </c>
      <c r="AQ395" s="183" t="s">
        <v>2113</v>
      </c>
      <c r="AS395" s="183" t="s">
        <v>1641</v>
      </c>
      <c r="AT395" s="183" t="s">
        <v>1817</v>
      </c>
      <c r="AU395" s="183" t="str">
        <f t="shared" si="12"/>
        <v>SMS</v>
      </c>
      <c r="AV395" s="324">
        <f t="shared" si="13"/>
        <v>181398084</v>
      </c>
    </row>
    <row r="396" spans="1:48" x14ac:dyDescent="0.25">
      <c r="A396" s="319" t="s">
        <v>1867</v>
      </c>
      <c r="B396" s="319" t="s">
        <v>1833</v>
      </c>
      <c r="C396" s="319" t="s">
        <v>1868</v>
      </c>
      <c r="D396" s="319" t="s">
        <v>1917</v>
      </c>
      <c r="E396" s="320">
        <v>45777</v>
      </c>
      <c r="F396" s="319" t="s">
        <v>2852</v>
      </c>
      <c r="G396" s="319" t="s">
        <v>2853</v>
      </c>
      <c r="H396" s="319">
        <v>50200010</v>
      </c>
      <c r="I396" s="319" t="s">
        <v>2854</v>
      </c>
      <c r="J396" s="319" t="s">
        <v>1633</v>
      </c>
      <c r="K396" s="319" t="s">
        <v>1635</v>
      </c>
      <c r="L396" s="320">
        <v>45777</v>
      </c>
      <c r="M396" s="319" t="s">
        <v>2830</v>
      </c>
      <c r="N396" s="319" t="s">
        <v>2418</v>
      </c>
      <c r="O396" s="320"/>
      <c r="P396" s="319" t="s">
        <v>1873</v>
      </c>
      <c r="Q396" s="319" t="s">
        <v>1534</v>
      </c>
      <c r="R396" s="322">
        <v>-181398084</v>
      </c>
      <c r="S396" s="319" t="s">
        <v>89</v>
      </c>
      <c r="T396" s="321">
        <v>-11336.47</v>
      </c>
      <c r="U396" s="319" t="s">
        <v>306</v>
      </c>
      <c r="V396" s="319" t="s">
        <v>307</v>
      </c>
      <c r="W396" s="319" t="s">
        <v>1633</v>
      </c>
      <c r="X396" s="319" t="s">
        <v>1633</v>
      </c>
      <c r="Y396" s="319" t="s">
        <v>1633</v>
      </c>
      <c r="Z396" s="319" t="s">
        <v>1633</v>
      </c>
      <c r="AA396" s="319" t="s">
        <v>1874</v>
      </c>
      <c r="AB396" s="319" t="s">
        <v>1633</v>
      </c>
      <c r="AC396" s="320">
        <v>45784</v>
      </c>
      <c r="AD396" s="319"/>
      <c r="AE396" s="319"/>
      <c r="AF396" s="319" t="s">
        <v>1633</v>
      </c>
      <c r="AG396" s="319" t="s">
        <v>1633</v>
      </c>
      <c r="AH396" s="319" t="s">
        <v>1875</v>
      </c>
      <c r="AI396" s="319" t="s">
        <v>1876</v>
      </c>
      <c r="AJ396" s="322">
        <v>0</v>
      </c>
      <c r="AK396" s="319" t="s">
        <v>1633</v>
      </c>
      <c r="AL396" s="319" t="s">
        <v>1633</v>
      </c>
      <c r="AM396" s="319" t="s">
        <v>1633</v>
      </c>
      <c r="AN396" s="319" t="s">
        <v>1633</v>
      </c>
      <c r="AO396" s="319" t="s">
        <v>1633</v>
      </c>
      <c r="AP396" s="183" t="s">
        <v>1880</v>
      </c>
      <c r="AQ396" s="183" t="s">
        <v>2113</v>
      </c>
      <c r="AS396" s="183" t="s">
        <v>1634</v>
      </c>
      <c r="AT396" s="183" t="s">
        <v>1817</v>
      </c>
      <c r="AU396" s="183" t="str">
        <f t="shared" si="12"/>
        <v>SMS</v>
      </c>
      <c r="AV396" s="324">
        <f t="shared" si="13"/>
        <v>-181398084</v>
      </c>
    </row>
    <row r="397" spans="1:48" x14ac:dyDescent="0.25">
      <c r="A397" s="319" t="s">
        <v>1867</v>
      </c>
      <c r="B397" s="319" t="s">
        <v>1833</v>
      </c>
      <c r="C397" s="319" t="s">
        <v>1868</v>
      </c>
      <c r="D397" s="319" t="s">
        <v>1893</v>
      </c>
      <c r="E397" s="320">
        <v>45777</v>
      </c>
      <c r="F397" s="319" t="s">
        <v>2855</v>
      </c>
      <c r="G397" s="319" t="s">
        <v>2856</v>
      </c>
      <c r="H397" s="319">
        <v>50300030</v>
      </c>
      <c r="I397" s="319" t="s">
        <v>2857</v>
      </c>
      <c r="J397" s="319" t="s">
        <v>1633</v>
      </c>
      <c r="K397" s="319" t="s">
        <v>1371</v>
      </c>
      <c r="L397" s="320">
        <v>45777</v>
      </c>
      <c r="M397" s="319" t="s">
        <v>2560</v>
      </c>
      <c r="N397" s="319" t="s">
        <v>1898</v>
      </c>
      <c r="O397" s="320"/>
      <c r="P397" s="319" t="s">
        <v>1873</v>
      </c>
      <c r="Q397" s="319" t="s">
        <v>1534</v>
      </c>
      <c r="R397" s="322">
        <v>20745383</v>
      </c>
      <c r="S397" s="319" t="s">
        <v>89</v>
      </c>
      <c r="T397" s="321">
        <v>1250.6300000000001</v>
      </c>
      <c r="U397" s="319" t="s">
        <v>306</v>
      </c>
      <c r="V397" s="319" t="s">
        <v>307</v>
      </c>
      <c r="W397" s="319" t="s">
        <v>1633</v>
      </c>
      <c r="X397" s="319" t="s">
        <v>1633</v>
      </c>
      <c r="Y397" s="319" t="s">
        <v>1633</v>
      </c>
      <c r="Z397" s="319" t="s">
        <v>1633</v>
      </c>
      <c r="AA397" s="319" t="s">
        <v>1874</v>
      </c>
      <c r="AB397" s="319" t="s">
        <v>1633</v>
      </c>
      <c r="AC397" s="320">
        <v>45784</v>
      </c>
      <c r="AD397" s="319"/>
      <c r="AE397" s="319"/>
      <c r="AF397" s="319" t="s">
        <v>1633</v>
      </c>
      <c r="AG397" s="319" t="s">
        <v>1633</v>
      </c>
      <c r="AH397" s="319" t="s">
        <v>1875</v>
      </c>
      <c r="AI397" s="319" t="s">
        <v>1876</v>
      </c>
      <c r="AJ397" s="322">
        <v>0</v>
      </c>
      <c r="AK397" s="319" t="s">
        <v>1633</v>
      </c>
      <c r="AL397" s="323" t="s">
        <v>1633</v>
      </c>
      <c r="AM397" s="319" t="s">
        <v>1633</v>
      </c>
      <c r="AN397" s="319" t="s">
        <v>1633</v>
      </c>
      <c r="AO397" s="319" t="s">
        <v>1633</v>
      </c>
      <c r="AP397" s="183" t="s">
        <v>1880</v>
      </c>
      <c r="AQ397" s="183" t="s">
        <v>2113</v>
      </c>
      <c r="AS397" s="183" t="s">
        <v>1636</v>
      </c>
      <c r="AT397" s="183" t="s">
        <v>1817</v>
      </c>
      <c r="AU397" s="183" t="str">
        <f t="shared" si="12"/>
        <v>SMS</v>
      </c>
      <c r="AV397" s="324">
        <f t="shared" si="13"/>
        <v>20745383</v>
      </c>
    </row>
    <row r="398" spans="1:48" x14ac:dyDescent="0.25">
      <c r="A398" s="319" t="s">
        <v>1867</v>
      </c>
      <c r="B398" s="319" t="s">
        <v>1838</v>
      </c>
      <c r="C398" s="319" t="s">
        <v>1868</v>
      </c>
      <c r="D398" s="319" t="s">
        <v>1869</v>
      </c>
      <c r="E398" s="320">
        <v>45780</v>
      </c>
      <c r="F398" s="319" t="s">
        <v>2858</v>
      </c>
      <c r="G398" s="319" t="s">
        <v>1633</v>
      </c>
      <c r="H398" s="319">
        <v>50200010</v>
      </c>
      <c r="I398" s="319" t="s">
        <v>2859</v>
      </c>
      <c r="J398" s="319" t="s">
        <v>1633</v>
      </c>
      <c r="K398" s="319" t="s">
        <v>1635</v>
      </c>
      <c r="L398" s="320">
        <v>45780</v>
      </c>
      <c r="M398" s="319" t="s">
        <v>2860</v>
      </c>
      <c r="N398" s="319" t="s">
        <v>1633</v>
      </c>
      <c r="O398" s="320"/>
      <c r="P398" s="319" t="s">
        <v>1873</v>
      </c>
      <c r="Q398" s="319" t="s">
        <v>89</v>
      </c>
      <c r="R398" s="321">
        <v>6.02</v>
      </c>
      <c r="S398" s="319" t="s">
        <v>89</v>
      </c>
      <c r="T398" s="321">
        <v>6.02</v>
      </c>
      <c r="U398" s="319" t="s">
        <v>306</v>
      </c>
      <c r="V398" s="319" t="s">
        <v>307</v>
      </c>
      <c r="W398" s="319" t="s">
        <v>1633</v>
      </c>
      <c r="X398" s="319" t="s">
        <v>1633</v>
      </c>
      <c r="Y398" s="319" t="s">
        <v>1633</v>
      </c>
      <c r="Z398" s="319" t="s">
        <v>1633</v>
      </c>
      <c r="AA398" s="319" t="s">
        <v>1874</v>
      </c>
      <c r="AB398" s="319" t="s">
        <v>1633</v>
      </c>
      <c r="AC398" s="320">
        <v>45780</v>
      </c>
      <c r="AD398" s="319"/>
      <c r="AE398" s="319"/>
      <c r="AF398" s="319" t="s">
        <v>1633</v>
      </c>
      <c r="AG398" s="319" t="s">
        <v>1633</v>
      </c>
      <c r="AH398" s="319" t="s">
        <v>1875</v>
      </c>
      <c r="AI398" s="319" t="s">
        <v>1876</v>
      </c>
      <c r="AJ398" s="322">
        <v>22</v>
      </c>
      <c r="AK398" s="319" t="s">
        <v>1709</v>
      </c>
      <c r="AL398" s="323" t="s">
        <v>1877</v>
      </c>
      <c r="AM398" s="319" t="s">
        <v>2335</v>
      </c>
      <c r="AN398" s="319" t="s">
        <v>2336</v>
      </c>
      <c r="AO398" s="319" t="s">
        <v>1633</v>
      </c>
      <c r="AP398" s="183" t="s">
        <v>2861</v>
      </c>
      <c r="AQ398" s="183" t="s">
        <v>2113</v>
      </c>
      <c r="AS398" s="183" t="s">
        <v>1634</v>
      </c>
      <c r="AT398" s="183" t="s">
        <v>1817</v>
      </c>
      <c r="AU398" s="183" t="str">
        <f t="shared" si="12"/>
        <v>SMS</v>
      </c>
      <c r="AV398" s="324">
        <f t="shared" si="13"/>
        <v>99330</v>
      </c>
    </row>
    <row r="399" spans="1:48" x14ac:dyDescent="0.25">
      <c r="A399" s="319" t="s">
        <v>1867</v>
      </c>
      <c r="B399" s="319" t="s">
        <v>1838</v>
      </c>
      <c r="C399" s="319" t="s">
        <v>1868</v>
      </c>
      <c r="D399" s="319" t="s">
        <v>1869</v>
      </c>
      <c r="E399" s="320">
        <v>45780</v>
      </c>
      <c r="F399" s="319" t="s">
        <v>2858</v>
      </c>
      <c r="G399" s="319" t="s">
        <v>1633</v>
      </c>
      <c r="H399" s="319">
        <v>50200010</v>
      </c>
      <c r="I399" s="319" t="s">
        <v>2859</v>
      </c>
      <c r="J399" s="319" t="s">
        <v>1633</v>
      </c>
      <c r="K399" s="319" t="s">
        <v>1635</v>
      </c>
      <c r="L399" s="320">
        <v>45780</v>
      </c>
      <c r="M399" s="319" t="s">
        <v>2860</v>
      </c>
      <c r="N399" s="319" t="s">
        <v>1633</v>
      </c>
      <c r="O399" s="320"/>
      <c r="P399" s="319" t="s">
        <v>1873</v>
      </c>
      <c r="Q399" s="319" t="s">
        <v>89</v>
      </c>
      <c r="R399" s="321">
        <v>5.04</v>
      </c>
      <c r="S399" s="319" t="s">
        <v>89</v>
      </c>
      <c r="T399" s="321">
        <v>5.04</v>
      </c>
      <c r="U399" s="319" t="s">
        <v>306</v>
      </c>
      <c r="V399" s="319" t="s">
        <v>307</v>
      </c>
      <c r="W399" s="319" t="s">
        <v>1633</v>
      </c>
      <c r="X399" s="319" t="s">
        <v>1633</v>
      </c>
      <c r="Y399" s="319" t="s">
        <v>1633</v>
      </c>
      <c r="Z399" s="319" t="s">
        <v>1633</v>
      </c>
      <c r="AA399" s="319" t="s">
        <v>1874</v>
      </c>
      <c r="AB399" s="319" t="s">
        <v>1633</v>
      </c>
      <c r="AC399" s="320">
        <v>45780</v>
      </c>
      <c r="AD399" s="319"/>
      <c r="AE399" s="319"/>
      <c r="AF399" s="319" t="s">
        <v>1633</v>
      </c>
      <c r="AG399" s="319" t="s">
        <v>1633</v>
      </c>
      <c r="AH399" s="319" t="s">
        <v>1875</v>
      </c>
      <c r="AI399" s="319" t="s">
        <v>1876</v>
      </c>
      <c r="AJ399" s="322">
        <v>50</v>
      </c>
      <c r="AK399" s="319" t="s">
        <v>1709</v>
      </c>
      <c r="AL399" s="323" t="s">
        <v>1877</v>
      </c>
      <c r="AM399" s="319" t="s">
        <v>2275</v>
      </c>
      <c r="AN399" s="319" t="s">
        <v>2276</v>
      </c>
      <c r="AO399" s="319" t="s">
        <v>1633</v>
      </c>
      <c r="AP399" s="183" t="s">
        <v>2861</v>
      </c>
      <c r="AQ399" s="183" t="s">
        <v>2113</v>
      </c>
      <c r="AS399" s="183" t="s">
        <v>1634</v>
      </c>
      <c r="AT399" s="183" t="s">
        <v>1817</v>
      </c>
      <c r="AU399" s="183" t="str">
        <f t="shared" si="12"/>
        <v>SMS</v>
      </c>
      <c r="AV399" s="324">
        <f t="shared" si="13"/>
        <v>83160</v>
      </c>
    </row>
    <row r="400" spans="1:48" x14ac:dyDescent="0.25">
      <c r="A400" s="319" t="s">
        <v>1867</v>
      </c>
      <c r="B400" s="319" t="s">
        <v>1838</v>
      </c>
      <c r="C400" s="319" t="s">
        <v>1868</v>
      </c>
      <c r="D400" s="319" t="s">
        <v>1869</v>
      </c>
      <c r="E400" s="320">
        <v>45780</v>
      </c>
      <c r="F400" s="319" t="s">
        <v>2858</v>
      </c>
      <c r="G400" s="319" t="s">
        <v>1633</v>
      </c>
      <c r="H400" s="319">
        <v>50200010</v>
      </c>
      <c r="I400" s="319" t="s">
        <v>2859</v>
      </c>
      <c r="J400" s="319" t="s">
        <v>1633</v>
      </c>
      <c r="K400" s="319" t="s">
        <v>1635</v>
      </c>
      <c r="L400" s="320">
        <v>45780</v>
      </c>
      <c r="M400" s="319" t="s">
        <v>2860</v>
      </c>
      <c r="N400" s="319" t="s">
        <v>1633</v>
      </c>
      <c r="O400" s="320"/>
      <c r="P400" s="319" t="s">
        <v>1873</v>
      </c>
      <c r="Q400" s="319" t="s">
        <v>89</v>
      </c>
      <c r="R400" s="321">
        <v>10.06</v>
      </c>
      <c r="S400" s="319" t="s">
        <v>89</v>
      </c>
      <c r="T400" s="321">
        <v>10.06</v>
      </c>
      <c r="U400" s="319" t="s">
        <v>306</v>
      </c>
      <c r="V400" s="319" t="s">
        <v>307</v>
      </c>
      <c r="W400" s="319" t="s">
        <v>1633</v>
      </c>
      <c r="X400" s="319" t="s">
        <v>1633</v>
      </c>
      <c r="Y400" s="319" t="s">
        <v>1633</v>
      </c>
      <c r="Z400" s="319" t="s">
        <v>1633</v>
      </c>
      <c r="AA400" s="319" t="s">
        <v>1874</v>
      </c>
      <c r="AB400" s="319" t="s">
        <v>1633</v>
      </c>
      <c r="AC400" s="320">
        <v>45780</v>
      </c>
      <c r="AD400" s="319"/>
      <c r="AE400" s="319"/>
      <c r="AF400" s="319" t="s">
        <v>1633</v>
      </c>
      <c r="AG400" s="319" t="s">
        <v>1633</v>
      </c>
      <c r="AH400" s="319" t="s">
        <v>1875</v>
      </c>
      <c r="AI400" s="319" t="s">
        <v>1876</v>
      </c>
      <c r="AJ400" s="322">
        <v>20</v>
      </c>
      <c r="AK400" s="319" t="s">
        <v>1709</v>
      </c>
      <c r="AL400" s="323" t="s">
        <v>1877</v>
      </c>
      <c r="AM400" s="319" t="s">
        <v>2262</v>
      </c>
      <c r="AN400" s="319" t="s">
        <v>2263</v>
      </c>
      <c r="AO400" s="319" t="s">
        <v>1633</v>
      </c>
      <c r="AP400" s="183" t="s">
        <v>2861</v>
      </c>
      <c r="AQ400" s="183" t="s">
        <v>2113</v>
      </c>
      <c r="AS400" s="183" t="s">
        <v>1634</v>
      </c>
      <c r="AT400" s="183" t="s">
        <v>1817</v>
      </c>
      <c r="AU400" s="183" t="str">
        <f t="shared" si="12"/>
        <v>SMS</v>
      </c>
      <c r="AV400" s="324">
        <f t="shared" si="13"/>
        <v>165990</v>
      </c>
    </row>
    <row r="401" spans="1:48" x14ac:dyDescent="0.25">
      <c r="A401" s="319" t="s">
        <v>1867</v>
      </c>
      <c r="B401" s="319" t="s">
        <v>1838</v>
      </c>
      <c r="C401" s="319" t="s">
        <v>1868</v>
      </c>
      <c r="D401" s="319" t="s">
        <v>1869</v>
      </c>
      <c r="E401" s="320">
        <v>45780</v>
      </c>
      <c r="F401" s="319" t="s">
        <v>2862</v>
      </c>
      <c r="G401" s="319" t="s">
        <v>1633</v>
      </c>
      <c r="H401" s="319">
        <v>50200010</v>
      </c>
      <c r="I401" s="319" t="s">
        <v>2859</v>
      </c>
      <c r="J401" s="319" t="s">
        <v>1633</v>
      </c>
      <c r="K401" s="319" t="s">
        <v>1635</v>
      </c>
      <c r="L401" s="320">
        <v>45780</v>
      </c>
      <c r="M401" s="319" t="s">
        <v>2860</v>
      </c>
      <c r="N401" s="319" t="s">
        <v>1633</v>
      </c>
      <c r="O401" s="320"/>
      <c r="P401" s="319" t="s">
        <v>1873</v>
      </c>
      <c r="Q401" s="319" t="s">
        <v>89</v>
      </c>
      <c r="R401" s="321">
        <v>4.67</v>
      </c>
      <c r="S401" s="319" t="s">
        <v>89</v>
      </c>
      <c r="T401" s="321">
        <v>4.67</v>
      </c>
      <c r="U401" s="319" t="s">
        <v>306</v>
      </c>
      <c r="V401" s="319" t="s">
        <v>307</v>
      </c>
      <c r="W401" s="319" t="s">
        <v>1633</v>
      </c>
      <c r="X401" s="319" t="s">
        <v>1633</v>
      </c>
      <c r="Y401" s="319" t="s">
        <v>1633</v>
      </c>
      <c r="Z401" s="319" t="s">
        <v>1633</v>
      </c>
      <c r="AA401" s="319" t="s">
        <v>1874</v>
      </c>
      <c r="AB401" s="319" t="s">
        <v>1633</v>
      </c>
      <c r="AC401" s="320">
        <v>45780</v>
      </c>
      <c r="AD401" s="319"/>
      <c r="AE401" s="319"/>
      <c r="AF401" s="319" t="s">
        <v>1633</v>
      </c>
      <c r="AG401" s="319" t="s">
        <v>1633</v>
      </c>
      <c r="AH401" s="319" t="s">
        <v>1875</v>
      </c>
      <c r="AI401" s="319" t="s">
        <v>1876</v>
      </c>
      <c r="AJ401" s="322">
        <v>5</v>
      </c>
      <c r="AK401" s="319" t="s">
        <v>1980</v>
      </c>
      <c r="AL401" s="323" t="s">
        <v>1877</v>
      </c>
      <c r="AM401" s="319" t="s">
        <v>2213</v>
      </c>
      <c r="AN401" s="319" t="s">
        <v>2214</v>
      </c>
      <c r="AO401" s="319" t="s">
        <v>1633</v>
      </c>
      <c r="AP401" s="183" t="s">
        <v>2861</v>
      </c>
      <c r="AQ401" s="183" t="s">
        <v>2113</v>
      </c>
      <c r="AS401" s="183" t="s">
        <v>1634</v>
      </c>
      <c r="AT401" s="183" t="s">
        <v>1817</v>
      </c>
      <c r="AU401" s="183" t="str">
        <f t="shared" si="12"/>
        <v>SMS</v>
      </c>
      <c r="AV401" s="324">
        <f t="shared" si="13"/>
        <v>77055</v>
      </c>
    </row>
    <row r="402" spans="1:48" x14ac:dyDescent="0.25">
      <c r="A402" s="319" t="s">
        <v>1867</v>
      </c>
      <c r="B402" s="319" t="s">
        <v>1838</v>
      </c>
      <c r="C402" s="319" t="s">
        <v>1868</v>
      </c>
      <c r="D402" s="319" t="s">
        <v>1869</v>
      </c>
      <c r="E402" s="320">
        <v>45780</v>
      </c>
      <c r="F402" s="319" t="s">
        <v>2862</v>
      </c>
      <c r="G402" s="319" t="s">
        <v>1633</v>
      </c>
      <c r="H402" s="319">
        <v>50200010</v>
      </c>
      <c r="I402" s="319" t="s">
        <v>2859</v>
      </c>
      <c r="J402" s="319" t="s">
        <v>1633</v>
      </c>
      <c r="K402" s="319" t="s">
        <v>1635</v>
      </c>
      <c r="L402" s="320">
        <v>45780</v>
      </c>
      <c r="M402" s="319" t="s">
        <v>2860</v>
      </c>
      <c r="N402" s="319" t="s">
        <v>1633</v>
      </c>
      <c r="O402" s="320"/>
      <c r="P402" s="319" t="s">
        <v>1873</v>
      </c>
      <c r="Q402" s="319" t="s">
        <v>89</v>
      </c>
      <c r="R402" s="321">
        <v>9.33</v>
      </c>
      <c r="S402" s="319" t="s">
        <v>89</v>
      </c>
      <c r="T402" s="321">
        <v>9.33</v>
      </c>
      <c r="U402" s="319" t="s">
        <v>306</v>
      </c>
      <c r="V402" s="319" t="s">
        <v>307</v>
      </c>
      <c r="W402" s="319" t="s">
        <v>1633</v>
      </c>
      <c r="X402" s="319" t="s">
        <v>1633</v>
      </c>
      <c r="Y402" s="319" t="s">
        <v>1633</v>
      </c>
      <c r="Z402" s="319" t="s">
        <v>1633</v>
      </c>
      <c r="AA402" s="319" t="s">
        <v>1874</v>
      </c>
      <c r="AB402" s="319" t="s">
        <v>1633</v>
      </c>
      <c r="AC402" s="320">
        <v>45780</v>
      </c>
      <c r="AD402" s="319"/>
      <c r="AE402" s="319"/>
      <c r="AF402" s="319" t="s">
        <v>1633</v>
      </c>
      <c r="AG402" s="319" t="s">
        <v>1633</v>
      </c>
      <c r="AH402" s="319" t="s">
        <v>1875</v>
      </c>
      <c r="AI402" s="319" t="s">
        <v>1876</v>
      </c>
      <c r="AJ402" s="322">
        <v>10</v>
      </c>
      <c r="AK402" s="319" t="s">
        <v>1980</v>
      </c>
      <c r="AL402" s="323" t="s">
        <v>1877</v>
      </c>
      <c r="AM402" s="319" t="s">
        <v>2111</v>
      </c>
      <c r="AN402" s="319" t="s">
        <v>2112</v>
      </c>
      <c r="AO402" s="319" t="s">
        <v>1633</v>
      </c>
      <c r="AP402" s="183" t="s">
        <v>2861</v>
      </c>
      <c r="AQ402" s="183" t="s">
        <v>2113</v>
      </c>
      <c r="AS402" s="183" t="s">
        <v>1634</v>
      </c>
      <c r="AT402" s="183" t="s">
        <v>1817</v>
      </c>
      <c r="AU402" s="183" t="str">
        <f t="shared" si="12"/>
        <v>SMS</v>
      </c>
      <c r="AV402" s="324">
        <f t="shared" si="13"/>
        <v>153945</v>
      </c>
    </row>
    <row r="403" spans="1:48" x14ac:dyDescent="0.25">
      <c r="A403" s="319" t="s">
        <v>1867</v>
      </c>
      <c r="B403" s="319" t="s">
        <v>1838</v>
      </c>
      <c r="C403" s="319" t="s">
        <v>1868</v>
      </c>
      <c r="D403" s="319" t="s">
        <v>1869</v>
      </c>
      <c r="E403" s="320">
        <v>45782</v>
      </c>
      <c r="F403" s="319" t="s">
        <v>2863</v>
      </c>
      <c r="G403" s="319" t="s">
        <v>1633</v>
      </c>
      <c r="H403" s="319">
        <v>53100010</v>
      </c>
      <c r="I403" s="319" t="s">
        <v>2864</v>
      </c>
      <c r="J403" s="319" t="s">
        <v>1633</v>
      </c>
      <c r="K403" s="319" t="s">
        <v>644</v>
      </c>
      <c r="L403" s="320">
        <v>45782</v>
      </c>
      <c r="M403" s="319" t="s">
        <v>2865</v>
      </c>
      <c r="N403" s="319" t="s">
        <v>1633</v>
      </c>
      <c r="O403" s="320"/>
      <c r="P403" s="319" t="s">
        <v>1873</v>
      </c>
      <c r="Q403" s="319" t="s">
        <v>89</v>
      </c>
      <c r="R403" s="321">
        <v>11.5</v>
      </c>
      <c r="S403" s="319" t="s">
        <v>89</v>
      </c>
      <c r="T403" s="321">
        <v>11.5</v>
      </c>
      <c r="U403" s="319" t="s">
        <v>306</v>
      </c>
      <c r="V403" s="319" t="s">
        <v>307</v>
      </c>
      <c r="W403" s="319" t="s">
        <v>1633</v>
      </c>
      <c r="X403" s="319" t="s">
        <v>1633</v>
      </c>
      <c r="Y403" s="319" t="s">
        <v>1633</v>
      </c>
      <c r="Z403" s="319" t="s">
        <v>1633</v>
      </c>
      <c r="AA403" s="319" t="s">
        <v>1874</v>
      </c>
      <c r="AB403" s="319" t="s">
        <v>1633</v>
      </c>
      <c r="AC403" s="320">
        <v>45782</v>
      </c>
      <c r="AD403" s="319"/>
      <c r="AE403" s="319"/>
      <c r="AF403" s="319" t="s">
        <v>1633</v>
      </c>
      <c r="AG403" s="319" t="s">
        <v>1633</v>
      </c>
      <c r="AH403" s="319" t="s">
        <v>1875</v>
      </c>
      <c r="AI403" s="319" t="s">
        <v>1876</v>
      </c>
      <c r="AJ403" s="322">
        <v>2</v>
      </c>
      <c r="AK403" s="319" t="s">
        <v>1709</v>
      </c>
      <c r="AL403" s="323" t="s">
        <v>1877</v>
      </c>
      <c r="AM403" s="319" t="s">
        <v>2866</v>
      </c>
      <c r="AN403" s="319" t="s">
        <v>2867</v>
      </c>
      <c r="AO403" s="319" t="s">
        <v>1633</v>
      </c>
      <c r="AP403" s="183" t="s">
        <v>1880</v>
      </c>
      <c r="AQ403" s="183" t="s">
        <v>2113</v>
      </c>
      <c r="AS403" s="183" t="s">
        <v>1641</v>
      </c>
      <c r="AT403" s="183" t="s">
        <v>1817</v>
      </c>
      <c r="AU403" s="183" t="str">
        <f t="shared" si="12"/>
        <v>SMS</v>
      </c>
      <c r="AV403" s="324">
        <f t="shared" si="13"/>
        <v>189750</v>
      </c>
    </row>
    <row r="404" spans="1:48" x14ac:dyDescent="0.25">
      <c r="A404" s="319" t="s">
        <v>1867</v>
      </c>
      <c r="B404" s="319" t="s">
        <v>1838</v>
      </c>
      <c r="C404" s="319" t="s">
        <v>1868</v>
      </c>
      <c r="D404" s="319" t="s">
        <v>1869</v>
      </c>
      <c r="E404" s="320">
        <v>45782</v>
      </c>
      <c r="F404" s="319" t="s">
        <v>2868</v>
      </c>
      <c r="G404" s="319" t="s">
        <v>1633</v>
      </c>
      <c r="H404" s="319">
        <v>53100010</v>
      </c>
      <c r="I404" s="319" t="s">
        <v>2864</v>
      </c>
      <c r="J404" s="319" t="s">
        <v>1633</v>
      </c>
      <c r="K404" s="319" t="s">
        <v>644</v>
      </c>
      <c r="L404" s="320">
        <v>45782</v>
      </c>
      <c r="M404" s="319" t="s">
        <v>2865</v>
      </c>
      <c r="N404" s="319" t="s">
        <v>1633</v>
      </c>
      <c r="O404" s="320"/>
      <c r="P404" s="319" t="s">
        <v>1873</v>
      </c>
      <c r="Q404" s="319" t="s">
        <v>89</v>
      </c>
      <c r="R404" s="321">
        <v>23.52</v>
      </c>
      <c r="S404" s="319" t="s">
        <v>89</v>
      </c>
      <c r="T404" s="321">
        <v>23.52</v>
      </c>
      <c r="U404" s="319" t="s">
        <v>306</v>
      </c>
      <c r="V404" s="319" t="s">
        <v>307</v>
      </c>
      <c r="W404" s="319" t="s">
        <v>1633</v>
      </c>
      <c r="X404" s="319" t="s">
        <v>1633</v>
      </c>
      <c r="Y404" s="319" t="s">
        <v>1633</v>
      </c>
      <c r="Z404" s="319" t="s">
        <v>1633</v>
      </c>
      <c r="AA404" s="319" t="s">
        <v>1874</v>
      </c>
      <c r="AB404" s="319" t="s">
        <v>1633</v>
      </c>
      <c r="AC404" s="320">
        <v>45782</v>
      </c>
      <c r="AD404" s="319"/>
      <c r="AE404" s="319"/>
      <c r="AF404" s="319" t="s">
        <v>1633</v>
      </c>
      <c r="AG404" s="319" t="s">
        <v>1633</v>
      </c>
      <c r="AH404" s="319" t="s">
        <v>1875</v>
      </c>
      <c r="AI404" s="319" t="s">
        <v>1876</v>
      </c>
      <c r="AJ404" s="322">
        <v>1</v>
      </c>
      <c r="AK404" s="319" t="s">
        <v>1709</v>
      </c>
      <c r="AL404" s="323" t="s">
        <v>1877</v>
      </c>
      <c r="AM404" s="319" t="s">
        <v>2254</v>
      </c>
      <c r="AN404" s="319" t="s">
        <v>2255</v>
      </c>
      <c r="AO404" s="319" t="s">
        <v>1633</v>
      </c>
      <c r="AP404" s="183" t="s">
        <v>1880</v>
      </c>
      <c r="AQ404" s="183" t="s">
        <v>2113</v>
      </c>
      <c r="AS404" s="183" t="s">
        <v>1641</v>
      </c>
      <c r="AT404" s="183" t="s">
        <v>1817</v>
      </c>
      <c r="AU404" s="183" t="str">
        <f t="shared" si="12"/>
        <v>SMS</v>
      </c>
      <c r="AV404" s="324">
        <f t="shared" si="13"/>
        <v>388080</v>
      </c>
    </row>
    <row r="405" spans="1:48" x14ac:dyDescent="0.25">
      <c r="A405" s="319" t="s">
        <v>1867</v>
      </c>
      <c r="B405" s="319" t="s">
        <v>1838</v>
      </c>
      <c r="C405" s="319" t="s">
        <v>1868</v>
      </c>
      <c r="D405" s="319" t="s">
        <v>1869</v>
      </c>
      <c r="E405" s="320">
        <v>45782</v>
      </c>
      <c r="F405" s="319" t="s">
        <v>2869</v>
      </c>
      <c r="G405" s="319" t="s">
        <v>1633</v>
      </c>
      <c r="H405" s="319">
        <v>53100010</v>
      </c>
      <c r="I405" s="319" t="s">
        <v>2864</v>
      </c>
      <c r="J405" s="319" t="s">
        <v>1633</v>
      </c>
      <c r="K405" s="319" t="s">
        <v>644</v>
      </c>
      <c r="L405" s="320">
        <v>45782</v>
      </c>
      <c r="M405" s="319" t="s">
        <v>2865</v>
      </c>
      <c r="N405" s="319" t="s">
        <v>1633</v>
      </c>
      <c r="O405" s="320"/>
      <c r="P405" s="319" t="s">
        <v>1873</v>
      </c>
      <c r="Q405" s="319" t="s">
        <v>89</v>
      </c>
      <c r="R405" s="321">
        <v>22.76</v>
      </c>
      <c r="S405" s="319" t="s">
        <v>89</v>
      </c>
      <c r="T405" s="321">
        <v>22.76</v>
      </c>
      <c r="U405" s="319" t="s">
        <v>306</v>
      </c>
      <c r="V405" s="319" t="s">
        <v>307</v>
      </c>
      <c r="W405" s="319" t="s">
        <v>1633</v>
      </c>
      <c r="X405" s="319" t="s">
        <v>1633</v>
      </c>
      <c r="Y405" s="319" t="s">
        <v>1633</v>
      </c>
      <c r="Z405" s="319" t="s">
        <v>1633</v>
      </c>
      <c r="AA405" s="319" t="s">
        <v>1874</v>
      </c>
      <c r="AB405" s="319" t="s">
        <v>1633</v>
      </c>
      <c r="AC405" s="320">
        <v>45782</v>
      </c>
      <c r="AD405" s="319"/>
      <c r="AE405" s="319"/>
      <c r="AF405" s="319" t="s">
        <v>1633</v>
      </c>
      <c r="AG405" s="319" t="s">
        <v>1633</v>
      </c>
      <c r="AH405" s="319" t="s">
        <v>1875</v>
      </c>
      <c r="AI405" s="319" t="s">
        <v>1876</v>
      </c>
      <c r="AJ405" s="322">
        <v>1</v>
      </c>
      <c r="AK405" s="319" t="s">
        <v>1709</v>
      </c>
      <c r="AL405" s="323" t="s">
        <v>1877</v>
      </c>
      <c r="AM405" s="319" t="s">
        <v>2257</v>
      </c>
      <c r="AN405" s="319" t="s">
        <v>2258</v>
      </c>
      <c r="AO405" s="319" t="s">
        <v>1633</v>
      </c>
      <c r="AP405" s="183" t="s">
        <v>1880</v>
      </c>
      <c r="AQ405" s="183" t="s">
        <v>2113</v>
      </c>
      <c r="AS405" s="183" t="s">
        <v>1641</v>
      </c>
      <c r="AT405" s="183" t="s">
        <v>1817</v>
      </c>
      <c r="AU405" s="183" t="str">
        <f t="shared" si="12"/>
        <v>SMS</v>
      </c>
      <c r="AV405" s="324">
        <f t="shared" si="13"/>
        <v>375540</v>
      </c>
    </row>
    <row r="406" spans="1:48" x14ac:dyDescent="0.25">
      <c r="A406" s="319" t="s">
        <v>1867</v>
      </c>
      <c r="B406" s="319" t="s">
        <v>1838</v>
      </c>
      <c r="C406" s="319" t="s">
        <v>1868</v>
      </c>
      <c r="D406" s="319" t="s">
        <v>1869</v>
      </c>
      <c r="E406" s="320">
        <v>45782</v>
      </c>
      <c r="F406" s="319" t="s">
        <v>2869</v>
      </c>
      <c r="G406" s="319" t="s">
        <v>1633</v>
      </c>
      <c r="H406" s="319">
        <v>53100010</v>
      </c>
      <c r="I406" s="319" t="s">
        <v>2864</v>
      </c>
      <c r="J406" s="319" t="s">
        <v>1633</v>
      </c>
      <c r="K406" s="319" t="s">
        <v>644</v>
      </c>
      <c r="L406" s="320">
        <v>45782</v>
      </c>
      <c r="M406" s="319" t="s">
        <v>2865</v>
      </c>
      <c r="N406" s="319" t="s">
        <v>1633</v>
      </c>
      <c r="O406" s="320"/>
      <c r="P406" s="319" t="s">
        <v>1873</v>
      </c>
      <c r="Q406" s="319" t="s">
        <v>89</v>
      </c>
      <c r="R406" s="321">
        <v>45.4</v>
      </c>
      <c r="S406" s="319" t="s">
        <v>89</v>
      </c>
      <c r="T406" s="321">
        <v>45.4</v>
      </c>
      <c r="U406" s="319" t="s">
        <v>306</v>
      </c>
      <c r="V406" s="319" t="s">
        <v>307</v>
      </c>
      <c r="W406" s="319" t="s">
        <v>1633</v>
      </c>
      <c r="X406" s="319" t="s">
        <v>1633</v>
      </c>
      <c r="Y406" s="319" t="s">
        <v>1633</v>
      </c>
      <c r="Z406" s="319" t="s">
        <v>1633</v>
      </c>
      <c r="AA406" s="319" t="s">
        <v>1874</v>
      </c>
      <c r="AB406" s="319" t="s">
        <v>1633</v>
      </c>
      <c r="AC406" s="320">
        <v>45782</v>
      </c>
      <c r="AD406" s="319"/>
      <c r="AE406" s="319"/>
      <c r="AF406" s="319" t="s">
        <v>1633</v>
      </c>
      <c r="AG406" s="319" t="s">
        <v>1633</v>
      </c>
      <c r="AH406" s="319" t="s">
        <v>1875</v>
      </c>
      <c r="AI406" s="319" t="s">
        <v>1876</v>
      </c>
      <c r="AJ406" s="322">
        <v>1</v>
      </c>
      <c r="AK406" s="319" t="s">
        <v>1709</v>
      </c>
      <c r="AL406" s="323" t="s">
        <v>1877</v>
      </c>
      <c r="AM406" s="319" t="s">
        <v>2377</v>
      </c>
      <c r="AN406" s="319" t="s">
        <v>2378</v>
      </c>
      <c r="AO406" s="319" t="s">
        <v>1633</v>
      </c>
      <c r="AP406" s="183" t="s">
        <v>1880</v>
      </c>
      <c r="AQ406" s="183" t="s">
        <v>2113</v>
      </c>
      <c r="AS406" s="183" t="s">
        <v>1641</v>
      </c>
      <c r="AT406" s="183" t="s">
        <v>1817</v>
      </c>
      <c r="AU406" s="183" t="str">
        <f t="shared" si="12"/>
        <v>SMS</v>
      </c>
      <c r="AV406" s="324">
        <f t="shared" si="13"/>
        <v>749100</v>
      </c>
    </row>
    <row r="407" spans="1:48" x14ac:dyDescent="0.25">
      <c r="A407" s="319" t="s">
        <v>1867</v>
      </c>
      <c r="B407" s="319" t="s">
        <v>1838</v>
      </c>
      <c r="C407" s="319" t="s">
        <v>1868</v>
      </c>
      <c r="D407" s="319" t="s">
        <v>1869</v>
      </c>
      <c r="E407" s="320">
        <v>45782</v>
      </c>
      <c r="F407" s="319" t="s">
        <v>2870</v>
      </c>
      <c r="G407" s="319" t="s">
        <v>1633</v>
      </c>
      <c r="H407" s="319">
        <v>50200010</v>
      </c>
      <c r="I407" s="319" t="s">
        <v>2871</v>
      </c>
      <c r="J407" s="319" t="s">
        <v>1633</v>
      </c>
      <c r="K407" s="319" t="s">
        <v>1635</v>
      </c>
      <c r="L407" s="320">
        <v>45782</v>
      </c>
      <c r="M407" s="319" t="s">
        <v>2865</v>
      </c>
      <c r="N407" s="319" t="s">
        <v>1633</v>
      </c>
      <c r="O407" s="320"/>
      <c r="P407" s="319" t="s">
        <v>1873</v>
      </c>
      <c r="Q407" s="319" t="s">
        <v>89</v>
      </c>
      <c r="R407" s="321">
        <v>2.85</v>
      </c>
      <c r="S407" s="319" t="s">
        <v>89</v>
      </c>
      <c r="T407" s="321">
        <v>2.85</v>
      </c>
      <c r="U407" s="319" t="s">
        <v>306</v>
      </c>
      <c r="V407" s="319" t="s">
        <v>307</v>
      </c>
      <c r="W407" s="319" t="s">
        <v>1633</v>
      </c>
      <c r="X407" s="319" t="s">
        <v>1633</v>
      </c>
      <c r="Y407" s="319" t="s">
        <v>1633</v>
      </c>
      <c r="Z407" s="319" t="s">
        <v>1633</v>
      </c>
      <c r="AA407" s="319" t="s">
        <v>1874</v>
      </c>
      <c r="AB407" s="319" t="s">
        <v>1633</v>
      </c>
      <c r="AC407" s="320">
        <v>45782</v>
      </c>
      <c r="AD407" s="319"/>
      <c r="AE407" s="319"/>
      <c r="AF407" s="319" t="s">
        <v>1633</v>
      </c>
      <c r="AG407" s="319" t="s">
        <v>1633</v>
      </c>
      <c r="AH407" s="319" t="s">
        <v>1875</v>
      </c>
      <c r="AI407" s="319" t="s">
        <v>1876</v>
      </c>
      <c r="AJ407" s="322">
        <v>30</v>
      </c>
      <c r="AK407" s="319" t="s">
        <v>1709</v>
      </c>
      <c r="AL407" s="323" t="s">
        <v>1877</v>
      </c>
      <c r="AM407" s="319" t="s">
        <v>2572</v>
      </c>
      <c r="AN407" s="319" t="s">
        <v>2573</v>
      </c>
      <c r="AO407" s="319" t="s">
        <v>1633</v>
      </c>
      <c r="AP407" s="183" t="s">
        <v>2861</v>
      </c>
      <c r="AQ407" s="183" t="s">
        <v>2113</v>
      </c>
      <c r="AS407" s="183" t="s">
        <v>1634</v>
      </c>
      <c r="AT407" s="183" t="s">
        <v>1817</v>
      </c>
      <c r="AU407" s="183" t="str">
        <f t="shared" si="12"/>
        <v>SMS</v>
      </c>
      <c r="AV407" s="324">
        <f t="shared" si="13"/>
        <v>47025</v>
      </c>
    </row>
    <row r="408" spans="1:48" x14ac:dyDescent="0.25">
      <c r="A408" s="319" t="s">
        <v>1867</v>
      </c>
      <c r="B408" s="319" t="s">
        <v>1838</v>
      </c>
      <c r="C408" s="319" t="s">
        <v>1868</v>
      </c>
      <c r="D408" s="319" t="s">
        <v>1869</v>
      </c>
      <c r="E408" s="320">
        <v>45782</v>
      </c>
      <c r="F408" s="319" t="s">
        <v>2870</v>
      </c>
      <c r="G408" s="319" t="s">
        <v>1633</v>
      </c>
      <c r="H408" s="319">
        <v>50200010</v>
      </c>
      <c r="I408" s="319" t="s">
        <v>2871</v>
      </c>
      <c r="J408" s="319" t="s">
        <v>1633</v>
      </c>
      <c r="K408" s="319" t="s">
        <v>1635</v>
      </c>
      <c r="L408" s="320">
        <v>45782</v>
      </c>
      <c r="M408" s="319" t="s">
        <v>2865</v>
      </c>
      <c r="N408" s="319" t="s">
        <v>1633</v>
      </c>
      <c r="O408" s="320"/>
      <c r="P408" s="319" t="s">
        <v>1873</v>
      </c>
      <c r="Q408" s="319" t="s">
        <v>89</v>
      </c>
      <c r="R408" s="321">
        <v>2.08</v>
      </c>
      <c r="S408" s="319" t="s">
        <v>89</v>
      </c>
      <c r="T408" s="321">
        <v>2.08</v>
      </c>
      <c r="U408" s="319" t="s">
        <v>306</v>
      </c>
      <c r="V408" s="319" t="s">
        <v>307</v>
      </c>
      <c r="W408" s="319" t="s">
        <v>1633</v>
      </c>
      <c r="X408" s="319" t="s">
        <v>1633</v>
      </c>
      <c r="Y408" s="319" t="s">
        <v>1633</v>
      </c>
      <c r="Z408" s="319" t="s">
        <v>1633</v>
      </c>
      <c r="AA408" s="319" t="s">
        <v>1874</v>
      </c>
      <c r="AB408" s="319" t="s">
        <v>1633</v>
      </c>
      <c r="AC408" s="320">
        <v>45782</v>
      </c>
      <c r="AD408" s="319"/>
      <c r="AE408" s="319"/>
      <c r="AF408" s="319" t="s">
        <v>1633</v>
      </c>
      <c r="AG408" s="319" t="s">
        <v>1633</v>
      </c>
      <c r="AH408" s="319" t="s">
        <v>1875</v>
      </c>
      <c r="AI408" s="319" t="s">
        <v>1876</v>
      </c>
      <c r="AJ408" s="322">
        <v>20</v>
      </c>
      <c r="AK408" s="319" t="s">
        <v>1709</v>
      </c>
      <c r="AL408" s="323" t="s">
        <v>1877</v>
      </c>
      <c r="AM408" s="319" t="s">
        <v>2085</v>
      </c>
      <c r="AN408" s="319" t="s">
        <v>2086</v>
      </c>
      <c r="AO408" s="319" t="s">
        <v>1633</v>
      </c>
      <c r="AP408" s="183" t="s">
        <v>2861</v>
      </c>
      <c r="AQ408" s="183" t="s">
        <v>2113</v>
      </c>
      <c r="AS408" s="183" t="s">
        <v>1634</v>
      </c>
      <c r="AT408" s="183" t="s">
        <v>1817</v>
      </c>
      <c r="AU408" s="183" t="str">
        <f t="shared" si="12"/>
        <v>SMS</v>
      </c>
      <c r="AV408" s="324">
        <f t="shared" si="13"/>
        <v>34320</v>
      </c>
    </row>
    <row r="409" spans="1:48" x14ac:dyDescent="0.25">
      <c r="A409" s="319" t="s">
        <v>1867</v>
      </c>
      <c r="B409" s="319" t="s">
        <v>1838</v>
      </c>
      <c r="C409" s="319" t="s">
        <v>1868</v>
      </c>
      <c r="D409" s="319" t="s">
        <v>1869</v>
      </c>
      <c r="E409" s="320">
        <v>45783</v>
      </c>
      <c r="F409" s="319" t="s">
        <v>2872</v>
      </c>
      <c r="G409" s="319" t="s">
        <v>1633</v>
      </c>
      <c r="H409" s="319">
        <v>50200010</v>
      </c>
      <c r="I409" s="319" t="s">
        <v>2873</v>
      </c>
      <c r="J409" s="319" t="s">
        <v>1633</v>
      </c>
      <c r="K409" s="319" t="s">
        <v>1635</v>
      </c>
      <c r="L409" s="320">
        <v>45783</v>
      </c>
      <c r="M409" s="319" t="s">
        <v>2874</v>
      </c>
      <c r="N409" s="319" t="s">
        <v>1633</v>
      </c>
      <c r="O409" s="320"/>
      <c r="P409" s="319" t="s">
        <v>1873</v>
      </c>
      <c r="Q409" s="319" t="s">
        <v>89</v>
      </c>
      <c r="R409" s="321">
        <v>78.59</v>
      </c>
      <c r="S409" s="319" t="s">
        <v>89</v>
      </c>
      <c r="T409" s="321">
        <v>78.59</v>
      </c>
      <c r="U409" s="319" t="s">
        <v>306</v>
      </c>
      <c r="V409" s="319" t="s">
        <v>307</v>
      </c>
      <c r="W409" s="319" t="s">
        <v>1633</v>
      </c>
      <c r="X409" s="319" t="s">
        <v>1633</v>
      </c>
      <c r="Y409" s="319" t="s">
        <v>1633</v>
      </c>
      <c r="Z409" s="319" t="s">
        <v>1633</v>
      </c>
      <c r="AA409" s="319" t="s">
        <v>1874</v>
      </c>
      <c r="AB409" s="319" t="s">
        <v>1633</v>
      </c>
      <c r="AC409" s="320">
        <v>45783</v>
      </c>
      <c r="AD409" s="319"/>
      <c r="AE409" s="319"/>
      <c r="AF409" s="319" t="s">
        <v>1633</v>
      </c>
      <c r="AG409" s="319" t="s">
        <v>1633</v>
      </c>
      <c r="AH409" s="319" t="s">
        <v>1875</v>
      </c>
      <c r="AI409" s="319" t="s">
        <v>1876</v>
      </c>
      <c r="AJ409" s="322">
        <v>100</v>
      </c>
      <c r="AK409" s="319" t="s">
        <v>2025</v>
      </c>
      <c r="AL409" s="323" t="s">
        <v>1877</v>
      </c>
      <c r="AM409" s="319" t="s">
        <v>2026</v>
      </c>
      <c r="AN409" s="319" t="s">
        <v>2027</v>
      </c>
      <c r="AO409" s="319" t="s">
        <v>1633</v>
      </c>
      <c r="AP409" s="183" t="s">
        <v>2861</v>
      </c>
      <c r="AQ409" s="183" t="s">
        <v>2113</v>
      </c>
      <c r="AS409" s="183" t="s">
        <v>1634</v>
      </c>
      <c r="AT409" s="183" t="s">
        <v>1817</v>
      </c>
      <c r="AU409" s="183" t="str">
        <f t="shared" si="12"/>
        <v>SMS</v>
      </c>
      <c r="AV409" s="324">
        <f t="shared" si="13"/>
        <v>1296735</v>
      </c>
    </row>
    <row r="410" spans="1:48" x14ac:dyDescent="0.25">
      <c r="A410" s="319" t="s">
        <v>1867</v>
      </c>
      <c r="B410" s="319" t="s">
        <v>1838</v>
      </c>
      <c r="C410" s="319" t="s">
        <v>1868</v>
      </c>
      <c r="D410" s="319" t="s">
        <v>1869</v>
      </c>
      <c r="E410" s="320">
        <v>45783</v>
      </c>
      <c r="F410" s="319" t="s">
        <v>2875</v>
      </c>
      <c r="G410" s="319" t="s">
        <v>1633</v>
      </c>
      <c r="H410" s="319">
        <v>50200010</v>
      </c>
      <c r="I410" s="319" t="s">
        <v>2876</v>
      </c>
      <c r="J410" s="319" t="s">
        <v>1633</v>
      </c>
      <c r="K410" s="319" t="s">
        <v>1635</v>
      </c>
      <c r="L410" s="320">
        <v>45783</v>
      </c>
      <c r="M410" s="319" t="s">
        <v>2874</v>
      </c>
      <c r="N410" s="319" t="s">
        <v>1633</v>
      </c>
      <c r="O410" s="320"/>
      <c r="P410" s="319" t="s">
        <v>1873</v>
      </c>
      <c r="Q410" s="319" t="s">
        <v>89</v>
      </c>
      <c r="R410" s="321">
        <v>48.34</v>
      </c>
      <c r="S410" s="319" t="s">
        <v>89</v>
      </c>
      <c r="T410" s="321">
        <v>48.34</v>
      </c>
      <c r="U410" s="319" t="s">
        <v>306</v>
      </c>
      <c r="V410" s="319" t="s">
        <v>307</v>
      </c>
      <c r="W410" s="319" t="s">
        <v>1633</v>
      </c>
      <c r="X410" s="319" t="s">
        <v>1633</v>
      </c>
      <c r="Y410" s="319" t="s">
        <v>1633</v>
      </c>
      <c r="Z410" s="319" t="s">
        <v>1633</v>
      </c>
      <c r="AA410" s="319" t="s">
        <v>1874</v>
      </c>
      <c r="AB410" s="319" t="s">
        <v>1633</v>
      </c>
      <c r="AC410" s="320">
        <v>45783</v>
      </c>
      <c r="AD410" s="319"/>
      <c r="AE410" s="319"/>
      <c r="AF410" s="319" t="s">
        <v>1633</v>
      </c>
      <c r="AG410" s="319" t="s">
        <v>1633</v>
      </c>
      <c r="AH410" s="319" t="s">
        <v>1875</v>
      </c>
      <c r="AI410" s="319" t="s">
        <v>1876</v>
      </c>
      <c r="AJ410" s="322">
        <v>50</v>
      </c>
      <c r="AK410" s="319" t="s">
        <v>1935</v>
      </c>
      <c r="AL410" s="323" t="s">
        <v>1877</v>
      </c>
      <c r="AM410" s="319" t="s">
        <v>2549</v>
      </c>
      <c r="AN410" s="319" t="s">
        <v>2550</v>
      </c>
      <c r="AO410" s="319" t="s">
        <v>1633</v>
      </c>
      <c r="AP410" s="183" t="s">
        <v>2861</v>
      </c>
      <c r="AQ410" s="183" t="s">
        <v>2113</v>
      </c>
      <c r="AS410" s="183" t="s">
        <v>1634</v>
      </c>
      <c r="AT410" s="183" t="s">
        <v>1817</v>
      </c>
      <c r="AU410" s="183" t="str">
        <f t="shared" si="12"/>
        <v>SMS</v>
      </c>
      <c r="AV410" s="324">
        <f t="shared" si="13"/>
        <v>797610</v>
      </c>
    </row>
    <row r="411" spans="1:48" x14ac:dyDescent="0.25">
      <c r="A411" s="319" t="s">
        <v>1867</v>
      </c>
      <c r="B411" s="319" t="s">
        <v>1838</v>
      </c>
      <c r="C411" s="319" t="s">
        <v>1868</v>
      </c>
      <c r="D411" s="319" t="s">
        <v>1888</v>
      </c>
      <c r="E411" s="320">
        <v>45783</v>
      </c>
      <c r="F411" s="319" t="s">
        <v>1633</v>
      </c>
      <c r="G411" s="319" t="s">
        <v>1633</v>
      </c>
      <c r="H411" s="319">
        <v>50800020</v>
      </c>
      <c r="I411" s="319" t="s">
        <v>2877</v>
      </c>
      <c r="J411" s="319" t="s">
        <v>1633</v>
      </c>
      <c r="K411" s="319" t="s">
        <v>454</v>
      </c>
      <c r="L411" s="320">
        <v>45783</v>
      </c>
      <c r="M411" s="319" t="s">
        <v>2874</v>
      </c>
      <c r="N411" s="319" t="s">
        <v>2878</v>
      </c>
      <c r="O411" s="320"/>
      <c r="P411" s="319" t="s">
        <v>1873</v>
      </c>
      <c r="Q411" s="319" t="s">
        <v>1534</v>
      </c>
      <c r="R411" s="322">
        <v>14550000</v>
      </c>
      <c r="S411" s="319" t="s">
        <v>89</v>
      </c>
      <c r="T411" s="321">
        <v>863.35</v>
      </c>
      <c r="U411" s="319" t="s">
        <v>306</v>
      </c>
      <c r="V411" s="319" t="s">
        <v>307</v>
      </c>
      <c r="W411" s="319" t="s">
        <v>1633</v>
      </c>
      <c r="X411" s="319" t="s">
        <v>1633</v>
      </c>
      <c r="Y411" s="319" t="s">
        <v>1633</v>
      </c>
      <c r="Z411" s="319" t="s">
        <v>1633</v>
      </c>
      <c r="AA411" s="319" t="s">
        <v>1874</v>
      </c>
      <c r="AB411" s="319" t="s">
        <v>1633</v>
      </c>
      <c r="AC411" s="320">
        <v>45783</v>
      </c>
      <c r="AD411" s="319"/>
      <c r="AE411" s="319"/>
      <c r="AF411" s="319" t="s">
        <v>1633</v>
      </c>
      <c r="AG411" s="319" t="s">
        <v>2879</v>
      </c>
      <c r="AH411" s="319" t="s">
        <v>1875</v>
      </c>
      <c r="AI411" s="319" t="s">
        <v>1876</v>
      </c>
      <c r="AJ411" s="322">
        <v>3</v>
      </c>
      <c r="AK411" s="319" t="s">
        <v>1709</v>
      </c>
      <c r="AL411" s="323" t="s">
        <v>1877</v>
      </c>
      <c r="AM411" s="319" t="s">
        <v>1633</v>
      </c>
      <c r="AN411" s="319" t="s">
        <v>1633</v>
      </c>
      <c r="AO411" s="319" t="s">
        <v>1633</v>
      </c>
      <c r="AP411" s="183" t="s">
        <v>1880</v>
      </c>
      <c r="AQ411" s="183" t="s">
        <v>2113</v>
      </c>
      <c r="AS411" s="183" t="s">
        <v>1641</v>
      </c>
      <c r="AT411" s="183" t="s">
        <v>1817</v>
      </c>
      <c r="AU411" s="183" t="str">
        <f t="shared" si="12"/>
        <v>SMS</v>
      </c>
      <c r="AV411" s="324">
        <f t="shared" si="13"/>
        <v>14550000</v>
      </c>
    </row>
    <row r="412" spans="1:48" x14ac:dyDescent="0.25">
      <c r="A412" s="319" t="s">
        <v>1867</v>
      </c>
      <c r="B412" s="319" t="s">
        <v>1838</v>
      </c>
      <c r="C412" s="319" t="s">
        <v>1868</v>
      </c>
      <c r="D412" s="319" t="s">
        <v>1882</v>
      </c>
      <c r="E412" s="320">
        <v>45784</v>
      </c>
      <c r="F412" s="319" t="s">
        <v>2880</v>
      </c>
      <c r="G412" s="319" t="s">
        <v>1884</v>
      </c>
      <c r="H412" s="319">
        <v>50300050</v>
      </c>
      <c r="I412" s="319" t="s">
        <v>2881</v>
      </c>
      <c r="J412" s="319" t="s">
        <v>1633</v>
      </c>
      <c r="K412" s="319" t="s">
        <v>1373</v>
      </c>
      <c r="L412" s="320">
        <v>45784</v>
      </c>
      <c r="M412" s="319" t="s">
        <v>1886</v>
      </c>
      <c r="N412" s="319" t="s">
        <v>1948</v>
      </c>
      <c r="O412" s="320"/>
      <c r="P412" s="319" t="s">
        <v>1873</v>
      </c>
      <c r="Q412" s="319" t="s">
        <v>1534</v>
      </c>
      <c r="R412" s="322">
        <v>10310516</v>
      </c>
      <c r="S412" s="319" t="s">
        <v>89</v>
      </c>
      <c r="T412" s="321">
        <v>617.16999999999996</v>
      </c>
      <c r="U412" s="319" t="s">
        <v>306</v>
      </c>
      <c r="V412" s="319" t="s">
        <v>307</v>
      </c>
      <c r="W412" s="319" t="s">
        <v>1633</v>
      </c>
      <c r="X412" s="319" t="s">
        <v>1633</v>
      </c>
      <c r="Y412" s="319" t="s">
        <v>1633</v>
      </c>
      <c r="Z412" s="319" t="s">
        <v>1633</v>
      </c>
      <c r="AA412" s="319" t="s">
        <v>1874</v>
      </c>
      <c r="AB412" s="319" t="s">
        <v>1633</v>
      </c>
      <c r="AC412" s="320">
        <v>45784</v>
      </c>
      <c r="AD412" s="319"/>
      <c r="AE412" s="319"/>
      <c r="AF412" s="319" t="s">
        <v>1633</v>
      </c>
      <c r="AG412" s="319" t="s">
        <v>1633</v>
      </c>
      <c r="AH412" s="319" t="s">
        <v>1875</v>
      </c>
      <c r="AI412" s="319" t="s">
        <v>1876</v>
      </c>
      <c r="AJ412" s="325">
        <v>0</v>
      </c>
      <c r="AK412" s="319" t="s">
        <v>1633</v>
      </c>
      <c r="AL412" s="319" t="s">
        <v>1633</v>
      </c>
      <c r="AM412" s="319" t="s">
        <v>1633</v>
      </c>
      <c r="AN412" s="319" t="s">
        <v>1633</v>
      </c>
      <c r="AO412" s="319" t="s">
        <v>1633</v>
      </c>
      <c r="AP412" s="183" t="s">
        <v>1880</v>
      </c>
      <c r="AQ412" s="183" t="s">
        <v>2113</v>
      </c>
      <c r="AS412" s="183" t="s">
        <v>1636</v>
      </c>
      <c r="AT412" s="183" t="s">
        <v>1817</v>
      </c>
      <c r="AU412" s="183" t="str">
        <f t="shared" si="12"/>
        <v>SMS</v>
      </c>
      <c r="AV412" s="324">
        <f t="shared" si="13"/>
        <v>10310516</v>
      </c>
    </row>
    <row r="413" spans="1:48" x14ac:dyDescent="0.25">
      <c r="A413" s="319" t="s">
        <v>1867</v>
      </c>
      <c r="B413" s="319" t="s">
        <v>1838</v>
      </c>
      <c r="C413" s="319" t="s">
        <v>1868</v>
      </c>
      <c r="D413" s="319" t="s">
        <v>1869</v>
      </c>
      <c r="E413" s="320">
        <v>45784</v>
      </c>
      <c r="F413" s="319" t="s">
        <v>2728</v>
      </c>
      <c r="G413" s="319" t="s">
        <v>1633</v>
      </c>
      <c r="H413" s="319">
        <v>50200010</v>
      </c>
      <c r="I413" s="319" t="s">
        <v>2882</v>
      </c>
      <c r="J413" s="319" t="s">
        <v>1633</v>
      </c>
      <c r="K413" s="319" t="s">
        <v>1635</v>
      </c>
      <c r="L413" s="320">
        <v>45784</v>
      </c>
      <c r="M413" s="319" t="s">
        <v>2883</v>
      </c>
      <c r="N413" s="319" t="s">
        <v>1633</v>
      </c>
      <c r="O413" s="320"/>
      <c r="P413" s="319" t="s">
        <v>1873</v>
      </c>
      <c r="Q413" s="319" t="s">
        <v>89</v>
      </c>
      <c r="R413" s="321">
        <v>1681.46</v>
      </c>
      <c r="S413" s="319" t="s">
        <v>89</v>
      </c>
      <c r="T413" s="321">
        <v>1681.46</v>
      </c>
      <c r="U413" s="319" t="s">
        <v>306</v>
      </c>
      <c r="V413" s="319" t="s">
        <v>307</v>
      </c>
      <c r="W413" s="319" t="s">
        <v>1633</v>
      </c>
      <c r="X413" s="319" t="s">
        <v>1633</v>
      </c>
      <c r="Y413" s="319" t="s">
        <v>1633</v>
      </c>
      <c r="Z413" s="319" t="s">
        <v>1633</v>
      </c>
      <c r="AA413" s="319" t="s">
        <v>1874</v>
      </c>
      <c r="AB413" s="319" t="s">
        <v>1633</v>
      </c>
      <c r="AC413" s="320">
        <v>45784</v>
      </c>
      <c r="AD413" s="319"/>
      <c r="AE413" s="319"/>
      <c r="AF413" s="319" t="s">
        <v>1633</v>
      </c>
      <c r="AG413" s="319" t="s">
        <v>1633</v>
      </c>
      <c r="AH413" s="319" t="s">
        <v>1875</v>
      </c>
      <c r="AI413" s="319" t="s">
        <v>1876</v>
      </c>
      <c r="AJ413" s="322">
        <v>10</v>
      </c>
      <c r="AK413" s="319" t="s">
        <v>1709</v>
      </c>
      <c r="AL413" s="323" t="s">
        <v>1877</v>
      </c>
      <c r="AM413" s="319" t="s">
        <v>2729</v>
      </c>
      <c r="AN413" s="319" t="s">
        <v>2730</v>
      </c>
      <c r="AO413" s="319" t="s">
        <v>1633</v>
      </c>
      <c r="AP413" s="183" t="s">
        <v>2861</v>
      </c>
      <c r="AQ413" s="183" t="s">
        <v>2113</v>
      </c>
      <c r="AS413" s="183" t="s">
        <v>1634</v>
      </c>
      <c r="AT413" s="183" t="s">
        <v>1817</v>
      </c>
      <c r="AU413" s="183" t="str">
        <f t="shared" si="12"/>
        <v>SMS</v>
      </c>
      <c r="AV413" s="324">
        <f t="shared" si="13"/>
        <v>27744090</v>
      </c>
    </row>
    <row r="414" spans="1:48" x14ac:dyDescent="0.25">
      <c r="A414" s="319" t="s">
        <v>1867</v>
      </c>
      <c r="B414" s="319" t="s">
        <v>1838</v>
      </c>
      <c r="C414" s="319" t="s">
        <v>1868</v>
      </c>
      <c r="D414" s="319" t="s">
        <v>1869</v>
      </c>
      <c r="E414" s="320">
        <v>45784</v>
      </c>
      <c r="F414" s="319" t="s">
        <v>2884</v>
      </c>
      <c r="G414" s="319" t="s">
        <v>1633</v>
      </c>
      <c r="H414" s="319">
        <v>50200010</v>
      </c>
      <c r="I414" s="319" t="s">
        <v>2882</v>
      </c>
      <c r="J414" s="319" t="s">
        <v>1633</v>
      </c>
      <c r="K414" s="319" t="s">
        <v>1635</v>
      </c>
      <c r="L414" s="320">
        <v>45784</v>
      </c>
      <c r="M414" s="319" t="s">
        <v>2883</v>
      </c>
      <c r="N414" s="319" t="s">
        <v>1633</v>
      </c>
      <c r="O414" s="320"/>
      <c r="P414" s="319" t="s">
        <v>1873</v>
      </c>
      <c r="Q414" s="319" t="s">
        <v>89</v>
      </c>
      <c r="R414" s="321">
        <v>1.87</v>
      </c>
      <c r="S414" s="319" t="s">
        <v>89</v>
      </c>
      <c r="T414" s="321">
        <v>1.87</v>
      </c>
      <c r="U414" s="319" t="s">
        <v>306</v>
      </c>
      <c r="V414" s="319" t="s">
        <v>307</v>
      </c>
      <c r="W414" s="319" t="s">
        <v>1633</v>
      </c>
      <c r="X414" s="319" t="s">
        <v>1633</v>
      </c>
      <c r="Y414" s="319" t="s">
        <v>1633</v>
      </c>
      <c r="Z414" s="319" t="s">
        <v>1633</v>
      </c>
      <c r="AA414" s="319" t="s">
        <v>1874</v>
      </c>
      <c r="AB414" s="319" t="s">
        <v>1633</v>
      </c>
      <c r="AC414" s="320">
        <v>45784</v>
      </c>
      <c r="AD414" s="319"/>
      <c r="AE414" s="319"/>
      <c r="AF414" s="319" t="s">
        <v>1633</v>
      </c>
      <c r="AG414" s="319" t="s">
        <v>1633</v>
      </c>
      <c r="AH414" s="319" t="s">
        <v>1875</v>
      </c>
      <c r="AI414" s="319" t="s">
        <v>1876</v>
      </c>
      <c r="AJ414" s="322">
        <v>100</v>
      </c>
      <c r="AK414" s="319" t="s">
        <v>1709</v>
      </c>
      <c r="AL414" s="323" t="s">
        <v>1877</v>
      </c>
      <c r="AM414" s="319" t="s">
        <v>2302</v>
      </c>
      <c r="AN414" s="319" t="s">
        <v>2303</v>
      </c>
      <c r="AO414" s="319" t="s">
        <v>1633</v>
      </c>
      <c r="AP414" s="183" t="s">
        <v>2861</v>
      </c>
      <c r="AQ414" s="183" t="s">
        <v>2113</v>
      </c>
      <c r="AS414" s="183" t="s">
        <v>1634</v>
      </c>
      <c r="AT414" s="183" t="s">
        <v>1817</v>
      </c>
      <c r="AU414" s="183" t="str">
        <f t="shared" si="12"/>
        <v>SMS</v>
      </c>
      <c r="AV414" s="324">
        <f t="shared" si="13"/>
        <v>30855</v>
      </c>
    </row>
    <row r="415" spans="1:48" x14ac:dyDescent="0.25">
      <c r="A415" s="319" t="s">
        <v>1867</v>
      </c>
      <c r="B415" s="319" t="s">
        <v>1838</v>
      </c>
      <c r="C415" s="319" t="s">
        <v>1868</v>
      </c>
      <c r="D415" s="319" t="s">
        <v>1869</v>
      </c>
      <c r="E415" s="320">
        <v>45784</v>
      </c>
      <c r="F415" s="319" t="s">
        <v>2884</v>
      </c>
      <c r="G415" s="319" t="s">
        <v>1633</v>
      </c>
      <c r="H415" s="319">
        <v>50200010</v>
      </c>
      <c r="I415" s="319" t="s">
        <v>2882</v>
      </c>
      <c r="J415" s="319" t="s">
        <v>1633</v>
      </c>
      <c r="K415" s="319" t="s">
        <v>1635</v>
      </c>
      <c r="L415" s="320">
        <v>45784</v>
      </c>
      <c r="M415" s="319" t="s">
        <v>2883</v>
      </c>
      <c r="N415" s="319" t="s">
        <v>1633</v>
      </c>
      <c r="O415" s="320"/>
      <c r="P415" s="319" t="s">
        <v>1873</v>
      </c>
      <c r="Q415" s="319" t="s">
        <v>89</v>
      </c>
      <c r="R415" s="321">
        <v>0.49</v>
      </c>
      <c r="S415" s="319" t="s">
        <v>89</v>
      </c>
      <c r="T415" s="321">
        <v>0.49</v>
      </c>
      <c r="U415" s="319" t="s">
        <v>306</v>
      </c>
      <c r="V415" s="319" t="s">
        <v>307</v>
      </c>
      <c r="W415" s="319" t="s">
        <v>1633</v>
      </c>
      <c r="X415" s="319" t="s">
        <v>1633</v>
      </c>
      <c r="Y415" s="319" t="s">
        <v>1633</v>
      </c>
      <c r="Z415" s="319" t="s">
        <v>1633</v>
      </c>
      <c r="AA415" s="319" t="s">
        <v>1874</v>
      </c>
      <c r="AB415" s="319" t="s">
        <v>1633</v>
      </c>
      <c r="AC415" s="320">
        <v>45784</v>
      </c>
      <c r="AD415" s="319"/>
      <c r="AE415" s="319"/>
      <c r="AF415" s="319" t="s">
        <v>1633</v>
      </c>
      <c r="AG415" s="319" t="s">
        <v>1633</v>
      </c>
      <c r="AH415" s="319" t="s">
        <v>1875</v>
      </c>
      <c r="AI415" s="319" t="s">
        <v>1876</v>
      </c>
      <c r="AJ415" s="322">
        <v>100</v>
      </c>
      <c r="AK415" s="319" t="s">
        <v>1709</v>
      </c>
      <c r="AL415" s="323" t="s">
        <v>1877</v>
      </c>
      <c r="AM415" s="319" t="s">
        <v>2271</v>
      </c>
      <c r="AN415" s="319" t="s">
        <v>2272</v>
      </c>
      <c r="AO415" s="319" t="s">
        <v>1633</v>
      </c>
      <c r="AP415" s="183" t="s">
        <v>2861</v>
      </c>
      <c r="AQ415" s="183" t="s">
        <v>2113</v>
      </c>
      <c r="AS415" s="183" t="s">
        <v>1634</v>
      </c>
      <c r="AT415" s="183" t="s">
        <v>1817</v>
      </c>
      <c r="AU415" s="183" t="str">
        <f t="shared" si="12"/>
        <v>SMS</v>
      </c>
      <c r="AV415" s="324">
        <f t="shared" si="13"/>
        <v>8085</v>
      </c>
    </row>
    <row r="416" spans="1:48" x14ac:dyDescent="0.25">
      <c r="A416" s="319" t="s">
        <v>1867</v>
      </c>
      <c r="B416" s="319" t="s">
        <v>1838</v>
      </c>
      <c r="C416" s="319" t="s">
        <v>1868</v>
      </c>
      <c r="D416" s="319" t="s">
        <v>1869</v>
      </c>
      <c r="E416" s="320">
        <v>45784</v>
      </c>
      <c r="F416" s="319" t="s">
        <v>2885</v>
      </c>
      <c r="G416" s="319" t="s">
        <v>1633</v>
      </c>
      <c r="H416" s="319">
        <v>50200010</v>
      </c>
      <c r="I416" s="319" t="s">
        <v>2882</v>
      </c>
      <c r="J416" s="319" t="s">
        <v>1633</v>
      </c>
      <c r="K416" s="319" t="s">
        <v>1635</v>
      </c>
      <c r="L416" s="320">
        <v>45784</v>
      </c>
      <c r="M416" s="319" t="s">
        <v>2883</v>
      </c>
      <c r="N416" s="319" t="s">
        <v>1633</v>
      </c>
      <c r="O416" s="320"/>
      <c r="P416" s="319" t="s">
        <v>1873</v>
      </c>
      <c r="Q416" s="319" t="s">
        <v>89</v>
      </c>
      <c r="R416" s="321">
        <v>21.36</v>
      </c>
      <c r="S416" s="319" t="s">
        <v>89</v>
      </c>
      <c r="T416" s="321">
        <v>21.36</v>
      </c>
      <c r="U416" s="319" t="s">
        <v>306</v>
      </c>
      <c r="V416" s="319" t="s">
        <v>307</v>
      </c>
      <c r="W416" s="319" t="s">
        <v>1633</v>
      </c>
      <c r="X416" s="319" t="s">
        <v>1633</v>
      </c>
      <c r="Y416" s="319" t="s">
        <v>1633</v>
      </c>
      <c r="Z416" s="319" t="s">
        <v>1633</v>
      </c>
      <c r="AA416" s="319" t="s">
        <v>1874</v>
      </c>
      <c r="AB416" s="319" t="s">
        <v>1633</v>
      </c>
      <c r="AC416" s="320">
        <v>45784</v>
      </c>
      <c r="AD416" s="319"/>
      <c r="AE416" s="319"/>
      <c r="AF416" s="319" t="s">
        <v>1633</v>
      </c>
      <c r="AG416" s="319" t="s">
        <v>1633</v>
      </c>
      <c r="AH416" s="319" t="s">
        <v>1875</v>
      </c>
      <c r="AI416" s="319" t="s">
        <v>1876</v>
      </c>
      <c r="AJ416" s="322">
        <v>6</v>
      </c>
      <c r="AK416" s="319" t="s">
        <v>1709</v>
      </c>
      <c r="AL416" s="323" t="s">
        <v>1877</v>
      </c>
      <c r="AM416" s="319" t="s">
        <v>2886</v>
      </c>
      <c r="AN416" s="319" t="s">
        <v>2887</v>
      </c>
      <c r="AO416" s="319" t="s">
        <v>1633</v>
      </c>
      <c r="AP416" s="183" t="s">
        <v>2861</v>
      </c>
      <c r="AQ416" s="183" t="s">
        <v>2113</v>
      </c>
      <c r="AS416" s="183" t="s">
        <v>1634</v>
      </c>
      <c r="AT416" s="183" t="s">
        <v>1817</v>
      </c>
      <c r="AU416" s="183" t="str">
        <f t="shared" si="12"/>
        <v>SMS</v>
      </c>
      <c r="AV416" s="324">
        <f t="shared" si="13"/>
        <v>352440</v>
      </c>
    </row>
    <row r="417" spans="1:48" x14ac:dyDescent="0.25">
      <c r="A417" s="319" t="s">
        <v>1867</v>
      </c>
      <c r="B417" s="319" t="s">
        <v>1838</v>
      </c>
      <c r="C417" s="319" t="s">
        <v>1868</v>
      </c>
      <c r="D417" s="319" t="s">
        <v>1869</v>
      </c>
      <c r="E417" s="320">
        <v>45784</v>
      </c>
      <c r="F417" s="319" t="s">
        <v>2888</v>
      </c>
      <c r="G417" s="319" t="s">
        <v>1633</v>
      </c>
      <c r="H417" s="319">
        <v>53100010</v>
      </c>
      <c r="I417" s="319" t="s">
        <v>2889</v>
      </c>
      <c r="J417" s="319" t="s">
        <v>1633</v>
      </c>
      <c r="K417" s="319" t="s">
        <v>644</v>
      </c>
      <c r="L417" s="320">
        <v>45784</v>
      </c>
      <c r="M417" s="319" t="s">
        <v>2883</v>
      </c>
      <c r="N417" s="319" t="s">
        <v>1633</v>
      </c>
      <c r="O417" s="320"/>
      <c r="P417" s="319" t="s">
        <v>1873</v>
      </c>
      <c r="Q417" s="319" t="s">
        <v>89</v>
      </c>
      <c r="R417" s="321">
        <v>874.28</v>
      </c>
      <c r="S417" s="319" t="s">
        <v>89</v>
      </c>
      <c r="T417" s="321">
        <v>874.28</v>
      </c>
      <c r="U417" s="319" t="s">
        <v>306</v>
      </c>
      <c r="V417" s="319" t="s">
        <v>307</v>
      </c>
      <c r="W417" s="319" t="s">
        <v>1633</v>
      </c>
      <c r="X417" s="319" t="s">
        <v>1633</v>
      </c>
      <c r="Y417" s="319" t="s">
        <v>1633</v>
      </c>
      <c r="Z417" s="319" t="s">
        <v>1633</v>
      </c>
      <c r="AA417" s="319" t="s">
        <v>1874</v>
      </c>
      <c r="AB417" s="319" t="s">
        <v>1633</v>
      </c>
      <c r="AC417" s="320">
        <v>45784</v>
      </c>
      <c r="AD417" s="319"/>
      <c r="AE417" s="319"/>
      <c r="AF417" s="319" t="s">
        <v>1633</v>
      </c>
      <c r="AG417" s="319" t="s">
        <v>1633</v>
      </c>
      <c r="AH417" s="319" t="s">
        <v>1875</v>
      </c>
      <c r="AI417" s="319" t="s">
        <v>1876</v>
      </c>
      <c r="AJ417" s="322">
        <v>200</v>
      </c>
      <c r="AK417" s="319" t="s">
        <v>1935</v>
      </c>
      <c r="AL417" s="323" t="s">
        <v>1877</v>
      </c>
      <c r="AM417" s="319" t="s">
        <v>1936</v>
      </c>
      <c r="AN417" s="319" t="s">
        <v>1937</v>
      </c>
      <c r="AO417" s="319" t="s">
        <v>1633</v>
      </c>
      <c r="AP417" s="183" t="s">
        <v>1880</v>
      </c>
      <c r="AQ417" s="183" t="s">
        <v>2113</v>
      </c>
      <c r="AS417" s="183" t="s">
        <v>1641</v>
      </c>
      <c r="AT417" s="183" t="s">
        <v>1817</v>
      </c>
      <c r="AU417" s="183" t="str">
        <f t="shared" si="12"/>
        <v>SMS</v>
      </c>
      <c r="AV417" s="324">
        <f t="shared" si="13"/>
        <v>14425620</v>
      </c>
    </row>
    <row r="418" spans="1:48" x14ac:dyDescent="0.25">
      <c r="A418" s="319" t="s">
        <v>1867</v>
      </c>
      <c r="B418" s="319" t="s">
        <v>1838</v>
      </c>
      <c r="C418" s="319" t="s">
        <v>1868</v>
      </c>
      <c r="D418" s="319" t="s">
        <v>1869</v>
      </c>
      <c r="E418" s="320">
        <v>45785</v>
      </c>
      <c r="F418" s="319" t="s">
        <v>2890</v>
      </c>
      <c r="G418" s="319" t="s">
        <v>1633</v>
      </c>
      <c r="H418" s="319">
        <v>50200010</v>
      </c>
      <c r="I418" s="319" t="s">
        <v>2891</v>
      </c>
      <c r="J418" s="319" t="s">
        <v>1633</v>
      </c>
      <c r="K418" s="319" t="s">
        <v>1635</v>
      </c>
      <c r="L418" s="320">
        <v>45785</v>
      </c>
      <c r="M418" s="319" t="s">
        <v>2892</v>
      </c>
      <c r="N418" s="319" t="s">
        <v>1633</v>
      </c>
      <c r="O418" s="320"/>
      <c r="P418" s="319" t="s">
        <v>1873</v>
      </c>
      <c r="Q418" s="319" t="s">
        <v>89</v>
      </c>
      <c r="R418" s="321">
        <v>2391.1799999999998</v>
      </c>
      <c r="S418" s="319" t="s">
        <v>89</v>
      </c>
      <c r="T418" s="321">
        <v>2391.1799999999998</v>
      </c>
      <c r="U418" s="319" t="s">
        <v>306</v>
      </c>
      <c r="V418" s="319" t="s">
        <v>307</v>
      </c>
      <c r="W418" s="319" t="s">
        <v>1633</v>
      </c>
      <c r="X418" s="319" t="s">
        <v>1633</v>
      </c>
      <c r="Y418" s="319" t="s">
        <v>1633</v>
      </c>
      <c r="Z418" s="319" t="s">
        <v>1633</v>
      </c>
      <c r="AA418" s="319" t="s">
        <v>1874</v>
      </c>
      <c r="AB418" s="319" t="s">
        <v>1633</v>
      </c>
      <c r="AC418" s="320">
        <v>45785</v>
      </c>
      <c r="AD418" s="319"/>
      <c r="AE418" s="319"/>
      <c r="AF418" s="319" t="s">
        <v>1633</v>
      </c>
      <c r="AG418" s="319" t="s">
        <v>1633</v>
      </c>
      <c r="AH418" s="319" t="s">
        <v>1875</v>
      </c>
      <c r="AI418" s="319" t="s">
        <v>1876</v>
      </c>
      <c r="AJ418" s="322">
        <v>150</v>
      </c>
      <c r="AK418" s="319" t="s">
        <v>1935</v>
      </c>
      <c r="AL418" s="323" t="s">
        <v>1877</v>
      </c>
      <c r="AM418" s="319" t="s">
        <v>2893</v>
      </c>
      <c r="AN418" s="319" t="s">
        <v>2894</v>
      </c>
      <c r="AO418" s="319" t="s">
        <v>1633</v>
      </c>
      <c r="AP418" s="183" t="s">
        <v>2861</v>
      </c>
      <c r="AQ418" s="183" t="s">
        <v>2113</v>
      </c>
      <c r="AS418" s="183" t="s">
        <v>1634</v>
      </c>
      <c r="AT418" s="183" t="s">
        <v>1817</v>
      </c>
      <c r="AU418" s="183" t="str">
        <f t="shared" si="12"/>
        <v>SMS</v>
      </c>
      <c r="AV418" s="324">
        <f t="shared" si="13"/>
        <v>39454470</v>
      </c>
    </row>
    <row r="419" spans="1:48" x14ac:dyDescent="0.25">
      <c r="A419" s="319" t="s">
        <v>1867</v>
      </c>
      <c r="B419" s="319" t="s">
        <v>1838</v>
      </c>
      <c r="C419" s="319" t="s">
        <v>1868</v>
      </c>
      <c r="D419" s="319" t="s">
        <v>1869</v>
      </c>
      <c r="E419" s="320">
        <v>45785</v>
      </c>
      <c r="F419" s="319" t="s">
        <v>2890</v>
      </c>
      <c r="G419" s="319" t="s">
        <v>1633</v>
      </c>
      <c r="H419" s="319">
        <v>50200010</v>
      </c>
      <c r="I419" s="319" t="s">
        <v>2891</v>
      </c>
      <c r="J419" s="319" t="s">
        <v>1633</v>
      </c>
      <c r="K419" s="319" t="s">
        <v>1635</v>
      </c>
      <c r="L419" s="320">
        <v>45785</v>
      </c>
      <c r="M419" s="319" t="s">
        <v>2892</v>
      </c>
      <c r="N419" s="319" t="s">
        <v>1633</v>
      </c>
      <c r="O419" s="320"/>
      <c r="P419" s="319" t="s">
        <v>1873</v>
      </c>
      <c r="Q419" s="319" t="s">
        <v>89</v>
      </c>
      <c r="R419" s="321">
        <v>1983.49</v>
      </c>
      <c r="S419" s="319" t="s">
        <v>89</v>
      </c>
      <c r="T419" s="321">
        <v>1983.49</v>
      </c>
      <c r="U419" s="319" t="s">
        <v>306</v>
      </c>
      <c r="V419" s="319" t="s">
        <v>307</v>
      </c>
      <c r="W419" s="319" t="s">
        <v>1633</v>
      </c>
      <c r="X419" s="319" t="s">
        <v>1633</v>
      </c>
      <c r="Y419" s="319" t="s">
        <v>1633</v>
      </c>
      <c r="Z419" s="319" t="s">
        <v>1633</v>
      </c>
      <c r="AA419" s="319" t="s">
        <v>1874</v>
      </c>
      <c r="AB419" s="319" t="s">
        <v>1633</v>
      </c>
      <c r="AC419" s="320">
        <v>45785</v>
      </c>
      <c r="AD419" s="319"/>
      <c r="AE419" s="319"/>
      <c r="AF419" s="319" t="s">
        <v>1633</v>
      </c>
      <c r="AG419" s="319" t="s">
        <v>1633</v>
      </c>
      <c r="AH419" s="319" t="s">
        <v>1875</v>
      </c>
      <c r="AI419" s="319" t="s">
        <v>1876</v>
      </c>
      <c r="AJ419" s="322">
        <v>50</v>
      </c>
      <c r="AK419" s="319" t="s">
        <v>1935</v>
      </c>
      <c r="AL419" s="323" t="s">
        <v>1877</v>
      </c>
      <c r="AM419" s="319" t="s">
        <v>2895</v>
      </c>
      <c r="AN419" s="319" t="s">
        <v>2896</v>
      </c>
      <c r="AO419" s="319" t="s">
        <v>1633</v>
      </c>
      <c r="AP419" s="183" t="s">
        <v>2861</v>
      </c>
      <c r="AQ419" s="183" t="s">
        <v>2113</v>
      </c>
      <c r="AS419" s="183" t="s">
        <v>1634</v>
      </c>
      <c r="AT419" s="183" t="s">
        <v>1817</v>
      </c>
      <c r="AU419" s="183" t="str">
        <f t="shared" si="12"/>
        <v>SMS</v>
      </c>
      <c r="AV419" s="324">
        <f t="shared" si="13"/>
        <v>32727585</v>
      </c>
    </row>
    <row r="420" spans="1:48" x14ac:dyDescent="0.25">
      <c r="A420" s="319" t="s">
        <v>1867</v>
      </c>
      <c r="B420" s="319" t="s">
        <v>1838</v>
      </c>
      <c r="C420" s="319" t="s">
        <v>1868</v>
      </c>
      <c r="D420" s="319" t="s">
        <v>1869</v>
      </c>
      <c r="E420" s="320">
        <v>45785</v>
      </c>
      <c r="F420" s="319" t="s">
        <v>2890</v>
      </c>
      <c r="G420" s="319" t="s">
        <v>1633</v>
      </c>
      <c r="H420" s="319">
        <v>50200010</v>
      </c>
      <c r="I420" s="319" t="s">
        <v>2891</v>
      </c>
      <c r="J420" s="319" t="s">
        <v>1633</v>
      </c>
      <c r="K420" s="319" t="s">
        <v>1635</v>
      </c>
      <c r="L420" s="320">
        <v>45785</v>
      </c>
      <c r="M420" s="319" t="s">
        <v>2892</v>
      </c>
      <c r="N420" s="319" t="s">
        <v>1633</v>
      </c>
      <c r="O420" s="320"/>
      <c r="P420" s="319" t="s">
        <v>1873</v>
      </c>
      <c r="Q420" s="319" t="s">
        <v>89</v>
      </c>
      <c r="R420" s="321">
        <v>2502.98</v>
      </c>
      <c r="S420" s="319" t="s">
        <v>89</v>
      </c>
      <c r="T420" s="321">
        <v>2502.98</v>
      </c>
      <c r="U420" s="319" t="s">
        <v>306</v>
      </c>
      <c r="V420" s="319" t="s">
        <v>307</v>
      </c>
      <c r="W420" s="319" t="s">
        <v>1633</v>
      </c>
      <c r="X420" s="319" t="s">
        <v>1633</v>
      </c>
      <c r="Y420" s="319" t="s">
        <v>1633</v>
      </c>
      <c r="Z420" s="319" t="s">
        <v>1633</v>
      </c>
      <c r="AA420" s="319" t="s">
        <v>1874</v>
      </c>
      <c r="AB420" s="319" t="s">
        <v>1633</v>
      </c>
      <c r="AC420" s="320">
        <v>45785</v>
      </c>
      <c r="AD420" s="319"/>
      <c r="AE420" s="319"/>
      <c r="AF420" s="319" t="s">
        <v>1633</v>
      </c>
      <c r="AG420" s="319" t="s">
        <v>1633</v>
      </c>
      <c r="AH420" s="319" t="s">
        <v>1875</v>
      </c>
      <c r="AI420" s="319" t="s">
        <v>1876</v>
      </c>
      <c r="AJ420" s="322">
        <v>50</v>
      </c>
      <c r="AK420" s="319" t="s">
        <v>1935</v>
      </c>
      <c r="AL420" s="323" t="s">
        <v>1877</v>
      </c>
      <c r="AM420" s="319" t="s">
        <v>2897</v>
      </c>
      <c r="AN420" s="319" t="s">
        <v>2898</v>
      </c>
      <c r="AO420" s="319" t="s">
        <v>1633</v>
      </c>
      <c r="AP420" s="183" t="s">
        <v>2861</v>
      </c>
      <c r="AQ420" s="183" t="s">
        <v>2113</v>
      </c>
      <c r="AS420" s="183" t="s">
        <v>1634</v>
      </c>
      <c r="AT420" s="183" t="s">
        <v>1817</v>
      </c>
      <c r="AU420" s="183" t="str">
        <f t="shared" si="12"/>
        <v>SMS</v>
      </c>
      <c r="AV420" s="324">
        <f t="shared" si="13"/>
        <v>41299170</v>
      </c>
    </row>
    <row r="421" spans="1:48" x14ac:dyDescent="0.25">
      <c r="A421" s="319" t="s">
        <v>1867</v>
      </c>
      <c r="B421" s="319" t="s">
        <v>1838</v>
      </c>
      <c r="C421" s="319" t="s">
        <v>1868</v>
      </c>
      <c r="D421" s="319" t="s">
        <v>1869</v>
      </c>
      <c r="E421" s="320">
        <v>45785</v>
      </c>
      <c r="F421" s="319" t="s">
        <v>2899</v>
      </c>
      <c r="G421" s="319" t="s">
        <v>1633</v>
      </c>
      <c r="H421" s="319">
        <v>50200010</v>
      </c>
      <c r="I421" s="319" t="s">
        <v>2891</v>
      </c>
      <c r="J421" s="319" t="s">
        <v>1633</v>
      </c>
      <c r="K421" s="319" t="s">
        <v>1635</v>
      </c>
      <c r="L421" s="320">
        <v>45785</v>
      </c>
      <c r="M421" s="319" t="s">
        <v>2892</v>
      </c>
      <c r="N421" s="319" t="s">
        <v>1633</v>
      </c>
      <c r="O421" s="320"/>
      <c r="P421" s="319" t="s">
        <v>1873</v>
      </c>
      <c r="Q421" s="319" t="s">
        <v>89</v>
      </c>
      <c r="R421" s="321">
        <v>96.67</v>
      </c>
      <c r="S421" s="319" t="s">
        <v>89</v>
      </c>
      <c r="T421" s="321">
        <v>96.67</v>
      </c>
      <c r="U421" s="319" t="s">
        <v>306</v>
      </c>
      <c r="V421" s="319" t="s">
        <v>307</v>
      </c>
      <c r="W421" s="319" t="s">
        <v>1633</v>
      </c>
      <c r="X421" s="319" t="s">
        <v>1633</v>
      </c>
      <c r="Y421" s="319" t="s">
        <v>1633</v>
      </c>
      <c r="Z421" s="319" t="s">
        <v>1633</v>
      </c>
      <c r="AA421" s="319" t="s">
        <v>1874</v>
      </c>
      <c r="AB421" s="319" t="s">
        <v>1633</v>
      </c>
      <c r="AC421" s="320">
        <v>45785</v>
      </c>
      <c r="AD421" s="319"/>
      <c r="AE421" s="319"/>
      <c r="AF421" s="319" t="s">
        <v>1633</v>
      </c>
      <c r="AG421" s="319" t="s">
        <v>1633</v>
      </c>
      <c r="AH421" s="319" t="s">
        <v>1875</v>
      </c>
      <c r="AI421" s="319" t="s">
        <v>1876</v>
      </c>
      <c r="AJ421" s="322">
        <v>100</v>
      </c>
      <c r="AK421" s="319" t="s">
        <v>1935</v>
      </c>
      <c r="AL421" s="323" t="s">
        <v>1877</v>
      </c>
      <c r="AM421" s="319" t="s">
        <v>2549</v>
      </c>
      <c r="AN421" s="319" t="s">
        <v>2550</v>
      </c>
      <c r="AO421" s="319" t="s">
        <v>1633</v>
      </c>
      <c r="AP421" s="183" t="s">
        <v>2861</v>
      </c>
      <c r="AQ421" s="183" t="s">
        <v>2113</v>
      </c>
      <c r="AS421" s="183" t="s">
        <v>1634</v>
      </c>
      <c r="AT421" s="183" t="s">
        <v>1817</v>
      </c>
      <c r="AU421" s="183" t="str">
        <f t="shared" si="12"/>
        <v>SMS</v>
      </c>
      <c r="AV421" s="324">
        <f t="shared" si="13"/>
        <v>1595055</v>
      </c>
    </row>
    <row r="422" spans="1:48" x14ac:dyDescent="0.25">
      <c r="A422" s="319" t="s">
        <v>1867</v>
      </c>
      <c r="B422" s="319" t="s">
        <v>1838</v>
      </c>
      <c r="C422" s="319" t="s">
        <v>1868</v>
      </c>
      <c r="D422" s="319" t="s">
        <v>1888</v>
      </c>
      <c r="E422" s="320">
        <v>45785</v>
      </c>
      <c r="F422" s="319" t="s">
        <v>1633</v>
      </c>
      <c r="G422" s="319" t="s">
        <v>1633</v>
      </c>
      <c r="H422" s="319">
        <v>50800020</v>
      </c>
      <c r="I422" s="319" t="s">
        <v>2900</v>
      </c>
      <c r="J422" s="319" t="s">
        <v>1633</v>
      </c>
      <c r="K422" s="319" t="s">
        <v>454</v>
      </c>
      <c r="L422" s="320">
        <v>45785</v>
      </c>
      <c r="M422" s="319" t="s">
        <v>2892</v>
      </c>
      <c r="N422" s="319" t="s">
        <v>2901</v>
      </c>
      <c r="O422" s="320"/>
      <c r="P422" s="319" t="s">
        <v>1873</v>
      </c>
      <c r="Q422" s="319" t="s">
        <v>1534</v>
      </c>
      <c r="R422" s="322">
        <v>5000000</v>
      </c>
      <c r="S422" s="319" t="s">
        <v>89</v>
      </c>
      <c r="T422" s="321">
        <v>299.29000000000002</v>
      </c>
      <c r="U422" s="319" t="s">
        <v>306</v>
      </c>
      <c r="V422" s="319" t="s">
        <v>307</v>
      </c>
      <c r="W422" s="319" t="s">
        <v>1633</v>
      </c>
      <c r="X422" s="319" t="s">
        <v>1633</v>
      </c>
      <c r="Y422" s="319" t="s">
        <v>1633</v>
      </c>
      <c r="Z422" s="319" t="s">
        <v>1633</v>
      </c>
      <c r="AA422" s="319" t="s">
        <v>1874</v>
      </c>
      <c r="AB422" s="319" t="s">
        <v>1633</v>
      </c>
      <c r="AC422" s="320">
        <v>45785</v>
      </c>
      <c r="AD422" s="319"/>
      <c r="AE422" s="319"/>
      <c r="AF422" s="319" t="s">
        <v>1633</v>
      </c>
      <c r="AG422" s="319" t="s">
        <v>2902</v>
      </c>
      <c r="AH422" s="319" t="s">
        <v>1875</v>
      </c>
      <c r="AI422" s="319" t="s">
        <v>1876</v>
      </c>
      <c r="AJ422" s="322">
        <v>5</v>
      </c>
      <c r="AK422" s="319" t="s">
        <v>1709</v>
      </c>
      <c r="AL422" s="323" t="s">
        <v>1877</v>
      </c>
      <c r="AM422" s="319" t="s">
        <v>1633</v>
      </c>
      <c r="AN422" s="319" t="s">
        <v>1633</v>
      </c>
      <c r="AO422" s="319" t="s">
        <v>1633</v>
      </c>
      <c r="AP422" s="183" t="s">
        <v>1880</v>
      </c>
      <c r="AQ422" s="183" t="s">
        <v>2113</v>
      </c>
      <c r="AS422" s="183" t="s">
        <v>1641</v>
      </c>
      <c r="AT422" s="183" t="s">
        <v>1817</v>
      </c>
      <c r="AU422" s="183" t="str">
        <f t="shared" si="12"/>
        <v>SMS</v>
      </c>
      <c r="AV422" s="324">
        <f t="shared" si="13"/>
        <v>5000000</v>
      </c>
    </row>
    <row r="423" spans="1:48" x14ac:dyDescent="0.25">
      <c r="A423" s="319" t="s">
        <v>1867</v>
      </c>
      <c r="B423" s="319" t="s">
        <v>1838</v>
      </c>
      <c r="C423" s="319" t="s">
        <v>1868</v>
      </c>
      <c r="D423" s="319" t="s">
        <v>1888</v>
      </c>
      <c r="E423" s="320">
        <v>45785</v>
      </c>
      <c r="F423" s="319" t="s">
        <v>1633</v>
      </c>
      <c r="G423" s="319" t="s">
        <v>1633</v>
      </c>
      <c r="H423" s="319">
        <v>50800020</v>
      </c>
      <c r="I423" s="319" t="s">
        <v>2903</v>
      </c>
      <c r="J423" s="319" t="s">
        <v>1633</v>
      </c>
      <c r="K423" s="319" t="s">
        <v>454</v>
      </c>
      <c r="L423" s="320">
        <v>45785</v>
      </c>
      <c r="M423" s="319" t="s">
        <v>2892</v>
      </c>
      <c r="N423" s="319" t="s">
        <v>2904</v>
      </c>
      <c r="O423" s="320"/>
      <c r="P423" s="319" t="s">
        <v>1873</v>
      </c>
      <c r="Q423" s="319" t="s">
        <v>1534</v>
      </c>
      <c r="R423" s="322">
        <v>36900000</v>
      </c>
      <c r="S423" s="319" t="s">
        <v>89</v>
      </c>
      <c r="T423" s="321">
        <v>2208.79</v>
      </c>
      <c r="U423" s="319" t="s">
        <v>306</v>
      </c>
      <c r="V423" s="319" t="s">
        <v>307</v>
      </c>
      <c r="W423" s="319" t="s">
        <v>1633</v>
      </c>
      <c r="X423" s="319" t="s">
        <v>1633</v>
      </c>
      <c r="Y423" s="319" t="s">
        <v>1633</v>
      </c>
      <c r="Z423" s="319" t="s">
        <v>1633</v>
      </c>
      <c r="AA423" s="319" t="s">
        <v>1874</v>
      </c>
      <c r="AB423" s="319" t="s">
        <v>1633</v>
      </c>
      <c r="AC423" s="320">
        <v>45785</v>
      </c>
      <c r="AD423" s="319"/>
      <c r="AE423" s="319"/>
      <c r="AF423" s="319" t="s">
        <v>1633</v>
      </c>
      <c r="AG423" s="319" t="s">
        <v>2905</v>
      </c>
      <c r="AH423" s="319" t="s">
        <v>1875</v>
      </c>
      <c r="AI423" s="319" t="s">
        <v>1876</v>
      </c>
      <c r="AJ423" s="322">
        <v>1</v>
      </c>
      <c r="AK423" s="319" t="s">
        <v>1960</v>
      </c>
      <c r="AL423" s="323" t="s">
        <v>1877</v>
      </c>
      <c r="AM423" s="319" t="s">
        <v>1633</v>
      </c>
      <c r="AN423" s="319" t="s">
        <v>1633</v>
      </c>
      <c r="AO423" s="319" t="s">
        <v>1633</v>
      </c>
      <c r="AP423" s="183" t="s">
        <v>1880</v>
      </c>
      <c r="AQ423" s="183" t="s">
        <v>2113</v>
      </c>
      <c r="AS423" s="183" t="s">
        <v>1641</v>
      </c>
      <c r="AT423" s="183" t="s">
        <v>1817</v>
      </c>
      <c r="AU423" s="183" t="str">
        <f t="shared" si="12"/>
        <v>SMS</v>
      </c>
      <c r="AV423" s="324">
        <f t="shared" si="13"/>
        <v>36900000</v>
      </c>
    </row>
    <row r="424" spans="1:48" x14ac:dyDescent="0.25">
      <c r="A424" s="319" t="s">
        <v>1867</v>
      </c>
      <c r="B424" s="319" t="s">
        <v>1838</v>
      </c>
      <c r="C424" s="319" t="s">
        <v>1868</v>
      </c>
      <c r="D424" s="319" t="s">
        <v>1888</v>
      </c>
      <c r="E424" s="320">
        <v>45786</v>
      </c>
      <c r="F424" s="319" t="s">
        <v>1633</v>
      </c>
      <c r="G424" s="319" t="s">
        <v>1633</v>
      </c>
      <c r="H424" s="319">
        <v>50800020</v>
      </c>
      <c r="I424" s="319" t="s">
        <v>2906</v>
      </c>
      <c r="J424" s="319" t="s">
        <v>1633</v>
      </c>
      <c r="K424" s="319" t="s">
        <v>454</v>
      </c>
      <c r="L424" s="320">
        <v>45786</v>
      </c>
      <c r="M424" s="319" t="s">
        <v>2907</v>
      </c>
      <c r="N424" s="319" t="s">
        <v>2908</v>
      </c>
      <c r="O424" s="320"/>
      <c r="P424" s="319" t="s">
        <v>1873</v>
      </c>
      <c r="Q424" s="319" t="s">
        <v>1534</v>
      </c>
      <c r="R424" s="322">
        <v>3000000</v>
      </c>
      <c r="S424" s="319" t="s">
        <v>89</v>
      </c>
      <c r="T424" s="321">
        <v>179.55</v>
      </c>
      <c r="U424" s="319" t="s">
        <v>306</v>
      </c>
      <c r="V424" s="319" t="s">
        <v>307</v>
      </c>
      <c r="W424" s="319" t="s">
        <v>1633</v>
      </c>
      <c r="X424" s="319" t="s">
        <v>1633</v>
      </c>
      <c r="Y424" s="319" t="s">
        <v>1633</v>
      </c>
      <c r="Z424" s="319" t="s">
        <v>1633</v>
      </c>
      <c r="AA424" s="319" t="s">
        <v>1874</v>
      </c>
      <c r="AB424" s="319" t="s">
        <v>1633</v>
      </c>
      <c r="AC424" s="320">
        <v>45786</v>
      </c>
      <c r="AD424" s="319"/>
      <c r="AE424" s="319"/>
      <c r="AF424" s="319" t="s">
        <v>1633</v>
      </c>
      <c r="AG424" s="319" t="s">
        <v>2909</v>
      </c>
      <c r="AH424" s="319" t="s">
        <v>1875</v>
      </c>
      <c r="AI424" s="319" t="s">
        <v>1876</v>
      </c>
      <c r="AJ424" s="322">
        <v>900</v>
      </c>
      <c r="AK424" s="319" t="s">
        <v>1935</v>
      </c>
      <c r="AL424" s="323" t="s">
        <v>1877</v>
      </c>
      <c r="AM424" s="319" t="s">
        <v>1633</v>
      </c>
      <c r="AN424" s="319" t="s">
        <v>1633</v>
      </c>
      <c r="AO424" s="319" t="s">
        <v>1633</v>
      </c>
      <c r="AP424" s="183" t="s">
        <v>1880</v>
      </c>
      <c r="AQ424" s="183" t="s">
        <v>2113</v>
      </c>
      <c r="AS424" s="183" t="s">
        <v>1641</v>
      </c>
      <c r="AT424" s="183" t="s">
        <v>1817</v>
      </c>
      <c r="AU424" s="183" t="str">
        <f t="shared" si="12"/>
        <v>SMS</v>
      </c>
      <c r="AV424" s="324">
        <f t="shared" si="13"/>
        <v>3000000</v>
      </c>
    </row>
    <row r="425" spans="1:48" x14ac:dyDescent="0.25">
      <c r="A425" s="319" t="s">
        <v>1867</v>
      </c>
      <c r="B425" s="319" t="s">
        <v>1838</v>
      </c>
      <c r="C425" s="319" t="s">
        <v>1868</v>
      </c>
      <c r="D425" s="319" t="s">
        <v>1888</v>
      </c>
      <c r="E425" s="320">
        <v>45786</v>
      </c>
      <c r="F425" s="319" t="s">
        <v>1633</v>
      </c>
      <c r="G425" s="319" t="s">
        <v>1633</v>
      </c>
      <c r="H425" s="319">
        <v>50800020</v>
      </c>
      <c r="I425" s="319" t="s">
        <v>2910</v>
      </c>
      <c r="J425" s="319" t="s">
        <v>1633</v>
      </c>
      <c r="K425" s="319" t="s">
        <v>454</v>
      </c>
      <c r="L425" s="320">
        <v>45786</v>
      </c>
      <c r="M425" s="319" t="s">
        <v>2907</v>
      </c>
      <c r="N425" s="319" t="s">
        <v>2911</v>
      </c>
      <c r="O425" s="320"/>
      <c r="P425" s="319" t="s">
        <v>1873</v>
      </c>
      <c r="Q425" s="319" t="s">
        <v>1534</v>
      </c>
      <c r="R425" s="322">
        <v>5398000</v>
      </c>
      <c r="S425" s="319" t="s">
        <v>89</v>
      </c>
      <c r="T425" s="321">
        <v>323.12</v>
      </c>
      <c r="U425" s="319" t="s">
        <v>306</v>
      </c>
      <c r="V425" s="319" t="s">
        <v>307</v>
      </c>
      <c r="W425" s="319" t="s">
        <v>1633</v>
      </c>
      <c r="X425" s="319" t="s">
        <v>1633</v>
      </c>
      <c r="Y425" s="319" t="s">
        <v>1633</v>
      </c>
      <c r="Z425" s="319" t="s">
        <v>1633</v>
      </c>
      <c r="AA425" s="319" t="s">
        <v>1874</v>
      </c>
      <c r="AB425" s="319" t="s">
        <v>1633</v>
      </c>
      <c r="AC425" s="320">
        <v>45786</v>
      </c>
      <c r="AD425" s="319"/>
      <c r="AE425" s="319"/>
      <c r="AF425" s="319" t="s">
        <v>1633</v>
      </c>
      <c r="AG425" s="319" t="s">
        <v>2912</v>
      </c>
      <c r="AH425" s="319" t="s">
        <v>1875</v>
      </c>
      <c r="AI425" s="319" t="s">
        <v>1876</v>
      </c>
      <c r="AJ425" s="322">
        <v>1</v>
      </c>
      <c r="AK425" s="319" t="s">
        <v>1709</v>
      </c>
      <c r="AL425" s="323" t="s">
        <v>1877</v>
      </c>
      <c r="AM425" s="319" t="s">
        <v>1633</v>
      </c>
      <c r="AN425" s="319" t="s">
        <v>1633</v>
      </c>
      <c r="AO425" s="319" t="s">
        <v>1633</v>
      </c>
      <c r="AP425" s="183" t="s">
        <v>1880</v>
      </c>
      <c r="AQ425" s="183" t="s">
        <v>2113</v>
      </c>
      <c r="AS425" s="183" t="s">
        <v>1641</v>
      </c>
      <c r="AT425" s="183" t="s">
        <v>1817</v>
      </c>
      <c r="AU425" s="183" t="str">
        <f t="shared" si="12"/>
        <v>SMS</v>
      </c>
      <c r="AV425" s="324">
        <f t="shared" si="13"/>
        <v>5398000</v>
      </c>
    </row>
    <row r="426" spans="1:48" x14ac:dyDescent="0.25">
      <c r="A426" s="319" t="s">
        <v>1867</v>
      </c>
      <c r="B426" s="319" t="s">
        <v>1838</v>
      </c>
      <c r="C426" s="319" t="s">
        <v>1868</v>
      </c>
      <c r="D426" s="319" t="s">
        <v>1869</v>
      </c>
      <c r="E426" s="320">
        <v>45787</v>
      </c>
      <c r="F426" s="319" t="s">
        <v>2913</v>
      </c>
      <c r="G426" s="319" t="s">
        <v>1633</v>
      </c>
      <c r="H426" s="319">
        <v>50200010</v>
      </c>
      <c r="I426" s="319" t="s">
        <v>2914</v>
      </c>
      <c r="J426" s="319" t="s">
        <v>1633</v>
      </c>
      <c r="K426" s="319" t="s">
        <v>1635</v>
      </c>
      <c r="L426" s="320">
        <v>45787</v>
      </c>
      <c r="M426" s="319" t="s">
        <v>2915</v>
      </c>
      <c r="N426" s="319" t="s">
        <v>1633</v>
      </c>
      <c r="O426" s="320"/>
      <c r="P426" s="319" t="s">
        <v>1873</v>
      </c>
      <c r="Q426" s="319" t="s">
        <v>89</v>
      </c>
      <c r="R426" s="321">
        <v>27.17</v>
      </c>
      <c r="S426" s="319" t="s">
        <v>89</v>
      </c>
      <c r="T426" s="321">
        <v>27.17</v>
      </c>
      <c r="U426" s="319" t="s">
        <v>306</v>
      </c>
      <c r="V426" s="319" t="s">
        <v>307</v>
      </c>
      <c r="W426" s="319" t="s">
        <v>1633</v>
      </c>
      <c r="X426" s="319" t="s">
        <v>1633</v>
      </c>
      <c r="Y426" s="319" t="s">
        <v>1633</v>
      </c>
      <c r="Z426" s="319" t="s">
        <v>1633</v>
      </c>
      <c r="AA426" s="319" t="s">
        <v>1874</v>
      </c>
      <c r="AB426" s="319" t="s">
        <v>1633</v>
      </c>
      <c r="AC426" s="320">
        <v>45787</v>
      </c>
      <c r="AD426" s="319"/>
      <c r="AE426" s="319"/>
      <c r="AF426" s="319" t="s">
        <v>1633</v>
      </c>
      <c r="AG426" s="319" t="s">
        <v>1633</v>
      </c>
      <c r="AH426" s="319" t="s">
        <v>1875</v>
      </c>
      <c r="AI426" s="319" t="s">
        <v>1876</v>
      </c>
      <c r="AJ426" s="322">
        <v>1</v>
      </c>
      <c r="AK426" s="319" t="s">
        <v>1709</v>
      </c>
      <c r="AL426" s="323" t="s">
        <v>1877</v>
      </c>
      <c r="AM426" s="319" t="s">
        <v>2916</v>
      </c>
      <c r="AN426" s="319" t="s">
        <v>2917</v>
      </c>
      <c r="AO426" s="319" t="s">
        <v>1633</v>
      </c>
      <c r="AP426" s="183" t="s">
        <v>2861</v>
      </c>
      <c r="AQ426" s="183" t="s">
        <v>2113</v>
      </c>
      <c r="AS426" s="183" t="s">
        <v>1634</v>
      </c>
      <c r="AT426" s="183" t="s">
        <v>1817</v>
      </c>
      <c r="AU426" s="183" t="str">
        <f t="shared" si="12"/>
        <v>SMS</v>
      </c>
      <c r="AV426" s="324">
        <f t="shared" si="13"/>
        <v>448305</v>
      </c>
    </row>
    <row r="427" spans="1:48" x14ac:dyDescent="0.25">
      <c r="A427" s="319" t="s">
        <v>1867</v>
      </c>
      <c r="B427" s="319" t="s">
        <v>1838</v>
      </c>
      <c r="C427" s="319" t="s">
        <v>1868</v>
      </c>
      <c r="D427" s="319" t="s">
        <v>1869</v>
      </c>
      <c r="E427" s="320">
        <v>45787</v>
      </c>
      <c r="F427" s="319" t="s">
        <v>2913</v>
      </c>
      <c r="G427" s="319" t="s">
        <v>1633</v>
      </c>
      <c r="H427" s="319">
        <v>50200010</v>
      </c>
      <c r="I427" s="319" t="s">
        <v>2914</v>
      </c>
      <c r="J427" s="319" t="s">
        <v>1633</v>
      </c>
      <c r="K427" s="319" t="s">
        <v>1635</v>
      </c>
      <c r="L427" s="320">
        <v>45787</v>
      </c>
      <c r="M427" s="319" t="s">
        <v>2915</v>
      </c>
      <c r="N427" s="319" t="s">
        <v>1633</v>
      </c>
      <c r="O427" s="320"/>
      <c r="P427" s="319" t="s">
        <v>1873</v>
      </c>
      <c r="Q427" s="319" t="s">
        <v>89</v>
      </c>
      <c r="R427" s="321">
        <v>9.27</v>
      </c>
      <c r="S427" s="319" t="s">
        <v>89</v>
      </c>
      <c r="T427" s="321">
        <v>9.27</v>
      </c>
      <c r="U427" s="319" t="s">
        <v>306</v>
      </c>
      <c r="V427" s="319" t="s">
        <v>307</v>
      </c>
      <c r="W427" s="319" t="s">
        <v>1633</v>
      </c>
      <c r="X427" s="319" t="s">
        <v>1633</v>
      </c>
      <c r="Y427" s="319" t="s">
        <v>1633</v>
      </c>
      <c r="Z427" s="319" t="s">
        <v>1633</v>
      </c>
      <c r="AA427" s="319" t="s">
        <v>1874</v>
      </c>
      <c r="AB427" s="319" t="s">
        <v>1633</v>
      </c>
      <c r="AC427" s="320">
        <v>45787</v>
      </c>
      <c r="AD427" s="319"/>
      <c r="AE427" s="319"/>
      <c r="AF427" s="319" t="s">
        <v>1633</v>
      </c>
      <c r="AG427" s="319" t="s">
        <v>1633</v>
      </c>
      <c r="AH427" s="319" t="s">
        <v>1875</v>
      </c>
      <c r="AI427" s="319" t="s">
        <v>1876</v>
      </c>
      <c r="AJ427" s="322">
        <v>1</v>
      </c>
      <c r="AK427" s="319" t="s">
        <v>1709</v>
      </c>
      <c r="AL427" s="323" t="s">
        <v>1877</v>
      </c>
      <c r="AM427" s="319" t="s">
        <v>2918</v>
      </c>
      <c r="AN427" s="319" t="s">
        <v>2919</v>
      </c>
      <c r="AO427" s="319" t="s">
        <v>1633</v>
      </c>
      <c r="AP427" s="183" t="s">
        <v>2861</v>
      </c>
      <c r="AQ427" s="183" t="s">
        <v>2113</v>
      </c>
      <c r="AS427" s="183" t="s">
        <v>1634</v>
      </c>
      <c r="AT427" s="183" t="s">
        <v>1817</v>
      </c>
      <c r="AU427" s="183" t="str">
        <f t="shared" si="12"/>
        <v>SMS</v>
      </c>
      <c r="AV427" s="324">
        <f t="shared" si="13"/>
        <v>152955</v>
      </c>
    </row>
    <row r="428" spans="1:48" x14ac:dyDescent="0.25">
      <c r="A428" s="319" t="s">
        <v>1867</v>
      </c>
      <c r="B428" s="319" t="s">
        <v>1838</v>
      </c>
      <c r="C428" s="319" t="s">
        <v>1868</v>
      </c>
      <c r="D428" s="319" t="s">
        <v>1869</v>
      </c>
      <c r="E428" s="320">
        <v>45790</v>
      </c>
      <c r="F428" s="319" t="s">
        <v>2920</v>
      </c>
      <c r="G428" s="319" t="s">
        <v>1633</v>
      </c>
      <c r="H428" s="319">
        <v>53100010</v>
      </c>
      <c r="I428" s="319" t="s">
        <v>2921</v>
      </c>
      <c r="J428" s="319" t="s">
        <v>1633</v>
      </c>
      <c r="K428" s="319" t="s">
        <v>644</v>
      </c>
      <c r="L428" s="320">
        <v>45790</v>
      </c>
      <c r="M428" s="319" t="s">
        <v>2922</v>
      </c>
      <c r="N428" s="319" t="s">
        <v>1633</v>
      </c>
      <c r="O428" s="320"/>
      <c r="P428" s="319" t="s">
        <v>1873</v>
      </c>
      <c r="Q428" s="319" t="s">
        <v>89</v>
      </c>
      <c r="R428" s="321">
        <v>4.24</v>
      </c>
      <c r="S428" s="319" t="s">
        <v>89</v>
      </c>
      <c r="T428" s="321">
        <v>4.24</v>
      </c>
      <c r="U428" s="319" t="s">
        <v>306</v>
      </c>
      <c r="V428" s="319" t="s">
        <v>307</v>
      </c>
      <c r="W428" s="319" t="s">
        <v>1633</v>
      </c>
      <c r="X428" s="319" t="s">
        <v>1633</v>
      </c>
      <c r="Y428" s="319" t="s">
        <v>1633</v>
      </c>
      <c r="Z428" s="319" t="s">
        <v>1633</v>
      </c>
      <c r="AA428" s="319" t="s">
        <v>1874</v>
      </c>
      <c r="AB428" s="319" t="s">
        <v>1633</v>
      </c>
      <c r="AC428" s="320">
        <v>45790</v>
      </c>
      <c r="AD428" s="319"/>
      <c r="AE428" s="319"/>
      <c r="AF428" s="319" t="s">
        <v>1633</v>
      </c>
      <c r="AG428" s="319" t="s">
        <v>1633</v>
      </c>
      <c r="AH428" s="319" t="s">
        <v>1875</v>
      </c>
      <c r="AI428" s="319" t="s">
        <v>1876</v>
      </c>
      <c r="AJ428" s="322">
        <v>6</v>
      </c>
      <c r="AK428" s="319" t="s">
        <v>1709</v>
      </c>
      <c r="AL428" s="323" t="s">
        <v>1877</v>
      </c>
      <c r="AM428" s="319" t="s">
        <v>2923</v>
      </c>
      <c r="AN428" s="319" t="s">
        <v>2924</v>
      </c>
      <c r="AO428" s="319" t="s">
        <v>1633</v>
      </c>
      <c r="AP428" s="183" t="s">
        <v>1880</v>
      </c>
      <c r="AQ428" s="183" t="s">
        <v>2113</v>
      </c>
      <c r="AS428" s="183" t="s">
        <v>1641</v>
      </c>
      <c r="AT428" s="183" t="s">
        <v>1817</v>
      </c>
      <c r="AU428" s="183" t="str">
        <f t="shared" si="12"/>
        <v>SMS</v>
      </c>
      <c r="AV428" s="324">
        <f t="shared" si="13"/>
        <v>69960</v>
      </c>
    </row>
    <row r="429" spans="1:48" x14ac:dyDescent="0.25">
      <c r="A429" s="319" t="s">
        <v>1867</v>
      </c>
      <c r="B429" s="319" t="s">
        <v>1838</v>
      </c>
      <c r="C429" s="319" t="s">
        <v>1868</v>
      </c>
      <c r="D429" s="319" t="s">
        <v>1869</v>
      </c>
      <c r="E429" s="320">
        <v>45790</v>
      </c>
      <c r="F429" s="319" t="s">
        <v>2920</v>
      </c>
      <c r="G429" s="319" t="s">
        <v>1633</v>
      </c>
      <c r="H429" s="319">
        <v>53100010</v>
      </c>
      <c r="I429" s="319" t="s">
        <v>2921</v>
      </c>
      <c r="J429" s="319" t="s">
        <v>1633</v>
      </c>
      <c r="K429" s="319" t="s">
        <v>644</v>
      </c>
      <c r="L429" s="320">
        <v>45790</v>
      </c>
      <c r="M429" s="319" t="s">
        <v>2922</v>
      </c>
      <c r="N429" s="319" t="s">
        <v>1633</v>
      </c>
      <c r="O429" s="320"/>
      <c r="P429" s="319" t="s">
        <v>1873</v>
      </c>
      <c r="Q429" s="319" t="s">
        <v>89</v>
      </c>
      <c r="R429" s="321">
        <v>6.08</v>
      </c>
      <c r="S429" s="319" t="s">
        <v>89</v>
      </c>
      <c r="T429" s="321">
        <v>6.08</v>
      </c>
      <c r="U429" s="319" t="s">
        <v>306</v>
      </c>
      <c r="V429" s="319" t="s">
        <v>307</v>
      </c>
      <c r="W429" s="319" t="s">
        <v>1633</v>
      </c>
      <c r="X429" s="319" t="s">
        <v>1633</v>
      </c>
      <c r="Y429" s="319" t="s">
        <v>1633</v>
      </c>
      <c r="Z429" s="319" t="s">
        <v>1633</v>
      </c>
      <c r="AA429" s="319" t="s">
        <v>1874</v>
      </c>
      <c r="AB429" s="319" t="s">
        <v>1633</v>
      </c>
      <c r="AC429" s="320">
        <v>45790</v>
      </c>
      <c r="AD429" s="319"/>
      <c r="AE429" s="319"/>
      <c r="AF429" s="319" t="s">
        <v>1633</v>
      </c>
      <c r="AG429" s="319" t="s">
        <v>1633</v>
      </c>
      <c r="AH429" s="319" t="s">
        <v>1875</v>
      </c>
      <c r="AI429" s="319" t="s">
        <v>1876</v>
      </c>
      <c r="AJ429" s="322">
        <v>6</v>
      </c>
      <c r="AK429" s="319" t="s">
        <v>1709</v>
      </c>
      <c r="AL429" s="323" t="s">
        <v>1877</v>
      </c>
      <c r="AM429" s="319" t="s">
        <v>2925</v>
      </c>
      <c r="AN429" s="319" t="s">
        <v>2926</v>
      </c>
      <c r="AO429" s="319" t="s">
        <v>1633</v>
      </c>
      <c r="AP429" s="183" t="s">
        <v>1880</v>
      </c>
      <c r="AQ429" s="183" t="s">
        <v>2113</v>
      </c>
      <c r="AS429" s="183" t="s">
        <v>1641</v>
      </c>
      <c r="AT429" s="183" t="s">
        <v>1817</v>
      </c>
      <c r="AU429" s="183" t="str">
        <f t="shared" si="12"/>
        <v>SMS</v>
      </c>
      <c r="AV429" s="324">
        <f t="shared" si="13"/>
        <v>100320</v>
      </c>
    </row>
    <row r="430" spans="1:48" x14ac:dyDescent="0.25">
      <c r="A430" s="319" t="s">
        <v>1867</v>
      </c>
      <c r="B430" s="319" t="s">
        <v>1838</v>
      </c>
      <c r="C430" s="319" t="s">
        <v>1868</v>
      </c>
      <c r="D430" s="319" t="s">
        <v>1869</v>
      </c>
      <c r="E430" s="320">
        <v>45790</v>
      </c>
      <c r="F430" s="319" t="s">
        <v>2927</v>
      </c>
      <c r="G430" s="319" t="s">
        <v>1633</v>
      </c>
      <c r="H430" s="319">
        <v>53100010</v>
      </c>
      <c r="I430" s="319" t="s">
        <v>2921</v>
      </c>
      <c r="J430" s="319" t="s">
        <v>1633</v>
      </c>
      <c r="K430" s="319" t="s">
        <v>644</v>
      </c>
      <c r="L430" s="320">
        <v>45790</v>
      </c>
      <c r="M430" s="319" t="s">
        <v>2922</v>
      </c>
      <c r="N430" s="319" t="s">
        <v>1633</v>
      </c>
      <c r="O430" s="320"/>
      <c r="P430" s="319" t="s">
        <v>1873</v>
      </c>
      <c r="Q430" s="319" t="s">
        <v>89</v>
      </c>
      <c r="R430" s="321">
        <v>1.59</v>
      </c>
      <c r="S430" s="319" t="s">
        <v>89</v>
      </c>
      <c r="T430" s="321">
        <v>1.59</v>
      </c>
      <c r="U430" s="319" t="s">
        <v>306</v>
      </c>
      <c r="V430" s="319" t="s">
        <v>307</v>
      </c>
      <c r="W430" s="319" t="s">
        <v>1633</v>
      </c>
      <c r="X430" s="319" t="s">
        <v>1633</v>
      </c>
      <c r="Y430" s="319" t="s">
        <v>1633</v>
      </c>
      <c r="Z430" s="319" t="s">
        <v>1633</v>
      </c>
      <c r="AA430" s="319" t="s">
        <v>1874</v>
      </c>
      <c r="AB430" s="319" t="s">
        <v>1633</v>
      </c>
      <c r="AC430" s="320">
        <v>45790</v>
      </c>
      <c r="AD430" s="319"/>
      <c r="AE430" s="319"/>
      <c r="AF430" s="319" t="s">
        <v>1633</v>
      </c>
      <c r="AG430" s="319" t="s">
        <v>1633</v>
      </c>
      <c r="AH430" s="319" t="s">
        <v>1875</v>
      </c>
      <c r="AI430" s="319" t="s">
        <v>1876</v>
      </c>
      <c r="AJ430" s="322">
        <v>10</v>
      </c>
      <c r="AK430" s="319" t="s">
        <v>1709</v>
      </c>
      <c r="AL430" s="323" t="s">
        <v>1877</v>
      </c>
      <c r="AM430" s="319" t="s">
        <v>2747</v>
      </c>
      <c r="AN430" s="319" t="s">
        <v>2748</v>
      </c>
      <c r="AO430" s="319" t="s">
        <v>1633</v>
      </c>
      <c r="AP430" s="183" t="s">
        <v>1880</v>
      </c>
      <c r="AQ430" s="183" t="s">
        <v>2113</v>
      </c>
      <c r="AS430" s="183" t="s">
        <v>1641</v>
      </c>
      <c r="AT430" s="183" t="s">
        <v>1817</v>
      </c>
      <c r="AU430" s="183" t="str">
        <f t="shared" si="12"/>
        <v>SMS</v>
      </c>
      <c r="AV430" s="324">
        <f t="shared" si="13"/>
        <v>26235</v>
      </c>
    </row>
    <row r="431" spans="1:48" x14ac:dyDescent="0.25">
      <c r="A431" s="319" t="s">
        <v>1867</v>
      </c>
      <c r="B431" s="319" t="s">
        <v>1838</v>
      </c>
      <c r="C431" s="319" t="s">
        <v>1868</v>
      </c>
      <c r="D431" s="319" t="s">
        <v>1869</v>
      </c>
      <c r="E431" s="320">
        <v>45790</v>
      </c>
      <c r="F431" s="319" t="s">
        <v>2927</v>
      </c>
      <c r="G431" s="319" t="s">
        <v>1633</v>
      </c>
      <c r="H431" s="319">
        <v>53100010</v>
      </c>
      <c r="I431" s="319" t="s">
        <v>2921</v>
      </c>
      <c r="J431" s="319" t="s">
        <v>1633</v>
      </c>
      <c r="K431" s="319" t="s">
        <v>644</v>
      </c>
      <c r="L431" s="320">
        <v>45790</v>
      </c>
      <c r="M431" s="319" t="s">
        <v>2922</v>
      </c>
      <c r="N431" s="319" t="s">
        <v>1633</v>
      </c>
      <c r="O431" s="320"/>
      <c r="P431" s="319" t="s">
        <v>1873</v>
      </c>
      <c r="Q431" s="319" t="s">
        <v>89</v>
      </c>
      <c r="R431" s="321">
        <v>1.03</v>
      </c>
      <c r="S431" s="319" t="s">
        <v>89</v>
      </c>
      <c r="T431" s="321">
        <v>1.03</v>
      </c>
      <c r="U431" s="319" t="s">
        <v>306</v>
      </c>
      <c r="V431" s="319" t="s">
        <v>307</v>
      </c>
      <c r="W431" s="319" t="s">
        <v>1633</v>
      </c>
      <c r="X431" s="319" t="s">
        <v>1633</v>
      </c>
      <c r="Y431" s="319" t="s">
        <v>1633</v>
      </c>
      <c r="Z431" s="319" t="s">
        <v>1633</v>
      </c>
      <c r="AA431" s="319" t="s">
        <v>1874</v>
      </c>
      <c r="AB431" s="319" t="s">
        <v>1633</v>
      </c>
      <c r="AC431" s="320">
        <v>45790</v>
      </c>
      <c r="AD431" s="319"/>
      <c r="AE431" s="319"/>
      <c r="AF431" s="319" t="s">
        <v>1633</v>
      </c>
      <c r="AG431" s="319" t="s">
        <v>1633</v>
      </c>
      <c r="AH431" s="319" t="s">
        <v>1875</v>
      </c>
      <c r="AI431" s="319" t="s">
        <v>1876</v>
      </c>
      <c r="AJ431" s="322">
        <v>10</v>
      </c>
      <c r="AK431" s="319" t="s">
        <v>1709</v>
      </c>
      <c r="AL431" s="323" t="s">
        <v>1877</v>
      </c>
      <c r="AM431" s="319" t="s">
        <v>2928</v>
      </c>
      <c r="AN431" s="319" t="s">
        <v>2929</v>
      </c>
      <c r="AO431" s="319" t="s">
        <v>1633</v>
      </c>
      <c r="AP431" s="183" t="s">
        <v>1880</v>
      </c>
      <c r="AQ431" s="183" t="s">
        <v>2113</v>
      </c>
      <c r="AS431" s="183" t="s">
        <v>1641</v>
      </c>
      <c r="AT431" s="183" t="s">
        <v>1817</v>
      </c>
      <c r="AU431" s="183" t="str">
        <f t="shared" si="12"/>
        <v>SMS</v>
      </c>
      <c r="AV431" s="324">
        <f t="shared" si="13"/>
        <v>16995</v>
      </c>
    </row>
    <row r="432" spans="1:48" x14ac:dyDescent="0.25">
      <c r="A432" s="319" t="s">
        <v>1867</v>
      </c>
      <c r="B432" s="319" t="s">
        <v>1838</v>
      </c>
      <c r="C432" s="319" t="s">
        <v>1868</v>
      </c>
      <c r="D432" s="319" t="s">
        <v>1869</v>
      </c>
      <c r="E432" s="320">
        <v>45790</v>
      </c>
      <c r="F432" s="319" t="s">
        <v>2930</v>
      </c>
      <c r="G432" s="319" t="s">
        <v>1633</v>
      </c>
      <c r="H432" s="319">
        <v>50200010</v>
      </c>
      <c r="I432" s="319" t="s">
        <v>2931</v>
      </c>
      <c r="J432" s="319" t="s">
        <v>1633</v>
      </c>
      <c r="K432" s="319" t="s">
        <v>1635</v>
      </c>
      <c r="L432" s="320">
        <v>45790</v>
      </c>
      <c r="M432" s="319" t="s">
        <v>2922</v>
      </c>
      <c r="N432" s="319" t="s">
        <v>1633</v>
      </c>
      <c r="O432" s="320"/>
      <c r="P432" s="319" t="s">
        <v>1873</v>
      </c>
      <c r="Q432" s="319" t="s">
        <v>89</v>
      </c>
      <c r="R432" s="321">
        <v>3.44</v>
      </c>
      <c r="S432" s="319" t="s">
        <v>89</v>
      </c>
      <c r="T432" s="321">
        <v>3.44</v>
      </c>
      <c r="U432" s="319" t="s">
        <v>306</v>
      </c>
      <c r="V432" s="319" t="s">
        <v>307</v>
      </c>
      <c r="W432" s="319" t="s">
        <v>1633</v>
      </c>
      <c r="X432" s="319" t="s">
        <v>1633</v>
      </c>
      <c r="Y432" s="319" t="s">
        <v>1633</v>
      </c>
      <c r="Z432" s="319" t="s">
        <v>1633</v>
      </c>
      <c r="AA432" s="319" t="s">
        <v>1874</v>
      </c>
      <c r="AB432" s="319" t="s">
        <v>1633</v>
      </c>
      <c r="AC432" s="320">
        <v>45790</v>
      </c>
      <c r="AD432" s="319"/>
      <c r="AE432" s="319"/>
      <c r="AF432" s="319" t="s">
        <v>1633</v>
      </c>
      <c r="AG432" s="319" t="s">
        <v>1633</v>
      </c>
      <c r="AH432" s="319" t="s">
        <v>1875</v>
      </c>
      <c r="AI432" s="319" t="s">
        <v>1876</v>
      </c>
      <c r="AJ432" s="322">
        <v>10</v>
      </c>
      <c r="AK432" s="319" t="s">
        <v>1709</v>
      </c>
      <c r="AL432" s="323" t="s">
        <v>1877</v>
      </c>
      <c r="AM432" s="319" t="s">
        <v>2932</v>
      </c>
      <c r="AN432" s="319" t="s">
        <v>2933</v>
      </c>
      <c r="AO432" s="319" t="s">
        <v>1633</v>
      </c>
      <c r="AP432" s="183" t="s">
        <v>2861</v>
      </c>
      <c r="AQ432" s="183" t="s">
        <v>2113</v>
      </c>
      <c r="AS432" s="183" t="s">
        <v>1634</v>
      </c>
      <c r="AT432" s="183" t="s">
        <v>1817</v>
      </c>
      <c r="AU432" s="183" t="str">
        <f t="shared" si="12"/>
        <v>SMS</v>
      </c>
      <c r="AV432" s="324">
        <f t="shared" si="13"/>
        <v>56760</v>
      </c>
    </row>
    <row r="433" spans="1:48" x14ac:dyDescent="0.25">
      <c r="A433" s="319" t="s">
        <v>1867</v>
      </c>
      <c r="B433" s="319" t="s">
        <v>1838</v>
      </c>
      <c r="C433" s="319" t="s">
        <v>1868</v>
      </c>
      <c r="D433" s="319" t="s">
        <v>1869</v>
      </c>
      <c r="E433" s="320">
        <v>45790</v>
      </c>
      <c r="F433" s="319" t="s">
        <v>2934</v>
      </c>
      <c r="G433" s="319" t="s">
        <v>1633</v>
      </c>
      <c r="H433" s="319">
        <v>50200010</v>
      </c>
      <c r="I433" s="319" t="s">
        <v>2931</v>
      </c>
      <c r="J433" s="319" t="s">
        <v>1633</v>
      </c>
      <c r="K433" s="319" t="s">
        <v>1635</v>
      </c>
      <c r="L433" s="320">
        <v>45790</v>
      </c>
      <c r="M433" s="319" t="s">
        <v>2922</v>
      </c>
      <c r="N433" s="319" t="s">
        <v>1633</v>
      </c>
      <c r="O433" s="320"/>
      <c r="P433" s="319" t="s">
        <v>1873</v>
      </c>
      <c r="Q433" s="319" t="s">
        <v>89</v>
      </c>
      <c r="R433" s="321">
        <v>6.84</v>
      </c>
      <c r="S433" s="319" t="s">
        <v>89</v>
      </c>
      <c r="T433" s="321">
        <v>6.84</v>
      </c>
      <c r="U433" s="319" t="s">
        <v>306</v>
      </c>
      <c r="V433" s="319" t="s">
        <v>307</v>
      </c>
      <c r="W433" s="319" t="s">
        <v>1633</v>
      </c>
      <c r="X433" s="319" t="s">
        <v>1633</v>
      </c>
      <c r="Y433" s="319" t="s">
        <v>1633</v>
      </c>
      <c r="Z433" s="319" t="s">
        <v>1633</v>
      </c>
      <c r="AA433" s="319" t="s">
        <v>1874</v>
      </c>
      <c r="AB433" s="319" t="s">
        <v>1633</v>
      </c>
      <c r="AC433" s="320">
        <v>45790</v>
      </c>
      <c r="AD433" s="319"/>
      <c r="AE433" s="319"/>
      <c r="AF433" s="319" t="s">
        <v>1633</v>
      </c>
      <c r="AG433" s="319" t="s">
        <v>1633</v>
      </c>
      <c r="AH433" s="319" t="s">
        <v>1875</v>
      </c>
      <c r="AI433" s="319" t="s">
        <v>1876</v>
      </c>
      <c r="AJ433" s="322">
        <v>5</v>
      </c>
      <c r="AK433" s="319" t="s">
        <v>1709</v>
      </c>
      <c r="AL433" s="323" t="s">
        <v>1877</v>
      </c>
      <c r="AM433" s="319" t="s">
        <v>2063</v>
      </c>
      <c r="AN433" s="319" t="s">
        <v>2064</v>
      </c>
      <c r="AO433" s="319" t="s">
        <v>1633</v>
      </c>
      <c r="AP433" s="183" t="s">
        <v>2861</v>
      </c>
      <c r="AQ433" s="183" t="s">
        <v>2113</v>
      </c>
      <c r="AS433" s="183" t="s">
        <v>1634</v>
      </c>
      <c r="AT433" s="183" t="s">
        <v>1817</v>
      </c>
      <c r="AU433" s="183" t="str">
        <f t="shared" si="12"/>
        <v>SMS</v>
      </c>
      <c r="AV433" s="324">
        <f t="shared" si="13"/>
        <v>112860</v>
      </c>
    </row>
    <row r="434" spans="1:48" x14ac:dyDescent="0.25">
      <c r="A434" s="319" t="s">
        <v>1867</v>
      </c>
      <c r="B434" s="319" t="s">
        <v>1838</v>
      </c>
      <c r="C434" s="319" t="s">
        <v>1868</v>
      </c>
      <c r="D434" s="319" t="s">
        <v>1888</v>
      </c>
      <c r="E434" s="320">
        <v>45790</v>
      </c>
      <c r="F434" s="319" t="s">
        <v>2935</v>
      </c>
      <c r="G434" s="319" t="s">
        <v>1633</v>
      </c>
      <c r="H434" s="319">
        <v>50500010</v>
      </c>
      <c r="I434" s="319" t="s">
        <v>2936</v>
      </c>
      <c r="J434" s="319" t="s">
        <v>1633</v>
      </c>
      <c r="K434" s="319" t="s">
        <v>1647</v>
      </c>
      <c r="L434" s="320">
        <v>45790</v>
      </c>
      <c r="M434" s="319" t="s">
        <v>2922</v>
      </c>
      <c r="N434" s="319" t="s">
        <v>2937</v>
      </c>
      <c r="O434" s="320"/>
      <c r="P434" s="319" t="s">
        <v>1873</v>
      </c>
      <c r="Q434" s="319" t="s">
        <v>1534</v>
      </c>
      <c r="R434" s="322">
        <v>650000</v>
      </c>
      <c r="S434" s="319" t="s">
        <v>89</v>
      </c>
      <c r="T434" s="321">
        <v>38.909999999999997</v>
      </c>
      <c r="U434" s="319" t="s">
        <v>306</v>
      </c>
      <c r="V434" s="319" t="s">
        <v>307</v>
      </c>
      <c r="W434" s="319" t="s">
        <v>1633</v>
      </c>
      <c r="X434" s="319" t="s">
        <v>1633</v>
      </c>
      <c r="Y434" s="319" t="s">
        <v>1633</v>
      </c>
      <c r="Z434" s="319" t="s">
        <v>1633</v>
      </c>
      <c r="AA434" s="319" t="s">
        <v>1874</v>
      </c>
      <c r="AB434" s="319" t="s">
        <v>1633</v>
      </c>
      <c r="AC434" s="320">
        <v>45790</v>
      </c>
      <c r="AD434" s="319"/>
      <c r="AE434" s="319"/>
      <c r="AF434" s="319" t="s">
        <v>1633</v>
      </c>
      <c r="AG434" s="319" t="s">
        <v>2938</v>
      </c>
      <c r="AH434" s="319" t="s">
        <v>1875</v>
      </c>
      <c r="AI434" s="319" t="s">
        <v>1876</v>
      </c>
      <c r="AJ434" s="326">
        <v>4</v>
      </c>
      <c r="AK434" s="319" t="s">
        <v>123</v>
      </c>
      <c r="AL434" s="323" t="s">
        <v>1877</v>
      </c>
      <c r="AM434" s="319" t="s">
        <v>1633</v>
      </c>
      <c r="AN434" s="319" t="s">
        <v>1633</v>
      </c>
      <c r="AO434" s="319" t="s">
        <v>1633</v>
      </c>
      <c r="AP434" s="183" t="s">
        <v>1880</v>
      </c>
      <c r="AQ434" s="183" t="s">
        <v>2113</v>
      </c>
      <c r="AS434" s="183" t="s">
        <v>1645</v>
      </c>
      <c r="AT434" s="183" t="s">
        <v>1817</v>
      </c>
      <c r="AU434" s="183" t="str">
        <f t="shared" si="12"/>
        <v>SMS</v>
      </c>
      <c r="AV434" s="324">
        <f t="shared" si="13"/>
        <v>650000</v>
      </c>
    </row>
    <row r="435" spans="1:48" x14ac:dyDescent="0.25">
      <c r="A435" s="319" t="s">
        <v>1867</v>
      </c>
      <c r="B435" s="319" t="s">
        <v>1838</v>
      </c>
      <c r="C435" s="319" t="s">
        <v>1868</v>
      </c>
      <c r="D435" s="319" t="s">
        <v>1888</v>
      </c>
      <c r="E435" s="320">
        <v>45790</v>
      </c>
      <c r="F435" s="319" t="s">
        <v>2939</v>
      </c>
      <c r="G435" s="319" t="s">
        <v>1633</v>
      </c>
      <c r="H435" s="319">
        <v>50500010</v>
      </c>
      <c r="I435" s="319" t="s">
        <v>2936</v>
      </c>
      <c r="J435" s="319" t="s">
        <v>1633</v>
      </c>
      <c r="K435" s="319" t="s">
        <v>1647</v>
      </c>
      <c r="L435" s="320">
        <v>45790</v>
      </c>
      <c r="M435" s="319" t="s">
        <v>2922</v>
      </c>
      <c r="N435" s="319" t="s">
        <v>2937</v>
      </c>
      <c r="O435" s="320"/>
      <c r="P435" s="319" t="s">
        <v>1873</v>
      </c>
      <c r="Q435" s="319" t="s">
        <v>1534</v>
      </c>
      <c r="R435" s="322">
        <v>193056</v>
      </c>
      <c r="S435" s="319" t="s">
        <v>89</v>
      </c>
      <c r="T435" s="321">
        <v>11.56</v>
      </c>
      <c r="U435" s="319" t="s">
        <v>306</v>
      </c>
      <c r="V435" s="319" t="s">
        <v>307</v>
      </c>
      <c r="W435" s="319" t="s">
        <v>1633</v>
      </c>
      <c r="X435" s="319" t="s">
        <v>1633</v>
      </c>
      <c r="Y435" s="319" t="s">
        <v>1633</v>
      </c>
      <c r="Z435" s="319" t="s">
        <v>1633</v>
      </c>
      <c r="AA435" s="319" t="s">
        <v>1874</v>
      </c>
      <c r="AB435" s="319" t="s">
        <v>1633</v>
      </c>
      <c r="AC435" s="320">
        <v>45790</v>
      </c>
      <c r="AD435" s="319"/>
      <c r="AE435" s="319"/>
      <c r="AF435" s="319" t="s">
        <v>1633</v>
      </c>
      <c r="AG435" s="319" t="s">
        <v>2938</v>
      </c>
      <c r="AH435" s="319" t="s">
        <v>1875</v>
      </c>
      <c r="AI435" s="319" t="s">
        <v>1876</v>
      </c>
      <c r="AJ435" s="326">
        <v>4</v>
      </c>
      <c r="AK435" s="319" t="s">
        <v>123</v>
      </c>
      <c r="AL435" s="323" t="s">
        <v>1877</v>
      </c>
      <c r="AM435" s="319" t="s">
        <v>1633</v>
      </c>
      <c r="AN435" s="319" t="s">
        <v>1633</v>
      </c>
      <c r="AO435" s="319" t="s">
        <v>1633</v>
      </c>
      <c r="AP435" s="183" t="s">
        <v>1880</v>
      </c>
      <c r="AQ435" s="183" t="s">
        <v>2113</v>
      </c>
      <c r="AS435" s="183" t="s">
        <v>1645</v>
      </c>
      <c r="AT435" s="183" t="s">
        <v>1817</v>
      </c>
      <c r="AU435" s="183" t="str">
        <f t="shared" si="12"/>
        <v>SMS</v>
      </c>
      <c r="AV435" s="324">
        <f t="shared" si="13"/>
        <v>193056</v>
      </c>
    </row>
    <row r="436" spans="1:48" x14ac:dyDescent="0.25">
      <c r="A436" s="319" t="s">
        <v>1867</v>
      </c>
      <c r="B436" s="319" t="s">
        <v>1838</v>
      </c>
      <c r="C436" s="319" t="s">
        <v>1868</v>
      </c>
      <c r="D436" s="319" t="s">
        <v>1888</v>
      </c>
      <c r="E436" s="320">
        <v>45790</v>
      </c>
      <c r="F436" s="319" t="s">
        <v>2940</v>
      </c>
      <c r="G436" s="319" t="s">
        <v>1633</v>
      </c>
      <c r="H436" s="319">
        <v>50500010</v>
      </c>
      <c r="I436" s="319" t="s">
        <v>2936</v>
      </c>
      <c r="J436" s="319" t="s">
        <v>1633</v>
      </c>
      <c r="K436" s="319" t="s">
        <v>1647</v>
      </c>
      <c r="L436" s="320">
        <v>45790</v>
      </c>
      <c r="M436" s="319" t="s">
        <v>2922</v>
      </c>
      <c r="N436" s="319" t="s">
        <v>2937</v>
      </c>
      <c r="O436" s="320"/>
      <c r="P436" s="319" t="s">
        <v>1873</v>
      </c>
      <c r="Q436" s="319" t="s">
        <v>1534</v>
      </c>
      <c r="R436" s="322">
        <v>241900</v>
      </c>
      <c r="S436" s="319" t="s">
        <v>89</v>
      </c>
      <c r="T436" s="321">
        <v>14.48</v>
      </c>
      <c r="U436" s="319" t="s">
        <v>306</v>
      </c>
      <c r="V436" s="319" t="s">
        <v>307</v>
      </c>
      <c r="W436" s="319" t="s">
        <v>1633</v>
      </c>
      <c r="X436" s="319" t="s">
        <v>1633</v>
      </c>
      <c r="Y436" s="319" t="s">
        <v>1633</v>
      </c>
      <c r="Z436" s="319" t="s">
        <v>1633</v>
      </c>
      <c r="AA436" s="319" t="s">
        <v>1874</v>
      </c>
      <c r="AB436" s="319" t="s">
        <v>1633</v>
      </c>
      <c r="AC436" s="320">
        <v>45790</v>
      </c>
      <c r="AD436" s="319"/>
      <c r="AE436" s="319"/>
      <c r="AF436" s="319" t="s">
        <v>1633</v>
      </c>
      <c r="AG436" s="319" t="s">
        <v>2938</v>
      </c>
      <c r="AH436" s="319" t="s">
        <v>1875</v>
      </c>
      <c r="AI436" s="319" t="s">
        <v>1876</v>
      </c>
      <c r="AJ436" s="322">
        <v>20</v>
      </c>
      <c r="AK436" s="319" t="s">
        <v>2025</v>
      </c>
      <c r="AL436" s="323" t="s">
        <v>1877</v>
      </c>
      <c r="AM436" s="319" t="s">
        <v>1633</v>
      </c>
      <c r="AN436" s="319" t="s">
        <v>1633</v>
      </c>
      <c r="AO436" s="319" t="s">
        <v>1633</v>
      </c>
      <c r="AP436" s="183" t="s">
        <v>1880</v>
      </c>
      <c r="AQ436" s="183" t="s">
        <v>2113</v>
      </c>
      <c r="AS436" s="183" t="s">
        <v>1645</v>
      </c>
      <c r="AT436" s="183" t="s">
        <v>1817</v>
      </c>
      <c r="AU436" s="183" t="str">
        <f t="shared" si="12"/>
        <v>SMS</v>
      </c>
      <c r="AV436" s="324">
        <f t="shared" si="13"/>
        <v>241900</v>
      </c>
    </row>
    <row r="437" spans="1:48" x14ac:dyDescent="0.25">
      <c r="A437" s="319" t="s">
        <v>1867</v>
      </c>
      <c r="B437" s="319" t="s">
        <v>1838</v>
      </c>
      <c r="C437" s="319" t="s">
        <v>1868</v>
      </c>
      <c r="D437" s="319" t="s">
        <v>1869</v>
      </c>
      <c r="E437" s="320">
        <v>45792</v>
      </c>
      <c r="F437" s="319" t="s">
        <v>2941</v>
      </c>
      <c r="G437" s="319" t="s">
        <v>1633</v>
      </c>
      <c r="H437" s="319">
        <v>53100010</v>
      </c>
      <c r="I437" s="319" t="s">
        <v>2942</v>
      </c>
      <c r="J437" s="319" t="s">
        <v>1633</v>
      </c>
      <c r="K437" s="319" t="s">
        <v>644</v>
      </c>
      <c r="L437" s="320">
        <v>45792</v>
      </c>
      <c r="M437" s="319" t="s">
        <v>2943</v>
      </c>
      <c r="N437" s="319" t="s">
        <v>1633</v>
      </c>
      <c r="O437" s="320"/>
      <c r="P437" s="319" t="s">
        <v>1873</v>
      </c>
      <c r="Q437" s="319" t="s">
        <v>89</v>
      </c>
      <c r="R437" s="321">
        <v>32.880000000000003</v>
      </c>
      <c r="S437" s="319" t="s">
        <v>89</v>
      </c>
      <c r="T437" s="321">
        <v>32.880000000000003</v>
      </c>
      <c r="U437" s="319" t="s">
        <v>306</v>
      </c>
      <c r="V437" s="319" t="s">
        <v>307</v>
      </c>
      <c r="W437" s="319" t="s">
        <v>1633</v>
      </c>
      <c r="X437" s="319" t="s">
        <v>1633</v>
      </c>
      <c r="Y437" s="319" t="s">
        <v>1633</v>
      </c>
      <c r="Z437" s="319" t="s">
        <v>1633</v>
      </c>
      <c r="AA437" s="319" t="s">
        <v>1874</v>
      </c>
      <c r="AB437" s="319" t="s">
        <v>1633</v>
      </c>
      <c r="AC437" s="320">
        <v>45792</v>
      </c>
      <c r="AD437" s="319"/>
      <c r="AE437" s="319"/>
      <c r="AF437" s="319" t="s">
        <v>1633</v>
      </c>
      <c r="AG437" s="319" t="s">
        <v>1633</v>
      </c>
      <c r="AH437" s="319" t="s">
        <v>1875</v>
      </c>
      <c r="AI437" s="319" t="s">
        <v>1876</v>
      </c>
      <c r="AJ437" s="322">
        <v>20</v>
      </c>
      <c r="AK437" s="319" t="s">
        <v>1709</v>
      </c>
      <c r="AL437" s="323" t="s">
        <v>1877</v>
      </c>
      <c r="AM437" s="319" t="s">
        <v>2944</v>
      </c>
      <c r="AN437" s="319" t="s">
        <v>2945</v>
      </c>
      <c r="AO437" s="319" t="s">
        <v>1633</v>
      </c>
      <c r="AP437" s="183" t="s">
        <v>1880</v>
      </c>
      <c r="AQ437" s="183" t="s">
        <v>2113</v>
      </c>
      <c r="AS437" s="183" t="s">
        <v>1641</v>
      </c>
      <c r="AT437" s="183" t="s">
        <v>1817</v>
      </c>
      <c r="AU437" s="183" t="str">
        <f t="shared" si="12"/>
        <v>SMS</v>
      </c>
      <c r="AV437" s="324">
        <f t="shared" si="13"/>
        <v>542520</v>
      </c>
    </row>
    <row r="438" spans="1:48" x14ac:dyDescent="0.25">
      <c r="A438" s="319" t="s">
        <v>1867</v>
      </c>
      <c r="B438" s="319" t="s">
        <v>1838</v>
      </c>
      <c r="C438" s="319" t="s">
        <v>1868</v>
      </c>
      <c r="D438" s="319" t="s">
        <v>1869</v>
      </c>
      <c r="E438" s="320">
        <v>45792</v>
      </c>
      <c r="F438" s="319" t="s">
        <v>2946</v>
      </c>
      <c r="G438" s="319" t="s">
        <v>1633</v>
      </c>
      <c r="H438" s="319">
        <v>53100010</v>
      </c>
      <c r="I438" s="319" t="s">
        <v>2942</v>
      </c>
      <c r="J438" s="319" t="s">
        <v>1633</v>
      </c>
      <c r="K438" s="319" t="s">
        <v>644</v>
      </c>
      <c r="L438" s="320">
        <v>45792</v>
      </c>
      <c r="M438" s="319" t="s">
        <v>2943</v>
      </c>
      <c r="N438" s="319" t="s">
        <v>1633</v>
      </c>
      <c r="O438" s="320"/>
      <c r="P438" s="319" t="s">
        <v>1873</v>
      </c>
      <c r="Q438" s="319" t="s">
        <v>89</v>
      </c>
      <c r="R438" s="321">
        <v>936.31</v>
      </c>
      <c r="S438" s="319" t="s">
        <v>89</v>
      </c>
      <c r="T438" s="321">
        <v>936.31</v>
      </c>
      <c r="U438" s="319" t="s">
        <v>306</v>
      </c>
      <c r="V438" s="319" t="s">
        <v>307</v>
      </c>
      <c r="W438" s="319" t="s">
        <v>1633</v>
      </c>
      <c r="X438" s="319" t="s">
        <v>1633</v>
      </c>
      <c r="Y438" s="319" t="s">
        <v>1633</v>
      </c>
      <c r="Z438" s="319" t="s">
        <v>1633</v>
      </c>
      <c r="AA438" s="319" t="s">
        <v>1874</v>
      </c>
      <c r="AB438" s="319" t="s">
        <v>1633</v>
      </c>
      <c r="AC438" s="320">
        <v>45792</v>
      </c>
      <c r="AD438" s="319"/>
      <c r="AE438" s="319"/>
      <c r="AF438" s="319" t="s">
        <v>1633</v>
      </c>
      <c r="AG438" s="319" t="s">
        <v>1633</v>
      </c>
      <c r="AH438" s="319" t="s">
        <v>1875</v>
      </c>
      <c r="AI438" s="319" t="s">
        <v>1876</v>
      </c>
      <c r="AJ438" s="322">
        <v>8</v>
      </c>
      <c r="AK438" s="319" t="s">
        <v>1709</v>
      </c>
      <c r="AL438" s="323" t="s">
        <v>1877</v>
      </c>
      <c r="AM438" s="319" t="s">
        <v>2947</v>
      </c>
      <c r="AN438" s="319" t="s">
        <v>2948</v>
      </c>
      <c r="AO438" s="319" t="s">
        <v>1633</v>
      </c>
      <c r="AP438" s="183" t="s">
        <v>1880</v>
      </c>
      <c r="AQ438" s="183" t="s">
        <v>2113</v>
      </c>
      <c r="AS438" s="183" t="s">
        <v>1641</v>
      </c>
      <c r="AT438" s="183" t="s">
        <v>1817</v>
      </c>
      <c r="AU438" s="183" t="str">
        <f t="shared" si="12"/>
        <v>SMS</v>
      </c>
      <c r="AV438" s="324">
        <f t="shared" si="13"/>
        <v>15449115</v>
      </c>
    </row>
    <row r="439" spans="1:48" x14ac:dyDescent="0.25">
      <c r="A439" s="319" t="s">
        <v>1867</v>
      </c>
      <c r="B439" s="319" t="s">
        <v>1838</v>
      </c>
      <c r="C439" s="319" t="s">
        <v>1868</v>
      </c>
      <c r="D439" s="319" t="s">
        <v>1869</v>
      </c>
      <c r="E439" s="320">
        <v>45792</v>
      </c>
      <c r="F439" s="319" t="s">
        <v>2946</v>
      </c>
      <c r="G439" s="319" t="s">
        <v>1633</v>
      </c>
      <c r="H439" s="319">
        <v>53100010</v>
      </c>
      <c r="I439" s="319" t="s">
        <v>2942</v>
      </c>
      <c r="J439" s="319" t="s">
        <v>1633</v>
      </c>
      <c r="K439" s="319" t="s">
        <v>644</v>
      </c>
      <c r="L439" s="320">
        <v>45792</v>
      </c>
      <c r="M439" s="319" t="s">
        <v>2943</v>
      </c>
      <c r="N439" s="319" t="s">
        <v>1633</v>
      </c>
      <c r="O439" s="320"/>
      <c r="P439" s="319" t="s">
        <v>1873</v>
      </c>
      <c r="Q439" s="319" t="s">
        <v>89</v>
      </c>
      <c r="R439" s="321">
        <v>1043.99</v>
      </c>
      <c r="S439" s="319" t="s">
        <v>89</v>
      </c>
      <c r="T439" s="321">
        <v>1043.99</v>
      </c>
      <c r="U439" s="319" t="s">
        <v>306</v>
      </c>
      <c r="V439" s="319" t="s">
        <v>307</v>
      </c>
      <c r="W439" s="319" t="s">
        <v>1633</v>
      </c>
      <c r="X439" s="319" t="s">
        <v>1633</v>
      </c>
      <c r="Y439" s="319" t="s">
        <v>1633</v>
      </c>
      <c r="Z439" s="319" t="s">
        <v>1633</v>
      </c>
      <c r="AA439" s="319" t="s">
        <v>1874</v>
      </c>
      <c r="AB439" s="319" t="s">
        <v>1633</v>
      </c>
      <c r="AC439" s="320">
        <v>45792</v>
      </c>
      <c r="AD439" s="319"/>
      <c r="AE439" s="319"/>
      <c r="AF439" s="319" t="s">
        <v>1633</v>
      </c>
      <c r="AG439" s="319" t="s">
        <v>1633</v>
      </c>
      <c r="AH439" s="319" t="s">
        <v>1875</v>
      </c>
      <c r="AI439" s="319" t="s">
        <v>1876</v>
      </c>
      <c r="AJ439" s="322">
        <v>8</v>
      </c>
      <c r="AK439" s="319" t="s">
        <v>1709</v>
      </c>
      <c r="AL439" s="323" t="s">
        <v>1877</v>
      </c>
      <c r="AM439" s="319" t="s">
        <v>2949</v>
      </c>
      <c r="AN439" s="319" t="s">
        <v>2950</v>
      </c>
      <c r="AO439" s="319" t="s">
        <v>1633</v>
      </c>
      <c r="AP439" s="183" t="s">
        <v>1880</v>
      </c>
      <c r="AQ439" s="183" t="s">
        <v>2113</v>
      </c>
      <c r="AS439" s="183" t="s">
        <v>1641</v>
      </c>
      <c r="AT439" s="183" t="s">
        <v>1817</v>
      </c>
      <c r="AU439" s="183" t="str">
        <f t="shared" si="12"/>
        <v>SMS</v>
      </c>
      <c r="AV439" s="324">
        <f t="shared" si="13"/>
        <v>17225835</v>
      </c>
    </row>
    <row r="440" spans="1:48" x14ac:dyDescent="0.25">
      <c r="A440" s="319" t="s">
        <v>1867</v>
      </c>
      <c r="B440" s="319" t="s">
        <v>1838</v>
      </c>
      <c r="C440" s="319" t="s">
        <v>1868</v>
      </c>
      <c r="D440" s="319" t="s">
        <v>1869</v>
      </c>
      <c r="E440" s="320">
        <v>45792</v>
      </c>
      <c r="F440" s="319" t="s">
        <v>2951</v>
      </c>
      <c r="G440" s="319" t="s">
        <v>1633</v>
      </c>
      <c r="H440" s="319">
        <v>53100010</v>
      </c>
      <c r="I440" s="319" t="s">
        <v>2942</v>
      </c>
      <c r="J440" s="319" t="s">
        <v>1633</v>
      </c>
      <c r="K440" s="319" t="s">
        <v>644</v>
      </c>
      <c r="L440" s="320">
        <v>45792</v>
      </c>
      <c r="M440" s="319" t="s">
        <v>2943</v>
      </c>
      <c r="N440" s="319" t="s">
        <v>1633</v>
      </c>
      <c r="O440" s="320"/>
      <c r="P440" s="319" t="s">
        <v>1873</v>
      </c>
      <c r="Q440" s="319" t="s">
        <v>89</v>
      </c>
      <c r="R440" s="321">
        <v>1.61</v>
      </c>
      <c r="S440" s="319" t="s">
        <v>89</v>
      </c>
      <c r="T440" s="321">
        <v>1.61</v>
      </c>
      <c r="U440" s="319" t="s">
        <v>306</v>
      </c>
      <c r="V440" s="319" t="s">
        <v>307</v>
      </c>
      <c r="W440" s="319" t="s">
        <v>1633</v>
      </c>
      <c r="X440" s="319" t="s">
        <v>1633</v>
      </c>
      <c r="Y440" s="319" t="s">
        <v>1633</v>
      </c>
      <c r="Z440" s="319" t="s">
        <v>1633</v>
      </c>
      <c r="AA440" s="319" t="s">
        <v>1874</v>
      </c>
      <c r="AB440" s="319" t="s">
        <v>1633</v>
      </c>
      <c r="AC440" s="320">
        <v>45792</v>
      </c>
      <c r="AD440" s="319"/>
      <c r="AE440" s="319"/>
      <c r="AF440" s="319" t="s">
        <v>1633</v>
      </c>
      <c r="AG440" s="319" t="s">
        <v>1633</v>
      </c>
      <c r="AH440" s="319" t="s">
        <v>1875</v>
      </c>
      <c r="AI440" s="319" t="s">
        <v>1876</v>
      </c>
      <c r="AJ440" s="322">
        <v>100</v>
      </c>
      <c r="AK440" s="319" t="s">
        <v>1709</v>
      </c>
      <c r="AL440" s="323" t="s">
        <v>1877</v>
      </c>
      <c r="AM440" s="319" t="s">
        <v>2068</v>
      </c>
      <c r="AN440" s="319" t="s">
        <v>2069</v>
      </c>
      <c r="AO440" s="319" t="s">
        <v>1633</v>
      </c>
      <c r="AP440" s="183" t="s">
        <v>1880</v>
      </c>
      <c r="AQ440" s="183" t="s">
        <v>2113</v>
      </c>
      <c r="AS440" s="183" t="s">
        <v>1641</v>
      </c>
      <c r="AT440" s="183" t="s">
        <v>1817</v>
      </c>
      <c r="AU440" s="183" t="str">
        <f t="shared" si="12"/>
        <v>SMS</v>
      </c>
      <c r="AV440" s="324">
        <f t="shared" si="13"/>
        <v>26565</v>
      </c>
    </row>
    <row r="441" spans="1:48" x14ac:dyDescent="0.25">
      <c r="A441" s="319" t="s">
        <v>1867</v>
      </c>
      <c r="B441" s="319" t="s">
        <v>1838</v>
      </c>
      <c r="C441" s="319" t="s">
        <v>1868</v>
      </c>
      <c r="D441" s="319" t="s">
        <v>1869</v>
      </c>
      <c r="E441" s="320">
        <v>45792</v>
      </c>
      <c r="F441" s="319" t="s">
        <v>2952</v>
      </c>
      <c r="G441" s="319" t="s">
        <v>1633</v>
      </c>
      <c r="H441" s="319">
        <v>53100010</v>
      </c>
      <c r="I441" s="319" t="s">
        <v>2953</v>
      </c>
      <c r="J441" s="319" t="s">
        <v>1633</v>
      </c>
      <c r="K441" s="319" t="s">
        <v>644</v>
      </c>
      <c r="L441" s="320">
        <v>45792</v>
      </c>
      <c r="M441" s="319" t="s">
        <v>2943</v>
      </c>
      <c r="N441" s="319" t="s">
        <v>1633</v>
      </c>
      <c r="O441" s="320"/>
      <c r="P441" s="319" t="s">
        <v>1873</v>
      </c>
      <c r="Q441" s="319" t="s">
        <v>89</v>
      </c>
      <c r="R441" s="321">
        <v>7.61</v>
      </c>
      <c r="S441" s="319" t="s">
        <v>89</v>
      </c>
      <c r="T441" s="321">
        <v>7.61</v>
      </c>
      <c r="U441" s="319" t="s">
        <v>306</v>
      </c>
      <c r="V441" s="319" t="s">
        <v>307</v>
      </c>
      <c r="W441" s="319" t="s">
        <v>1633</v>
      </c>
      <c r="X441" s="319" t="s">
        <v>1633</v>
      </c>
      <c r="Y441" s="319" t="s">
        <v>1633</v>
      </c>
      <c r="Z441" s="319" t="s">
        <v>1633</v>
      </c>
      <c r="AA441" s="319" t="s">
        <v>1874</v>
      </c>
      <c r="AB441" s="319" t="s">
        <v>1633</v>
      </c>
      <c r="AC441" s="320">
        <v>45792</v>
      </c>
      <c r="AD441" s="319"/>
      <c r="AE441" s="319"/>
      <c r="AF441" s="319" t="s">
        <v>1633</v>
      </c>
      <c r="AG441" s="319" t="s">
        <v>1633</v>
      </c>
      <c r="AH441" s="319" t="s">
        <v>1875</v>
      </c>
      <c r="AI441" s="319" t="s">
        <v>1876</v>
      </c>
      <c r="AJ441" s="322">
        <v>60</v>
      </c>
      <c r="AK441" s="319" t="s">
        <v>1709</v>
      </c>
      <c r="AL441" s="323" t="s">
        <v>1877</v>
      </c>
      <c r="AM441" s="319" t="s">
        <v>2954</v>
      </c>
      <c r="AN441" s="319" t="s">
        <v>2955</v>
      </c>
      <c r="AO441" s="319" t="s">
        <v>1633</v>
      </c>
      <c r="AP441" s="183" t="s">
        <v>1880</v>
      </c>
      <c r="AQ441" s="183" t="s">
        <v>2113</v>
      </c>
      <c r="AS441" s="183" t="s">
        <v>1641</v>
      </c>
      <c r="AT441" s="183" t="s">
        <v>1817</v>
      </c>
      <c r="AU441" s="183" t="str">
        <f t="shared" si="12"/>
        <v>SMS</v>
      </c>
      <c r="AV441" s="324">
        <f t="shared" si="13"/>
        <v>125565</v>
      </c>
    </row>
    <row r="442" spans="1:48" x14ac:dyDescent="0.25">
      <c r="A442" s="319" t="s">
        <v>1867</v>
      </c>
      <c r="B442" s="319" t="s">
        <v>1838</v>
      </c>
      <c r="C442" s="319" t="s">
        <v>1868</v>
      </c>
      <c r="D442" s="319" t="s">
        <v>1869</v>
      </c>
      <c r="E442" s="320">
        <v>45792</v>
      </c>
      <c r="F442" s="319" t="s">
        <v>2952</v>
      </c>
      <c r="G442" s="319" t="s">
        <v>1633</v>
      </c>
      <c r="H442" s="319">
        <v>53100010</v>
      </c>
      <c r="I442" s="319" t="s">
        <v>2953</v>
      </c>
      <c r="J442" s="319" t="s">
        <v>1633</v>
      </c>
      <c r="K442" s="319" t="s">
        <v>644</v>
      </c>
      <c r="L442" s="320">
        <v>45792</v>
      </c>
      <c r="M442" s="319" t="s">
        <v>2943</v>
      </c>
      <c r="N442" s="319" t="s">
        <v>1633</v>
      </c>
      <c r="O442" s="320"/>
      <c r="P442" s="319" t="s">
        <v>1873</v>
      </c>
      <c r="Q442" s="319" t="s">
        <v>89</v>
      </c>
      <c r="R442" s="321">
        <v>0.57999999999999996</v>
      </c>
      <c r="S442" s="319" t="s">
        <v>89</v>
      </c>
      <c r="T442" s="321">
        <v>0.57999999999999996</v>
      </c>
      <c r="U442" s="319" t="s">
        <v>306</v>
      </c>
      <c r="V442" s="319" t="s">
        <v>307</v>
      </c>
      <c r="W442" s="319" t="s">
        <v>1633</v>
      </c>
      <c r="X442" s="319" t="s">
        <v>1633</v>
      </c>
      <c r="Y442" s="319" t="s">
        <v>1633</v>
      </c>
      <c r="Z442" s="319" t="s">
        <v>1633</v>
      </c>
      <c r="AA442" s="319" t="s">
        <v>1874</v>
      </c>
      <c r="AB442" s="319" t="s">
        <v>1633</v>
      </c>
      <c r="AC442" s="320">
        <v>45792</v>
      </c>
      <c r="AD442" s="319"/>
      <c r="AE442" s="319"/>
      <c r="AF442" s="319" t="s">
        <v>1633</v>
      </c>
      <c r="AG442" s="319" t="s">
        <v>1633</v>
      </c>
      <c r="AH442" s="319" t="s">
        <v>1875</v>
      </c>
      <c r="AI442" s="319" t="s">
        <v>1876</v>
      </c>
      <c r="AJ442" s="322">
        <v>10</v>
      </c>
      <c r="AK442" s="319" t="s">
        <v>1709</v>
      </c>
      <c r="AL442" s="323" t="s">
        <v>1877</v>
      </c>
      <c r="AM442" s="319" t="s">
        <v>2956</v>
      </c>
      <c r="AN442" s="319" t="s">
        <v>2957</v>
      </c>
      <c r="AO442" s="319" t="s">
        <v>1633</v>
      </c>
      <c r="AP442" s="183" t="s">
        <v>1880</v>
      </c>
      <c r="AQ442" s="183" t="s">
        <v>2113</v>
      </c>
      <c r="AS442" s="183" t="s">
        <v>1641</v>
      </c>
      <c r="AT442" s="183" t="s">
        <v>1817</v>
      </c>
      <c r="AU442" s="183" t="str">
        <f t="shared" si="12"/>
        <v>SMS</v>
      </c>
      <c r="AV442" s="324">
        <f t="shared" si="13"/>
        <v>9570</v>
      </c>
    </row>
    <row r="443" spans="1:48" x14ac:dyDescent="0.25">
      <c r="A443" s="319" t="s">
        <v>1867</v>
      </c>
      <c r="B443" s="319" t="s">
        <v>1838</v>
      </c>
      <c r="C443" s="319" t="s">
        <v>1868</v>
      </c>
      <c r="D443" s="319" t="s">
        <v>1869</v>
      </c>
      <c r="E443" s="320">
        <v>45792</v>
      </c>
      <c r="F443" s="319" t="s">
        <v>2952</v>
      </c>
      <c r="G443" s="319" t="s">
        <v>1633</v>
      </c>
      <c r="H443" s="319">
        <v>53100010</v>
      </c>
      <c r="I443" s="319" t="s">
        <v>2953</v>
      </c>
      <c r="J443" s="319" t="s">
        <v>1633</v>
      </c>
      <c r="K443" s="319" t="s">
        <v>644</v>
      </c>
      <c r="L443" s="320">
        <v>45792</v>
      </c>
      <c r="M443" s="319" t="s">
        <v>2943</v>
      </c>
      <c r="N443" s="319" t="s">
        <v>1633</v>
      </c>
      <c r="O443" s="320"/>
      <c r="P443" s="319" t="s">
        <v>1873</v>
      </c>
      <c r="Q443" s="319" t="s">
        <v>89</v>
      </c>
      <c r="R443" s="321">
        <v>0.22</v>
      </c>
      <c r="S443" s="319" t="s">
        <v>89</v>
      </c>
      <c r="T443" s="321">
        <v>0.22</v>
      </c>
      <c r="U443" s="319" t="s">
        <v>306</v>
      </c>
      <c r="V443" s="319" t="s">
        <v>307</v>
      </c>
      <c r="W443" s="319" t="s">
        <v>1633</v>
      </c>
      <c r="X443" s="319" t="s">
        <v>1633</v>
      </c>
      <c r="Y443" s="319" t="s">
        <v>1633</v>
      </c>
      <c r="Z443" s="319" t="s">
        <v>1633</v>
      </c>
      <c r="AA443" s="319" t="s">
        <v>1874</v>
      </c>
      <c r="AB443" s="319" t="s">
        <v>1633</v>
      </c>
      <c r="AC443" s="320">
        <v>45792</v>
      </c>
      <c r="AD443" s="319"/>
      <c r="AE443" s="319"/>
      <c r="AF443" s="319" t="s">
        <v>1633</v>
      </c>
      <c r="AG443" s="319" t="s">
        <v>1633</v>
      </c>
      <c r="AH443" s="319" t="s">
        <v>1875</v>
      </c>
      <c r="AI443" s="319" t="s">
        <v>1876</v>
      </c>
      <c r="AJ443" s="322">
        <v>25</v>
      </c>
      <c r="AK443" s="319" t="s">
        <v>1709</v>
      </c>
      <c r="AL443" s="323" t="s">
        <v>1877</v>
      </c>
      <c r="AM443" s="319" t="s">
        <v>2958</v>
      </c>
      <c r="AN443" s="319" t="s">
        <v>2959</v>
      </c>
      <c r="AO443" s="319" t="s">
        <v>1633</v>
      </c>
      <c r="AP443" s="183" t="s">
        <v>1880</v>
      </c>
      <c r="AQ443" s="183" t="s">
        <v>2113</v>
      </c>
      <c r="AS443" s="183" t="s">
        <v>1641</v>
      </c>
      <c r="AT443" s="183" t="s">
        <v>1817</v>
      </c>
      <c r="AU443" s="183" t="str">
        <f t="shared" ref="AU443:AU505" si="14">LEFT(V443,3)</f>
        <v>SMS</v>
      </c>
      <c r="AV443" s="324">
        <f t="shared" ref="AV443:AV505" si="15">IF(Q443="USD",R443*16500,IF(Q443="IDR",R443,T443*16500))</f>
        <v>3630</v>
      </c>
    </row>
    <row r="444" spans="1:48" x14ac:dyDescent="0.25">
      <c r="A444" s="319" t="s">
        <v>1867</v>
      </c>
      <c r="B444" s="319" t="s">
        <v>1838</v>
      </c>
      <c r="C444" s="319" t="s">
        <v>1868</v>
      </c>
      <c r="D444" s="319" t="s">
        <v>1869</v>
      </c>
      <c r="E444" s="320">
        <v>45792</v>
      </c>
      <c r="F444" s="319" t="s">
        <v>2952</v>
      </c>
      <c r="G444" s="319" t="s">
        <v>1633</v>
      </c>
      <c r="H444" s="319">
        <v>53100010</v>
      </c>
      <c r="I444" s="319" t="s">
        <v>2953</v>
      </c>
      <c r="J444" s="319" t="s">
        <v>1633</v>
      </c>
      <c r="K444" s="319" t="s">
        <v>644</v>
      </c>
      <c r="L444" s="320">
        <v>45792</v>
      </c>
      <c r="M444" s="319" t="s">
        <v>2943</v>
      </c>
      <c r="N444" s="319" t="s">
        <v>1633</v>
      </c>
      <c r="O444" s="320"/>
      <c r="P444" s="319" t="s">
        <v>1873</v>
      </c>
      <c r="Q444" s="319" t="s">
        <v>89</v>
      </c>
      <c r="R444" s="321">
        <v>0.09</v>
      </c>
      <c r="S444" s="319" t="s">
        <v>89</v>
      </c>
      <c r="T444" s="321">
        <v>0.09</v>
      </c>
      <c r="U444" s="319" t="s">
        <v>306</v>
      </c>
      <c r="V444" s="319" t="s">
        <v>307</v>
      </c>
      <c r="W444" s="319" t="s">
        <v>1633</v>
      </c>
      <c r="X444" s="319" t="s">
        <v>1633</v>
      </c>
      <c r="Y444" s="319" t="s">
        <v>1633</v>
      </c>
      <c r="Z444" s="319" t="s">
        <v>1633</v>
      </c>
      <c r="AA444" s="319" t="s">
        <v>1874</v>
      </c>
      <c r="AB444" s="319" t="s">
        <v>1633</v>
      </c>
      <c r="AC444" s="320">
        <v>45792</v>
      </c>
      <c r="AD444" s="319"/>
      <c r="AE444" s="319"/>
      <c r="AF444" s="319" t="s">
        <v>1633</v>
      </c>
      <c r="AG444" s="319" t="s">
        <v>1633</v>
      </c>
      <c r="AH444" s="319" t="s">
        <v>1875</v>
      </c>
      <c r="AI444" s="319" t="s">
        <v>1876</v>
      </c>
      <c r="AJ444" s="322">
        <v>10</v>
      </c>
      <c r="AK444" s="319" t="s">
        <v>1709</v>
      </c>
      <c r="AL444" s="323" t="s">
        <v>1877</v>
      </c>
      <c r="AM444" s="319" t="s">
        <v>2960</v>
      </c>
      <c r="AN444" s="319" t="s">
        <v>2961</v>
      </c>
      <c r="AO444" s="319" t="s">
        <v>1633</v>
      </c>
      <c r="AP444" s="183" t="s">
        <v>1880</v>
      </c>
      <c r="AQ444" s="183" t="s">
        <v>2113</v>
      </c>
      <c r="AS444" s="183" t="s">
        <v>1641</v>
      </c>
      <c r="AT444" s="183" t="s">
        <v>1817</v>
      </c>
      <c r="AU444" s="183" t="str">
        <f t="shared" si="14"/>
        <v>SMS</v>
      </c>
      <c r="AV444" s="324">
        <f t="shared" si="15"/>
        <v>1485</v>
      </c>
    </row>
    <row r="445" spans="1:48" x14ac:dyDescent="0.25">
      <c r="A445" s="319" t="s">
        <v>1867</v>
      </c>
      <c r="B445" s="319" t="s">
        <v>1838</v>
      </c>
      <c r="C445" s="319" t="s">
        <v>1868</v>
      </c>
      <c r="D445" s="319" t="s">
        <v>1869</v>
      </c>
      <c r="E445" s="320">
        <v>45797</v>
      </c>
      <c r="F445" s="319" t="s">
        <v>2962</v>
      </c>
      <c r="G445" s="319" t="s">
        <v>1633</v>
      </c>
      <c r="H445" s="319">
        <v>53100010</v>
      </c>
      <c r="I445" s="319" t="s">
        <v>2963</v>
      </c>
      <c r="J445" s="319" t="s">
        <v>1633</v>
      </c>
      <c r="K445" s="319" t="s">
        <v>644</v>
      </c>
      <c r="L445" s="320">
        <v>45797</v>
      </c>
      <c r="M445" s="319" t="s">
        <v>2964</v>
      </c>
      <c r="N445" s="319" t="s">
        <v>1633</v>
      </c>
      <c r="O445" s="320"/>
      <c r="P445" s="319" t="s">
        <v>1873</v>
      </c>
      <c r="Q445" s="319" t="s">
        <v>89</v>
      </c>
      <c r="R445" s="321">
        <v>75.95</v>
      </c>
      <c r="S445" s="319" t="s">
        <v>89</v>
      </c>
      <c r="T445" s="321">
        <v>75.95</v>
      </c>
      <c r="U445" s="319" t="s">
        <v>306</v>
      </c>
      <c r="V445" s="319" t="s">
        <v>307</v>
      </c>
      <c r="W445" s="319" t="s">
        <v>1633</v>
      </c>
      <c r="X445" s="319" t="s">
        <v>1633</v>
      </c>
      <c r="Y445" s="319" t="s">
        <v>1633</v>
      </c>
      <c r="Z445" s="319" t="s">
        <v>1633</v>
      </c>
      <c r="AA445" s="319" t="s">
        <v>1874</v>
      </c>
      <c r="AB445" s="319" t="s">
        <v>1633</v>
      </c>
      <c r="AC445" s="320">
        <v>45797</v>
      </c>
      <c r="AD445" s="319"/>
      <c r="AE445" s="319"/>
      <c r="AF445" s="319" t="s">
        <v>1633</v>
      </c>
      <c r="AG445" s="319" t="s">
        <v>1633</v>
      </c>
      <c r="AH445" s="319" t="s">
        <v>1875</v>
      </c>
      <c r="AI445" s="319" t="s">
        <v>1876</v>
      </c>
      <c r="AJ445" s="322">
        <v>2</v>
      </c>
      <c r="AK445" s="319" t="s">
        <v>2007</v>
      </c>
      <c r="AL445" s="323" t="s">
        <v>1877</v>
      </c>
      <c r="AM445" s="319" t="s">
        <v>2690</v>
      </c>
      <c r="AN445" s="319" t="s">
        <v>2691</v>
      </c>
      <c r="AO445" s="319" t="s">
        <v>1633</v>
      </c>
      <c r="AP445" s="183" t="s">
        <v>1880</v>
      </c>
      <c r="AQ445" s="183" t="s">
        <v>2113</v>
      </c>
      <c r="AS445" s="183" t="s">
        <v>1641</v>
      </c>
      <c r="AT445" s="183" t="s">
        <v>1817</v>
      </c>
      <c r="AU445" s="183" t="str">
        <f t="shared" si="14"/>
        <v>SMS</v>
      </c>
      <c r="AV445" s="324">
        <f t="shared" si="15"/>
        <v>1253175</v>
      </c>
    </row>
    <row r="446" spans="1:48" x14ac:dyDescent="0.25">
      <c r="A446" s="319" t="s">
        <v>1867</v>
      </c>
      <c r="B446" s="319" t="s">
        <v>1838</v>
      </c>
      <c r="C446" s="319" t="s">
        <v>1868</v>
      </c>
      <c r="D446" s="319" t="s">
        <v>1869</v>
      </c>
      <c r="E446" s="320">
        <v>45797</v>
      </c>
      <c r="F446" s="319" t="s">
        <v>2965</v>
      </c>
      <c r="G446" s="319" t="s">
        <v>1633</v>
      </c>
      <c r="H446" s="319">
        <v>53100010</v>
      </c>
      <c r="I446" s="319" t="s">
        <v>2963</v>
      </c>
      <c r="J446" s="319" t="s">
        <v>1633</v>
      </c>
      <c r="K446" s="319" t="s">
        <v>644</v>
      </c>
      <c r="L446" s="320">
        <v>45797</v>
      </c>
      <c r="M446" s="319" t="s">
        <v>2964</v>
      </c>
      <c r="N446" s="319" t="s">
        <v>1633</v>
      </c>
      <c r="O446" s="320"/>
      <c r="P446" s="319" t="s">
        <v>1873</v>
      </c>
      <c r="Q446" s="319" t="s">
        <v>89</v>
      </c>
      <c r="R446" s="321">
        <v>2.02</v>
      </c>
      <c r="S446" s="319" t="s">
        <v>89</v>
      </c>
      <c r="T446" s="321">
        <v>2.02</v>
      </c>
      <c r="U446" s="319" t="s">
        <v>306</v>
      </c>
      <c r="V446" s="319" t="s">
        <v>307</v>
      </c>
      <c r="W446" s="319" t="s">
        <v>1633</v>
      </c>
      <c r="X446" s="319" t="s">
        <v>1633</v>
      </c>
      <c r="Y446" s="319" t="s">
        <v>1633</v>
      </c>
      <c r="Z446" s="319" t="s">
        <v>1633</v>
      </c>
      <c r="AA446" s="319" t="s">
        <v>1874</v>
      </c>
      <c r="AB446" s="319" t="s">
        <v>1633</v>
      </c>
      <c r="AC446" s="320">
        <v>45797</v>
      </c>
      <c r="AD446" s="319"/>
      <c r="AE446" s="319"/>
      <c r="AF446" s="319" t="s">
        <v>1633</v>
      </c>
      <c r="AG446" s="319" t="s">
        <v>1633</v>
      </c>
      <c r="AH446" s="319" t="s">
        <v>1875</v>
      </c>
      <c r="AI446" s="319" t="s">
        <v>1876</v>
      </c>
      <c r="AJ446" s="322">
        <v>2</v>
      </c>
      <c r="AK446" s="319" t="s">
        <v>1709</v>
      </c>
      <c r="AL446" s="323" t="s">
        <v>1877</v>
      </c>
      <c r="AM446" s="319" t="s">
        <v>2484</v>
      </c>
      <c r="AN446" s="319" t="s">
        <v>2485</v>
      </c>
      <c r="AO446" s="319" t="s">
        <v>1633</v>
      </c>
      <c r="AP446" s="183" t="s">
        <v>1880</v>
      </c>
      <c r="AQ446" s="183" t="s">
        <v>2113</v>
      </c>
      <c r="AS446" s="183" t="s">
        <v>1641</v>
      </c>
      <c r="AT446" s="183" t="s">
        <v>1817</v>
      </c>
      <c r="AU446" s="183" t="str">
        <f t="shared" si="14"/>
        <v>SMS</v>
      </c>
      <c r="AV446" s="324">
        <f t="shared" si="15"/>
        <v>33330</v>
      </c>
    </row>
    <row r="447" spans="1:48" x14ac:dyDescent="0.25">
      <c r="A447" s="319" t="s">
        <v>1867</v>
      </c>
      <c r="B447" s="319" t="s">
        <v>1838</v>
      </c>
      <c r="C447" s="319" t="s">
        <v>1868</v>
      </c>
      <c r="D447" s="319" t="s">
        <v>1882</v>
      </c>
      <c r="E447" s="320">
        <v>45799</v>
      </c>
      <c r="F447" s="319" t="s">
        <v>2966</v>
      </c>
      <c r="G447" s="319" t="s">
        <v>1884</v>
      </c>
      <c r="H447" s="319">
        <v>50300050</v>
      </c>
      <c r="I447" s="319" t="s">
        <v>2967</v>
      </c>
      <c r="J447" s="319" t="s">
        <v>1633</v>
      </c>
      <c r="K447" s="319" t="s">
        <v>1373</v>
      </c>
      <c r="L447" s="320">
        <v>45799</v>
      </c>
      <c r="M447" s="319" t="s">
        <v>1886</v>
      </c>
      <c r="N447" s="319" t="s">
        <v>1887</v>
      </c>
      <c r="O447" s="320"/>
      <c r="P447" s="319" t="s">
        <v>1873</v>
      </c>
      <c r="Q447" s="319" t="s">
        <v>1534</v>
      </c>
      <c r="R447" s="322">
        <v>21177767</v>
      </c>
      <c r="S447" s="319" t="s">
        <v>89</v>
      </c>
      <c r="T447" s="321">
        <v>1282.8</v>
      </c>
      <c r="U447" s="319" t="s">
        <v>306</v>
      </c>
      <c r="V447" s="319" t="s">
        <v>307</v>
      </c>
      <c r="W447" s="319" t="s">
        <v>1633</v>
      </c>
      <c r="X447" s="319" t="s">
        <v>1633</v>
      </c>
      <c r="Y447" s="319" t="s">
        <v>1633</v>
      </c>
      <c r="Z447" s="319" t="s">
        <v>1633</v>
      </c>
      <c r="AA447" s="319" t="s">
        <v>1874</v>
      </c>
      <c r="AB447" s="319" t="s">
        <v>1633</v>
      </c>
      <c r="AC447" s="320">
        <v>45799</v>
      </c>
      <c r="AD447" s="319"/>
      <c r="AE447" s="319"/>
      <c r="AF447" s="319" t="s">
        <v>1633</v>
      </c>
      <c r="AG447" s="319" t="s">
        <v>1633</v>
      </c>
      <c r="AH447" s="319" t="s">
        <v>1875</v>
      </c>
      <c r="AI447" s="319" t="s">
        <v>1876</v>
      </c>
      <c r="AJ447" s="325">
        <v>0</v>
      </c>
      <c r="AK447" s="319" t="s">
        <v>1633</v>
      </c>
      <c r="AL447" s="319" t="s">
        <v>1633</v>
      </c>
      <c r="AM447" s="319" t="s">
        <v>1633</v>
      </c>
      <c r="AN447" s="319" t="s">
        <v>1633</v>
      </c>
      <c r="AO447" s="319" t="s">
        <v>1633</v>
      </c>
      <c r="AP447" s="183" t="s">
        <v>1880</v>
      </c>
      <c r="AQ447" s="183" t="s">
        <v>2113</v>
      </c>
      <c r="AS447" s="183" t="s">
        <v>1636</v>
      </c>
      <c r="AT447" s="183" t="s">
        <v>1817</v>
      </c>
      <c r="AU447" s="183" t="str">
        <f t="shared" si="14"/>
        <v>SMS</v>
      </c>
      <c r="AV447" s="324">
        <f t="shared" si="15"/>
        <v>21177767</v>
      </c>
    </row>
    <row r="448" spans="1:48" x14ac:dyDescent="0.25">
      <c r="A448" s="319" t="s">
        <v>1867</v>
      </c>
      <c r="B448" s="319" t="s">
        <v>1838</v>
      </c>
      <c r="C448" s="319" t="s">
        <v>1868</v>
      </c>
      <c r="D448" s="319" t="s">
        <v>1888</v>
      </c>
      <c r="E448" s="320">
        <v>45799</v>
      </c>
      <c r="F448" s="319" t="s">
        <v>1633</v>
      </c>
      <c r="G448" s="319" t="s">
        <v>1633</v>
      </c>
      <c r="H448" s="319">
        <v>50800020</v>
      </c>
      <c r="I448" s="319" t="s">
        <v>2968</v>
      </c>
      <c r="J448" s="319" t="s">
        <v>1633</v>
      </c>
      <c r="K448" s="319" t="s">
        <v>454</v>
      </c>
      <c r="L448" s="320">
        <v>45799</v>
      </c>
      <c r="M448" s="319" t="s">
        <v>2969</v>
      </c>
      <c r="N448" s="319" t="s">
        <v>2970</v>
      </c>
      <c r="O448" s="320"/>
      <c r="P448" s="319" t="s">
        <v>1873</v>
      </c>
      <c r="Q448" s="319" t="s">
        <v>1534</v>
      </c>
      <c r="R448" s="322">
        <v>7310000</v>
      </c>
      <c r="S448" s="319" t="s">
        <v>89</v>
      </c>
      <c r="T448" s="321">
        <v>442.79</v>
      </c>
      <c r="U448" s="319" t="s">
        <v>306</v>
      </c>
      <c r="V448" s="319" t="s">
        <v>307</v>
      </c>
      <c r="W448" s="319" t="s">
        <v>1633</v>
      </c>
      <c r="X448" s="319" t="s">
        <v>1633</v>
      </c>
      <c r="Y448" s="319" t="s">
        <v>1633</v>
      </c>
      <c r="Z448" s="319" t="s">
        <v>1633</v>
      </c>
      <c r="AA448" s="319" t="s">
        <v>1874</v>
      </c>
      <c r="AB448" s="319" t="s">
        <v>1633</v>
      </c>
      <c r="AC448" s="320">
        <v>45799</v>
      </c>
      <c r="AD448" s="319"/>
      <c r="AE448" s="319"/>
      <c r="AF448" s="319" t="s">
        <v>1633</v>
      </c>
      <c r="AG448" s="319" t="s">
        <v>2971</v>
      </c>
      <c r="AH448" s="319" t="s">
        <v>1875</v>
      </c>
      <c r="AI448" s="319" t="s">
        <v>1876</v>
      </c>
      <c r="AJ448" s="322">
        <v>34</v>
      </c>
      <c r="AK448" s="319" t="s">
        <v>1980</v>
      </c>
      <c r="AL448" s="323" t="s">
        <v>1877</v>
      </c>
      <c r="AM448" s="319" t="s">
        <v>1633</v>
      </c>
      <c r="AN448" s="319" t="s">
        <v>1633</v>
      </c>
      <c r="AO448" s="319" t="s">
        <v>1633</v>
      </c>
      <c r="AP448" s="183" t="s">
        <v>1880</v>
      </c>
      <c r="AQ448" s="183" t="s">
        <v>2113</v>
      </c>
      <c r="AS448" s="183" t="s">
        <v>1641</v>
      </c>
      <c r="AT448" s="183" t="s">
        <v>1817</v>
      </c>
      <c r="AU448" s="183" t="str">
        <f t="shared" si="14"/>
        <v>SMS</v>
      </c>
      <c r="AV448" s="324">
        <f t="shared" si="15"/>
        <v>7310000</v>
      </c>
    </row>
    <row r="449" spans="1:48" x14ac:dyDescent="0.25">
      <c r="A449" s="319" t="s">
        <v>1867</v>
      </c>
      <c r="B449" s="319" t="s">
        <v>1838</v>
      </c>
      <c r="C449" s="319" t="s">
        <v>1868</v>
      </c>
      <c r="D449" s="319" t="s">
        <v>1888</v>
      </c>
      <c r="E449" s="320">
        <v>45799</v>
      </c>
      <c r="F449" s="319" t="s">
        <v>1633</v>
      </c>
      <c r="G449" s="319" t="s">
        <v>1633</v>
      </c>
      <c r="H449" s="319">
        <v>50800020</v>
      </c>
      <c r="I449" s="319" t="s">
        <v>2968</v>
      </c>
      <c r="J449" s="319" t="s">
        <v>1633</v>
      </c>
      <c r="K449" s="319" t="s">
        <v>454</v>
      </c>
      <c r="L449" s="320">
        <v>45799</v>
      </c>
      <c r="M449" s="319" t="s">
        <v>2969</v>
      </c>
      <c r="N449" s="319" t="s">
        <v>2970</v>
      </c>
      <c r="O449" s="320"/>
      <c r="P449" s="319" t="s">
        <v>1873</v>
      </c>
      <c r="Q449" s="319" t="s">
        <v>1534</v>
      </c>
      <c r="R449" s="322">
        <v>75000</v>
      </c>
      <c r="S449" s="319" t="s">
        <v>89</v>
      </c>
      <c r="T449" s="321">
        <v>4.54</v>
      </c>
      <c r="U449" s="319" t="s">
        <v>306</v>
      </c>
      <c r="V449" s="319" t="s">
        <v>307</v>
      </c>
      <c r="W449" s="319" t="s">
        <v>1633</v>
      </c>
      <c r="X449" s="319" t="s">
        <v>1633</v>
      </c>
      <c r="Y449" s="319" t="s">
        <v>1633</v>
      </c>
      <c r="Z449" s="319" t="s">
        <v>1633</v>
      </c>
      <c r="AA449" s="319" t="s">
        <v>1874</v>
      </c>
      <c r="AB449" s="319" t="s">
        <v>1633</v>
      </c>
      <c r="AC449" s="320">
        <v>45799</v>
      </c>
      <c r="AD449" s="319"/>
      <c r="AE449" s="319"/>
      <c r="AF449" s="319" t="s">
        <v>1633</v>
      </c>
      <c r="AG449" s="319" t="s">
        <v>2971</v>
      </c>
      <c r="AH449" s="319" t="s">
        <v>1875</v>
      </c>
      <c r="AI449" s="319" t="s">
        <v>1876</v>
      </c>
      <c r="AJ449" s="322">
        <v>30</v>
      </c>
      <c r="AK449" s="319" t="s">
        <v>1709</v>
      </c>
      <c r="AL449" s="323" t="s">
        <v>1877</v>
      </c>
      <c r="AM449" s="319" t="s">
        <v>1633</v>
      </c>
      <c r="AN449" s="319" t="s">
        <v>1633</v>
      </c>
      <c r="AO449" s="319" t="s">
        <v>1633</v>
      </c>
      <c r="AP449" s="183" t="s">
        <v>1880</v>
      </c>
      <c r="AQ449" s="183" t="s">
        <v>2113</v>
      </c>
      <c r="AS449" s="183" t="s">
        <v>1641</v>
      </c>
      <c r="AT449" s="183" t="s">
        <v>1817</v>
      </c>
      <c r="AU449" s="183" t="str">
        <f t="shared" si="14"/>
        <v>SMS</v>
      </c>
      <c r="AV449" s="324">
        <f t="shared" si="15"/>
        <v>75000</v>
      </c>
    </row>
    <row r="450" spans="1:48" x14ac:dyDescent="0.25">
      <c r="A450" s="319" t="s">
        <v>1867</v>
      </c>
      <c r="B450" s="319" t="s">
        <v>1838</v>
      </c>
      <c r="C450" s="319" t="s">
        <v>1868</v>
      </c>
      <c r="D450" s="319" t="s">
        <v>1888</v>
      </c>
      <c r="E450" s="320">
        <v>45799</v>
      </c>
      <c r="F450" s="319" t="s">
        <v>1633</v>
      </c>
      <c r="G450" s="319" t="s">
        <v>1633</v>
      </c>
      <c r="H450" s="319">
        <v>50800020</v>
      </c>
      <c r="I450" s="319" t="s">
        <v>2968</v>
      </c>
      <c r="J450" s="319" t="s">
        <v>1633</v>
      </c>
      <c r="K450" s="319" t="s">
        <v>454</v>
      </c>
      <c r="L450" s="320">
        <v>45799</v>
      </c>
      <c r="M450" s="319" t="s">
        <v>2969</v>
      </c>
      <c r="N450" s="319" t="s">
        <v>2970</v>
      </c>
      <c r="O450" s="320"/>
      <c r="P450" s="319" t="s">
        <v>1873</v>
      </c>
      <c r="Q450" s="319" t="s">
        <v>1534</v>
      </c>
      <c r="R450" s="322">
        <v>525000</v>
      </c>
      <c r="S450" s="319" t="s">
        <v>89</v>
      </c>
      <c r="T450" s="321">
        <v>31.8</v>
      </c>
      <c r="U450" s="319" t="s">
        <v>306</v>
      </c>
      <c r="V450" s="319" t="s">
        <v>307</v>
      </c>
      <c r="W450" s="319" t="s">
        <v>1633</v>
      </c>
      <c r="X450" s="319" t="s">
        <v>1633</v>
      </c>
      <c r="Y450" s="319" t="s">
        <v>1633</v>
      </c>
      <c r="Z450" s="319" t="s">
        <v>1633</v>
      </c>
      <c r="AA450" s="319" t="s">
        <v>1874</v>
      </c>
      <c r="AB450" s="319" t="s">
        <v>1633</v>
      </c>
      <c r="AC450" s="320">
        <v>45799</v>
      </c>
      <c r="AD450" s="319"/>
      <c r="AE450" s="319"/>
      <c r="AF450" s="319" t="s">
        <v>1633</v>
      </c>
      <c r="AG450" s="319" t="s">
        <v>2971</v>
      </c>
      <c r="AH450" s="319" t="s">
        <v>1875</v>
      </c>
      <c r="AI450" s="319" t="s">
        <v>1876</v>
      </c>
      <c r="AJ450" s="322">
        <v>1</v>
      </c>
      <c r="AK450" s="319" t="s">
        <v>2039</v>
      </c>
      <c r="AL450" s="323" t="s">
        <v>1877</v>
      </c>
      <c r="AM450" s="319" t="s">
        <v>1633</v>
      </c>
      <c r="AN450" s="319" t="s">
        <v>1633</v>
      </c>
      <c r="AO450" s="319" t="s">
        <v>1633</v>
      </c>
      <c r="AP450" s="183" t="s">
        <v>1880</v>
      </c>
      <c r="AQ450" s="183" t="s">
        <v>2113</v>
      </c>
      <c r="AS450" s="183" t="s">
        <v>1641</v>
      </c>
      <c r="AT450" s="183" t="s">
        <v>1817</v>
      </c>
      <c r="AU450" s="183" t="str">
        <f t="shared" si="14"/>
        <v>SMS</v>
      </c>
      <c r="AV450" s="324">
        <f t="shared" si="15"/>
        <v>525000</v>
      </c>
    </row>
    <row r="451" spans="1:48" x14ac:dyDescent="0.25">
      <c r="A451" s="319" t="s">
        <v>1867</v>
      </c>
      <c r="B451" s="319" t="s">
        <v>1838</v>
      </c>
      <c r="C451" s="319" t="s">
        <v>1868</v>
      </c>
      <c r="D451" s="319" t="s">
        <v>1888</v>
      </c>
      <c r="E451" s="320">
        <v>45799</v>
      </c>
      <c r="F451" s="319" t="s">
        <v>1633</v>
      </c>
      <c r="G451" s="319" t="s">
        <v>1633</v>
      </c>
      <c r="H451" s="319">
        <v>50800020</v>
      </c>
      <c r="I451" s="319" t="s">
        <v>2972</v>
      </c>
      <c r="J451" s="319" t="s">
        <v>1633</v>
      </c>
      <c r="K451" s="319" t="s">
        <v>454</v>
      </c>
      <c r="L451" s="320">
        <v>45799</v>
      </c>
      <c r="M451" s="319" t="s">
        <v>2969</v>
      </c>
      <c r="N451" s="319" t="s">
        <v>2973</v>
      </c>
      <c r="O451" s="320"/>
      <c r="P451" s="319" t="s">
        <v>1873</v>
      </c>
      <c r="Q451" s="319" t="s">
        <v>1534</v>
      </c>
      <c r="R451" s="322">
        <v>250000</v>
      </c>
      <c r="S451" s="319" t="s">
        <v>89</v>
      </c>
      <c r="T451" s="321">
        <v>15.14</v>
      </c>
      <c r="U451" s="319" t="s">
        <v>306</v>
      </c>
      <c r="V451" s="319" t="s">
        <v>307</v>
      </c>
      <c r="W451" s="319" t="s">
        <v>1633</v>
      </c>
      <c r="X451" s="319" t="s">
        <v>1633</v>
      </c>
      <c r="Y451" s="319" t="s">
        <v>1633</v>
      </c>
      <c r="Z451" s="319" t="s">
        <v>1633</v>
      </c>
      <c r="AA451" s="319" t="s">
        <v>1874</v>
      </c>
      <c r="AB451" s="319" t="s">
        <v>1633</v>
      </c>
      <c r="AC451" s="320">
        <v>45799</v>
      </c>
      <c r="AD451" s="319"/>
      <c r="AE451" s="319"/>
      <c r="AF451" s="319" t="s">
        <v>1633</v>
      </c>
      <c r="AG451" s="319" t="s">
        <v>2974</v>
      </c>
      <c r="AH451" s="319" t="s">
        <v>1875</v>
      </c>
      <c r="AI451" s="319" t="s">
        <v>1876</v>
      </c>
      <c r="AJ451" s="322">
        <v>1</v>
      </c>
      <c r="AK451" s="319" t="s">
        <v>2039</v>
      </c>
      <c r="AL451" s="323" t="s">
        <v>1877</v>
      </c>
      <c r="AM451" s="319" t="s">
        <v>1633</v>
      </c>
      <c r="AN451" s="319" t="s">
        <v>1633</v>
      </c>
      <c r="AO451" s="319" t="s">
        <v>1633</v>
      </c>
      <c r="AP451" s="183" t="s">
        <v>1880</v>
      </c>
      <c r="AQ451" s="183" t="s">
        <v>2113</v>
      </c>
      <c r="AS451" s="183" t="s">
        <v>1641</v>
      </c>
      <c r="AT451" s="183" t="s">
        <v>1817</v>
      </c>
      <c r="AU451" s="183" t="str">
        <f t="shared" si="14"/>
        <v>SMS</v>
      </c>
      <c r="AV451" s="324">
        <f t="shared" si="15"/>
        <v>250000</v>
      </c>
    </row>
    <row r="452" spans="1:48" x14ac:dyDescent="0.25">
      <c r="A452" s="319" t="s">
        <v>1867</v>
      </c>
      <c r="B452" s="319" t="s">
        <v>1838</v>
      </c>
      <c r="C452" s="319" t="s">
        <v>1868</v>
      </c>
      <c r="D452" s="319" t="s">
        <v>1869</v>
      </c>
      <c r="E452" s="320">
        <v>45803</v>
      </c>
      <c r="F452" s="319" t="s">
        <v>2975</v>
      </c>
      <c r="G452" s="319" t="s">
        <v>1633</v>
      </c>
      <c r="H452" s="319">
        <v>53100010</v>
      </c>
      <c r="I452" s="319" t="s">
        <v>2976</v>
      </c>
      <c r="J452" s="319" t="s">
        <v>1633</v>
      </c>
      <c r="K452" s="319" t="s">
        <v>644</v>
      </c>
      <c r="L452" s="320">
        <v>45803</v>
      </c>
      <c r="M452" s="319" t="s">
        <v>2977</v>
      </c>
      <c r="N452" s="319" t="s">
        <v>1633</v>
      </c>
      <c r="O452" s="320"/>
      <c r="P452" s="319" t="s">
        <v>1873</v>
      </c>
      <c r="Q452" s="319" t="s">
        <v>89</v>
      </c>
      <c r="R452" s="321">
        <v>325.86</v>
      </c>
      <c r="S452" s="319" t="s">
        <v>89</v>
      </c>
      <c r="T452" s="321">
        <v>325.86</v>
      </c>
      <c r="U452" s="319" t="s">
        <v>306</v>
      </c>
      <c r="V452" s="319" t="s">
        <v>307</v>
      </c>
      <c r="W452" s="319" t="s">
        <v>1633</v>
      </c>
      <c r="X452" s="319" t="s">
        <v>1633</v>
      </c>
      <c r="Y452" s="319" t="s">
        <v>1633</v>
      </c>
      <c r="Z452" s="319" t="s">
        <v>1633</v>
      </c>
      <c r="AA452" s="319" t="s">
        <v>1874</v>
      </c>
      <c r="AB452" s="319" t="s">
        <v>1633</v>
      </c>
      <c r="AC452" s="320">
        <v>45803</v>
      </c>
      <c r="AD452" s="319"/>
      <c r="AE452" s="319"/>
      <c r="AF452" s="319" t="s">
        <v>1633</v>
      </c>
      <c r="AG452" s="319" t="s">
        <v>1633</v>
      </c>
      <c r="AH452" s="319" t="s">
        <v>1875</v>
      </c>
      <c r="AI452" s="319" t="s">
        <v>1876</v>
      </c>
      <c r="AJ452" s="322">
        <v>2</v>
      </c>
      <c r="AK452" s="319" t="s">
        <v>1709</v>
      </c>
      <c r="AL452" s="323" t="s">
        <v>1877</v>
      </c>
      <c r="AM452" s="319" t="s">
        <v>2978</v>
      </c>
      <c r="AN452" s="319" t="s">
        <v>2979</v>
      </c>
      <c r="AO452" s="319" t="s">
        <v>1633</v>
      </c>
      <c r="AP452" s="183" t="s">
        <v>1880</v>
      </c>
      <c r="AQ452" s="183" t="s">
        <v>2113</v>
      </c>
      <c r="AS452" s="183" t="s">
        <v>1641</v>
      </c>
      <c r="AT452" s="183" t="s">
        <v>1817</v>
      </c>
      <c r="AU452" s="183" t="str">
        <f t="shared" si="14"/>
        <v>SMS</v>
      </c>
      <c r="AV452" s="324">
        <f t="shared" si="15"/>
        <v>5376690</v>
      </c>
    </row>
    <row r="453" spans="1:48" x14ac:dyDescent="0.25">
      <c r="A453" s="319" t="s">
        <v>1867</v>
      </c>
      <c r="B453" s="319" t="s">
        <v>1838</v>
      </c>
      <c r="C453" s="319" t="s">
        <v>1868</v>
      </c>
      <c r="D453" s="319" t="s">
        <v>1869</v>
      </c>
      <c r="E453" s="320">
        <v>45803</v>
      </c>
      <c r="F453" s="319" t="s">
        <v>2975</v>
      </c>
      <c r="G453" s="319" t="s">
        <v>1633</v>
      </c>
      <c r="H453" s="319">
        <v>53100010</v>
      </c>
      <c r="I453" s="319" t="s">
        <v>2976</v>
      </c>
      <c r="J453" s="319" t="s">
        <v>1633</v>
      </c>
      <c r="K453" s="319" t="s">
        <v>644</v>
      </c>
      <c r="L453" s="320">
        <v>45803</v>
      </c>
      <c r="M453" s="319" t="s">
        <v>2977</v>
      </c>
      <c r="N453" s="319" t="s">
        <v>1633</v>
      </c>
      <c r="O453" s="320"/>
      <c r="P453" s="319" t="s">
        <v>1873</v>
      </c>
      <c r="Q453" s="319" t="s">
        <v>89</v>
      </c>
      <c r="R453" s="321">
        <v>222.89</v>
      </c>
      <c r="S453" s="319" t="s">
        <v>89</v>
      </c>
      <c r="T453" s="321">
        <v>222.89</v>
      </c>
      <c r="U453" s="319" t="s">
        <v>306</v>
      </c>
      <c r="V453" s="319" t="s">
        <v>307</v>
      </c>
      <c r="W453" s="319" t="s">
        <v>1633</v>
      </c>
      <c r="X453" s="319" t="s">
        <v>1633</v>
      </c>
      <c r="Y453" s="319" t="s">
        <v>1633</v>
      </c>
      <c r="Z453" s="319" t="s">
        <v>1633</v>
      </c>
      <c r="AA453" s="319" t="s">
        <v>1874</v>
      </c>
      <c r="AB453" s="319" t="s">
        <v>1633</v>
      </c>
      <c r="AC453" s="320">
        <v>45803</v>
      </c>
      <c r="AD453" s="319"/>
      <c r="AE453" s="319"/>
      <c r="AF453" s="319" t="s">
        <v>1633</v>
      </c>
      <c r="AG453" s="319" t="s">
        <v>1633</v>
      </c>
      <c r="AH453" s="319" t="s">
        <v>1875</v>
      </c>
      <c r="AI453" s="319" t="s">
        <v>1876</v>
      </c>
      <c r="AJ453" s="322">
        <v>2</v>
      </c>
      <c r="AK453" s="319" t="s">
        <v>1709</v>
      </c>
      <c r="AL453" s="323" t="s">
        <v>1877</v>
      </c>
      <c r="AM453" s="319" t="s">
        <v>2980</v>
      </c>
      <c r="AN453" s="319" t="s">
        <v>2981</v>
      </c>
      <c r="AO453" s="319" t="s">
        <v>1633</v>
      </c>
      <c r="AP453" s="183" t="s">
        <v>1880</v>
      </c>
      <c r="AQ453" s="183" t="s">
        <v>2113</v>
      </c>
      <c r="AS453" s="183" t="s">
        <v>1641</v>
      </c>
      <c r="AT453" s="183" t="s">
        <v>1817</v>
      </c>
      <c r="AU453" s="183" t="str">
        <f t="shared" si="14"/>
        <v>SMS</v>
      </c>
      <c r="AV453" s="324">
        <f t="shared" si="15"/>
        <v>3677685</v>
      </c>
    </row>
    <row r="454" spans="1:48" x14ac:dyDescent="0.25">
      <c r="A454" s="319" t="s">
        <v>1867</v>
      </c>
      <c r="B454" s="319" t="s">
        <v>1838</v>
      </c>
      <c r="C454" s="319" t="s">
        <v>1868</v>
      </c>
      <c r="D454" s="319" t="s">
        <v>1869</v>
      </c>
      <c r="E454" s="320">
        <v>45803</v>
      </c>
      <c r="F454" s="319" t="s">
        <v>2975</v>
      </c>
      <c r="G454" s="319" t="s">
        <v>1633</v>
      </c>
      <c r="H454" s="319">
        <v>53100010</v>
      </c>
      <c r="I454" s="319" t="s">
        <v>2976</v>
      </c>
      <c r="J454" s="319" t="s">
        <v>1633</v>
      </c>
      <c r="K454" s="319" t="s">
        <v>644</v>
      </c>
      <c r="L454" s="320">
        <v>45803</v>
      </c>
      <c r="M454" s="319" t="s">
        <v>2977</v>
      </c>
      <c r="N454" s="319" t="s">
        <v>1633</v>
      </c>
      <c r="O454" s="320"/>
      <c r="P454" s="319" t="s">
        <v>1873</v>
      </c>
      <c r="Q454" s="319" t="s">
        <v>89</v>
      </c>
      <c r="R454" s="321">
        <v>382.19</v>
      </c>
      <c r="S454" s="319" t="s">
        <v>89</v>
      </c>
      <c r="T454" s="321">
        <v>382.19</v>
      </c>
      <c r="U454" s="319" t="s">
        <v>306</v>
      </c>
      <c r="V454" s="319" t="s">
        <v>307</v>
      </c>
      <c r="W454" s="319" t="s">
        <v>1633</v>
      </c>
      <c r="X454" s="319" t="s">
        <v>1633</v>
      </c>
      <c r="Y454" s="319" t="s">
        <v>1633</v>
      </c>
      <c r="Z454" s="319" t="s">
        <v>1633</v>
      </c>
      <c r="AA454" s="319" t="s">
        <v>1874</v>
      </c>
      <c r="AB454" s="319" t="s">
        <v>1633</v>
      </c>
      <c r="AC454" s="320">
        <v>45803</v>
      </c>
      <c r="AD454" s="319"/>
      <c r="AE454" s="319"/>
      <c r="AF454" s="319" t="s">
        <v>1633</v>
      </c>
      <c r="AG454" s="319" t="s">
        <v>1633</v>
      </c>
      <c r="AH454" s="319" t="s">
        <v>1875</v>
      </c>
      <c r="AI454" s="319" t="s">
        <v>1876</v>
      </c>
      <c r="AJ454" s="322">
        <v>2</v>
      </c>
      <c r="AK454" s="319" t="s">
        <v>1709</v>
      </c>
      <c r="AL454" s="323" t="s">
        <v>1877</v>
      </c>
      <c r="AM454" s="319" t="s">
        <v>2982</v>
      </c>
      <c r="AN454" s="319" t="s">
        <v>2983</v>
      </c>
      <c r="AO454" s="319" t="s">
        <v>1633</v>
      </c>
      <c r="AP454" s="183" t="s">
        <v>1880</v>
      </c>
      <c r="AQ454" s="183" t="s">
        <v>2113</v>
      </c>
      <c r="AS454" s="183" t="s">
        <v>1641</v>
      </c>
      <c r="AT454" s="183" t="s">
        <v>1817</v>
      </c>
      <c r="AU454" s="183" t="str">
        <f t="shared" si="14"/>
        <v>SMS</v>
      </c>
      <c r="AV454" s="324">
        <f t="shared" si="15"/>
        <v>6306135</v>
      </c>
    </row>
    <row r="455" spans="1:48" x14ac:dyDescent="0.25">
      <c r="A455" s="319" t="s">
        <v>1867</v>
      </c>
      <c r="B455" s="319" t="s">
        <v>1838</v>
      </c>
      <c r="C455" s="319" t="s">
        <v>1868</v>
      </c>
      <c r="D455" s="319" t="s">
        <v>1869</v>
      </c>
      <c r="E455" s="320">
        <v>45803</v>
      </c>
      <c r="F455" s="319" t="s">
        <v>2984</v>
      </c>
      <c r="G455" s="319" t="s">
        <v>1633</v>
      </c>
      <c r="H455" s="319">
        <v>53100010</v>
      </c>
      <c r="I455" s="319" t="s">
        <v>2976</v>
      </c>
      <c r="J455" s="319" t="s">
        <v>1633</v>
      </c>
      <c r="K455" s="319" t="s">
        <v>644</v>
      </c>
      <c r="L455" s="320">
        <v>45803</v>
      </c>
      <c r="M455" s="319" t="s">
        <v>2977</v>
      </c>
      <c r="N455" s="319" t="s">
        <v>1633</v>
      </c>
      <c r="O455" s="320"/>
      <c r="P455" s="319" t="s">
        <v>1873</v>
      </c>
      <c r="Q455" s="319" t="s">
        <v>89</v>
      </c>
      <c r="R455" s="321">
        <v>225.14</v>
      </c>
      <c r="S455" s="319" t="s">
        <v>89</v>
      </c>
      <c r="T455" s="321">
        <v>225.14</v>
      </c>
      <c r="U455" s="319" t="s">
        <v>306</v>
      </c>
      <c r="V455" s="319" t="s">
        <v>307</v>
      </c>
      <c r="W455" s="319" t="s">
        <v>1633</v>
      </c>
      <c r="X455" s="319" t="s">
        <v>1633</v>
      </c>
      <c r="Y455" s="319" t="s">
        <v>1633</v>
      </c>
      <c r="Z455" s="319" t="s">
        <v>1633</v>
      </c>
      <c r="AA455" s="319" t="s">
        <v>1874</v>
      </c>
      <c r="AB455" s="319" t="s">
        <v>1633</v>
      </c>
      <c r="AC455" s="320">
        <v>45803</v>
      </c>
      <c r="AD455" s="319"/>
      <c r="AE455" s="319"/>
      <c r="AF455" s="319" t="s">
        <v>1633</v>
      </c>
      <c r="AG455" s="319" t="s">
        <v>1633</v>
      </c>
      <c r="AH455" s="319" t="s">
        <v>1875</v>
      </c>
      <c r="AI455" s="319" t="s">
        <v>1876</v>
      </c>
      <c r="AJ455" s="322">
        <v>3</v>
      </c>
      <c r="AK455" s="319" t="s">
        <v>1709</v>
      </c>
      <c r="AL455" s="323" t="s">
        <v>1877</v>
      </c>
      <c r="AM455" s="319" t="s">
        <v>2183</v>
      </c>
      <c r="AN455" s="319" t="s">
        <v>2184</v>
      </c>
      <c r="AO455" s="319" t="s">
        <v>1633</v>
      </c>
      <c r="AP455" s="183" t="s">
        <v>1880</v>
      </c>
      <c r="AQ455" s="183" t="s">
        <v>2113</v>
      </c>
      <c r="AS455" s="183" t="s">
        <v>1641</v>
      </c>
      <c r="AT455" s="183" t="s">
        <v>1817</v>
      </c>
      <c r="AU455" s="183" t="str">
        <f t="shared" si="14"/>
        <v>SMS</v>
      </c>
      <c r="AV455" s="324">
        <f t="shared" si="15"/>
        <v>3714810</v>
      </c>
    </row>
    <row r="456" spans="1:48" x14ac:dyDescent="0.25">
      <c r="A456" s="319" t="s">
        <v>1867</v>
      </c>
      <c r="B456" s="319" t="s">
        <v>1838</v>
      </c>
      <c r="C456" s="319" t="s">
        <v>1868</v>
      </c>
      <c r="D456" s="319" t="s">
        <v>1869</v>
      </c>
      <c r="E456" s="320">
        <v>45803</v>
      </c>
      <c r="F456" s="319" t="s">
        <v>2985</v>
      </c>
      <c r="G456" s="319" t="s">
        <v>1633</v>
      </c>
      <c r="H456" s="319">
        <v>53100010</v>
      </c>
      <c r="I456" s="319" t="s">
        <v>2976</v>
      </c>
      <c r="J456" s="319" t="s">
        <v>1633</v>
      </c>
      <c r="K456" s="319" t="s">
        <v>644</v>
      </c>
      <c r="L456" s="320">
        <v>45803</v>
      </c>
      <c r="M456" s="319" t="s">
        <v>2977</v>
      </c>
      <c r="N456" s="319" t="s">
        <v>1633</v>
      </c>
      <c r="O456" s="320"/>
      <c r="P456" s="319" t="s">
        <v>1873</v>
      </c>
      <c r="Q456" s="319" t="s">
        <v>89</v>
      </c>
      <c r="R456" s="321">
        <v>19.32</v>
      </c>
      <c r="S456" s="319" t="s">
        <v>89</v>
      </c>
      <c r="T456" s="321">
        <v>19.32</v>
      </c>
      <c r="U456" s="319" t="s">
        <v>306</v>
      </c>
      <c r="V456" s="319" t="s">
        <v>307</v>
      </c>
      <c r="W456" s="319" t="s">
        <v>1633</v>
      </c>
      <c r="X456" s="319" t="s">
        <v>1633</v>
      </c>
      <c r="Y456" s="319" t="s">
        <v>1633</v>
      </c>
      <c r="Z456" s="319" t="s">
        <v>1633</v>
      </c>
      <c r="AA456" s="319" t="s">
        <v>1874</v>
      </c>
      <c r="AB456" s="319" t="s">
        <v>1633</v>
      </c>
      <c r="AC456" s="320">
        <v>45803</v>
      </c>
      <c r="AD456" s="319"/>
      <c r="AE456" s="319"/>
      <c r="AF456" s="319" t="s">
        <v>1633</v>
      </c>
      <c r="AG456" s="319" t="s">
        <v>1633</v>
      </c>
      <c r="AH456" s="319" t="s">
        <v>1875</v>
      </c>
      <c r="AI456" s="319" t="s">
        <v>1876</v>
      </c>
      <c r="AJ456" s="322">
        <v>1</v>
      </c>
      <c r="AK456" s="319" t="s">
        <v>1709</v>
      </c>
      <c r="AL456" s="323" t="s">
        <v>1877</v>
      </c>
      <c r="AM456" s="319" t="s">
        <v>2986</v>
      </c>
      <c r="AN456" s="319" t="s">
        <v>2987</v>
      </c>
      <c r="AO456" s="319" t="s">
        <v>1633</v>
      </c>
      <c r="AP456" s="183" t="s">
        <v>1880</v>
      </c>
      <c r="AQ456" s="183" t="s">
        <v>2113</v>
      </c>
      <c r="AS456" s="183" t="s">
        <v>1641</v>
      </c>
      <c r="AT456" s="183" t="s">
        <v>1817</v>
      </c>
      <c r="AU456" s="183" t="str">
        <f t="shared" si="14"/>
        <v>SMS</v>
      </c>
      <c r="AV456" s="324">
        <f t="shared" si="15"/>
        <v>318780</v>
      </c>
    </row>
    <row r="457" spans="1:48" x14ac:dyDescent="0.25">
      <c r="A457" s="319" t="s">
        <v>1867</v>
      </c>
      <c r="B457" s="319" t="s">
        <v>1838</v>
      </c>
      <c r="C457" s="319" t="s">
        <v>1868</v>
      </c>
      <c r="D457" s="319" t="s">
        <v>1869</v>
      </c>
      <c r="E457" s="320">
        <v>45803</v>
      </c>
      <c r="F457" s="319" t="s">
        <v>2988</v>
      </c>
      <c r="G457" s="319" t="s">
        <v>1633</v>
      </c>
      <c r="H457" s="319">
        <v>53100010</v>
      </c>
      <c r="I457" s="319" t="s">
        <v>2976</v>
      </c>
      <c r="J457" s="319" t="s">
        <v>1633</v>
      </c>
      <c r="K457" s="319" t="s">
        <v>644</v>
      </c>
      <c r="L457" s="320">
        <v>45803</v>
      </c>
      <c r="M457" s="319" t="s">
        <v>2977</v>
      </c>
      <c r="N457" s="319" t="s">
        <v>1633</v>
      </c>
      <c r="O457" s="320"/>
      <c r="P457" s="319" t="s">
        <v>1873</v>
      </c>
      <c r="Q457" s="319" t="s">
        <v>89</v>
      </c>
      <c r="R457" s="321">
        <v>31.55</v>
      </c>
      <c r="S457" s="319" t="s">
        <v>89</v>
      </c>
      <c r="T457" s="321">
        <v>31.55</v>
      </c>
      <c r="U457" s="319" t="s">
        <v>306</v>
      </c>
      <c r="V457" s="319" t="s">
        <v>307</v>
      </c>
      <c r="W457" s="319" t="s">
        <v>1633</v>
      </c>
      <c r="X457" s="319" t="s">
        <v>1633</v>
      </c>
      <c r="Y457" s="319" t="s">
        <v>1633</v>
      </c>
      <c r="Z457" s="319" t="s">
        <v>1633</v>
      </c>
      <c r="AA457" s="319" t="s">
        <v>1874</v>
      </c>
      <c r="AB457" s="319" t="s">
        <v>1633</v>
      </c>
      <c r="AC457" s="320">
        <v>45803</v>
      </c>
      <c r="AD457" s="319"/>
      <c r="AE457" s="319"/>
      <c r="AF457" s="319" t="s">
        <v>1633</v>
      </c>
      <c r="AG457" s="319" t="s">
        <v>1633</v>
      </c>
      <c r="AH457" s="319" t="s">
        <v>1875</v>
      </c>
      <c r="AI457" s="319" t="s">
        <v>1876</v>
      </c>
      <c r="AJ457" s="322">
        <v>1</v>
      </c>
      <c r="AK457" s="319" t="s">
        <v>1709</v>
      </c>
      <c r="AL457" s="323" t="s">
        <v>1877</v>
      </c>
      <c r="AM457" s="319" t="s">
        <v>2989</v>
      </c>
      <c r="AN457" s="319" t="s">
        <v>2990</v>
      </c>
      <c r="AO457" s="319" t="s">
        <v>1633</v>
      </c>
      <c r="AP457" s="183" t="s">
        <v>1880</v>
      </c>
      <c r="AQ457" s="183" t="s">
        <v>2113</v>
      </c>
      <c r="AS457" s="183" t="s">
        <v>1641</v>
      </c>
      <c r="AT457" s="183" t="s">
        <v>1817</v>
      </c>
      <c r="AU457" s="183" t="str">
        <f t="shared" si="14"/>
        <v>SMS</v>
      </c>
      <c r="AV457" s="324">
        <f t="shared" si="15"/>
        <v>520575</v>
      </c>
    </row>
    <row r="458" spans="1:48" x14ac:dyDescent="0.25">
      <c r="A458" s="319" t="s">
        <v>1867</v>
      </c>
      <c r="B458" s="319" t="s">
        <v>1838</v>
      </c>
      <c r="C458" s="319" t="s">
        <v>1868</v>
      </c>
      <c r="D458" s="319" t="s">
        <v>1869</v>
      </c>
      <c r="E458" s="320">
        <v>45803</v>
      </c>
      <c r="F458" s="319" t="s">
        <v>2991</v>
      </c>
      <c r="G458" s="319" t="s">
        <v>1633</v>
      </c>
      <c r="H458" s="319">
        <v>53100010</v>
      </c>
      <c r="I458" s="319" t="s">
        <v>2992</v>
      </c>
      <c r="J458" s="319" t="s">
        <v>1633</v>
      </c>
      <c r="K458" s="319" t="s">
        <v>644</v>
      </c>
      <c r="L458" s="320">
        <v>45803</v>
      </c>
      <c r="M458" s="319" t="s">
        <v>2977</v>
      </c>
      <c r="N458" s="319" t="s">
        <v>1633</v>
      </c>
      <c r="O458" s="320"/>
      <c r="P458" s="319" t="s">
        <v>1873</v>
      </c>
      <c r="Q458" s="319" t="s">
        <v>89</v>
      </c>
      <c r="R458" s="321">
        <v>186.07</v>
      </c>
      <c r="S458" s="319" t="s">
        <v>89</v>
      </c>
      <c r="T458" s="321">
        <v>186.07</v>
      </c>
      <c r="U458" s="319" t="s">
        <v>306</v>
      </c>
      <c r="V458" s="319" t="s">
        <v>307</v>
      </c>
      <c r="W458" s="319" t="s">
        <v>1633</v>
      </c>
      <c r="X458" s="319" t="s">
        <v>1633</v>
      </c>
      <c r="Y458" s="319" t="s">
        <v>1633</v>
      </c>
      <c r="Z458" s="319" t="s">
        <v>1633</v>
      </c>
      <c r="AA458" s="319" t="s">
        <v>1874</v>
      </c>
      <c r="AB458" s="319" t="s">
        <v>1633</v>
      </c>
      <c r="AC458" s="320">
        <v>45803</v>
      </c>
      <c r="AD458" s="319"/>
      <c r="AE458" s="319"/>
      <c r="AF458" s="319" t="s">
        <v>1633</v>
      </c>
      <c r="AG458" s="319" t="s">
        <v>1633</v>
      </c>
      <c r="AH458" s="319" t="s">
        <v>1875</v>
      </c>
      <c r="AI458" s="319" t="s">
        <v>1876</v>
      </c>
      <c r="AJ458" s="322">
        <v>2</v>
      </c>
      <c r="AK458" s="319" t="s">
        <v>1709</v>
      </c>
      <c r="AL458" s="323" t="s">
        <v>1877</v>
      </c>
      <c r="AM458" s="319" t="s">
        <v>2682</v>
      </c>
      <c r="AN458" s="319" t="s">
        <v>2683</v>
      </c>
      <c r="AO458" s="319" t="s">
        <v>1633</v>
      </c>
      <c r="AP458" s="183" t="s">
        <v>1880</v>
      </c>
      <c r="AQ458" s="183" t="s">
        <v>2113</v>
      </c>
      <c r="AS458" s="183" t="s">
        <v>1641</v>
      </c>
      <c r="AT458" s="183" t="s">
        <v>1817</v>
      </c>
      <c r="AU458" s="183" t="str">
        <f t="shared" si="14"/>
        <v>SMS</v>
      </c>
      <c r="AV458" s="324">
        <f t="shared" si="15"/>
        <v>3070155</v>
      </c>
    </row>
    <row r="459" spans="1:48" x14ac:dyDescent="0.25">
      <c r="A459" s="319" t="s">
        <v>1867</v>
      </c>
      <c r="B459" s="319" t="s">
        <v>1838</v>
      </c>
      <c r="C459" s="319" t="s">
        <v>1868</v>
      </c>
      <c r="D459" s="319" t="s">
        <v>1869</v>
      </c>
      <c r="E459" s="320">
        <v>45803</v>
      </c>
      <c r="F459" s="319" t="s">
        <v>2993</v>
      </c>
      <c r="G459" s="319" t="s">
        <v>1633</v>
      </c>
      <c r="H459" s="319">
        <v>53100010</v>
      </c>
      <c r="I459" s="319" t="s">
        <v>2992</v>
      </c>
      <c r="J459" s="319" t="s">
        <v>1633</v>
      </c>
      <c r="K459" s="319" t="s">
        <v>644</v>
      </c>
      <c r="L459" s="320">
        <v>45803</v>
      </c>
      <c r="M459" s="319" t="s">
        <v>2977</v>
      </c>
      <c r="N459" s="319" t="s">
        <v>1633</v>
      </c>
      <c r="O459" s="320"/>
      <c r="P459" s="319" t="s">
        <v>1873</v>
      </c>
      <c r="Q459" s="319" t="s">
        <v>89</v>
      </c>
      <c r="R459" s="321">
        <v>85.68</v>
      </c>
      <c r="S459" s="319" t="s">
        <v>89</v>
      </c>
      <c r="T459" s="321">
        <v>85.68</v>
      </c>
      <c r="U459" s="319" t="s">
        <v>306</v>
      </c>
      <c r="V459" s="319" t="s">
        <v>307</v>
      </c>
      <c r="W459" s="319" t="s">
        <v>1633</v>
      </c>
      <c r="X459" s="319" t="s">
        <v>1633</v>
      </c>
      <c r="Y459" s="319" t="s">
        <v>1633</v>
      </c>
      <c r="Z459" s="319" t="s">
        <v>1633</v>
      </c>
      <c r="AA459" s="319" t="s">
        <v>1874</v>
      </c>
      <c r="AB459" s="319" t="s">
        <v>1633</v>
      </c>
      <c r="AC459" s="320">
        <v>45803</v>
      </c>
      <c r="AD459" s="319"/>
      <c r="AE459" s="319"/>
      <c r="AF459" s="319" t="s">
        <v>1633</v>
      </c>
      <c r="AG459" s="319" t="s">
        <v>1633</v>
      </c>
      <c r="AH459" s="319" t="s">
        <v>1875</v>
      </c>
      <c r="AI459" s="319" t="s">
        <v>1876</v>
      </c>
      <c r="AJ459" s="322">
        <v>3</v>
      </c>
      <c r="AK459" s="319" t="s">
        <v>1709</v>
      </c>
      <c r="AL459" s="323" t="s">
        <v>1877</v>
      </c>
      <c r="AM459" s="319" t="s">
        <v>2994</v>
      </c>
      <c r="AN459" s="319" t="s">
        <v>2995</v>
      </c>
      <c r="AO459" s="319" t="s">
        <v>1633</v>
      </c>
      <c r="AP459" s="183" t="s">
        <v>1880</v>
      </c>
      <c r="AQ459" s="183" t="s">
        <v>2113</v>
      </c>
      <c r="AS459" s="183" t="s">
        <v>1641</v>
      </c>
      <c r="AT459" s="183" t="s">
        <v>1817</v>
      </c>
      <c r="AU459" s="183" t="str">
        <f t="shared" si="14"/>
        <v>SMS</v>
      </c>
      <c r="AV459" s="324">
        <f t="shared" si="15"/>
        <v>1413720</v>
      </c>
    </row>
    <row r="460" spans="1:48" x14ac:dyDescent="0.25">
      <c r="A460" s="319" t="s">
        <v>1867</v>
      </c>
      <c r="B460" s="319" t="s">
        <v>1838</v>
      </c>
      <c r="C460" s="319" t="s">
        <v>1868</v>
      </c>
      <c r="D460" s="319" t="s">
        <v>1869</v>
      </c>
      <c r="E460" s="320">
        <v>45803</v>
      </c>
      <c r="F460" s="319" t="s">
        <v>2996</v>
      </c>
      <c r="G460" s="319" t="s">
        <v>1633</v>
      </c>
      <c r="H460" s="319">
        <v>53100010</v>
      </c>
      <c r="I460" s="319" t="s">
        <v>2992</v>
      </c>
      <c r="J460" s="319" t="s">
        <v>1633</v>
      </c>
      <c r="K460" s="319" t="s">
        <v>644</v>
      </c>
      <c r="L460" s="320">
        <v>45803</v>
      </c>
      <c r="M460" s="319" t="s">
        <v>2977</v>
      </c>
      <c r="N460" s="319" t="s">
        <v>1633</v>
      </c>
      <c r="O460" s="320"/>
      <c r="P460" s="319" t="s">
        <v>1873</v>
      </c>
      <c r="Q460" s="319" t="s">
        <v>89</v>
      </c>
      <c r="R460" s="321">
        <v>162.16</v>
      </c>
      <c r="S460" s="319" t="s">
        <v>89</v>
      </c>
      <c r="T460" s="321">
        <v>162.16</v>
      </c>
      <c r="U460" s="319" t="s">
        <v>306</v>
      </c>
      <c r="V460" s="319" t="s">
        <v>307</v>
      </c>
      <c r="W460" s="319" t="s">
        <v>1633</v>
      </c>
      <c r="X460" s="319" t="s">
        <v>1633</v>
      </c>
      <c r="Y460" s="319" t="s">
        <v>1633</v>
      </c>
      <c r="Z460" s="319" t="s">
        <v>1633</v>
      </c>
      <c r="AA460" s="319" t="s">
        <v>1874</v>
      </c>
      <c r="AB460" s="319" t="s">
        <v>1633</v>
      </c>
      <c r="AC460" s="320">
        <v>45803</v>
      </c>
      <c r="AD460" s="319"/>
      <c r="AE460" s="319"/>
      <c r="AF460" s="319" t="s">
        <v>1633</v>
      </c>
      <c r="AG460" s="319" t="s">
        <v>1633</v>
      </c>
      <c r="AH460" s="319" t="s">
        <v>1875</v>
      </c>
      <c r="AI460" s="319" t="s">
        <v>1876</v>
      </c>
      <c r="AJ460" s="322">
        <v>2</v>
      </c>
      <c r="AK460" s="319" t="s">
        <v>1709</v>
      </c>
      <c r="AL460" s="323" t="s">
        <v>1877</v>
      </c>
      <c r="AM460" s="319" t="s">
        <v>2997</v>
      </c>
      <c r="AN460" s="319" t="s">
        <v>2998</v>
      </c>
      <c r="AO460" s="319" t="s">
        <v>1633</v>
      </c>
      <c r="AP460" s="183" t="s">
        <v>1880</v>
      </c>
      <c r="AQ460" s="183" t="s">
        <v>2113</v>
      </c>
      <c r="AS460" s="183" t="s">
        <v>1641</v>
      </c>
      <c r="AT460" s="183" t="s">
        <v>1817</v>
      </c>
      <c r="AU460" s="183" t="str">
        <f t="shared" si="14"/>
        <v>SMS</v>
      </c>
      <c r="AV460" s="324">
        <f t="shared" si="15"/>
        <v>2675640</v>
      </c>
    </row>
    <row r="461" spans="1:48" x14ac:dyDescent="0.25">
      <c r="A461" s="319" t="s">
        <v>1867</v>
      </c>
      <c r="B461" s="319" t="s">
        <v>1838</v>
      </c>
      <c r="C461" s="319" t="s">
        <v>1868</v>
      </c>
      <c r="D461" s="319" t="s">
        <v>1869</v>
      </c>
      <c r="E461" s="320">
        <v>45803</v>
      </c>
      <c r="F461" s="319" t="s">
        <v>2999</v>
      </c>
      <c r="G461" s="319" t="s">
        <v>1633</v>
      </c>
      <c r="H461" s="319">
        <v>50200010</v>
      </c>
      <c r="I461" s="319" t="s">
        <v>2992</v>
      </c>
      <c r="J461" s="319" t="s">
        <v>1633</v>
      </c>
      <c r="K461" s="319" t="s">
        <v>1635</v>
      </c>
      <c r="L461" s="320">
        <v>45803</v>
      </c>
      <c r="M461" s="319" t="s">
        <v>2977</v>
      </c>
      <c r="N461" s="319" t="s">
        <v>1633</v>
      </c>
      <c r="O461" s="320"/>
      <c r="P461" s="319" t="s">
        <v>1873</v>
      </c>
      <c r="Q461" s="319" t="s">
        <v>89</v>
      </c>
      <c r="R461" s="321">
        <v>8.81</v>
      </c>
      <c r="S461" s="319" t="s">
        <v>89</v>
      </c>
      <c r="T461" s="321">
        <v>8.81</v>
      </c>
      <c r="U461" s="319" t="s">
        <v>306</v>
      </c>
      <c r="V461" s="319" t="s">
        <v>307</v>
      </c>
      <c r="W461" s="319" t="s">
        <v>1633</v>
      </c>
      <c r="X461" s="319" t="s">
        <v>1633</v>
      </c>
      <c r="Y461" s="319" t="s">
        <v>1633</v>
      </c>
      <c r="Z461" s="319" t="s">
        <v>1633</v>
      </c>
      <c r="AA461" s="319" t="s">
        <v>1874</v>
      </c>
      <c r="AB461" s="319" t="s">
        <v>1633</v>
      </c>
      <c r="AC461" s="320">
        <v>45803</v>
      </c>
      <c r="AD461" s="319"/>
      <c r="AE461" s="319"/>
      <c r="AF461" s="319" t="s">
        <v>1633</v>
      </c>
      <c r="AG461" s="319" t="s">
        <v>1633</v>
      </c>
      <c r="AH461" s="319" t="s">
        <v>1875</v>
      </c>
      <c r="AI461" s="319" t="s">
        <v>1876</v>
      </c>
      <c r="AJ461" s="325">
        <v>1.25</v>
      </c>
      <c r="AK461" s="319" t="s">
        <v>1980</v>
      </c>
      <c r="AL461" s="323" t="s">
        <v>1877</v>
      </c>
      <c r="AM461" s="319" t="s">
        <v>2057</v>
      </c>
      <c r="AN461" s="319" t="s">
        <v>2058</v>
      </c>
      <c r="AO461" s="319" t="s">
        <v>1633</v>
      </c>
      <c r="AP461" s="183" t="s">
        <v>2861</v>
      </c>
      <c r="AQ461" s="183" t="s">
        <v>2113</v>
      </c>
      <c r="AS461" s="183" t="s">
        <v>1634</v>
      </c>
      <c r="AT461" s="183" t="s">
        <v>1817</v>
      </c>
      <c r="AU461" s="183" t="str">
        <f t="shared" si="14"/>
        <v>SMS</v>
      </c>
      <c r="AV461" s="324">
        <f t="shared" si="15"/>
        <v>145365</v>
      </c>
    </row>
    <row r="462" spans="1:48" x14ac:dyDescent="0.25">
      <c r="A462" s="319" t="s">
        <v>1867</v>
      </c>
      <c r="B462" s="319" t="s">
        <v>1838</v>
      </c>
      <c r="C462" s="319" t="s">
        <v>1868</v>
      </c>
      <c r="D462" s="319" t="s">
        <v>1882</v>
      </c>
      <c r="E462" s="320">
        <v>45803</v>
      </c>
      <c r="F462" s="319" t="s">
        <v>3000</v>
      </c>
      <c r="G462" s="319" t="s">
        <v>1884</v>
      </c>
      <c r="H462" s="319">
        <v>50300020</v>
      </c>
      <c r="I462" s="319" t="s">
        <v>3001</v>
      </c>
      <c r="J462" s="319" t="s">
        <v>1633</v>
      </c>
      <c r="K462" s="319" t="s">
        <v>1370</v>
      </c>
      <c r="L462" s="320">
        <v>45803</v>
      </c>
      <c r="M462" s="319" t="s">
        <v>1886</v>
      </c>
      <c r="N462" s="319" t="s">
        <v>1998</v>
      </c>
      <c r="O462" s="320"/>
      <c r="P462" s="319" t="s">
        <v>1873</v>
      </c>
      <c r="Q462" s="319" t="s">
        <v>1534</v>
      </c>
      <c r="R462" s="322">
        <v>57107254</v>
      </c>
      <c r="S462" s="319" t="s">
        <v>89</v>
      </c>
      <c r="T462" s="321">
        <v>3459.16</v>
      </c>
      <c r="U462" s="319" t="s">
        <v>306</v>
      </c>
      <c r="V462" s="319" t="s">
        <v>307</v>
      </c>
      <c r="W462" s="319" t="s">
        <v>1633</v>
      </c>
      <c r="X462" s="319" t="s">
        <v>1633</v>
      </c>
      <c r="Y462" s="319" t="s">
        <v>1633</v>
      </c>
      <c r="Z462" s="319" t="s">
        <v>1633</v>
      </c>
      <c r="AA462" s="319" t="s">
        <v>1874</v>
      </c>
      <c r="AB462" s="319" t="s">
        <v>1633</v>
      </c>
      <c r="AC462" s="320">
        <v>45804</v>
      </c>
      <c r="AD462" s="319"/>
      <c r="AE462" s="319"/>
      <c r="AF462" s="319" t="s">
        <v>1633</v>
      </c>
      <c r="AG462" s="319" t="s">
        <v>1633</v>
      </c>
      <c r="AH462" s="319" t="s">
        <v>1875</v>
      </c>
      <c r="AI462" s="319" t="s">
        <v>1876</v>
      </c>
      <c r="AJ462" s="325">
        <v>0</v>
      </c>
      <c r="AK462" s="319" t="s">
        <v>1633</v>
      </c>
      <c r="AL462" s="319" t="s">
        <v>1633</v>
      </c>
      <c r="AM462" s="319" t="s">
        <v>1633</v>
      </c>
      <c r="AN462" s="319" t="s">
        <v>1633</v>
      </c>
      <c r="AO462" s="319" t="s">
        <v>1633</v>
      </c>
      <c r="AP462" s="183" t="s">
        <v>1880</v>
      </c>
      <c r="AQ462" s="183" t="s">
        <v>2113</v>
      </c>
      <c r="AS462" s="183" t="s">
        <v>1640</v>
      </c>
      <c r="AT462" s="183" t="s">
        <v>1817</v>
      </c>
      <c r="AU462" s="183" t="str">
        <f t="shared" si="14"/>
        <v>SMS</v>
      </c>
      <c r="AV462" s="324">
        <f t="shared" si="15"/>
        <v>57107254</v>
      </c>
    </row>
    <row r="463" spans="1:48" x14ac:dyDescent="0.25">
      <c r="A463" s="319" t="s">
        <v>1867</v>
      </c>
      <c r="B463" s="319" t="s">
        <v>1838</v>
      </c>
      <c r="C463" s="319" t="s">
        <v>1868</v>
      </c>
      <c r="D463" s="319" t="s">
        <v>1882</v>
      </c>
      <c r="E463" s="320">
        <v>45803</v>
      </c>
      <c r="F463" s="319" t="s">
        <v>3000</v>
      </c>
      <c r="G463" s="319" t="s">
        <v>1884</v>
      </c>
      <c r="H463" s="319">
        <v>50300040</v>
      </c>
      <c r="I463" s="319" t="s">
        <v>3001</v>
      </c>
      <c r="J463" s="319" t="s">
        <v>1633</v>
      </c>
      <c r="K463" s="319" t="s">
        <v>1372</v>
      </c>
      <c r="L463" s="320">
        <v>45803</v>
      </c>
      <c r="M463" s="319" t="s">
        <v>1886</v>
      </c>
      <c r="N463" s="319" t="s">
        <v>1998</v>
      </c>
      <c r="O463" s="320"/>
      <c r="P463" s="319" t="s">
        <v>1873</v>
      </c>
      <c r="Q463" s="319" t="s">
        <v>1534</v>
      </c>
      <c r="R463" s="322">
        <v>5152422</v>
      </c>
      <c r="S463" s="319" t="s">
        <v>89</v>
      </c>
      <c r="T463" s="321">
        <v>312.10000000000002</v>
      </c>
      <c r="U463" s="319" t="s">
        <v>306</v>
      </c>
      <c r="V463" s="319" t="s">
        <v>307</v>
      </c>
      <c r="W463" s="319" t="s">
        <v>1633</v>
      </c>
      <c r="X463" s="319" t="s">
        <v>1633</v>
      </c>
      <c r="Y463" s="319" t="s">
        <v>1633</v>
      </c>
      <c r="Z463" s="319" t="s">
        <v>1633</v>
      </c>
      <c r="AA463" s="319" t="s">
        <v>1874</v>
      </c>
      <c r="AB463" s="319" t="s">
        <v>1633</v>
      </c>
      <c r="AC463" s="320">
        <v>45804</v>
      </c>
      <c r="AD463" s="319"/>
      <c r="AE463" s="319"/>
      <c r="AF463" s="319" t="s">
        <v>1633</v>
      </c>
      <c r="AG463" s="319" t="s">
        <v>1633</v>
      </c>
      <c r="AH463" s="319" t="s">
        <v>1875</v>
      </c>
      <c r="AI463" s="319" t="s">
        <v>1876</v>
      </c>
      <c r="AJ463" s="325">
        <v>0</v>
      </c>
      <c r="AK463" s="319" t="s">
        <v>1633</v>
      </c>
      <c r="AL463" s="319" t="s">
        <v>1633</v>
      </c>
      <c r="AM463" s="319" t="s">
        <v>1633</v>
      </c>
      <c r="AN463" s="319" t="s">
        <v>1633</v>
      </c>
      <c r="AO463" s="319" t="s">
        <v>1633</v>
      </c>
      <c r="AP463" s="183" t="s">
        <v>1880</v>
      </c>
      <c r="AQ463" s="183" t="s">
        <v>2113</v>
      </c>
      <c r="AS463" s="183" t="s">
        <v>1636</v>
      </c>
      <c r="AT463" s="183" t="s">
        <v>1817</v>
      </c>
      <c r="AU463" s="183" t="str">
        <f t="shared" si="14"/>
        <v>SMS</v>
      </c>
      <c r="AV463" s="324">
        <f t="shared" si="15"/>
        <v>5152422</v>
      </c>
    </row>
    <row r="464" spans="1:48" x14ac:dyDescent="0.25">
      <c r="A464" s="319" t="s">
        <v>1867</v>
      </c>
      <c r="B464" s="319" t="s">
        <v>1838</v>
      </c>
      <c r="C464" s="319" t="s">
        <v>1868</v>
      </c>
      <c r="D464" s="319" t="s">
        <v>1882</v>
      </c>
      <c r="E464" s="320">
        <v>45803</v>
      </c>
      <c r="F464" s="319" t="s">
        <v>3000</v>
      </c>
      <c r="G464" s="319" t="s">
        <v>1884</v>
      </c>
      <c r="H464" s="319">
        <v>50300010</v>
      </c>
      <c r="I464" s="319" t="s">
        <v>3001</v>
      </c>
      <c r="J464" s="319" t="s">
        <v>1633</v>
      </c>
      <c r="K464" s="319" t="s">
        <v>1369</v>
      </c>
      <c r="L464" s="320">
        <v>45803</v>
      </c>
      <c r="M464" s="319" t="s">
        <v>1886</v>
      </c>
      <c r="N464" s="319" t="s">
        <v>1998</v>
      </c>
      <c r="O464" s="320"/>
      <c r="P464" s="319" t="s">
        <v>1873</v>
      </c>
      <c r="Q464" s="319" t="s">
        <v>1534</v>
      </c>
      <c r="R464" s="322">
        <v>215371813</v>
      </c>
      <c r="S464" s="319" t="s">
        <v>89</v>
      </c>
      <c r="T464" s="321">
        <v>13045.72</v>
      </c>
      <c r="U464" s="319" t="s">
        <v>306</v>
      </c>
      <c r="V464" s="319" t="s">
        <v>307</v>
      </c>
      <c r="W464" s="319" t="s">
        <v>1633</v>
      </c>
      <c r="X464" s="319" t="s">
        <v>1633</v>
      </c>
      <c r="Y464" s="319" t="s">
        <v>1633</v>
      </c>
      <c r="Z464" s="319" t="s">
        <v>1633</v>
      </c>
      <c r="AA464" s="319" t="s">
        <v>1874</v>
      </c>
      <c r="AB464" s="319" t="s">
        <v>1633</v>
      </c>
      <c r="AC464" s="320">
        <v>45804</v>
      </c>
      <c r="AD464" s="319"/>
      <c r="AE464" s="319"/>
      <c r="AF464" s="319" t="s">
        <v>1633</v>
      </c>
      <c r="AG464" s="319" t="s">
        <v>1633</v>
      </c>
      <c r="AH464" s="319" t="s">
        <v>1875</v>
      </c>
      <c r="AI464" s="319" t="s">
        <v>1876</v>
      </c>
      <c r="AJ464" s="325">
        <v>0</v>
      </c>
      <c r="AK464" s="319" t="s">
        <v>1633</v>
      </c>
      <c r="AL464" s="319" t="s">
        <v>1633</v>
      </c>
      <c r="AM464" s="319" t="s">
        <v>1633</v>
      </c>
      <c r="AN464" s="319" t="s">
        <v>1633</v>
      </c>
      <c r="AO464" s="319" t="s">
        <v>1633</v>
      </c>
      <c r="AP464" s="183" t="s">
        <v>1880</v>
      </c>
      <c r="AQ464" s="183" t="s">
        <v>2113</v>
      </c>
      <c r="AS464" s="183" t="s">
        <v>1636</v>
      </c>
      <c r="AT464" s="183" t="s">
        <v>1817</v>
      </c>
      <c r="AU464" s="183" t="str">
        <f t="shared" si="14"/>
        <v>SMS</v>
      </c>
      <c r="AV464" s="324">
        <f t="shared" si="15"/>
        <v>215371813</v>
      </c>
    </row>
    <row r="465" spans="1:48" x14ac:dyDescent="0.25">
      <c r="A465" s="319" t="s">
        <v>1867</v>
      </c>
      <c r="B465" s="319" t="s">
        <v>1838</v>
      </c>
      <c r="C465" s="319" t="s">
        <v>1868</v>
      </c>
      <c r="D465" s="319" t="s">
        <v>1882</v>
      </c>
      <c r="E465" s="320">
        <v>45803</v>
      </c>
      <c r="F465" s="319" t="s">
        <v>3000</v>
      </c>
      <c r="G465" s="319" t="s">
        <v>1884</v>
      </c>
      <c r="H465" s="319">
        <v>50300070</v>
      </c>
      <c r="I465" s="319" t="s">
        <v>3001</v>
      </c>
      <c r="J465" s="319" t="s">
        <v>1633</v>
      </c>
      <c r="K465" s="319" t="s">
        <v>1374</v>
      </c>
      <c r="L465" s="320">
        <v>45803</v>
      </c>
      <c r="M465" s="319" t="s">
        <v>1886</v>
      </c>
      <c r="N465" s="319" t="s">
        <v>1998</v>
      </c>
      <c r="O465" s="320"/>
      <c r="P465" s="319" t="s">
        <v>1873</v>
      </c>
      <c r="Q465" s="319" t="s">
        <v>1534</v>
      </c>
      <c r="R465" s="322">
        <v>12471996</v>
      </c>
      <c r="S465" s="319" t="s">
        <v>89</v>
      </c>
      <c r="T465" s="321">
        <v>755.47</v>
      </c>
      <c r="U465" s="319" t="s">
        <v>306</v>
      </c>
      <c r="V465" s="319" t="s">
        <v>307</v>
      </c>
      <c r="W465" s="319" t="s">
        <v>1633</v>
      </c>
      <c r="X465" s="319" t="s">
        <v>1633</v>
      </c>
      <c r="Y465" s="319" t="s">
        <v>1633</v>
      </c>
      <c r="Z465" s="319" t="s">
        <v>1633</v>
      </c>
      <c r="AA465" s="319" t="s">
        <v>1874</v>
      </c>
      <c r="AB465" s="319" t="s">
        <v>1633</v>
      </c>
      <c r="AC465" s="320">
        <v>45804</v>
      </c>
      <c r="AD465" s="319"/>
      <c r="AE465" s="319"/>
      <c r="AF465" s="319" t="s">
        <v>1633</v>
      </c>
      <c r="AG465" s="319" t="s">
        <v>1633</v>
      </c>
      <c r="AH465" s="319" t="s">
        <v>1875</v>
      </c>
      <c r="AI465" s="319" t="s">
        <v>1876</v>
      </c>
      <c r="AJ465" s="325">
        <v>0</v>
      </c>
      <c r="AK465" s="319" t="s">
        <v>1633</v>
      </c>
      <c r="AL465" s="319" t="s">
        <v>1633</v>
      </c>
      <c r="AM465" s="319" t="s">
        <v>1633</v>
      </c>
      <c r="AN465" s="319" t="s">
        <v>1633</v>
      </c>
      <c r="AO465" s="319" t="s">
        <v>1633</v>
      </c>
      <c r="AP465" s="183" t="s">
        <v>1880</v>
      </c>
      <c r="AQ465" s="183" t="s">
        <v>2113</v>
      </c>
      <c r="AS465" s="183" t="s">
        <v>1640</v>
      </c>
      <c r="AT465" s="183" t="s">
        <v>1817</v>
      </c>
      <c r="AU465" s="183" t="str">
        <f t="shared" si="14"/>
        <v>SMS</v>
      </c>
      <c r="AV465" s="324">
        <f t="shared" si="15"/>
        <v>12471996</v>
      </c>
    </row>
    <row r="466" spans="1:48" x14ac:dyDescent="0.25">
      <c r="A466" s="319" t="s">
        <v>1867</v>
      </c>
      <c r="B466" s="319" t="s">
        <v>1838</v>
      </c>
      <c r="C466" s="319" t="s">
        <v>1868</v>
      </c>
      <c r="D466" s="319" t="s">
        <v>1882</v>
      </c>
      <c r="E466" s="320">
        <v>45804</v>
      </c>
      <c r="F466" s="319" t="s">
        <v>3002</v>
      </c>
      <c r="G466" s="319" t="s">
        <v>1884</v>
      </c>
      <c r="H466" s="319">
        <v>50300070</v>
      </c>
      <c r="I466" s="319" t="s">
        <v>3003</v>
      </c>
      <c r="J466" s="319" t="s">
        <v>1633</v>
      </c>
      <c r="K466" s="319" t="s">
        <v>1374</v>
      </c>
      <c r="L466" s="320">
        <v>45804</v>
      </c>
      <c r="M466" s="319" t="s">
        <v>1886</v>
      </c>
      <c r="N466" s="319" t="s">
        <v>2594</v>
      </c>
      <c r="O466" s="320"/>
      <c r="P466" s="319" t="s">
        <v>1873</v>
      </c>
      <c r="Q466" s="319" t="s">
        <v>1534</v>
      </c>
      <c r="R466" s="322">
        <v>9895150</v>
      </c>
      <c r="S466" s="319" t="s">
        <v>89</v>
      </c>
      <c r="T466" s="321">
        <v>599.38</v>
      </c>
      <c r="U466" s="319" t="s">
        <v>306</v>
      </c>
      <c r="V466" s="319" t="s">
        <v>307</v>
      </c>
      <c r="W466" s="319" t="s">
        <v>1633</v>
      </c>
      <c r="X466" s="319" t="s">
        <v>1633</v>
      </c>
      <c r="Y466" s="319" t="s">
        <v>1633</v>
      </c>
      <c r="Z466" s="319" t="s">
        <v>1633</v>
      </c>
      <c r="AA466" s="319" t="s">
        <v>1874</v>
      </c>
      <c r="AB466" s="319" t="s">
        <v>1633</v>
      </c>
      <c r="AC466" s="320">
        <v>45804</v>
      </c>
      <c r="AD466" s="319"/>
      <c r="AE466" s="319"/>
      <c r="AF466" s="319" t="s">
        <v>1633</v>
      </c>
      <c r="AG466" s="319" t="s">
        <v>1633</v>
      </c>
      <c r="AH466" s="319" t="s">
        <v>1875</v>
      </c>
      <c r="AI466" s="319" t="s">
        <v>1876</v>
      </c>
      <c r="AJ466" s="325">
        <v>0</v>
      </c>
      <c r="AK466" s="319" t="s">
        <v>1633</v>
      </c>
      <c r="AL466" s="319" t="s">
        <v>1633</v>
      </c>
      <c r="AM466" s="319" t="s">
        <v>1633</v>
      </c>
      <c r="AN466" s="319" t="s">
        <v>1633</v>
      </c>
      <c r="AO466" s="319" t="s">
        <v>1633</v>
      </c>
      <c r="AP466" s="183" t="s">
        <v>1880</v>
      </c>
      <c r="AQ466" s="183" t="s">
        <v>2113</v>
      </c>
      <c r="AS466" s="183" t="s">
        <v>1640</v>
      </c>
      <c r="AT466" s="183" t="s">
        <v>1817</v>
      </c>
      <c r="AU466" s="183" t="str">
        <f t="shared" si="14"/>
        <v>SMS</v>
      </c>
      <c r="AV466" s="324">
        <f t="shared" si="15"/>
        <v>9895150</v>
      </c>
    </row>
    <row r="467" spans="1:48" x14ac:dyDescent="0.25">
      <c r="A467" s="319" t="s">
        <v>1867</v>
      </c>
      <c r="B467" s="319" t="s">
        <v>1838</v>
      </c>
      <c r="C467" s="319" t="s">
        <v>1868</v>
      </c>
      <c r="D467" s="319" t="s">
        <v>1882</v>
      </c>
      <c r="E467" s="320">
        <v>45805</v>
      </c>
      <c r="F467" s="319" t="s">
        <v>3004</v>
      </c>
      <c r="G467" s="319" t="s">
        <v>1884</v>
      </c>
      <c r="H467" s="319">
        <v>50300010</v>
      </c>
      <c r="I467" s="319" t="s">
        <v>3005</v>
      </c>
      <c r="J467" s="319" t="s">
        <v>1633</v>
      </c>
      <c r="K467" s="319" t="s">
        <v>1369</v>
      </c>
      <c r="L467" s="320">
        <v>45805</v>
      </c>
      <c r="M467" s="319" t="s">
        <v>1886</v>
      </c>
      <c r="N467" s="319" t="s">
        <v>3006</v>
      </c>
      <c r="O467" s="320"/>
      <c r="P467" s="319" t="s">
        <v>1873</v>
      </c>
      <c r="Q467" s="319" t="s">
        <v>1534</v>
      </c>
      <c r="R467" s="322">
        <v>1898764</v>
      </c>
      <c r="S467" s="319" t="s">
        <v>89</v>
      </c>
      <c r="T467" s="321">
        <v>115.95</v>
      </c>
      <c r="U467" s="319" t="s">
        <v>306</v>
      </c>
      <c r="V467" s="319" t="s">
        <v>307</v>
      </c>
      <c r="W467" s="319" t="s">
        <v>1633</v>
      </c>
      <c r="X467" s="319" t="s">
        <v>1633</v>
      </c>
      <c r="Y467" s="319" t="s">
        <v>1633</v>
      </c>
      <c r="Z467" s="319" t="s">
        <v>1633</v>
      </c>
      <c r="AA467" s="319" t="s">
        <v>1874</v>
      </c>
      <c r="AB467" s="319" t="s">
        <v>1633</v>
      </c>
      <c r="AC467" s="320">
        <v>45805</v>
      </c>
      <c r="AD467" s="319"/>
      <c r="AE467" s="319"/>
      <c r="AF467" s="319" t="s">
        <v>1633</v>
      </c>
      <c r="AG467" s="319" t="s">
        <v>1633</v>
      </c>
      <c r="AH467" s="319" t="s">
        <v>1875</v>
      </c>
      <c r="AI467" s="319" t="s">
        <v>1876</v>
      </c>
      <c r="AJ467" s="325">
        <v>0</v>
      </c>
      <c r="AK467" s="319" t="s">
        <v>1633</v>
      </c>
      <c r="AL467" s="319" t="s">
        <v>1633</v>
      </c>
      <c r="AM467" s="319" t="s">
        <v>1633</v>
      </c>
      <c r="AN467" s="319" t="s">
        <v>1633</v>
      </c>
      <c r="AO467" s="319" t="s">
        <v>1633</v>
      </c>
      <c r="AP467" s="183" t="s">
        <v>1880</v>
      </c>
      <c r="AQ467" s="183" t="s">
        <v>2113</v>
      </c>
      <c r="AS467" s="183" t="s">
        <v>1636</v>
      </c>
      <c r="AT467" s="183" t="s">
        <v>1817</v>
      </c>
      <c r="AU467" s="183" t="str">
        <f t="shared" si="14"/>
        <v>SMS</v>
      </c>
      <c r="AV467" s="324">
        <f t="shared" si="15"/>
        <v>1898764</v>
      </c>
    </row>
    <row r="468" spans="1:48" x14ac:dyDescent="0.25">
      <c r="A468" s="319" t="s">
        <v>1867</v>
      </c>
      <c r="B468" s="319" t="s">
        <v>1838</v>
      </c>
      <c r="C468" s="319" t="s">
        <v>1868</v>
      </c>
      <c r="D468" s="319" t="s">
        <v>1882</v>
      </c>
      <c r="E468" s="320">
        <v>45805</v>
      </c>
      <c r="F468" s="319" t="s">
        <v>3007</v>
      </c>
      <c r="G468" s="319" t="s">
        <v>1884</v>
      </c>
      <c r="H468" s="319">
        <v>50300010</v>
      </c>
      <c r="I468" s="319" t="s">
        <v>3008</v>
      </c>
      <c r="J468" s="319" t="s">
        <v>1633</v>
      </c>
      <c r="K468" s="319" t="s">
        <v>1369</v>
      </c>
      <c r="L468" s="320">
        <v>45805</v>
      </c>
      <c r="M468" s="319" t="s">
        <v>1886</v>
      </c>
      <c r="N468" s="319" t="s">
        <v>3009</v>
      </c>
      <c r="O468" s="320"/>
      <c r="P468" s="319" t="s">
        <v>1873</v>
      </c>
      <c r="Q468" s="319" t="s">
        <v>1534</v>
      </c>
      <c r="R468" s="322">
        <v>55846</v>
      </c>
      <c r="S468" s="319" t="s">
        <v>89</v>
      </c>
      <c r="T468" s="321">
        <v>3.41</v>
      </c>
      <c r="U468" s="319" t="s">
        <v>306</v>
      </c>
      <c r="V468" s="319" t="s">
        <v>307</v>
      </c>
      <c r="W468" s="319" t="s">
        <v>1633</v>
      </c>
      <c r="X468" s="319" t="s">
        <v>1633</v>
      </c>
      <c r="Y468" s="319" t="s">
        <v>1633</v>
      </c>
      <c r="Z468" s="319" t="s">
        <v>1633</v>
      </c>
      <c r="AA468" s="319" t="s">
        <v>1874</v>
      </c>
      <c r="AB468" s="319" t="s">
        <v>1633</v>
      </c>
      <c r="AC468" s="320">
        <v>45805</v>
      </c>
      <c r="AD468" s="319"/>
      <c r="AE468" s="319"/>
      <c r="AF468" s="319" t="s">
        <v>1633</v>
      </c>
      <c r="AG468" s="319" t="s">
        <v>1633</v>
      </c>
      <c r="AH468" s="319" t="s">
        <v>1875</v>
      </c>
      <c r="AI468" s="319" t="s">
        <v>1876</v>
      </c>
      <c r="AJ468" s="325">
        <v>0</v>
      </c>
      <c r="AK468" s="319" t="s">
        <v>1633</v>
      </c>
      <c r="AL468" s="319" t="s">
        <v>1633</v>
      </c>
      <c r="AM468" s="319" t="s">
        <v>1633</v>
      </c>
      <c r="AN468" s="319" t="s">
        <v>1633</v>
      </c>
      <c r="AO468" s="319" t="s">
        <v>1633</v>
      </c>
      <c r="AP468" s="183" t="s">
        <v>1880</v>
      </c>
      <c r="AQ468" s="183" t="s">
        <v>2113</v>
      </c>
      <c r="AS468" s="183" t="s">
        <v>1636</v>
      </c>
      <c r="AT468" s="183" t="s">
        <v>1817</v>
      </c>
      <c r="AU468" s="183" t="str">
        <f t="shared" si="14"/>
        <v>SMS</v>
      </c>
      <c r="AV468" s="324">
        <f t="shared" si="15"/>
        <v>55846</v>
      </c>
    </row>
    <row r="469" spans="1:48" x14ac:dyDescent="0.25">
      <c r="A469" s="319" t="s">
        <v>1867</v>
      </c>
      <c r="B469" s="319" t="s">
        <v>1838</v>
      </c>
      <c r="C469" s="319" t="s">
        <v>1868</v>
      </c>
      <c r="D469" s="319" t="s">
        <v>1888</v>
      </c>
      <c r="E469" s="320">
        <v>45805</v>
      </c>
      <c r="F469" s="319" t="s">
        <v>3010</v>
      </c>
      <c r="G469" s="319" t="s">
        <v>1633</v>
      </c>
      <c r="H469" s="319">
        <v>50600050</v>
      </c>
      <c r="I469" s="319" t="s">
        <v>3011</v>
      </c>
      <c r="J469" s="319" t="s">
        <v>1633</v>
      </c>
      <c r="K469" s="319" t="s">
        <v>448</v>
      </c>
      <c r="L469" s="320">
        <v>45805</v>
      </c>
      <c r="M469" s="319" t="s">
        <v>3012</v>
      </c>
      <c r="N469" s="319" t="s">
        <v>3013</v>
      </c>
      <c r="O469" s="320"/>
      <c r="P469" s="319" t="s">
        <v>1873</v>
      </c>
      <c r="Q469" s="319" t="s">
        <v>1534</v>
      </c>
      <c r="R469" s="322">
        <v>5728765</v>
      </c>
      <c r="S469" s="319" t="s">
        <v>89</v>
      </c>
      <c r="T469" s="321">
        <v>349.83</v>
      </c>
      <c r="U469" s="319" t="s">
        <v>306</v>
      </c>
      <c r="V469" s="319" t="s">
        <v>307</v>
      </c>
      <c r="W469" s="319" t="s">
        <v>1633</v>
      </c>
      <c r="X469" s="319" t="s">
        <v>1633</v>
      </c>
      <c r="Y469" s="319" t="s">
        <v>1633</v>
      </c>
      <c r="Z469" s="319" t="s">
        <v>1633</v>
      </c>
      <c r="AA469" s="319" t="s">
        <v>1874</v>
      </c>
      <c r="AB469" s="319" t="s">
        <v>1633</v>
      </c>
      <c r="AC469" s="320">
        <v>45805</v>
      </c>
      <c r="AD469" s="319"/>
      <c r="AE469" s="319"/>
      <c r="AF469" s="319" t="s">
        <v>1633</v>
      </c>
      <c r="AG469" s="319" t="s">
        <v>3014</v>
      </c>
      <c r="AH469" s="319" t="s">
        <v>1875</v>
      </c>
      <c r="AI469" s="319" t="s">
        <v>1876</v>
      </c>
      <c r="AJ469" s="322">
        <v>1</v>
      </c>
      <c r="AK469" s="319" t="s">
        <v>2398</v>
      </c>
      <c r="AL469" s="323" t="s">
        <v>1877</v>
      </c>
      <c r="AM469" s="319" t="s">
        <v>1633</v>
      </c>
      <c r="AN469" s="319" t="s">
        <v>1633</v>
      </c>
      <c r="AO469" s="319" t="s">
        <v>1633</v>
      </c>
      <c r="AP469" s="183" t="s">
        <v>1880</v>
      </c>
      <c r="AQ469" s="183" t="s">
        <v>2113</v>
      </c>
      <c r="AS469" s="183" t="s">
        <v>448</v>
      </c>
      <c r="AT469" s="183" t="s">
        <v>1817</v>
      </c>
      <c r="AU469" s="183" t="str">
        <f t="shared" si="14"/>
        <v>SMS</v>
      </c>
      <c r="AV469" s="324">
        <f t="shared" si="15"/>
        <v>5728765</v>
      </c>
    </row>
    <row r="470" spans="1:48" x14ac:dyDescent="0.25">
      <c r="A470" s="319" t="s">
        <v>1867</v>
      </c>
      <c r="B470" s="319" t="s">
        <v>1838</v>
      </c>
      <c r="C470" s="319" t="s">
        <v>1868</v>
      </c>
      <c r="D470" s="319" t="s">
        <v>1888</v>
      </c>
      <c r="E470" s="320">
        <v>45805</v>
      </c>
      <c r="F470" s="319" t="s">
        <v>3015</v>
      </c>
      <c r="G470" s="319" t="s">
        <v>1633</v>
      </c>
      <c r="H470" s="319">
        <v>50600050</v>
      </c>
      <c r="I470" s="319" t="s">
        <v>3016</v>
      </c>
      <c r="J470" s="319" t="s">
        <v>1633</v>
      </c>
      <c r="K470" s="319" t="s">
        <v>448</v>
      </c>
      <c r="L470" s="320">
        <v>45805</v>
      </c>
      <c r="M470" s="319" t="s">
        <v>3012</v>
      </c>
      <c r="N470" s="319" t="s">
        <v>3013</v>
      </c>
      <c r="O470" s="320"/>
      <c r="P470" s="319" t="s">
        <v>1873</v>
      </c>
      <c r="Q470" s="319" t="s">
        <v>1534</v>
      </c>
      <c r="R470" s="322">
        <v>171863</v>
      </c>
      <c r="S470" s="319" t="s">
        <v>89</v>
      </c>
      <c r="T470" s="321">
        <v>10.49</v>
      </c>
      <c r="U470" s="319" t="s">
        <v>306</v>
      </c>
      <c r="V470" s="319" t="s">
        <v>307</v>
      </c>
      <c r="W470" s="319" t="s">
        <v>1633</v>
      </c>
      <c r="X470" s="319" t="s">
        <v>1633</v>
      </c>
      <c r="Y470" s="319" t="s">
        <v>1633</v>
      </c>
      <c r="Z470" s="319" t="s">
        <v>1633</v>
      </c>
      <c r="AA470" s="319" t="s">
        <v>1874</v>
      </c>
      <c r="AB470" s="319" t="s">
        <v>1633</v>
      </c>
      <c r="AC470" s="320">
        <v>45805</v>
      </c>
      <c r="AD470" s="319"/>
      <c r="AE470" s="319"/>
      <c r="AF470" s="319" t="s">
        <v>1633</v>
      </c>
      <c r="AG470" s="319" t="s">
        <v>3014</v>
      </c>
      <c r="AH470" s="319" t="s">
        <v>1875</v>
      </c>
      <c r="AI470" s="319" t="s">
        <v>1876</v>
      </c>
      <c r="AJ470" s="322">
        <v>1</v>
      </c>
      <c r="AK470" s="319" t="s">
        <v>2398</v>
      </c>
      <c r="AL470" s="323" t="s">
        <v>1877</v>
      </c>
      <c r="AM470" s="319" t="s">
        <v>1633</v>
      </c>
      <c r="AN470" s="319" t="s">
        <v>1633</v>
      </c>
      <c r="AO470" s="319" t="s">
        <v>1633</v>
      </c>
      <c r="AP470" s="183" t="s">
        <v>1880</v>
      </c>
      <c r="AQ470" s="183" t="s">
        <v>2113</v>
      </c>
      <c r="AS470" s="183" t="s">
        <v>448</v>
      </c>
      <c r="AT470" s="183" t="s">
        <v>1817</v>
      </c>
      <c r="AU470" s="183" t="str">
        <f t="shared" si="14"/>
        <v>SMS</v>
      </c>
      <c r="AV470" s="324">
        <f t="shared" si="15"/>
        <v>171863</v>
      </c>
    </row>
    <row r="471" spans="1:48" x14ac:dyDescent="0.25">
      <c r="A471" s="319" t="s">
        <v>1867</v>
      </c>
      <c r="B471" s="319" t="s">
        <v>1838</v>
      </c>
      <c r="C471" s="319" t="s">
        <v>1868</v>
      </c>
      <c r="D471" s="319" t="s">
        <v>1888</v>
      </c>
      <c r="E471" s="320">
        <v>45807</v>
      </c>
      <c r="F471" s="319" t="s">
        <v>1633</v>
      </c>
      <c r="G471" s="319" t="s">
        <v>1633</v>
      </c>
      <c r="H471" s="319">
        <v>50800020</v>
      </c>
      <c r="I471" s="319" t="s">
        <v>3017</v>
      </c>
      <c r="J471" s="319" t="s">
        <v>1633</v>
      </c>
      <c r="K471" s="319" t="s">
        <v>454</v>
      </c>
      <c r="L471" s="320">
        <v>45807</v>
      </c>
      <c r="M471" s="319" t="s">
        <v>3018</v>
      </c>
      <c r="N471" s="319" t="s">
        <v>3019</v>
      </c>
      <c r="O471" s="320"/>
      <c r="P471" s="319" t="s">
        <v>1873</v>
      </c>
      <c r="Q471" s="319" t="s">
        <v>1534</v>
      </c>
      <c r="R471" s="322">
        <v>1700000</v>
      </c>
      <c r="S471" s="319" t="s">
        <v>89</v>
      </c>
      <c r="T471" s="321">
        <v>103.81</v>
      </c>
      <c r="U471" s="319" t="s">
        <v>306</v>
      </c>
      <c r="V471" s="319" t="s">
        <v>307</v>
      </c>
      <c r="W471" s="319" t="s">
        <v>1633</v>
      </c>
      <c r="X471" s="319" t="s">
        <v>1633</v>
      </c>
      <c r="Y471" s="319" t="s">
        <v>1633</v>
      </c>
      <c r="Z471" s="319" t="s">
        <v>1633</v>
      </c>
      <c r="AA471" s="319" t="s">
        <v>1874</v>
      </c>
      <c r="AB471" s="319" t="s">
        <v>1633</v>
      </c>
      <c r="AC471" s="320">
        <v>45807</v>
      </c>
      <c r="AD471" s="319"/>
      <c r="AE471" s="319"/>
      <c r="AF471" s="319" t="s">
        <v>1633</v>
      </c>
      <c r="AG471" s="319" t="s">
        <v>3020</v>
      </c>
      <c r="AH471" s="319" t="s">
        <v>1875</v>
      </c>
      <c r="AI471" s="319" t="s">
        <v>1876</v>
      </c>
      <c r="AJ471" s="322">
        <v>4</v>
      </c>
      <c r="AK471" s="319" t="s">
        <v>2039</v>
      </c>
      <c r="AL471" s="323" t="s">
        <v>1877</v>
      </c>
      <c r="AM471" s="319" t="s">
        <v>1633</v>
      </c>
      <c r="AN471" s="319" t="s">
        <v>1633</v>
      </c>
      <c r="AO471" s="319" t="s">
        <v>1633</v>
      </c>
      <c r="AP471" s="183" t="s">
        <v>1880</v>
      </c>
      <c r="AQ471" s="183" t="s">
        <v>2113</v>
      </c>
      <c r="AS471" s="183" t="s">
        <v>1641</v>
      </c>
      <c r="AT471" s="183" t="s">
        <v>1817</v>
      </c>
      <c r="AU471" s="183" t="str">
        <f t="shared" si="14"/>
        <v>SMS</v>
      </c>
      <c r="AV471" s="324">
        <f t="shared" si="15"/>
        <v>1700000</v>
      </c>
    </row>
    <row r="472" spans="1:48" x14ac:dyDescent="0.25">
      <c r="A472" s="319" t="s">
        <v>1867</v>
      </c>
      <c r="B472" s="319" t="s">
        <v>1838</v>
      </c>
      <c r="C472" s="319" t="s">
        <v>1868</v>
      </c>
      <c r="D472" s="319" t="s">
        <v>1869</v>
      </c>
      <c r="E472" s="320">
        <v>45807</v>
      </c>
      <c r="F472" s="319" t="s">
        <v>3021</v>
      </c>
      <c r="G472" s="319" t="s">
        <v>1633</v>
      </c>
      <c r="H472" s="319">
        <v>50200010</v>
      </c>
      <c r="I472" s="319" t="s">
        <v>3022</v>
      </c>
      <c r="J472" s="319" t="s">
        <v>1633</v>
      </c>
      <c r="K472" s="319" t="s">
        <v>1635</v>
      </c>
      <c r="L472" s="320">
        <v>45807</v>
      </c>
      <c r="M472" s="319" t="s">
        <v>3018</v>
      </c>
      <c r="N472" s="319" t="s">
        <v>1633</v>
      </c>
      <c r="O472" s="320"/>
      <c r="P472" s="319" t="s">
        <v>1873</v>
      </c>
      <c r="Q472" s="319" t="s">
        <v>89</v>
      </c>
      <c r="R472" s="321">
        <v>1.05</v>
      </c>
      <c r="S472" s="319" t="s">
        <v>89</v>
      </c>
      <c r="T472" s="321">
        <v>1.05</v>
      </c>
      <c r="U472" s="319" t="s">
        <v>306</v>
      </c>
      <c r="V472" s="319" t="s">
        <v>307</v>
      </c>
      <c r="W472" s="319" t="s">
        <v>1633</v>
      </c>
      <c r="X472" s="319" t="s">
        <v>1633</v>
      </c>
      <c r="Y472" s="319" t="s">
        <v>1633</v>
      </c>
      <c r="Z472" s="319" t="s">
        <v>1633</v>
      </c>
      <c r="AA472" s="319" t="s">
        <v>1874</v>
      </c>
      <c r="AB472" s="319" t="s">
        <v>1633</v>
      </c>
      <c r="AC472" s="320">
        <v>45807</v>
      </c>
      <c r="AD472" s="319"/>
      <c r="AE472" s="319"/>
      <c r="AF472" s="319" t="s">
        <v>1633</v>
      </c>
      <c r="AG472" s="319" t="s">
        <v>1633</v>
      </c>
      <c r="AH472" s="319" t="s">
        <v>1875</v>
      </c>
      <c r="AI472" s="319" t="s">
        <v>1876</v>
      </c>
      <c r="AJ472" s="322">
        <v>10</v>
      </c>
      <c r="AK472" s="319" t="s">
        <v>1709</v>
      </c>
      <c r="AL472" s="323" t="s">
        <v>1877</v>
      </c>
      <c r="AM472" s="319" t="s">
        <v>2440</v>
      </c>
      <c r="AN472" s="319" t="s">
        <v>2441</v>
      </c>
      <c r="AO472" s="319" t="s">
        <v>1633</v>
      </c>
      <c r="AP472" s="183" t="s">
        <v>2861</v>
      </c>
      <c r="AQ472" s="183" t="s">
        <v>2113</v>
      </c>
      <c r="AS472" s="183" t="s">
        <v>1634</v>
      </c>
      <c r="AT472" s="183" t="s">
        <v>1817</v>
      </c>
      <c r="AU472" s="183" t="str">
        <f t="shared" si="14"/>
        <v>SMS</v>
      </c>
      <c r="AV472" s="324">
        <f t="shared" si="15"/>
        <v>17325</v>
      </c>
    </row>
    <row r="473" spans="1:48" x14ac:dyDescent="0.25">
      <c r="A473" s="319" t="s">
        <v>1867</v>
      </c>
      <c r="B473" s="319" t="s">
        <v>1838</v>
      </c>
      <c r="C473" s="319" t="s">
        <v>1868</v>
      </c>
      <c r="D473" s="319" t="s">
        <v>1869</v>
      </c>
      <c r="E473" s="320">
        <v>45807</v>
      </c>
      <c r="F473" s="319" t="s">
        <v>3023</v>
      </c>
      <c r="G473" s="319" t="s">
        <v>1633</v>
      </c>
      <c r="H473" s="319">
        <v>50200010</v>
      </c>
      <c r="I473" s="319" t="s">
        <v>3022</v>
      </c>
      <c r="J473" s="319" t="s">
        <v>1633</v>
      </c>
      <c r="K473" s="319" t="s">
        <v>1635</v>
      </c>
      <c r="L473" s="320">
        <v>45807</v>
      </c>
      <c r="M473" s="319" t="s">
        <v>3018</v>
      </c>
      <c r="N473" s="319" t="s">
        <v>1633</v>
      </c>
      <c r="O473" s="320"/>
      <c r="P473" s="319" t="s">
        <v>1873</v>
      </c>
      <c r="Q473" s="319" t="s">
        <v>89</v>
      </c>
      <c r="R473" s="321">
        <v>13.27</v>
      </c>
      <c r="S473" s="319" t="s">
        <v>89</v>
      </c>
      <c r="T473" s="321">
        <v>13.27</v>
      </c>
      <c r="U473" s="319" t="s">
        <v>306</v>
      </c>
      <c r="V473" s="319" t="s">
        <v>307</v>
      </c>
      <c r="W473" s="319" t="s">
        <v>1633</v>
      </c>
      <c r="X473" s="319" t="s">
        <v>1633</v>
      </c>
      <c r="Y473" s="319" t="s">
        <v>1633</v>
      </c>
      <c r="Z473" s="319" t="s">
        <v>1633</v>
      </c>
      <c r="AA473" s="319" t="s">
        <v>1874</v>
      </c>
      <c r="AB473" s="319" t="s">
        <v>1633</v>
      </c>
      <c r="AC473" s="320">
        <v>45807</v>
      </c>
      <c r="AD473" s="319"/>
      <c r="AE473" s="319"/>
      <c r="AF473" s="319" t="s">
        <v>1633</v>
      </c>
      <c r="AG473" s="319" t="s">
        <v>1633</v>
      </c>
      <c r="AH473" s="319" t="s">
        <v>1875</v>
      </c>
      <c r="AI473" s="319" t="s">
        <v>1876</v>
      </c>
      <c r="AJ473" s="322">
        <v>24</v>
      </c>
      <c r="AK473" s="319" t="s">
        <v>1709</v>
      </c>
      <c r="AL473" s="323" t="s">
        <v>1877</v>
      </c>
      <c r="AM473" s="319" t="s">
        <v>2030</v>
      </c>
      <c r="AN473" s="319" t="s">
        <v>2031</v>
      </c>
      <c r="AO473" s="319" t="s">
        <v>1633</v>
      </c>
      <c r="AP473" s="183" t="s">
        <v>2861</v>
      </c>
      <c r="AQ473" s="183" t="s">
        <v>2113</v>
      </c>
      <c r="AS473" s="183" t="s">
        <v>1634</v>
      </c>
      <c r="AT473" s="183" t="s">
        <v>1817</v>
      </c>
      <c r="AU473" s="183" t="str">
        <f t="shared" si="14"/>
        <v>SMS</v>
      </c>
      <c r="AV473" s="324">
        <f t="shared" si="15"/>
        <v>218955</v>
      </c>
    </row>
    <row r="474" spans="1:48" x14ac:dyDescent="0.25">
      <c r="A474" s="319" t="s">
        <v>1867</v>
      </c>
      <c r="B474" s="319" t="s">
        <v>1838</v>
      </c>
      <c r="C474" s="319" t="s">
        <v>1868</v>
      </c>
      <c r="D474" s="319" t="s">
        <v>1869</v>
      </c>
      <c r="E474" s="320">
        <v>45807</v>
      </c>
      <c r="F474" s="319" t="s">
        <v>3024</v>
      </c>
      <c r="G474" s="319" t="s">
        <v>1633</v>
      </c>
      <c r="H474" s="319">
        <v>50200010</v>
      </c>
      <c r="I474" s="319" t="s">
        <v>3022</v>
      </c>
      <c r="J474" s="319" t="s">
        <v>1633</v>
      </c>
      <c r="K474" s="319" t="s">
        <v>1635</v>
      </c>
      <c r="L474" s="320">
        <v>45807</v>
      </c>
      <c r="M474" s="319" t="s">
        <v>3018</v>
      </c>
      <c r="N474" s="319" t="s">
        <v>1633</v>
      </c>
      <c r="O474" s="320"/>
      <c r="P474" s="319" t="s">
        <v>1873</v>
      </c>
      <c r="Q474" s="319" t="s">
        <v>89</v>
      </c>
      <c r="R474" s="321">
        <v>21.4</v>
      </c>
      <c r="S474" s="319" t="s">
        <v>89</v>
      </c>
      <c r="T474" s="321">
        <v>21.4</v>
      </c>
      <c r="U474" s="319" t="s">
        <v>306</v>
      </c>
      <c r="V474" s="319" t="s">
        <v>307</v>
      </c>
      <c r="W474" s="319" t="s">
        <v>1633</v>
      </c>
      <c r="X474" s="319" t="s">
        <v>1633</v>
      </c>
      <c r="Y474" s="319" t="s">
        <v>1633</v>
      </c>
      <c r="Z474" s="319" t="s">
        <v>1633</v>
      </c>
      <c r="AA474" s="319" t="s">
        <v>1874</v>
      </c>
      <c r="AB474" s="319" t="s">
        <v>1633</v>
      </c>
      <c r="AC474" s="320">
        <v>45807</v>
      </c>
      <c r="AD474" s="319"/>
      <c r="AE474" s="319"/>
      <c r="AF474" s="319" t="s">
        <v>1633</v>
      </c>
      <c r="AG474" s="319" t="s">
        <v>1633</v>
      </c>
      <c r="AH474" s="319" t="s">
        <v>1875</v>
      </c>
      <c r="AI474" s="319" t="s">
        <v>1876</v>
      </c>
      <c r="AJ474" s="322">
        <v>5</v>
      </c>
      <c r="AK474" s="319" t="s">
        <v>1709</v>
      </c>
      <c r="AL474" s="323" t="s">
        <v>1877</v>
      </c>
      <c r="AM474" s="319" t="s">
        <v>3025</v>
      </c>
      <c r="AN474" s="319" t="s">
        <v>3026</v>
      </c>
      <c r="AO474" s="319" t="s">
        <v>1633</v>
      </c>
      <c r="AP474" s="183" t="s">
        <v>2861</v>
      </c>
      <c r="AQ474" s="183" t="s">
        <v>2113</v>
      </c>
      <c r="AS474" s="183" t="s">
        <v>1634</v>
      </c>
      <c r="AT474" s="183" t="s">
        <v>1817</v>
      </c>
      <c r="AU474" s="183" t="str">
        <f t="shared" si="14"/>
        <v>SMS</v>
      </c>
      <c r="AV474" s="324">
        <f t="shared" si="15"/>
        <v>353100</v>
      </c>
    </row>
    <row r="475" spans="1:48" x14ac:dyDescent="0.25">
      <c r="A475" s="319" t="s">
        <v>1867</v>
      </c>
      <c r="B475" s="319" t="s">
        <v>1838</v>
      </c>
      <c r="C475" s="319" t="s">
        <v>1868</v>
      </c>
      <c r="D475" s="319" t="s">
        <v>1888</v>
      </c>
      <c r="E475" s="320">
        <v>45807</v>
      </c>
      <c r="F475" s="319" t="s">
        <v>2342</v>
      </c>
      <c r="G475" s="319" t="s">
        <v>1633</v>
      </c>
      <c r="H475" s="319">
        <v>50800020</v>
      </c>
      <c r="I475" s="319" t="s">
        <v>3027</v>
      </c>
      <c r="J475" s="319" t="s">
        <v>1633</v>
      </c>
      <c r="K475" s="319" t="s">
        <v>454</v>
      </c>
      <c r="L475" s="320">
        <v>45807</v>
      </c>
      <c r="M475" s="319" t="s">
        <v>3018</v>
      </c>
      <c r="N475" s="319" t="s">
        <v>3028</v>
      </c>
      <c r="O475" s="320"/>
      <c r="P475" s="319" t="s">
        <v>1873</v>
      </c>
      <c r="Q475" s="319" t="s">
        <v>1534</v>
      </c>
      <c r="R475" s="322">
        <v>1072500</v>
      </c>
      <c r="S475" s="319" t="s">
        <v>89</v>
      </c>
      <c r="T475" s="321">
        <v>65.489999999999995</v>
      </c>
      <c r="U475" s="319" t="s">
        <v>306</v>
      </c>
      <c r="V475" s="319" t="s">
        <v>307</v>
      </c>
      <c r="W475" s="319" t="s">
        <v>1633</v>
      </c>
      <c r="X475" s="319" t="s">
        <v>1633</v>
      </c>
      <c r="Y475" s="319" t="s">
        <v>1633</v>
      </c>
      <c r="Z475" s="319" t="s">
        <v>1633</v>
      </c>
      <c r="AA475" s="319" t="s">
        <v>1874</v>
      </c>
      <c r="AB475" s="319" t="s">
        <v>1633</v>
      </c>
      <c r="AC475" s="320">
        <v>45807</v>
      </c>
      <c r="AD475" s="319"/>
      <c r="AE475" s="319"/>
      <c r="AF475" s="319" t="s">
        <v>1633</v>
      </c>
      <c r="AG475" s="319" t="s">
        <v>3029</v>
      </c>
      <c r="AH475" s="319" t="s">
        <v>1875</v>
      </c>
      <c r="AI475" s="319" t="s">
        <v>1876</v>
      </c>
      <c r="AJ475" s="326">
        <v>6</v>
      </c>
      <c r="AK475" s="319" t="s">
        <v>123</v>
      </c>
      <c r="AL475" s="323" t="s">
        <v>1877</v>
      </c>
      <c r="AM475" s="319" t="s">
        <v>1633</v>
      </c>
      <c r="AN475" s="319" t="s">
        <v>1633</v>
      </c>
      <c r="AO475" s="319" t="s">
        <v>1633</v>
      </c>
      <c r="AP475" s="183" t="s">
        <v>1880</v>
      </c>
      <c r="AQ475" s="183" t="s">
        <v>2113</v>
      </c>
      <c r="AS475" s="183" t="s">
        <v>1641</v>
      </c>
      <c r="AT475" s="183" t="s">
        <v>1817</v>
      </c>
      <c r="AU475" s="183" t="str">
        <f t="shared" si="14"/>
        <v>SMS</v>
      </c>
      <c r="AV475" s="324">
        <f t="shared" si="15"/>
        <v>1072500</v>
      </c>
    </row>
    <row r="476" spans="1:48" x14ac:dyDescent="0.25">
      <c r="A476" s="319" t="s">
        <v>1867</v>
      </c>
      <c r="B476" s="319" t="s">
        <v>1838</v>
      </c>
      <c r="C476" s="319" t="s">
        <v>1868</v>
      </c>
      <c r="D476" s="319" t="s">
        <v>1888</v>
      </c>
      <c r="E476" s="320">
        <v>45807</v>
      </c>
      <c r="F476" s="319" t="s">
        <v>2346</v>
      </c>
      <c r="G476" s="319" t="s">
        <v>1633</v>
      </c>
      <c r="H476" s="319">
        <v>50800020</v>
      </c>
      <c r="I476" s="319" t="s">
        <v>3030</v>
      </c>
      <c r="J476" s="319" t="s">
        <v>1633</v>
      </c>
      <c r="K476" s="319" t="s">
        <v>454</v>
      </c>
      <c r="L476" s="320">
        <v>45807</v>
      </c>
      <c r="M476" s="319" t="s">
        <v>3018</v>
      </c>
      <c r="N476" s="319" t="s">
        <v>3028</v>
      </c>
      <c r="O476" s="320"/>
      <c r="P476" s="319" t="s">
        <v>1873</v>
      </c>
      <c r="Q476" s="319" t="s">
        <v>1534</v>
      </c>
      <c r="R476" s="322">
        <v>318540</v>
      </c>
      <c r="S476" s="319" t="s">
        <v>89</v>
      </c>
      <c r="T476" s="321">
        <v>19.45</v>
      </c>
      <c r="U476" s="319" t="s">
        <v>306</v>
      </c>
      <c r="V476" s="319" t="s">
        <v>307</v>
      </c>
      <c r="W476" s="319" t="s">
        <v>1633</v>
      </c>
      <c r="X476" s="319" t="s">
        <v>1633</v>
      </c>
      <c r="Y476" s="319" t="s">
        <v>1633</v>
      </c>
      <c r="Z476" s="319" t="s">
        <v>1633</v>
      </c>
      <c r="AA476" s="319" t="s">
        <v>1874</v>
      </c>
      <c r="AB476" s="319" t="s">
        <v>1633</v>
      </c>
      <c r="AC476" s="320">
        <v>45807</v>
      </c>
      <c r="AD476" s="319"/>
      <c r="AE476" s="319"/>
      <c r="AF476" s="319" t="s">
        <v>1633</v>
      </c>
      <c r="AG476" s="319" t="s">
        <v>3029</v>
      </c>
      <c r="AH476" s="319" t="s">
        <v>1875</v>
      </c>
      <c r="AI476" s="319" t="s">
        <v>1876</v>
      </c>
      <c r="AJ476" s="326">
        <v>6</v>
      </c>
      <c r="AK476" s="319" t="s">
        <v>123</v>
      </c>
      <c r="AL476" s="323" t="s">
        <v>1877</v>
      </c>
      <c r="AM476" s="319" t="s">
        <v>1633</v>
      </c>
      <c r="AN476" s="319" t="s">
        <v>1633</v>
      </c>
      <c r="AO476" s="319" t="s">
        <v>1633</v>
      </c>
      <c r="AP476" s="183" t="s">
        <v>1880</v>
      </c>
      <c r="AQ476" s="183" t="s">
        <v>2113</v>
      </c>
      <c r="AS476" s="183" t="s">
        <v>1641</v>
      </c>
      <c r="AT476" s="183" t="s">
        <v>1817</v>
      </c>
      <c r="AU476" s="183" t="str">
        <f t="shared" si="14"/>
        <v>SMS</v>
      </c>
      <c r="AV476" s="324">
        <f t="shared" si="15"/>
        <v>318540</v>
      </c>
    </row>
    <row r="477" spans="1:48" x14ac:dyDescent="0.25">
      <c r="A477" s="319" t="s">
        <v>1867</v>
      </c>
      <c r="B477" s="319" t="s">
        <v>1838</v>
      </c>
      <c r="C477" s="319" t="s">
        <v>1868</v>
      </c>
      <c r="D477" s="319" t="s">
        <v>1888</v>
      </c>
      <c r="E477" s="320">
        <v>45807</v>
      </c>
      <c r="F477" s="319" t="s">
        <v>2348</v>
      </c>
      <c r="G477" s="319" t="s">
        <v>1633</v>
      </c>
      <c r="H477" s="319">
        <v>50800020</v>
      </c>
      <c r="I477" s="319" t="s">
        <v>3031</v>
      </c>
      <c r="J477" s="319" t="s">
        <v>1633</v>
      </c>
      <c r="K477" s="319" t="s">
        <v>454</v>
      </c>
      <c r="L477" s="320">
        <v>45807</v>
      </c>
      <c r="M477" s="319" t="s">
        <v>3018</v>
      </c>
      <c r="N477" s="319" t="s">
        <v>3028</v>
      </c>
      <c r="O477" s="320"/>
      <c r="P477" s="319" t="s">
        <v>1873</v>
      </c>
      <c r="Q477" s="319" t="s">
        <v>1534</v>
      </c>
      <c r="R477" s="322">
        <v>399120</v>
      </c>
      <c r="S477" s="319" t="s">
        <v>89</v>
      </c>
      <c r="T477" s="321">
        <v>24.37</v>
      </c>
      <c r="U477" s="319" t="s">
        <v>306</v>
      </c>
      <c r="V477" s="319" t="s">
        <v>307</v>
      </c>
      <c r="W477" s="319" t="s">
        <v>1633</v>
      </c>
      <c r="X477" s="319" t="s">
        <v>1633</v>
      </c>
      <c r="Y477" s="319" t="s">
        <v>1633</v>
      </c>
      <c r="Z477" s="319" t="s">
        <v>1633</v>
      </c>
      <c r="AA477" s="319" t="s">
        <v>1874</v>
      </c>
      <c r="AB477" s="319" t="s">
        <v>1633</v>
      </c>
      <c r="AC477" s="320">
        <v>45807</v>
      </c>
      <c r="AD477" s="319"/>
      <c r="AE477" s="319"/>
      <c r="AF477" s="319" t="s">
        <v>1633</v>
      </c>
      <c r="AG477" s="319" t="s">
        <v>3029</v>
      </c>
      <c r="AH477" s="319" t="s">
        <v>1875</v>
      </c>
      <c r="AI477" s="319" t="s">
        <v>1876</v>
      </c>
      <c r="AJ477" s="322">
        <v>30</v>
      </c>
      <c r="AK477" s="319" t="s">
        <v>2025</v>
      </c>
      <c r="AL477" s="323" t="s">
        <v>1877</v>
      </c>
      <c r="AM477" s="319" t="s">
        <v>1633</v>
      </c>
      <c r="AN477" s="319" t="s">
        <v>1633</v>
      </c>
      <c r="AO477" s="319" t="s">
        <v>1633</v>
      </c>
      <c r="AP477" s="183" t="s">
        <v>1880</v>
      </c>
      <c r="AQ477" s="183" t="s">
        <v>2113</v>
      </c>
      <c r="AS477" s="183" t="s">
        <v>1641</v>
      </c>
      <c r="AT477" s="183" t="s">
        <v>1817</v>
      </c>
      <c r="AU477" s="183" t="str">
        <f t="shared" si="14"/>
        <v>SMS</v>
      </c>
      <c r="AV477" s="324">
        <f t="shared" si="15"/>
        <v>399120</v>
      </c>
    </row>
    <row r="478" spans="1:48" x14ac:dyDescent="0.25">
      <c r="A478" s="319" t="s">
        <v>1867</v>
      </c>
      <c r="B478" s="319" t="s">
        <v>1838</v>
      </c>
      <c r="C478" s="319" t="s">
        <v>1868</v>
      </c>
      <c r="D478" s="319" t="s">
        <v>1893</v>
      </c>
      <c r="E478" s="320">
        <v>45808</v>
      </c>
      <c r="F478" s="319" t="s">
        <v>1894</v>
      </c>
      <c r="G478" s="319" t="s">
        <v>1895</v>
      </c>
      <c r="H478" s="319">
        <v>50300090</v>
      </c>
      <c r="I478" s="319" t="s">
        <v>3032</v>
      </c>
      <c r="J478" s="319" t="s">
        <v>1633</v>
      </c>
      <c r="K478" s="319" t="s">
        <v>1376</v>
      </c>
      <c r="L478" s="320">
        <v>45808</v>
      </c>
      <c r="M478" s="319" t="s">
        <v>1897</v>
      </c>
      <c r="N478" s="319" t="s">
        <v>1898</v>
      </c>
      <c r="O478" s="320"/>
      <c r="P478" s="319" t="s">
        <v>1873</v>
      </c>
      <c r="Q478" s="319" t="s">
        <v>1534</v>
      </c>
      <c r="R478" s="322">
        <v>67738503</v>
      </c>
      <c r="S478" s="319" t="s">
        <v>89</v>
      </c>
      <c r="T478" s="321">
        <v>4370.2299999999996</v>
      </c>
      <c r="U478" s="319" t="s">
        <v>306</v>
      </c>
      <c r="V478" s="319" t="s">
        <v>307</v>
      </c>
      <c r="W478" s="319" t="s">
        <v>1633</v>
      </c>
      <c r="X478" s="319" t="s">
        <v>1633</v>
      </c>
      <c r="Y478" s="319" t="s">
        <v>1633</v>
      </c>
      <c r="Z478" s="319" t="s">
        <v>1633</v>
      </c>
      <c r="AA478" s="319" t="s">
        <v>1874</v>
      </c>
      <c r="AB478" s="319" t="s">
        <v>1633</v>
      </c>
      <c r="AC478" s="320">
        <v>45809</v>
      </c>
      <c r="AD478" s="319"/>
      <c r="AE478" s="319"/>
      <c r="AF478" s="319" t="s">
        <v>1633</v>
      </c>
      <c r="AG478" s="319" t="s">
        <v>1633</v>
      </c>
      <c r="AH478" s="319" t="s">
        <v>1875</v>
      </c>
      <c r="AI478" s="319" t="s">
        <v>1876</v>
      </c>
      <c r="AJ478" s="325">
        <v>0</v>
      </c>
      <c r="AK478" s="319" t="s">
        <v>1633</v>
      </c>
      <c r="AL478" s="319" t="s">
        <v>1633</v>
      </c>
      <c r="AM478" s="319" t="s">
        <v>1633</v>
      </c>
      <c r="AN478" s="319" t="s">
        <v>1633</v>
      </c>
      <c r="AO478" s="319" t="s">
        <v>1633</v>
      </c>
      <c r="AP478" s="183" t="s">
        <v>1880</v>
      </c>
      <c r="AQ478" s="183" t="s">
        <v>2113</v>
      </c>
      <c r="AS478" s="183" t="s">
        <v>1636</v>
      </c>
      <c r="AT478" s="183" t="s">
        <v>1817</v>
      </c>
      <c r="AU478" s="183" t="str">
        <f t="shared" si="14"/>
        <v>SMS</v>
      </c>
      <c r="AV478" s="324">
        <f t="shared" si="15"/>
        <v>67738503</v>
      </c>
    </row>
    <row r="479" spans="1:48" x14ac:dyDescent="0.25">
      <c r="A479" s="319" t="s">
        <v>1867</v>
      </c>
      <c r="B479" s="319" t="s">
        <v>1838</v>
      </c>
      <c r="C479" s="319" t="s">
        <v>1868</v>
      </c>
      <c r="D479" s="319" t="s">
        <v>1893</v>
      </c>
      <c r="E479" s="320">
        <v>45808</v>
      </c>
      <c r="F479" s="319" t="s">
        <v>2357</v>
      </c>
      <c r="G479" s="319" t="s">
        <v>1918</v>
      </c>
      <c r="H479" s="319">
        <v>50400010</v>
      </c>
      <c r="I479" s="319" t="s">
        <v>3033</v>
      </c>
      <c r="J479" s="319" t="s">
        <v>1633</v>
      </c>
      <c r="K479" s="319" t="s">
        <v>1638</v>
      </c>
      <c r="L479" s="320">
        <v>45808</v>
      </c>
      <c r="M479" s="319" t="s">
        <v>3034</v>
      </c>
      <c r="N479" s="319" t="s">
        <v>1633</v>
      </c>
      <c r="O479" s="320"/>
      <c r="P479" s="319" t="s">
        <v>1873</v>
      </c>
      <c r="Q479" s="319" t="s">
        <v>1534</v>
      </c>
      <c r="R479" s="322">
        <v>31079144</v>
      </c>
      <c r="S479" s="319" t="s">
        <v>89</v>
      </c>
      <c r="T479" s="321">
        <v>1911.5</v>
      </c>
      <c r="U479" s="319" t="s">
        <v>306</v>
      </c>
      <c r="V479" s="319" t="s">
        <v>307</v>
      </c>
      <c r="W479" s="319" t="s">
        <v>1633</v>
      </c>
      <c r="X479" s="319" t="s">
        <v>1633</v>
      </c>
      <c r="Y479" s="319" t="s">
        <v>1633</v>
      </c>
      <c r="Z479" s="319" t="s">
        <v>1633</v>
      </c>
      <c r="AA479" s="319" t="s">
        <v>1874</v>
      </c>
      <c r="AB479" s="319" t="s">
        <v>1633</v>
      </c>
      <c r="AC479" s="320">
        <v>45809</v>
      </c>
      <c r="AD479" s="319"/>
      <c r="AE479" s="319"/>
      <c r="AF479" s="319" t="s">
        <v>1633</v>
      </c>
      <c r="AG479" s="319" t="s">
        <v>1633</v>
      </c>
      <c r="AH479" s="319" t="s">
        <v>1875</v>
      </c>
      <c r="AI479" s="319" t="s">
        <v>1876</v>
      </c>
      <c r="AJ479" s="325">
        <v>0</v>
      </c>
      <c r="AK479" s="319" t="s">
        <v>1633</v>
      </c>
      <c r="AL479" s="319" t="s">
        <v>1633</v>
      </c>
      <c r="AM479" s="319" t="s">
        <v>1633</v>
      </c>
      <c r="AN479" s="319" t="s">
        <v>1633</v>
      </c>
      <c r="AO479" s="319" t="s">
        <v>1633</v>
      </c>
      <c r="AP479" s="183" t="s">
        <v>1880</v>
      </c>
      <c r="AQ479" s="183" t="s">
        <v>2113</v>
      </c>
      <c r="AS479" s="183" t="s">
        <v>1636</v>
      </c>
      <c r="AT479" s="183" t="s">
        <v>1817</v>
      </c>
      <c r="AU479" s="183" t="str">
        <f t="shared" si="14"/>
        <v>SMS</v>
      </c>
      <c r="AV479" s="324">
        <f t="shared" si="15"/>
        <v>31079144</v>
      </c>
    </row>
    <row r="480" spans="1:48" x14ac:dyDescent="0.25">
      <c r="A480" s="319" t="s">
        <v>1867</v>
      </c>
      <c r="B480" s="319" t="s">
        <v>1838</v>
      </c>
      <c r="C480" s="319" t="s">
        <v>1868</v>
      </c>
      <c r="D480" s="319" t="s">
        <v>1893</v>
      </c>
      <c r="E480" s="320">
        <v>45808</v>
      </c>
      <c r="F480" s="319" t="s">
        <v>2847</v>
      </c>
      <c r="G480" s="319" t="s">
        <v>2848</v>
      </c>
      <c r="H480" s="319">
        <v>50300090</v>
      </c>
      <c r="I480" s="319" t="s">
        <v>3035</v>
      </c>
      <c r="J480" s="319" t="s">
        <v>1633</v>
      </c>
      <c r="K480" s="319" t="s">
        <v>1376</v>
      </c>
      <c r="L480" s="320">
        <v>45808</v>
      </c>
      <c r="M480" s="319" t="s">
        <v>3034</v>
      </c>
      <c r="N480" s="319" t="s">
        <v>1633</v>
      </c>
      <c r="O480" s="320"/>
      <c r="P480" s="319" t="s">
        <v>1873</v>
      </c>
      <c r="Q480" s="319" t="s">
        <v>1534</v>
      </c>
      <c r="R480" s="322">
        <v>-22095396</v>
      </c>
      <c r="S480" s="319" t="s">
        <v>89</v>
      </c>
      <c r="T480" s="321">
        <v>-1368.64</v>
      </c>
      <c r="U480" s="319" t="s">
        <v>306</v>
      </c>
      <c r="V480" s="319" t="s">
        <v>307</v>
      </c>
      <c r="W480" s="319" t="s">
        <v>1633</v>
      </c>
      <c r="X480" s="319" t="s">
        <v>1633</v>
      </c>
      <c r="Y480" s="319" t="s">
        <v>1633</v>
      </c>
      <c r="Z480" s="319" t="s">
        <v>1633</v>
      </c>
      <c r="AA480" s="319" t="s">
        <v>1874</v>
      </c>
      <c r="AB480" s="319" t="s">
        <v>1633</v>
      </c>
      <c r="AC480" s="320">
        <v>45809</v>
      </c>
      <c r="AD480" s="319"/>
      <c r="AE480" s="319"/>
      <c r="AF480" s="319" t="s">
        <v>1633</v>
      </c>
      <c r="AG480" s="319" t="s">
        <v>1633</v>
      </c>
      <c r="AH480" s="319" t="s">
        <v>1875</v>
      </c>
      <c r="AI480" s="319" t="s">
        <v>1876</v>
      </c>
      <c r="AJ480" s="325">
        <v>0</v>
      </c>
      <c r="AK480" s="319" t="s">
        <v>1633</v>
      </c>
      <c r="AL480" s="319" t="s">
        <v>1633</v>
      </c>
      <c r="AM480" s="319" t="s">
        <v>1633</v>
      </c>
      <c r="AN480" s="319" t="s">
        <v>1633</v>
      </c>
      <c r="AO480" s="319" t="s">
        <v>1633</v>
      </c>
      <c r="AP480" s="183" t="s">
        <v>1880</v>
      </c>
      <c r="AQ480" s="183" t="s">
        <v>2113</v>
      </c>
      <c r="AS480" s="183" t="s">
        <v>1636</v>
      </c>
      <c r="AT480" s="183" t="s">
        <v>1817</v>
      </c>
      <c r="AU480" s="183" t="str">
        <f t="shared" si="14"/>
        <v>SMS</v>
      </c>
      <c r="AV480" s="324">
        <f t="shared" si="15"/>
        <v>-22095396</v>
      </c>
    </row>
    <row r="481" spans="1:48" x14ac:dyDescent="0.25">
      <c r="A481" s="319" t="s">
        <v>1867</v>
      </c>
      <c r="B481" s="319" t="s">
        <v>1838</v>
      </c>
      <c r="C481" s="319" t="s">
        <v>1868</v>
      </c>
      <c r="D481" s="319" t="s">
        <v>1893</v>
      </c>
      <c r="E481" s="320">
        <v>45808</v>
      </c>
      <c r="F481" s="319" t="s">
        <v>2855</v>
      </c>
      <c r="G481" s="319" t="s">
        <v>2856</v>
      </c>
      <c r="H481" s="319">
        <v>50300030</v>
      </c>
      <c r="I481" s="319" t="s">
        <v>3036</v>
      </c>
      <c r="J481" s="319" t="s">
        <v>1633</v>
      </c>
      <c r="K481" s="319" t="s">
        <v>1371</v>
      </c>
      <c r="L481" s="320">
        <v>45808</v>
      </c>
      <c r="M481" s="319" t="s">
        <v>2560</v>
      </c>
      <c r="N481" s="319" t="s">
        <v>1898</v>
      </c>
      <c r="O481" s="320"/>
      <c r="P481" s="319" t="s">
        <v>1873</v>
      </c>
      <c r="Q481" s="319" t="s">
        <v>1534</v>
      </c>
      <c r="R481" s="322">
        <v>20745383</v>
      </c>
      <c r="S481" s="319" t="s">
        <v>89</v>
      </c>
      <c r="T481" s="321">
        <v>1250.6300000000001</v>
      </c>
      <c r="U481" s="319" t="s">
        <v>306</v>
      </c>
      <c r="V481" s="319" t="s">
        <v>307</v>
      </c>
      <c r="W481" s="319" t="s">
        <v>1633</v>
      </c>
      <c r="X481" s="319" t="s">
        <v>1633</v>
      </c>
      <c r="Y481" s="319" t="s">
        <v>1633</v>
      </c>
      <c r="Z481" s="319" t="s">
        <v>1633</v>
      </c>
      <c r="AA481" s="319" t="s">
        <v>1874</v>
      </c>
      <c r="AB481" s="319" t="s">
        <v>1633</v>
      </c>
      <c r="AC481" s="320">
        <v>45809</v>
      </c>
      <c r="AD481" s="319"/>
      <c r="AE481" s="319"/>
      <c r="AF481" s="319" t="s">
        <v>1633</v>
      </c>
      <c r="AG481" s="319" t="s">
        <v>1633</v>
      </c>
      <c r="AH481" s="319" t="s">
        <v>1875</v>
      </c>
      <c r="AI481" s="319" t="s">
        <v>1876</v>
      </c>
      <c r="AJ481" s="325">
        <v>0</v>
      </c>
      <c r="AK481" s="319" t="s">
        <v>1633</v>
      </c>
      <c r="AL481" s="319" t="s">
        <v>1633</v>
      </c>
      <c r="AM481" s="319" t="s">
        <v>1633</v>
      </c>
      <c r="AN481" s="319" t="s">
        <v>1633</v>
      </c>
      <c r="AO481" s="319" t="s">
        <v>1633</v>
      </c>
      <c r="AP481" s="183" t="s">
        <v>1880</v>
      </c>
      <c r="AQ481" s="183" t="s">
        <v>2113</v>
      </c>
      <c r="AS481" s="183" t="s">
        <v>1636</v>
      </c>
      <c r="AT481" s="183" t="s">
        <v>1817</v>
      </c>
      <c r="AU481" s="183" t="str">
        <f t="shared" si="14"/>
        <v>SMS</v>
      </c>
      <c r="AV481" s="324">
        <f t="shared" si="15"/>
        <v>20745383</v>
      </c>
    </row>
    <row r="482" spans="1:48" x14ac:dyDescent="0.25">
      <c r="A482" s="319" t="s">
        <v>1867</v>
      </c>
      <c r="B482" s="319" t="s">
        <v>1838</v>
      </c>
      <c r="C482" s="319" t="s">
        <v>1868</v>
      </c>
      <c r="D482" s="319" t="s">
        <v>1917</v>
      </c>
      <c r="E482" s="320">
        <v>45808</v>
      </c>
      <c r="F482" s="319" t="s">
        <v>3037</v>
      </c>
      <c r="G482" s="319" t="s">
        <v>2413</v>
      </c>
      <c r="H482" s="319">
        <v>50300080</v>
      </c>
      <c r="I482" s="319" t="s">
        <v>3038</v>
      </c>
      <c r="J482" s="319" t="s">
        <v>1633</v>
      </c>
      <c r="K482" s="319" t="s">
        <v>1584</v>
      </c>
      <c r="L482" s="320">
        <v>45808</v>
      </c>
      <c r="M482" s="319" t="s">
        <v>3034</v>
      </c>
      <c r="N482" s="319" t="s">
        <v>1976</v>
      </c>
      <c r="O482" s="320"/>
      <c r="P482" s="319" t="s">
        <v>1873</v>
      </c>
      <c r="Q482" s="319" t="s">
        <v>1534</v>
      </c>
      <c r="R482" s="322">
        <v>4491168</v>
      </c>
      <c r="S482" s="319" t="s">
        <v>89</v>
      </c>
      <c r="T482" s="321">
        <v>276.29000000000002</v>
      </c>
      <c r="U482" s="319" t="s">
        <v>306</v>
      </c>
      <c r="V482" s="319" t="s">
        <v>307</v>
      </c>
      <c r="W482" s="319" t="s">
        <v>1633</v>
      </c>
      <c r="X482" s="319" t="s">
        <v>1633</v>
      </c>
      <c r="Y482" s="319" t="s">
        <v>1633</v>
      </c>
      <c r="Z482" s="319" t="s">
        <v>1633</v>
      </c>
      <c r="AA482" s="319" t="s">
        <v>1874</v>
      </c>
      <c r="AB482" s="319" t="s">
        <v>1633</v>
      </c>
      <c r="AC482" s="320">
        <v>45812</v>
      </c>
      <c r="AD482" s="319"/>
      <c r="AE482" s="319"/>
      <c r="AF482" s="319" t="s">
        <v>1633</v>
      </c>
      <c r="AG482" s="319" t="s">
        <v>1633</v>
      </c>
      <c r="AH482" s="319" t="s">
        <v>1875</v>
      </c>
      <c r="AI482" s="319" t="s">
        <v>1876</v>
      </c>
      <c r="AJ482" s="325">
        <v>0</v>
      </c>
      <c r="AK482" s="319" t="s">
        <v>1633</v>
      </c>
      <c r="AL482" s="319" t="s">
        <v>1633</v>
      </c>
      <c r="AM482" s="319" t="s">
        <v>1633</v>
      </c>
      <c r="AN482" s="319" t="s">
        <v>1633</v>
      </c>
      <c r="AO482" s="319" t="s">
        <v>1633</v>
      </c>
      <c r="AP482" s="183" t="s">
        <v>1880</v>
      </c>
      <c r="AQ482" s="183" t="s">
        <v>2113</v>
      </c>
      <c r="AS482" s="183" t="s">
        <v>1636</v>
      </c>
      <c r="AT482" s="183" t="s">
        <v>1817</v>
      </c>
      <c r="AU482" s="183" t="str">
        <f t="shared" si="14"/>
        <v>SMS</v>
      </c>
      <c r="AV482" s="324">
        <f t="shared" si="15"/>
        <v>4491168</v>
      </c>
    </row>
    <row r="483" spans="1:48" x14ac:dyDescent="0.25">
      <c r="A483" s="319" t="s">
        <v>1867</v>
      </c>
      <c r="B483" s="319" t="s">
        <v>1843</v>
      </c>
      <c r="C483" s="319" t="s">
        <v>1868</v>
      </c>
      <c r="D483" s="319" t="s">
        <v>1888</v>
      </c>
      <c r="E483" s="320">
        <v>45811</v>
      </c>
      <c r="F483" s="319" t="s">
        <v>1633</v>
      </c>
      <c r="G483" s="319" t="s">
        <v>1633</v>
      </c>
      <c r="H483" s="319">
        <v>50800020</v>
      </c>
      <c r="I483" s="319" t="s">
        <v>3039</v>
      </c>
      <c r="J483" s="319" t="s">
        <v>1633</v>
      </c>
      <c r="K483" s="319" t="s">
        <v>454</v>
      </c>
      <c r="L483" s="320">
        <v>45811</v>
      </c>
      <c r="M483" s="319" t="s">
        <v>3040</v>
      </c>
      <c r="N483" s="319" t="s">
        <v>3041</v>
      </c>
      <c r="O483" s="320"/>
      <c r="P483" s="319" t="s">
        <v>1873</v>
      </c>
      <c r="Q483" s="319" t="s">
        <v>1534</v>
      </c>
      <c r="R483" s="322">
        <v>278750</v>
      </c>
      <c r="S483" s="319" t="s">
        <v>89</v>
      </c>
      <c r="T483" s="321">
        <v>17.02</v>
      </c>
      <c r="U483" s="319" t="s">
        <v>306</v>
      </c>
      <c r="V483" s="319" t="s">
        <v>307</v>
      </c>
      <c r="W483" s="319" t="s">
        <v>1633</v>
      </c>
      <c r="X483" s="319" t="s">
        <v>1633</v>
      </c>
      <c r="Y483" s="319" t="s">
        <v>1633</v>
      </c>
      <c r="Z483" s="319" t="s">
        <v>1633</v>
      </c>
      <c r="AA483" s="319" t="s">
        <v>1874</v>
      </c>
      <c r="AB483" s="319" t="s">
        <v>1633</v>
      </c>
      <c r="AC483" s="320">
        <v>45811</v>
      </c>
      <c r="AD483" s="319"/>
      <c r="AE483" s="319"/>
      <c r="AF483" s="319" t="s">
        <v>1633</v>
      </c>
      <c r="AG483" s="319" t="s">
        <v>3042</v>
      </c>
      <c r="AH483" s="319" t="s">
        <v>1875</v>
      </c>
      <c r="AI483" s="319" t="s">
        <v>1876</v>
      </c>
      <c r="AJ483" s="322">
        <v>50</v>
      </c>
      <c r="AK483" s="319" t="s">
        <v>1980</v>
      </c>
      <c r="AL483" s="323" t="s">
        <v>1877</v>
      </c>
      <c r="AM483" s="319" t="s">
        <v>1633</v>
      </c>
      <c r="AN483" s="319" t="s">
        <v>1633</v>
      </c>
      <c r="AO483" s="319" t="s">
        <v>1633</v>
      </c>
      <c r="AP483" s="183" t="s">
        <v>1880</v>
      </c>
      <c r="AQ483" s="183" t="s">
        <v>2113</v>
      </c>
      <c r="AS483" s="183" t="s">
        <v>1641</v>
      </c>
      <c r="AT483" s="183" t="s">
        <v>1817</v>
      </c>
      <c r="AU483" s="183" t="str">
        <f t="shared" si="14"/>
        <v>SMS</v>
      </c>
      <c r="AV483" s="324">
        <f t="shared" si="15"/>
        <v>278750</v>
      </c>
    </row>
    <row r="484" spans="1:48" x14ac:dyDescent="0.25">
      <c r="A484" s="319" t="s">
        <v>1867</v>
      </c>
      <c r="B484" s="319" t="s">
        <v>1843</v>
      </c>
      <c r="C484" s="319" t="s">
        <v>1868</v>
      </c>
      <c r="D484" s="319" t="s">
        <v>1888</v>
      </c>
      <c r="E484" s="320">
        <v>45811</v>
      </c>
      <c r="F484" s="319" t="s">
        <v>1633</v>
      </c>
      <c r="G484" s="319" t="s">
        <v>1633</v>
      </c>
      <c r="H484" s="319">
        <v>50800020</v>
      </c>
      <c r="I484" s="319" t="s">
        <v>3043</v>
      </c>
      <c r="J484" s="319" t="s">
        <v>1633</v>
      </c>
      <c r="K484" s="319" t="s">
        <v>454</v>
      </c>
      <c r="L484" s="320">
        <v>45811</v>
      </c>
      <c r="M484" s="319" t="s">
        <v>3040</v>
      </c>
      <c r="N484" s="319" t="s">
        <v>3044</v>
      </c>
      <c r="O484" s="320"/>
      <c r="P484" s="319" t="s">
        <v>1873</v>
      </c>
      <c r="Q484" s="319" t="s">
        <v>1534</v>
      </c>
      <c r="R484" s="322">
        <v>175000</v>
      </c>
      <c r="S484" s="319" t="s">
        <v>89</v>
      </c>
      <c r="T484" s="321">
        <v>10.69</v>
      </c>
      <c r="U484" s="319" t="s">
        <v>306</v>
      </c>
      <c r="V484" s="319" t="s">
        <v>307</v>
      </c>
      <c r="W484" s="319" t="s">
        <v>1633</v>
      </c>
      <c r="X484" s="319" t="s">
        <v>1633</v>
      </c>
      <c r="Y484" s="319" t="s">
        <v>1633</v>
      </c>
      <c r="Z484" s="319" t="s">
        <v>1633</v>
      </c>
      <c r="AA484" s="319" t="s">
        <v>1874</v>
      </c>
      <c r="AB484" s="319" t="s">
        <v>1633</v>
      </c>
      <c r="AC484" s="320">
        <v>45811</v>
      </c>
      <c r="AD484" s="319"/>
      <c r="AE484" s="319"/>
      <c r="AF484" s="319" t="s">
        <v>1633</v>
      </c>
      <c r="AG484" s="319" t="s">
        <v>3045</v>
      </c>
      <c r="AH484" s="319" t="s">
        <v>1875</v>
      </c>
      <c r="AI484" s="319" t="s">
        <v>1876</v>
      </c>
      <c r="AJ484" s="322">
        <v>10</v>
      </c>
      <c r="AK484" s="319" t="s">
        <v>1709</v>
      </c>
      <c r="AL484" s="323" t="s">
        <v>1877</v>
      </c>
      <c r="AM484" s="319" t="s">
        <v>1633</v>
      </c>
      <c r="AN484" s="319" t="s">
        <v>1633</v>
      </c>
      <c r="AO484" s="319" t="s">
        <v>1633</v>
      </c>
      <c r="AP484" s="183" t="s">
        <v>1880</v>
      </c>
      <c r="AQ484" s="183" t="s">
        <v>2113</v>
      </c>
      <c r="AS484" s="183" t="s">
        <v>1641</v>
      </c>
      <c r="AT484" s="183" t="s">
        <v>1817</v>
      </c>
      <c r="AU484" s="183" t="str">
        <f t="shared" si="14"/>
        <v>SMS</v>
      </c>
      <c r="AV484" s="324">
        <f t="shared" si="15"/>
        <v>175000</v>
      </c>
    </row>
    <row r="485" spans="1:48" x14ac:dyDescent="0.25">
      <c r="A485" s="319" t="s">
        <v>1867</v>
      </c>
      <c r="B485" s="319" t="s">
        <v>1843</v>
      </c>
      <c r="C485" s="319" t="s">
        <v>1868</v>
      </c>
      <c r="D485" s="319" t="s">
        <v>1888</v>
      </c>
      <c r="E485" s="320">
        <v>45811</v>
      </c>
      <c r="F485" s="319" t="s">
        <v>1633</v>
      </c>
      <c r="G485" s="319" t="s">
        <v>1633</v>
      </c>
      <c r="H485" s="319">
        <v>50800020</v>
      </c>
      <c r="I485" s="319" t="s">
        <v>3043</v>
      </c>
      <c r="J485" s="319" t="s">
        <v>1633</v>
      </c>
      <c r="K485" s="319" t="s">
        <v>454</v>
      </c>
      <c r="L485" s="320">
        <v>45811</v>
      </c>
      <c r="M485" s="319" t="s">
        <v>3040</v>
      </c>
      <c r="N485" s="319" t="s">
        <v>3044</v>
      </c>
      <c r="O485" s="320"/>
      <c r="P485" s="319" t="s">
        <v>1873</v>
      </c>
      <c r="Q485" s="319" t="s">
        <v>1534</v>
      </c>
      <c r="R485" s="322">
        <v>2900000</v>
      </c>
      <c r="S485" s="319" t="s">
        <v>89</v>
      </c>
      <c r="T485" s="321">
        <v>177.09</v>
      </c>
      <c r="U485" s="319" t="s">
        <v>306</v>
      </c>
      <c r="V485" s="319" t="s">
        <v>307</v>
      </c>
      <c r="W485" s="319" t="s">
        <v>1633</v>
      </c>
      <c r="X485" s="319" t="s">
        <v>1633</v>
      </c>
      <c r="Y485" s="319" t="s">
        <v>1633</v>
      </c>
      <c r="Z485" s="319" t="s">
        <v>1633</v>
      </c>
      <c r="AA485" s="319" t="s">
        <v>1874</v>
      </c>
      <c r="AB485" s="319" t="s">
        <v>1633</v>
      </c>
      <c r="AC485" s="320">
        <v>45811</v>
      </c>
      <c r="AD485" s="319"/>
      <c r="AE485" s="319"/>
      <c r="AF485" s="319" t="s">
        <v>1633</v>
      </c>
      <c r="AG485" s="319" t="s">
        <v>3045</v>
      </c>
      <c r="AH485" s="319" t="s">
        <v>1875</v>
      </c>
      <c r="AI485" s="319" t="s">
        <v>1876</v>
      </c>
      <c r="AJ485" s="322">
        <v>20</v>
      </c>
      <c r="AK485" s="319" t="s">
        <v>1935</v>
      </c>
      <c r="AL485" s="323" t="s">
        <v>1877</v>
      </c>
      <c r="AM485" s="319" t="s">
        <v>1633</v>
      </c>
      <c r="AN485" s="319" t="s">
        <v>1633</v>
      </c>
      <c r="AO485" s="319" t="s">
        <v>1633</v>
      </c>
      <c r="AP485" s="183" t="s">
        <v>1880</v>
      </c>
      <c r="AQ485" s="183" t="s">
        <v>2113</v>
      </c>
      <c r="AS485" s="183" t="s">
        <v>1641</v>
      </c>
      <c r="AT485" s="183" t="s">
        <v>1817</v>
      </c>
      <c r="AU485" s="183" t="str">
        <f t="shared" si="14"/>
        <v>SMS</v>
      </c>
      <c r="AV485" s="324">
        <f t="shared" si="15"/>
        <v>2900000</v>
      </c>
    </row>
    <row r="486" spans="1:48" x14ac:dyDescent="0.25">
      <c r="A486" s="319" t="s">
        <v>1867</v>
      </c>
      <c r="B486" s="319" t="s">
        <v>1843</v>
      </c>
      <c r="C486" s="319" t="s">
        <v>1868</v>
      </c>
      <c r="D486" s="319" t="s">
        <v>1888</v>
      </c>
      <c r="E486" s="320">
        <v>45811</v>
      </c>
      <c r="F486" s="319" t="s">
        <v>1633</v>
      </c>
      <c r="G486" s="319" t="s">
        <v>1633</v>
      </c>
      <c r="H486" s="319">
        <v>50800020</v>
      </c>
      <c r="I486" s="319" t="s">
        <v>3043</v>
      </c>
      <c r="J486" s="319" t="s">
        <v>1633</v>
      </c>
      <c r="K486" s="319" t="s">
        <v>454</v>
      </c>
      <c r="L486" s="320">
        <v>45811</v>
      </c>
      <c r="M486" s="319" t="s">
        <v>3040</v>
      </c>
      <c r="N486" s="319" t="s">
        <v>3044</v>
      </c>
      <c r="O486" s="320"/>
      <c r="P486" s="319" t="s">
        <v>1873</v>
      </c>
      <c r="Q486" s="319" t="s">
        <v>1534</v>
      </c>
      <c r="R486" s="322">
        <v>800000</v>
      </c>
      <c r="S486" s="319" t="s">
        <v>89</v>
      </c>
      <c r="T486" s="321">
        <v>48.85</v>
      </c>
      <c r="U486" s="319" t="s">
        <v>306</v>
      </c>
      <c r="V486" s="319" t="s">
        <v>307</v>
      </c>
      <c r="W486" s="319" t="s">
        <v>1633</v>
      </c>
      <c r="X486" s="319" t="s">
        <v>1633</v>
      </c>
      <c r="Y486" s="319" t="s">
        <v>1633</v>
      </c>
      <c r="Z486" s="319" t="s">
        <v>1633</v>
      </c>
      <c r="AA486" s="319" t="s">
        <v>1874</v>
      </c>
      <c r="AB486" s="319" t="s">
        <v>1633</v>
      </c>
      <c r="AC486" s="320">
        <v>45811</v>
      </c>
      <c r="AD486" s="319"/>
      <c r="AE486" s="319"/>
      <c r="AF486" s="319" t="s">
        <v>1633</v>
      </c>
      <c r="AG486" s="319" t="s">
        <v>3045</v>
      </c>
      <c r="AH486" s="319" t="s">
        <v>1875</v>
      </c>
      <c r="AI486" s="319" t="s">
        <v>1876</v>
      </c>
      <c r="AJ486" s="322">
        <v>1</v>
      </c>
      <c r="AK486" s="319" t="s">
        <v>2007</v>
      </c>
      <c r="AL486" s="323" t="s">
        <v>1877</v>
      </c>
      <c r="AM486" s="319" t="s">
        <v>1633</v>
      </c>
      <c r="AN486" s="319" t="s">
        <v>1633</v>
      </c>
      <c r="AO486" s="319" t="s">
        <v>1633</v>
      </c>
      <c r="AP486" s="183" t="s">
        <v>1880</v>
      </c>
      <c r="AQ486" s="183" t="s">
        <v>2113</v>
      </c>
      <c r="AS486" s="183" t="s">
        <v>1641</v>
      </c>
      <c r="AT486" s="183" t="s">
        <v>1817</v>
      </c>
      <c r="AU486" s="183" t="str">
        <f t="shared" si="14"/>
        <v>SMS</v>
      </c>
      <c r="AV486" s="324">
        <f t="shared" si="15"/>
        <v>800000</v>
      </c>
    </row>
    <row r="487" spans="1:48" x14ac:dyDescent="0.25">
      <c r="A487" s="319" t="s">
        <v>1867</v>
      </c>
      <c r="B487" s="319" t="s">
        <v>1843</v>
      </c>
      <c r="C487" s="319" t="s">
        <v>1868</v>
      </c>
      <c r="D487" s="319" t="s">
        <v>1888</v>
      </c>
      <c r="E487" s="320">
        <v>45811</v>
      </c>
      <c r="F487" s="319" t="s">
        <v>1633</v>
      </c>
      <c r="G487" s="319" t="s">
        <v>1633</v>
      </c>
      <c r="H487" s="319">
        <v>50800020</v>
      </c>
      <c r="I487" s="319" t="s">
        <v>3046</v>
      </c>
      <c r="J487" s="319" t="s">
        <v>1633</v>
      </c>
      <c r="K487" s="319" t="s">
        <v>454</v>
      </c>
      <c r="L487" s="320">
        <v>45811</v>
      </c>
      <c r="M487" s="319" t="s">
        <v>3040</v>
      </c>
      <c r="N487" s="319" t="s">
        <v>3047</v>
      </c>
      <c r="O487" s="320"/>
      <c r="P487" s="319" t="s">
        <v>1873</v>
      </c>
      <c r="Q487" s="319" t="s">
        <v>1534</v>
      </c>
      <c r="R487" s="322">
        <v>5900000</v>
      </c>
      <c r="S487" s="319" t="s">
        <v>89</v>
      </c>
      <c r="T487" s="321">
        <v>360.28</v>
      </c>
      <c r="U487" s="319" t="s">
        <v>306</v>
      </c>
      <c r="V487" s="319" t="s">
        <v>307</v>
      </c>
      <c r="W487" s="319" t="s">
        <v>1633</v>
      </c>
      <c r="X487" s="319" t="s">
        <v>1633</v>
      </c>
      <c r="Y487" s="319" t="s">
        <v>1633</v>
      </c>
      <c r="Z487" s="319" t="s">
        <v>1633</v>
      </c>
      <c r="AA487" s="319" t="s">
        <v>1874</v>
      </c>
      <c r="AB487" s="319" t="s">
        <v>1633</v>
      </c>
      <c r="AC487" s="320">
        <v>45811</v>
      </c>
      <c r="AD487" s="319"/>
      <c r="AE487" s="319"/>
      <c r="AF487" s="319" t="s">
        <v>1633</v>
      </c>
      <c r="AG487" s="319" t="s">
        <v>3048</v>
      </c>
      <c r="AH487" s="319" t="s">
        <v>1875</v>
      </c>
      <c r="AI487" s="319" t="s">
        <v>1876</v>
      </c>
      <c r="AJ487" s="322">
        <v>2</v>
      </c>
      <c r="AK487" s="319" t="s">
        <v>1709</v>
      </c>
      <c r="AL487" s="323" t="s">
        <v>1877</v>
      </c>
      <c r="AM487" s="319" t="s">
        <v>1633</v>
      </c>
      <c r="AN487" s="319" t="s">
        <v>1633</v>
      </c>
      <c r="AO487" s="319" t="s">
        <v>1633</v>
      </c>
      <c r="AP487" s="183" t="s">
        <v>1880</v>
      </c>
      <c r="AQ487" s="183" t="s">
        <v>2113</v>
      </c>
      <c r="AS487" s="183" t="s">
        <v>1641</v>
      </c>
      <c r="AT487" s="183" t="s">
        <v>1817</v>
      </c>
      <c r="AU487" s="183" t="str">
        <f t="shared" si="14"/>
        <v>SMS</v>
      </c>
      <c r="AV487" s="324">
        <f t="shared" si="15"/>
        <v>5900000</v>
      </c>
    </row>
    <row r="488" spans="1:48" x14ac:dyDescent="0.25">
      <c r="A488" s="319" t="s">
        <v>1867</v>
      </c>
      <c r="B488" s="319" t="s">
        <v>1843</v>
      </c>
      <c r="C488" s="319" t="s">
        <v>1868</v>
      </c>
      <c r="D488" s="319" t="s">
        <v>1888</v>
      </c>
      <c r="E488" s="320">
        <v>45811</v>
      </c>
      <c r="F488" s="319" t="s">
        <v>1633</v>
      </c>
      <c r="G488" s="319" t="s">
        <v>1633</v>
      </c>
      <c r="H488" s="319">
        <v>50800020</v>
      </c>
      <c r="I488" s="319" t="s">
        <v>3049</v>
      </c>
      <c r="J488" s="319" t="s">
        <v>1633</v>
      </c>
      <c r="K488" s="319" t="s">
        <v>454</v>
      </c>
      <c r="L488" s="320">
        <v>45811</v>
      </c>
      <c r="M488" s="319" t="s">
        <v>3040</v>
      </c>
      <c r="N488" s="319" t="s">
        <v>3050</v>
      </c>
      <c r="O488" s="320"/>
      <c r="P488" s="319" t="s">
        <v>1873</v>
      </c>
      <c r="Q488" s="319" t="s">
        <v>1534</v>
      </c>
      <c r="R488" s="322">
        <v>7500000</v>
      </c>
      <c r="S488" s="319" t="s">
        <v>89</v>
      </c>
      <c r="T488" s="321">
        <v>457.99</v>
      </c>
      <c r="U488" s="319" t="s">
        <v>306</v>
      </c>
      <c r="V488" s="319" t="s">
        <v>307</v>
      </c>
      <c r="W488" s="319" t="s">
        <v>1633</v>
      </c>
      <c r="X488" s="319" t="s">
        <v>1633</v>
      </c>
      <c r="Y488" s="319" t="s">
        <v>1633</v>
      </c>
      <c r="Z488" s="319" t="s">
        <v>1633</v>
      </c>
      <c r="AA488" s="319" t="s">
        <v>1874</v>
      </c>
      <c r="AB488" s="319" t="s">
        <v>1633</v>
      </c>
      <c r="AC488" s="320">
        <v>45811</v>
      </c>
      <c r="AD488" s="319"/>
      <c r="AE488" s="319"/>
      <c r="AF488" s="319" t="s">
        <v>1633</v>
      </c>
      <c r="AG488" s="319" t="s">
        <v>3051</v>
      </c>
      <c r="AH488" s="319" t="s">
        <v>1875</v>
      </c>
      <c r="AI488" s="319" t="s">
        <v>1876</v>
      </c>
      <c r="AJ488" s="322">
        <v>3</v>
      </c>
      <c r="AK488" s="319" t="s">
        <v>1709</v>
      </c>
      <c r="AL488" s="323" t="s">
        <v>1877</v>
      </c>
      <c r="AM488" s="319" t="s">
        <v>1633</v>
      </c>
      <c r="AN488" s="319" t="s">
        <v>1633</v>
      </c>
      <c r="AO488" s="319" t="s">
        <v>1633</v>
      </c>
      <c r="AP488" s="183" t="s">
        <v>1880</v>
      </c>
      <c r="AQ488" s="183" t="s">
        <v>2113</v>
      </c>
      <c r="AS488" s="183" t="s">
        <v>1641</v>
      </c>
      <c r="AT488" s="183" t="s">
        <v>1817</v>
      </c>
      <c r="AU488" s="183" t="str">
        <f t="shared" si="14"/>
        <v>SMS</v>
      </c>
      <c r="AV488" s="324">
        <f t="shared" si="15"/>
        <v>7500000</v>
      </c>
    </row>
    <row r="489" spans="1:48" x14ac:dyDescent="0.25">
      <c r="A489" s="319" t="s">
        <v>1867</v>
      </c>
      <c r="B489" s="319" t="s">
        <v>1843</v>
      </c>
      <c r="C489" s="319" t="s">
        <v>1868</v>
      </c>
      <c r="D489" s="319" t="s">
        <v>1869</v>
      </c>
      <c r="E489" s="320">
        <v>45811</v>
      </c>
      <c r="F489" s="319" t="s">
        <v>3052</v>
      </c>
      <c r="G489" s="319" t="s">
        <v>1633</v>
      </c>
      <c r="H489" s="319">
        <v>53100010</v>
      </c>
      <c r="I489" s="319" t="s">
        <v>3053</v>
      </c>
      <c r="J489" s="319" t="s">
        <v>1633</v>
      </c>
      <c r="K489" s="319" t="s">
        <v>644</v>
      </c>
      <c r="L489" s="320">
        <v>45811</v>
      </c>
      <c r="M489" s="319" t="s">
        <v>3040</v>
      </c>
      <c r="N489" s="319" t="s">
        <v>1633</v>
      </c>
      <c r="O489" s="320"/>
      <c r="P489" s="319" t="s">
        <v>1873</v>
      </c>
      <c r="Q489" s="319" t="s">
        <v>89</v>
      </c>
      <c r="R489" s="321">
        <v>831.02</v>
      </c>
      <c r="S489" s="319" t="s">
        <v>89</v>
      </c>
      <c r="T489" s="321">
        <v>831.02</v>
      </c>
      <c r="U489" s="319" t="s">
        <v>306</v>
      </c>
      <c r="V489" s="319" t="s">
        <v>307</v>
      </c>
      <c r="W489" s="319" t="s">
        <v>1633</v>
      </c>
      <c r="X489" s="319" t="s">
        <v>1633</v>
      </c>
      <c r="Y489" s="319" t="s">
        <v>1633</v>
      </c>
      <c r="Z489" s="319" t="s">
        <v>1633</v>
      </c>
      <c r="AA489" s="319" t="s">
        <v>1874</v>
      </c>
      <c r="AB489" s="319" t="s">
        <v>1633</v>
      </c>
      <c r="AC489" s="320">
        <v>45811</v>
      </c>
      <c r="AD489" s="319"/>
      <c r="AE489" s="319"/>
      <c r="AF489" s="319" t="s">
        <v>1633</v>
      </c>
      <c r="AG489" s="319" t="s">
        <v>1633</v>
      </c>
      <c r="AH489" s="319" t="s">
        <v>1875</v>
      </c>
      <c r="AI489" s="319" t="s">
        <v>1876</v>
      </c>
      <c r="AJ489" s="322">
        <v>30</v>
      </c>
      <c r="AK489" s="319" t="s">
        <v>1935</v>
      </c>
      <c r="AL489" s="323" t="s">
        <v>1877</v>
      </c>
      <c r="AM489" s="319" t="s">
        <v>2192</v>
      </c>
      <c r="AN489" s="319" t="s">
        <v>2193</v>
      </c>
      <c r="AO489" s="319" t="s">
        <v>1633</v>
      </c>
      <c r="AP489" s="183" t="s">
        <v>1880</v>
      </c>
      <c r="AQ489" s="183" t="s">
        <v>2113</v>
      </c>
      <c r="AS489" s="183" t="s">
        <v>1641</v>
      </c>
      <c r="AT489" s="183" t="s">
        <v>1817</v>
      </c>
      <c r="AU489" s="183" t="str">
        <f t="shared" si="14"/>
        <v>SMS</v>
      </c>
      <c r="AV489" s="324">
        <f t="shared" si="15"/>
        <v>13711830</v>
      </c>
    </row>
    <row r="490" spans="1:48" x14ac:dyDescent="0.25">
      <c r="A490" s="319" t="s">
        <v>1867</v>
      </c>
      <c r="B490" s="319" t="s">
        <v>1843</v>
      </c>
      <c r="C490" s="319" t="s">
        <v>1868</v>
      </c>
      <c r="D490" s="319" t="s">
        <v>1869</v>
      </c>
      <c r="E490" s="320">
        <v>45811</v>
      </c>
      <c r="F490" s="319" t="s">
        <v>3054</v>
      </c>
      <c r="G490" s="319" t="s">
        <v>1633</v>
      </c>
      <c r="H490" s="319">
        <v>53100010</v>
      </c>
      <c r="I490" s="319" t="s">
        <v>3053</v>
      </c>
      <c r="J490" s="319" t="s">
        <v>1633</v>
      </c>
      <c r="K490" s="319" t="s">
        <v>644</v>
      </c>
      <c r="L490" s="320">
        <v>45811</v>
      </c>
      <c r="M490" s="319" t="s">
        <v>3040</v>
      </c>
      <c r="N490" s="319" t="s">
        <v>1633</v>
      </c>
      <c r="O490" s="320"/>
      <c r="P490" s="319" t="s">
        <v>1873</v>
      </c>
      <c r="Q490" s="319" t="s">
        <v>89</v>
      </c>
      <c r="R490" s="321">
        <v>325.86</v>
      </c>
      <c r="S490" s="319" t="s">
        <v>89</v>
      </c>
      <c r="T490" s="321">
        <v>325.86</v>
      </c>
      <c r="U490" s="319" t="s">
        <v>306</v>
      </c>
      <c r="V490" s="319" t="s">
        <v>307</v>
      </c>
      <c r="W490" s="319" t="s">
        <v>1633</v>
      </c>
      <c r="X490" s="319" t="s">
        <v>1633</v>
      </c>
      <c r="Y490" s="319" t="s">
        <v>1633</v>
      </c>
      <c r="Z490" s="319" t="s">
        <v>1633</v>
      </c>
      <c r="AA490" s="319" t="s">
        <v>1874</v>
      </c>
      <c r="AB490" s="319" t="s">
        <v>1633</v>
      </c>
      <c r="AC490" s="320">
        <v>45811</v>
      </c>
      <c r="AD490" s="319"/>
      <c r="AE490" s="319"/>
      <c r="AF490" s="319" t="s">
        <v>1633</v>
      </c>
      <c r="AG490" s="319" t="s">
        <v>1633</v>
      </c>
      <c r="AH490" s="319" t="s">
        <v>1875</v>
      </c>
      <c r="AI490" s="319" t="s">
        <v>1876</v>
      </c>
      <c r="AJ490" s="322">
        <v>2</v>
      </c>
      <c r="AK490" s="319" t="s">
        <v>1709</v>
      </c>
      <c r="AL490" s="323" t="s">
        <v>1877</v>
      </c>
      <c r="AM490" s="319" t="s">
        <v>2978</v>
      </c>
      <c r="AN490" s="319" t="s">
        <v>2979</v>
      </c>
      <c r="AO490" s="319" t="s">
        <v>1633</v>
      </c>
      <c r="AP490" s="183" t="s">
        <v>1880</v>
      </c>
      <c r="AQ490" s="183" t="s">
        <v>2113</v>
      </c>
      <c r="AS490" s="183" t="s">
        <v>1641</v>
      </c>
      <c r="AT490" s="183" t="s">
        <v>1817</v>
      </c>
      <c r="AU490" s="183" t="str">
        <f t="shared" si="14"/>
        <v>SMS</v>
      </c>
      <c r="AV490" s="324">
        <f t="shared" si="15"/>
        <v>5376690</v>
      </c>
    </row>
    <row r="491" spans="1:48" x14ac:dyDescent="0.25">
      <c r="A491" s="319" t="s">
        <v>1867</v>
      </c>
      <c r="B491" s="319" t="s">
        <v>1843</v>
      </c>
      <c r="C491" s="319" t="s">
        <v>1868</v>
      </c>
      <c r="D491" s="319" t="s">
        <v>1869</v>
      </c>
      <c r="E491" s="320">
        <v>45811</v>
      </c>
      <c r="F491" s="319" t="s">
        <v>3055</v>
      </c>
      <c r="G491" s="319" t="s">
        <v>1633</v>
      </c>
      <c r="H491" s="319">
        <v>53100010</v>
      </c>
      <c r="I491" s="319" t="s">
        <v>3053</v>
      </c>
      <c r="J491" s="319" t="s">
        <v>1633</v>
      </c>
      <c r="K491" s="319" t="s">
        <v>644</v>
      </c>
      <c r="L491" s="320">
        <v>45811</v>
      </c>
      <c r="M491" s="319" t="s">
        <v>3040</v>
      </c>
      <c r="N491" s="319" t="s">
        <v>1633</v>
      </c>
      <c r="O491" s="320"/>
      <c r="P491" s="319" t="s">
        <v>1873</v>
      </c>
      <c r="Q491" s="319" t="s">
        <v>89</v>
      </c>
      <c r="R491" s="321">
        <v>128.72</v>
      </c>
      <c r="S491" s="319" t="s">
        <v>89</v>
      </c>
      <c r="T491" s="321">
        <v>128.72</v>
      </c>
      <c r="U491" s="319" t="s">
        <v>306</v>
      </c>
      <c r="V491" s="319" t="s">
        <v>307</v>
      </c>
      <c r="W491" s="319" t="s">
        <v>1633</v>
      </c>
      <c r="X491" s="319" t="s">
        <v>1633</v>
      </c>
      <c r="Y491" s="319" t="s">
        <v>1633</v>
      </c>
      <c r="Z491" s="319" t="s">
        <v>1633</v>
      </c>
      <c r="AA491" s="319" t="s">
        <v>1874</v>
      </c>
      <c r="AB491" s="319" t="s">
        <v>1633</v>
      </c>
      <c r="AC491" s="320">
        <v>45811</v>
      </c>
      <c r="AD491" s="319"/>
      <c r="AE491" s="319"/>
      <c r="AF491" s="319" t="s">
        <v>1633</v>
      </c>
      <c r="AG491" s="319" t="s">
        <v>1633</v>
      </c>
      <c r="AH491" s="319" t="s">
        <v>1875</v>
      </c>
      <c r="AI491" s="319" t="s">
        <v>1876</v>
      </c>
      <c r="AJ491" s="322">
        <v>1</v>
      </c>
      <c r="AK491" s="319" t="s">
        <v>1709</v>
      </c>
      <c r="AL491" s="323" t="s">
        <v>1877</v>
      </c>
      <c r="AM491" s="319" t="s">
        <v>3056</v>
      </c>
      <c r="AN491" s="319" t="s">
        <v>3057</v>
      </c>
      <c r="AO491" s="319" t="s">
        <v>1633</v>
      </c>
      <c r="AP491" s="183" t="s">
        <v>1880</v>
      </c>
      <c r="AQ491" s="183" t="s">
        <v>2113</v>
      </c>
      <c r="AS491" s="183" t="s">
        <v>1641</v>
      </c>
      <c r="AT491" s="183" t="s">
        <v>1817</v>
      </c>
      <c r="AU491" s="183" t="str">
        <f t="shared" si="14"/>
        <v>SMS</v>
      </c>
      <c r="AV491" s="324">
        <f t="shared" si="15"/>
        <v>2123880</v>
      </c>
    </row>
    <row r="492" spans="1:48" x14ac:dyDescent="0.25">
      <c r="A492" s="319" t="s">
        <v>1867</v>
      </c>
      <c r="B492" s="319" t="s">
        <v>1843</v>
      </c>
      <c r="C492" s="319" t="s">
        <v>1868</v>
      </c>
      <c r="D492" s="319" t="s">
        <v>1869</v>
      </c>
      <c r="E492" s="320">
        <v>45811</v>
      </c>
      <c r="F492" s="319" t="s">
        <v>3058</v>
      </c>
      <c r="G492" s="319" t="s">
        <v>1633</v>
      </c>
      <c r="H492" s="319">
        <v>53100010</v>
      </c>
      <c r="I492" s="319" t="s">
        <v>3053</v>
      </c>
      <c r="J492" s="319" t="s">
        <v>1633</v>
      </c>
      <c r="K492" s="319" t="s">
        <v>644</v>
      </c>
      <c r="L492" s="320">
        <v>45811</v>
      </c>
      <c r="M492" s="319" t="s">
        <v>3040</v>
      </c>
      <c r="N492" s="319" t="s">
        <v>1633</v>
      </c>
      <c r="O492" s="320"/>
      <c r="P492" s="319" t="s">
        <v>1873</v>
      </c>
      <c r="Q492" s="319" t="s">
        <v>89</v>
      </c>
      <c r="R492" s="321">
        <v>56.49</v>
      </c>
      <c r="S492" s="319" t="s">
        <v>89</v>
      </c>
      <c r="T492" s="321">
        <v>56.49</v>
      </c>
      <c r="U492" s="319" t="s">
        <v>306</v>
      </c>
      <c r="V492" s="319" t="s">
        <v>307</v>
      </c>
      <c r="W492" s="319" t="s">
        <v>1633</v>
      </c>
      <c r="X492" s="319" t="s">
        <v>1633</v>
      </c>
      <c r="Y492" s="319" t="s">
        <v>1633</v>
      </c>
      <c r="Z492" s="319" t="s">
        <v>1633</v>
      </c>
      <c r="AA492" s="319" t="s">
        <v>1874</v>
      </c>
      <c r="AB492" s="319" t="s">
        <v>1633</v>
      </c>
      <c r="AC492" s="320">
        <v>45811</v>
      </c>
      <c r="AD492" s="319"/>
      <c r="AE492" s="319"/>
      <c r="AF492" s="319" t="s">
        <v>1633</v>
      </c>
      <c r="AG492" s="319" t="s">
        <v>1633</v>
      </c>
      <c r="AH492" s="319" t="s">
        <v>1875</v>
      </c>
      <c r="AI492" s="319" t="s">
        <v>1876</v>
      </c>
      <c r="AJ492" s="322">
        <v>1</v>
      </c>
      <c r="AK492" s="319" t="s">
        <v>1709</v>
      </c>
      <c r="AL492" s="323" t="s">
        <v>1877</v>
      </c>
      <c r="AM492" s="319" t="s">
        <v>3059</v>
      </c>
      <c r="AN492" s="319" t="s">
        <v>3060</v>
      </c>
      <c r="AO492" s="319" t="s">
        <v>1633</v>
      </c>
      <c r="AP492" s="183" t="s">
        <v>1880</v>
      </c>
      <c r="AQ492" s="183" t="s">
        <v>2113</v>
      </c>
      <c r="AS492" s="183" t="s">
        <v>1641</v>
      </c>
      <c r="AT492" s="183" t="s">
        <v>1817</v>
      </c>
      <c r="AU492" s="183" t="str">
        <f t="shared" si="14"/>
        <v>SMS</v>
      </c>
      <c r="AV492" s="324">
        <f t="shared" si="15"/>
        <v>932085</v>
      </c>
    </row>
    <row r="493" spans="1:48" x14ac:dyDescent="0.25">
      <c r="A493" s="319" t="s">
        <v>1867</v>
      </c>
      <c r="B493" s="319" t="s">
        <v>1843</v>
      </c>
      <c r="C493" s="319" t="s">
        <v>1868</v>
      </c>
      <c r="D493" s="319" t="s">
        <v>1869</v>
      </c>
      <c r="E493" s="320">
        <v>45811</v>
      </c>
      <c r="F493" s="319" t="s">
        <v>3061</v>
      </c>
      <c r="G493" s="319" t="s">
        <v>1633</v>
      </c>
      <c r="H493" s="319">
        <v>53100010</v>
      </c>
      <c r="I493" s="319" t="s">
        <v>3053</v>
      </c>
      <c r="J493" s="319" t="s">
        <v>1633</v>
      </c>
      <c r="K493" s="319" t="s">
        <v>644</v>
      </c>
      <c r="L493" s="320">
        <v>45811</v>
      </c>
      <c r="M493" s="319" t="s">
        <v>3040</v>
      </c>
      <c r="N493" s="319" t="s">
        <v>1633</v>
      </c>
      <c r="O493" s="320"/>
      <c r="P493" s="319" t="s">
        <v>1873</v>
      </c>
      <c r="Q493" s="319" t="s">
        <v>89</v>
      </c>
      <c r="R493" s="321">
        <v>129.43</v>
      </c>
      <c r="S493" s="319" t="s">
        <v>89</v>
      </c>
      <c r="T493" s="321">
        <v>129.43</v>
      </c>
      <c r="U493" s="319" t="s">
        <v>306</v>
      </c>
      <c r="V493" s="319" t="s">
        <v>307</v>
      </c>
      <c r="W493" s="319" t="s">
        <v>1633</v>
      </c>
      <c r="X493" s="319" t="s">
        <v>1633</v>
      </c>
      <c r="Y493" s="319" t="s">
        <v>1633</v>
      </c>
      <c r="Z493" s="319" t="s">
        <v>1633</v>
      </c>
      <c r="AA493" s="319" t="s">
        <v>1874</v>
      </c>
      <c r="AB493" s="319" t="s">
        <v>1633</v>
      </c>
      <c r="AC493" s="320">
        <v>45811</v>
      </c>
      <c r="AD493" s="319"/>
      <c r="AE493" s="319"/>
      <c r="AF493" s="319" t="s">
        <v>1633</v>
      </c>
      <c r="AG493" s="319" t="s">
        <v>1633</v>
      </c>
      <c r="AH493" s="319" t="s">
        <v>1875</v>
      </c>
      <c r="AI493" s="319" t="s">
        <v>1876</v>
      </c>
      <c r="AJ493" s="322">
        <v>1</v>
      </c>
      <c r="AK493" s="319" t="s">
        <v>1709</v>
      </c>
      <c r="AL493" s="323" t="s">
        <v>1877</v>
      </c>
      <c r="AM493" s="319" t="s">
        <v>3062</v>
      </c>
      <c r="AN493" s="319" t="s">
        <v>3063</v>
      </c>
      <c r="AO493" s="319" t="s">
        <v>1633</v>
      </c>
      <c r="AP493" s="183" t="s">
        <v>1880</v>
      </c>
      <c r="AQ493" s="183" t="s">
        <v>2113</v>
      </c>
      <c r="AS493" s="183" t="s">
        <v>1641</v>
      </c>
      <c r="AT493" s="183" t="s">
        <v>1817</v>
      </c>
      <c r="AU493" s="183" t="str">
        <f t="shared" si="14"/>
        <v>SMS</v>
      </c>
      <c r="AV493" s="324">
        <f t="shared" si="15"/>
        <v>2135595</v>
      </c>
    </row>
    <row r="494" spans="1:48" x14ac:dyDescent="0.25">
      <c r="A494" s="319" t="s">
        <v>1867</v>
      </c>
      <c r="B494" s="319" t="s">
        <v>1843</v>
      </c>
      <c r="C494" s="319" t="s">
        <v>1868</v>
      </c>
      <c r="D494" s="319" t="s">
        <v>1869</v>
      </c>
      <c r="E494" s="320">
        <v>45811</v>
      </c>
      <c r="F494" s="319" t="s">
        <v>3064</v>
      </c>
      <c r="G494" s="319" t="s">
        <v>1633</v>
      </c>
      <c r="H494" s="319">
        <v>53100010</v>
      </c>
      <c r="I494" s="319" t="s">
        <v>3053</v>
      </c>
      <c r="J494" s="319" t="s">
        <v>1633</v>
      </c>
      <c r="K494" s="319" t="s">
        <v>644</v>
      </c>
      <c r="L494" s="320">
        <v>45811</v>
      </c>
      <c r="M494" s="319" t="s">
        <v>3040</v>
      </c>
      <c r="N494" s="319" t="s">
        <v>1633</v>
      </c>
      <c r="O494" s="320"/>
      <c r="P494" s="319" t="s">
        <v>1873</v>
      </c>
      <c r="Q494" s="319" t="s">
        <v>89</v>
      </c>
      <c r="R494" s="321">
        <v>3.83</v>
      </c>
      <c r="S494" s="319" t="s">
        <v>89</v>
      </c>
      <c r="T494" s="321">
        <v>3.83</v>
      </c>
      <c r="U494" s="319" t="s">
        <v>306</v>
      </c>
      <c r="V494" s="319" t="s">
        <v>307</v>
      </c>
      <c r="W494" s="319" t="s">
        <v>1633</v>
      </c>
      <c r="X494" s="319" t="s">
        <v>1633</v>
      </c>
      <c r="Y494" s="319" t="s">
        <v>1633</v>
      </c>
      <c r="Z494" s="319" t="s">
        <v>1633</v>
      </c>
      <c r="AA494" s="319" t="s">
        <v>1874</v>
      </c>
      <c r="AB494" s="319" t="s">
        <v>1633</v>
      </c>
      <c r="AC494" s="320">
        <v>45811</v>
      </c>
      <c r="AD494" s="319"/>
      <c r="AE494" s="319"/>
      <c r="AF494" s="319" t="s">
        <v>1633</v>
      </c>
      <c r="AG494" s="319" t="s">
        <v>1633</v>
      </c>
      <c r="AH494" s="319" t="s">
        <v>1875</v>
      </c>
      <c r="AI494" s="319" t="s">
        <v>1876</v>
      </c>
      <c r="AJ494" s="322">
        <v>38</v>
      </c>
      <c r="AK494" s="319" t="s">
        <v>1709</v>
      </c>
      <c r="AL494" s="323" t="s">
        <v>1877</v>
      </c>
      <c r="AM494" s="319" t="s">
        <v>2275</v>
      </c>
      <c r="AN494" s="319" t="s">
        <v>2276</v>
      </c>
      <c r="AO494" s="319" t="s">
        <v>1633</v>
      </c>
      <c r="AP494" s="183" t="s">
        <v>1880</v>
      </c>
      <c r="AQ494" s="183" t="s">
        <v>2113</v>
      </c>
      <c r="AS494" s="183" t="s">
        <v>1641</v>
      </c>
      <c r="AT494" s="183" t="s">
        <v>1817</v>
      </c>
      <c r="AU494" s="183" t="str">
        <f t="shared" si="14"/>
        <v>SMS</v>
      </c>
      <c r="AV494" s="324">
        <f t="shared" si="15"/>
        <v>63195</v>
      </c>
    </row>
    <row r="495" spans="1:48" x14ac:dyDescent="0.25">
      <c r="A495" s="319" t="s">
        <v>1867</v>
      </c>
      <c r="B495" s="319" t="s">
        <v>1843</v>
      </c>
      <c r="C495" s="319" t="s">
        <v>1868</v>
      </c>
      <c r="D495" s="319" t="s">
        <v>1869</v>
      </c>
      <c r="E495" s="320">
        <v>45811</v>
      </c>
      <c r="F495" s="319" t="s">
        <v>3065</v>
      </c>
      <c r="G495" s="319" t="s">
        <v>1633</v>
      </c>
      <c r="H495" s="319">
        <v>53100010</v>
      </c>
      <c r="I495" s="319" t="s">
        <v>3053</v>
      </c>
      <c r="J495" s="319" t="s">
        <v>1633</v>
      </c>
      <c r="K495" s="319" t="s">
        <v>644</v>
      </c>
      <c r="L495" s="320">
        <v>45811</v>
      </c>
      <c r="M495" s="319" t="s">
        <v>3040</v>
      </c>
      <c r="N495" s="319" t="s">
        <v>1633</v>
      </c>
      <c r="O495" s="320"/>
      <c r="P495" s="319" t="s">
        <v>1873</v>
      </c>
      <c r="Q495" s="319" t="s">
        <v>89</v>
      </c>
      <c r="R495" s="321">
        <v>10.06</v>
      </c>
      <c r="S495" s="319" t="s">
        <v>89</v>
      </c>
      <c r="T495" s="321">
        <v>10.06</v>
      </c>
      <c r="U495" s="319" t="s">
        <v>306</v>
      </c>
      <c r="V495" s="319" t="s">
        <v>307</v>
      </c>
      <c r="W495" s="319" t="s">
        <v>1633</v>
      </c>
      <c r="X495" s="319" t="s">
        <v>1633</v>
      </c>
      <c r="Y495" s="319" t="s">
        <v>1633</v>
      </c>
      <c r="Z495" s="319" t="s">
        <v>1633</v>
      </c>
      <c r="AA495" s="319" t="s">
        <v>1874</v>
      </c>
      <c r="AB495" s="319" t="s">
        <v>1633</v>
      </c>
      <c r="AC495" s="320">
        <v>45811</v>
      </c>
      <c r="AD495" s="319"/>
      <c r="AE495" s="319"/>
      <c r="AF495" s="319" t="s">
        <v>1633</v>
      </c>
      <c r="AG495" s="319" t="s">
        <v>1633</v>
      </c>
      <c r="AH495" s="319" t="s">
        <v>1875</v>
      </c>
      <c r="AI495" s="319" t="s">
        <v>1876</v>
      </c>
      <c r="AJ495" s="322">
        <v>20</v>
      </c>
      <c r="AK495" s="319" t="s">
        <v>1709</v>
      </c>
      <c r="AL495" s="323" t="s">
        <v>1877</v>
      </c>
      <c r="AM495" s="319" t="s">
        <v>2262</v>
      </c>
      <c r="AN495" s="319" t="s">
        <v>2263</v>
      </c>
      <c r="AO495" s="319" t="s">
        <v>1633</v>
      </c>
      <c r="AP495" s="183" t="s">
        <v>1880</v>
      </c>
      <c r="AQ495" s="183" t="s">
        <v>2113</v>
      </c>
      <c r="AS495" s="183" t="s">
        <v>1641</v>
      </c>
      <c r="AT495" s="183" t="s">
        <v>1817</v>
      </c>
      <c r="AU495" s="183" t="str">
        <f t="shared" si="14"/>
        <v>SMS</v>
      </c>
      <c r="AV495" s="324">
        <f t="shared" si="15"/>
        <v>165990</v>
      </c>
    </row>
    <row r="496" spans="1:48" x14ac:dyDescent="0.25">
      <c r="A496" s="319" t="s">
        <v>1867</v>
      </c>
      <c r="B496" s="319" t="s">
        <v>1843</v>
      </c>
      <c r="C496" s="319" t="s">
        <v>1868</v>
      </c>
      <c r="D496" s="319" t="s">
        <v>1888</v>
      </c>
      <c r="E496" s="320">
        <v>45812</v>
      </c>
      <c r="F496" s="319" t="s">
        <v>1633</v>
      </c>
      <c r="G496" s="319" t="s">
        <v>1633</v>
      </c>
      <c r="H496" s="319">
        <v>50800020</v>
      </c>
      <c r="I496" s="319" t="s">
        <v>3066</v>
      </c>
      <c r="J496" s="319" t="s">
        <v>1633</v>
      </c>
      <c r="K496" s="319" t="s">
        <v>454</v>
      </c>
      <c r="L496" s="320">
        <v>45812</v>
      </c>
      <c r="M496" s="319" t="s">
        <v>3067</v>
      </c>
      <c r="N496" s="319" t="s">
        <v>3068</v>
      </c>
      <c r="O496" s="320"/>
      <c r="P496" s="319" t="s">
        <v>1873</v>
      </c>
      <c r="Q496" s="319" t="s">
        <v>1534</v>
      </c>
      <c r="R496" s="322">
        <v>10770</v>
      </c>
      <c r="S496" s="319" t="s">
        <v>89</v>
      </c>
      <c r="T496" s="321">
        <v>0.66</v>
      </c>
      <c r="U496" s="319" t="s">
        <v>306</v>
      </c>
      <c r="V496" s="319" t="s">
        <v>307</v>
      </c>
      <c r="W496" s="319" t="s">
        <v>1633</v>
      </c>
      <c r="X496" s="319" t="s">
        <v>1633</v>
      </c>
      <c r="Y496" s="319" t="s">
        <v>1633</v>
      </c>
      <c r="Z496" s="319" t="s">
        <v>1633</v>
      </c>
      <c r="AA496" s="319" t="s">
        <v>1874</v>
      </c>
      <c r="AB496" s="319" t="s">
        <v>1633</v>
      </c>
      <c r="AC496" s="320">
        <v>45812</v>
      </c>
      <c r="AD496" s="319"/>
      <c r="AE496" s="319"/>
      <c r="AF496" s="319" t="s">
        <v>1633</v>
      </c>
      <c r="AG496" s="319" t="s">
        <v>3069</v>
      </c>
      <c r="AH496" s="319" t="s">
        <v>1875</v>
      </c>
      <c r="AI496" s="319" t="s">
        <v>1876</v>
      </c>
      <c r="AJ496" s="322">
        <v>90</v>
      </c>
      <c r="AK496" s="319" t="s">
        <v>1709</v>
      </c>
      <c r="AL496" s="323" t="s">
        <v>1877</v>
      </c>
      <c r="AM496" s="319" t="s">
        <v>1633</v>
      </c>
      <c r="AN496" s="319" t="s">
        <v>1633</v>
      </c>
      <c r="AO496" s="319" t="s">
        <v>1633</v>
      </c>
      <c r="AP496" s="183" t="s">
        <v>1880</v>
      </c>
      <c r="AQ496" s="183" t="s">
        <v>2113</v>
      </c>
      <c r="AS496" s="183" t="s">
        <v>1641</v>
      </c>
      <c r="AT496" s="183" t="s">
        <v>1817</v>
      </c>
      <c r="AU496" s="183" t="str">
        <f t="shared" si="14"/>
        <v>SMS</v>
      </c>
      <c r="AV496" s="324">
        <f t="shared" si="15"/>
        <v>10770</v>
      </c>
    </row>
    <row r="497" spans="1:48" x14ac:dyDescent="0.25">
      <c r="A497" s="319" t="s">
        <v>1867</v>
      </c>
      <c r="B497" s="319" t="s">
        <v>1843</v>
      </c>
      <c r="C497" s="319" t="s">
        <v>1868</v>
      </c>
      <c r="D497" s="319" t="s">
        <v>1882</v>
      </c>
      <c r="E497" s="320">
        <v>45812</v>
      </c>
      <c r="F497" s="319" t="s">
        <v>3070</v>
      </c>
      <c r="G497" s="319" t="s">
        <v>1884</v>
      </c>
      <c r="H497" s="319">
        <v>50300050</v>
      </c>
      <c r="I497" s="319" t="s">
        <v>3071</v>
      </c>
      <c r="J497" s="319" t="s">
        <v>1633</v>
      </c>
      <c r="K497" s="319" t="s">
        <v>1373</v>
      </c>
      <c r="L497" s="320">
        <v>45812</v>
      </c>
      <c r="M497" s="319" t="s">
        <v>1886</v>
      </c>
      <c r="N497" s="319" t="s">
        <v>1948</v>
      </c>
      <c r="O497" s="320"/>
      <c r="P497" s="319" t="s">
        <v>1873</v>
      </c>
      <c r="Q497" s="319" t="s">
        <v>1534</v>
      </c>
      <c r="R497" s="322">
        <v>10310516</v>
      </c>
      <c r="S497" s="319" t="s">
        <v>89</v>
      </c>
      <c r="T497" s="321">
        <v>634.34</v>
      </c>
      <c r="U497" s="319" t="s">
        <v>306</v>
      </c>
      <c r="V497" s="319" t="s">
        <v>307</v>
      </c>
      <c r="W497" s="319" t="s">
        <v>1633</v>
      </c>
      <c r="X497" s="319" t="s">
        <v>1633</v>
      </c>
      <c r="Y497" s="319" t="s">
        <v>1633</v>
      </c>
      <c r="Z497" s="319" t="s">
        <v>1633</v>
      </c>
      <c r="AA497" s="319" t="s">
        <v>1874</v>
      </c>
      <c r="AB497" s="319" t="s">
        <v>1633</v>
      </c>
      <c r="AC497" s="320">
        <v>45812</v>
      </c>
      <c r="AD497" s="319"/>
      <c r="AE497" s="319"/>
      <c r="AF497" s="319" t="s">
        <v>1633</v>
      </c>
      <c r="AG497" s="319" t="s">
        <v>1633</v>
      </c>
      <c r="AH497" s="319" t="s">
        <v>1875</v>
      </c>
      <c r="AI497" s="319" t="s">
        <v>1876</v>
      </c>
      <c r="AJ497" s="325">
        <v>0</v>
      </c>
      <c r="AK497" s="319" t="s">
        <v>1633</v>
      </c>
      <c r="AL497" s="319" t="s">
        <v>1633</v>
      </c>
      <c r="AM497" s="319" t="s">
        <v>1633</v>
      </c>
      <c r="AN497" s="319" t="s">
        <v>1633</v>
      </c>
      <c r="AO497" s="319" t="s">
        <v>1633</v>
      </c>
      <c r="AP497" s="183" t="s">
        <v>1880</v>
      </c>
      <c r="AQ497" s="183" t="s">
        <v>2113</v>
      </c>
      <c r="AS497" s="183" t="s">
        <v>1636</v>
      </c>
      <c r="AT497" s="183" t="s">
        <v>1817</v>
      </c>
      <c r="AU497" s="183" t="str">
        <f t="shared" si="14"/>
        <v>SMS</v>
      </c>
      <c r="AV497" s="324">
        <f t="shared" si="15"/>
        <v>10310516</v>
      </c>
    </row>
    <row r="498" spans="1:48" x14ac:dyDescent="0.25">
      <c r="A498" s="319" t="s">
        <v>1867</v>
      </c>
      <c r="B498" s="319" t="s">
        <v>1843</v>
      </c>
      <c r="C498" s="319" t="s">
        <v>1868</v>
      </c>
      <c r="D498" s="319" t="s">
        <v>1888</v>
      </c>
      <c r="E498" s="320">
        <v>45813</v>
      </c>
      <c r="F498" s="319" t="s">
        <v>1633</v>
      </c>
      <c r="G498" s="319" t="s">
        <v>1633</v>
      </c>
      <c r="H498" s="319">
        <v>50800020</v>
      </c>
      <c r="I498" s="319" t="s">
        <v>3072</v>
      </c>
      <c r="J498" s="319" t="s">
        <v>1633</v>
      </c>
      <c r="K498" s="319" t="s">
        <v>454</v>
      </c>
      <c r="L498" s="320">
        <v>45813</v>
      </c>
      <c r="M498" s="319" t="s">
        <v>3073</v>
      </c>
      <c r="N498" s="319" t="s">
        <v>3074</v>
      </c>
      <c r="O498" s="320"/>
      <c r="P498" s="319" t="s">
        <v>1873</v>
      </c>
      <c r="Q498" s="319" t="s">
        <v>1534</v>
      </c>
      <c r="R498" s="322">
        <v>2310000</v>
      </c>
      <c r="S498" s="319" t="s">
        <v>89</v>
      </c>
      <c r="T498" s="321">
        <v>142.12</v>
      </c>
      <c r="U498" s="319" t="s">
        <v>306</v>
      </c>
      <c r="V498" s="319" t="s">
        <v>307</v>
      </c>
      <c r="W498" s="319" t="s">
        <v>1633</v>
      </c>
      <c r="X498" s="319" t="s">
        <v>1633</v>
      </c>
      <c r="Y498" s="319" t="s">
        <v>1633</v>
      </c>
      <c r="Z498" s="319" t="s">
        <v>1633</v>
      </c>
      <c r="AA498" s="319" t="s">
        <v>1874</v>
      </c>
      <c r="AB498" s="319" t="s">
        <v>1633</v>
      </c>
      <c r="AC498" s="320">
        <v>45813</v>
      </c>
      <c r="AD498" s="319"/>
      <c r="AE498" s="319"/>
      <c r="AF498" s="319" t="s">
        <v>1633</v>
      </c>
      <c r="AG498" s="319" t="s">
        <v>3075</v>
      </c>
      <c r="AH498" s="319" t="s">
        <v>1875</v>
      </c>
      <c r="AI498" s="319" t="s">
        <v>1876</v>
      </c>
      <c r="AJ498" s="322">
        <v>4</v>
      </c>
      <c r="AK498" s="319" t="s">
        <v>1709</v>
      </c>
      <c r="AL498" s="323" t="s">
        <v>1877</v>
      </c>
      <c r="AM498" s="319" t="s">
        <v>1633</v>
      </c>
      <c r="AN498" s="319" t="s">
        <v>1633</v>
      </c>
      <c r="AO498" s="319" t="s">
        <v>1633</v>
      </c>
      <c r="AP498" s="183" t="s">
        <v>1880</v>
      </c>
      <c r="AQ498" s="183" t="s">
        <v>2113</v>
      </c>
      <c r="AS498" s="183" t="s">
        <v>1641</v>
      </c>
      <c r="AT498" s="183" t="s">
        <v>1817</v>
      </c>
      <c r="AU498" s="183" t="str">
        <f t="shared" si="14"/>
        <v>SMS</v>
      </c>
      <c r="AV498" s="324">
        <f t="shared" si="15"/>
        <v>2310000</v>
      </c>
    </row>
    <row r="499" spans="1:48" x14ac:dyDescent="0.25">
      <c r="A499" s="319" t="s">
        <v>1867</v>
      </c>
      <c r="B499" s="319" t="s">
        <v>1843</v>
      </c>
      <c r="C499" s="319" t="s">
        <v>1868</v>
      </c>
      <c r="D499" s="319" t="s">
        <v>1888</v>
      </c>
      <c r="E499" s="320">
        <v>45813</v>
      </c>
      <c r="F499" s="319" t="s">
        <v>1633</v>
      </c>
      <c r="G499" s="319" t="s">
        <v>1633</v>
      </c>
      <c r="H499" s="319">
        <v>50800020</v>
      </c>
      <c r="I499" s="319" t="s">
        <v>3076</v>
      </c>
      <c r="J499" s="319" t="s">
        <v>1633</v>
      </c>
      <c r="K499" s="319" t="s">
        <v>454</v>
      </c>
      <c r="L499" s="320">
        <v>45813</v>
      </c>
      <c r="M499" s="319" t="s">
        <v>3073</v>
      </c>
      <c r="N499" s="319" t="s">
        <v>3077</v>
      </c>
      <c r="O499" s="320"/>
      <c r="P499" s="319" t="s">
        <v>1873</v>
      </c>
      <c r="Q499" s="319" t="s">
        <v>1534</v>
      </c>
      <c r="R499" s="322">
        <v>59202000</v>
      </c>
      <c r="S499" s="319" t="s">
        <v>89</v>
      </c>
      <c r="T499" s="321">
        <v>3642.3</v>
      </c>
      <c r="U499" s="319" t="s">
        <v>306</v>
      </c>
      <c r="V499" s="319" t="s">
        <v>307</v>
      </c>
      <c r="W499" s="319" t="s">
        <v>1633</v>
      </c>
      <c r="X499" s="319" t="s">
        <v>1633</v>
      </c>
      <c r="Y499" s="319" t="s">
        <v>1633</v>
      </c>
      <c r="Z499" s="319" t="s">
        <v>1633</v>
      </c>
      <c r="AA499" s="319" t="s">
        <v>1874</v>
      </c>
      <c r="AB499" s="319" t="s">
        <v>1633</v>
      </c>
      <c r="AC499" s="320">
        <v>45813</v>
      </c>
      <c r="AD499" s="319"/>
      <c r="AE499" s="319"/>
      <c r="AF499" s="319" t="s">
        <v>1633</v>
      </c>
      <c r="AG499" s="319" t="s">
        <v>3078</v>
      </c>
      <c r="AH499" s="319" t="s">
        <v>1875</v>
      </c>
      <c r="AI499" s="319" t="s">
        <v>1876</v>
      </c>
      <c r="AJ499" s="322">
        <v>1</v>
      </c>
      <c r="AK499" s="319" t="s">
        <v>1916</v>
      </c>
      <c r="AL499" s="323" t="s">
        <v>1877</v>
      </c>
      <c r="AM499" s="319" t="s">
        <v>1633</v>
      </c>
      <c r="AN499" s="319" t="s">
        <v>1633</v>
      </c>
      <c r="AO499" s="319" t="s">
        <v>1633</v>
      </c>
      <c r="AP499" s="183" t="s">
        <v>1880</v>
      </c>
      <c r="AQ499" s="183" t="s">
        <v>2113</v>
      </c>
      <c r="AS499" s="183" t="s">
        <v>1641</v>
      </c>
      <c r="AT499" s="183" t="s">
        <v>1817</v>
      </c>
      <c r="AU499" s="183" t="str">
        <f t="shared" si="14"/>
        <v>SMS</v>
      </c>
      <c r="AV499" s="324">
        <f t="shared" si="15"/>
        <v>59202000</v>
      </c>
    </row>
    <row r="500" spans="1:48" x14ac:dyDescent="0.25">
      <c r="A500" s="319" t="s">
        <v>1867</v>
      </c>
      <c r="B500" s="319" t="s">
        <v>1843</v>
      </c>
      <c r="C500" s="319" t="s">
        <v>1868</v>
      </c>
      <c r="D500" s="319" t="s">
        <v>1869</v>
      </c>
      <c r="E500" s="320">
        <v>45817</v>
      </c>
      <c r="F500" s="319" t="s">
        <v>3079</v>
      </c>
      <c r="G500" s="319" t="s">
        <v>1633</v>
      </c>
      <c r="H500" s="319">
        <v>53100010</v>
      </c>
      <c r="I500" s="319" t="s">
        <v>3080</v>
      </c>
      <c r="J500" s="319" t="s">
        <v>1633</v>
      </c>
      <c r="K500" s="319" t="s">
        <v>644</v>
      </c>
      <c r="L500" s="320">
        <v>45817</v>
      </c>
      <c r="M500" s="319" t="s">
        <v>3081</v>
      </c>
      <c r="N500" s="319" t="s">
        <v>1633</v>
      </c>
      <c r="O500" s="320"/>
      <c r="P500" s="319" t="s">
        <v>1873</v>
      </c>
      <c r="Q500" s="319" t="s">
        <v>89</v>
      </c>
      <c r="R500" s="321">
        <v>0.68</v>
      </c>
      <c r="S500" s="319" t="s">
        <v>89</v>
      </c>
      <c r="T500" s="321">
        <v>0.68</v>
      </c>
      <c r="U500" s="319" t="s">
        <v>306</v>
      </c>
      <c r="V500" s="319" t="s">
        <v>307</v>
      </c>
      <c r="W500" s="319" t="s">
        <v>1633</v>
      </c>
      <c r="X500" s="319" t="s">
        <v>1633</v>
      </c>
      <c r="Y500" s="319" t="s">
        <v>1633</v>
      </c>
      <c r="Z500" s="319" t="s">
        <v>1633</v>
      </c>
      <c r="AA500" s="319" t="s">
        <v>1874</v>
      </c>
      <c r="AB500" s="319" t="s">
        <v>1633</v>
      </c>
      <c r="AC500" s="320">
        <v>45817</v>
      </c>
      <c r="AD500" s="319"/>
      <c r="AE500" s="319"/>
      <c r="AF500" s="319" t="s">
        <v>1633</v>
      </c>
      <c r="AG500" s="319" t="s">
        <v>1633</v>
      </c>
      <c r="AH500" s="319" t="s">
        <v>1875</v>
      </c>
      <c r="AI500" s="319" t="s">
        <v>1876</v>
      </c>
      <c r="AJ500" s="322">
        <v>2</v>
      </c>
      <c r="AK500" s="319" t="s">
        <v>1709</v>
      </c>
      <c r="AL500" s="323" t="s">
        <v>1877</v>
      </c>
      <c r="AM500" s="319" t="s">
        <v>3082</v>
      </c>
      <c r="AN500" s="319" t="s">
        <v>3083</v>
      </c>
      <c r="AO500" s="319" t="s">
        <v>1633</v>
      </c>
      <c r="AP500" s="183" t="s">
        <v>1880</v>
      </c>
      <c r="AQ500" s="183" t="s">
        <v>2113</v>
      </c>
      <c r="AS500" s="183" t="s">
        <v>1641</v>
      </c>
      <c r="AT500" s="183" t="s">
        <v>1817</v>
      </c>
      <c r="AU500" s="183" t="str">
        <f t="shared" si="14"/>
        <v>SMS</v>
      </c>
      <c r="AV500" s="324">
        <f t="shared" si="15"/>
        <v>11220</v>
      </c>
    </row>
    <row r="501" spans="1:48" x14ac:dyDescent="0.25">
      <c r="A501" s="319" t="s">
        <v>1867</v>
      </c>
      <c r="B501" s="319" t="s">
        <v>1843</v>
      </c>
      <c r="C501" s="319" t="s">
        <v>1868</v>
      </c>
      <c r="D501" s="319" t="s">
        <v>1869</v>
      </c>
      <c r="E501" s="320">
        <v>45817</v>
      </c>
      <c r="F501" s="319" t="s">
        <v>3079</v>
      </c>
      <c r="G501" s="319" t="s">
        <v>1633</v>
      </c>
      <c r="H501" s="319">
        <v>53100010</v>
      </c>
      <c r="I501" s="319" t="s">
        <v>3080</v>
      </c>
      <c r="J501" s="319" t="s">
        <v>1633</v>
      </c>
      <c r="K501" s="319" t="s">
        <v>644</v>
      </c>
      <c r="L501" s="320">
        <v>45817</v>
      </c>
      <c r="M501" s="319" t="s">
        <v>3081</v>
      </c>
      <c r="N501" s="319" t="s">
        <v>1633</v>
      </c>
      <c r="O501" s="320"/>
      <c r="P501" s="319" t="s">
        <v>1873</v>
      </c>
      <c r="Q501" s="319" t="s">
        <v>89</v>
      </c>
      <c r="R501" s="321">
        <v>0.33</v>
      </c>
      <c r="S501" s="319" t="s">
        <v>89</v>
      </c>
      <c r="T501" s="321">
        <v>0.33</v>
      </c>
      <c r="U501" s="319" t="s">
        <v>306</v>
      </c>
      <c r="V501" s="319" t="s">
        <v>307</v>
      </c>
      <c r="W501" s="319" t="s">
        <v>1633</v>
      </c>
      <c r="X501" s="319" t="s">
        <v>1633</v>
      </c>
      <c r="Y501" s="319" t="s">
        <v>1633</v>
      </c>
      <c r="Z501" s="319" t="s">
        <v>1633</v>
      </c>
      <c r="AA501" s="319" t="s">
        <v>1874</v>
      </c>
      <c r="AB501" s="319" t="s">
        <v>1633</v>
      </c>
      <c r="AC501" s="320">
        <v>45817</v>
      </c>
      <c r="AD501" s="319"/>
      <c r="AE501" s="319"/>
      <c r="AF501" s="319" t="s">
        <v>1633</v>
      </c>
      <c r="AG501" s="319" t="s">
        <v>1633</v>
      </c>
      <c r="AH501" s="319" t="s">
        <v>1875</v>
      </c>
      <c r="AI501" s="319" t="s">
        <v>1876</v>
      </c>
      <c r="AJ501" s="322">
        <v>2</v>
      </c>
      <c r="AK501" s="319" t="s">
        <v>1709</v>
      </c>
      <c r="AL501" s="323" t="s">
        <v>1877</v>
      </c>
      <c r="AM501" s="319" t="s">
        <v>3084</v>
      </c>
      <c r="AN501" s="319" t="s">
        <v>3085</v>
      </c>
      <c r="AO501" s="319" t="s">
        <v>1633</v>
      </c>
      <c r="AP501" s="183" t="s">
        <v>1880</v>
      </c>
      <c r="AQ501" s="183" t="s">
        <v>2113</v>
      </c>
      <c r="AS501" s="183" t="s">
        <v>1641</v>
      </c>
      <c r="AT501" s="183" t="s">
        <v>1817</v>
      </c>
      <c r="AU501" s="183" t="str">
        <f t="shared" si="14"/>
        <v>SMS</v>
      </c>
      <c r="AV501" s="324">
        <f t="shared" si="15"/>
        <v>5445</v>
      </c>
    </row>
    <row r="502" spans="1:48" x14ac:dyDescent="0.25">
      <c r="A502" s="319" t="s">
        <v>1867</v>
      </c>
      <c r="B502" s="319" t="s">
        <v>1843</v>
      </c>
      <c r="C502" s="319" t="s">
        <v>1868</v>
      </c>
      <c r="D502" s="319" t="s">
        <v>1869</v>
      </c>
      <c r="E502" s="320">
        <v>45817</v>
      </c>
      <c r="F502" s="319" t="s">
        <v>3086</v>
      </c>
      <c r="G502" s="319" t="s">
        <v>1633</v>
      </c>
      <c r="H502" s="319">
        <v>50200010</v>
      </c>
      <c r="I502" s="319" t="s">
        <v>3080</v>
      </c>
      <c r="J502" s="319" t="s">
        <v>1633</v>
      </c>
      <c r="K502" s="319" t="s">
        <v>1635</v>
      </c>
      <c r="L502" s="320">
        <v>45817</v>
      </c>
      <c r="M502" s="319" t="s">
        <v>3081</v>
      </c>
      <c r="N502" s="319" t="s">
        <v>1633</v>
      </c>
      <c r="O502" s="320"/>
      <c r="P502" s="319" t="s">
        <v>1873</v>
      </c>
      <c r="Q502" s="319" t="s">
        <v>89</v>
      </c>
      <c r="R502" s="321">
        <v>3.27</v>
      </c>
      <c r="S502" s="319" t="s">
        <v>89</v>
      </c>
      <c r="T502" s="321">
        <v>3.27</v>
      </c>
      <c r="U502" s="319" t="s">
        <v>306</v>
      </c>
      <c r="V502" s="319" t="s">
        <v>307</v>
      </c>
      <c r="W502" s="319" t="s">
        <v>1633</v>
      </c>
      <c r="X502" s="319" t="s">
        <v>1633</v>
      </c>
      <c r="Y502" s="319" t="s">
        <v>1633</v>
      </c>
      <c r="Z502" s="319" t="s">
        <v>1633</v>
      </c>
      <c r="AA502" s="319" t="s">
        <v>1874</v>
      </c>
      <c r="AB502" s="319" t="s">
        <v>1633</v>
      </c>
      <c r="AC502" s="320">
        <v>45817</v>
      </c>
      <c r="AD502" s="319"/>
      <c r="AE502" s="319"/>
      <c r="AF502" s="319" t="s">
        <v>1633</v>
      </c>
      <c r="AG502" s="319" t="s">
        <v>1633</v>
      </c>
      <c r="AH502" s="319" t="s">
        <v>1875</v>
      </c>
      <c r="AI502" s="319" t="s">
        <v>1876</v>
      </c>
      <c r="AJ502" s="322">
        <v>10</v>
      </c>
      <c r="AK502" s="319" t="s">
        <v>1980</v>
      </c>
      <c r="AL502" s="323" t="s">
        <v>1877</v>
      </c>
      <c r="AM502" s="319" t="s">
        <v>2128</v>
      </c>
      <c r="AN502" s="319" t="s">
        <v>2129</v>
      </c>
      <c r="AO502" s="319" t="s">
        <v>1633</v>
      </c>
      <c r="AP502" s="183" t="s">
        <v>2861</v>
      </c>
      <c r="AQ502" s="183" t="s">
        <v>2113</v>
      </c>
      <c r="AS502" s="183" t="s">
        <v>1634</v>
      </c>
      <c r="AT502" s="183" t="s">
        <v>1817</v>
      </c>
      <c r="AU502" s="183" t="str">
        <f t="shared" si="14"/>
        <v>SMS</v>
      </c>
      <c r="AV502" s="324">
        <f t="shared" si="15"/>
        <v>53955</v>
      </c>
    </row>
    <row r="503" spans="1:48" x14ac:dyDescent="0.25">
      <c r="A503" s="319" t="s">
        <v>1867</v>
      </c>
      <c r="B503" s="319" t="s">
        <v>1843</v>
      </c>
      <c r="C503" s="319" t="s">
        <v>1868</v>
      </c>
      <c r="D503" s="319" t="s">
        <v>1869</v>
      </c>
      <c r="E503" s="320">
        <v>45817</v>
      </c>
      <c r="F503" s="319" t="s">
        <v>3087</v>
      </c>
      <c r="G503" s="319" t="s">
        <v>1633</v>
      </c>
      <c r="H503" s="319">
        <v>53100010</v>
      </c>
      <c r="I503" s="319" t="s">
        <v>3080</v>
      </c>
      <c r="J503" s="319" t="s">
        <v>1633</v>
      </c>
      <c r="K503" s="319" t="s">
        <v>644</v>
      </c>
      <c r="L503" s="320">
        <v>45817</v>
      </c>
      <c r="M503" s="319" t="s">
        <v>3081</v>
      </c>
      <c r="N503" s="319" t="s">
        <v>1633</v>
      </c>
      <c r="O503" s="320"/>
      <c r="P503" s="319" t="s">
        <v>1873</v>
      </c>
      <c r="Q503" s="319" t="s">
        <v>89</v>
      </c>
      <c r="R503" s="321">
        <v>13.73</v>
      </c>
      <c r="S503" s="319" t="s">
        <v>89</v>
      </c>
      <c r="T503" s="321">
        <v>13.73</v>
      </c>
      <c r="U503" s="319" t="s">
        <v>306</v>
      </c>
      <c r="V503" s="319" t="s">
        <v>307</v>
      </c>
      <c r="W503" s="319" t="s">
        <v>1633</v>
      </c>
      <c r="X503" s="319" t="s">
        <v>1633</v>
      </c>
      <c r="Y503" s="319" t="s">
        <v>1633</v>
      </c>
      <c r="Z503" s="319" t="s">
        <v>1633</v>
      </c>
      <c r="AA503" s="319" t="s">
        <v>1874</v>
      </c>
      <c r="AB503" s="319" t="s">
        <v>1633</v>
      </c>
      <c r="AC503" s="320">
        <v>45817</v>
      </c>
      <c r="AD503" s="319"/>
      <c r="AE503" s="319"/>
      <c r="AF503" s="319" t="s">
        <v>1633</v>
      </c>
      <c r="AG503" s="319" t="s">
        <v>1633</v>
      </c>
      <c r="AH503" s="319" t="s">
        <v>1875</v>
      </c>
      <c r="AI503" s="319" t="s">
        <v>1876</v>
      </c>
      <c r="AJ503" s="322">
        <v>1</v>
      </c>
      <c r="AK503" s="319" t="s">
        <v>1709</v>
      </c>
      <c r="AL503" s="323" t="s">
        <v>1877</v>
      </c>
      <c r="AM503" s="319" t="s">
        <v>3088</v>
      </c>
      <c r="AN503" s="319" t="s">
        <v>3089</v>
      </c>
      <c r="AO503" s="319" t="s">
        <v>1633</v>
      </c>
      <c r="AP503" s="183" t="s">
        <v>1880</v>
      </c>
      <c r="AQ503" s="183" t="s">
        <v>2113</v>
      </c>
      <c r="AS503" s="183" t="s">
        <v>1641</v>
      </c>
      <c r="AT503" s="183" t="s">
        <v>1817</v>
      </c>
      <c r="AU503" s="183" t="str">
        <f t="shared" si="14"/>
        <v>SMS</v>
      </c>
      <c r="AV503" s="324">
        <f t="shared" si="15"/>
        <v>226545</v>
      </c>
    </row>
    <row r="504" spans="1:48" x14ac:dyDescent="0.25">
      <c r="A504" s="319" t="s">
        <v>1867</v>
      </c>
      <c r="B504" s="319" t="s">
        <v>1843</v>
      </c>
      <c r="C504" s="319" t="s">
        <v>1868</v>
      </c>
      <c r="D504" s="319" t="s">
        <v>1869</v>
      </c>
      <c r="E504" s="320">
        <v>45817</v>
      </c>
      <c r="F504" s="319" t="s">
        <v>3087</v>
      </c>
      <c r="G504" s="319" t="s">
        <v>1633</v>
      </c>
      <c r="H504" s="319">
        <v>53100010</v>
      </c>
      <c r="I504" s="319" t="s">
        <v>3080</v>
      </c>
      <c r="J504" s="319" t="s">
        <v>1633</v>
      </c>
      <c r="K504" s="319" t="s">
        <v>644</v>
      </c>
      <c r="L504" s="320">
        <v>45817</v>
      </c>
      <c r="M504" s="319" t="s">
        <v>3081</v>
      </c>
      <c r="N504" s="319" t="s">
        <v>1633</v>
      </c>
      <c r="O504" s="320"/>
      <c r="P504" s="319" t="s">
        <v>1873</v>
      </c>
      <c r="Q504" s="319" t="s">
        <v>89</v>
      </c>
      <c r="R504" s="321">
        <v>11.21</v>
      </c>
      <c r="S504" s="319" t="s">
        <v>89</v>
      </c>
      <c r="T504" s="321">
        <v>11.21</v>
      </c>
      <c r="U504" s="319" t="s">
        <v>306</v>
      </c>
      <c r="V504" s="319" t="s">
        <v>307</v>
      </c>
      <c r="W504" s="319" t="s">
        <v>1633</v>
      </c>
      <c r="X504" s="319" t="s">
        <v>1633</v>
      </c>
      <c r="Y504" s="319" t="s">
        <v>1633</v>
      </c>
      <c r="Z504" s="319" t="s">
        <v>1633</v>
      </c>
      <c r="AA504" s="319" t="s">
        <v>1874</v>
      </c>
      <c r="AB504" s="319" t="s">
        <v>1633</v>
      </c>
      <c r="AC504" s="320">
        <v>45817</v>
      </c>
      <c r="AD504" s="319"/>
      <c r="AE504" s="319"/>
      <c r="AF504" s="319" t="s">
        <v>1633</v>
      </c>
      <c r="AG504" s="319" t="s">
        <v>1633</v>
      </c>
      <c r="AH504" s="319" t="s">
        <v>1875</v>
      </c>
      <c r="AI504" s="319" t="s">
        <v>1876</v>
      </c>
      <c r="AJ504" s="322">
        <v>1</v>
      </c>
      <c r="AK504" s="319" t="s">
        <v>1709</v>
      </c>
      <c r="AL504" s="323" t="s">
        <v>1877</v>
      </c>
      <c r="AM504" s="319" t="s">
        <v>3090</v>
      </c>
      <c r="AN504" s="319" t="s">
        <v>3091</v>
      </c>
      <c r="AO504" s="319" t="s">
        <v>1633</v>
      </c>
      <c r="AP504" s="183" t="s">
        <v>1880</v>
      </c>
      <c r="AQ504" s="183" t="s">
        <v>2113</v>
      </c>
      <c r="AS504" s="183" t="s">
        <v>1641</v>
      </c>
      <c r="AT504" s="183" t="s">
        <v>1817</v>
      </c>
      <c r="AU504" s="183" t="str">
        <f t="shared" si="14"/>
        <v>SMS</v>
      </c>
      <c r="AV504" s="324">
        <f t="shared" si="15"/>
        <v>184965</v>
      </c>
    </row>
    <row r="505" spans="1:48" x14ac:dyDescent="0.25">
      <c r="A505" s="319" t="s">
        <v>1867</v>
      </c>
      <c r="B505" s="319" t="s">
        <v>1843</v>
      </c>
      <c r="C505" s="319" t="s">
        <v>1868</v>
      </c>
      <c r="D505" s="319" t="s">
        <v>1869</v>
      </c>
      <c r="E505" s="320">
        <v>45817</v>
      </c>
      <c r="F505" s="319" t="s">
        <v>3087</v>
      </c>
      <c r="G505" s="319" t="s">
        <v>1633</v>
      </c>
      <c r="H505" s="319">
        <v>53100010</v>
      </c>
      <c r="I505" s="319" t="s">
        <v>3080</v>
      </c>
      <c r="J505" s="319" t="s">
        <v>1633</v>
      </c>
      <c r="K505" s="319" t="s">
        <v>644</v>
      </c>
      <c r="L505" s="320">
        <v>45817</v>
      </c>
      <c r="M505" s="319" t="s">
        <v>3081</v>
      </c>
      <c r="N505" s="319" t="s">
        <v>1633</v>
      </c>
      <c r="O505" s="320"/>
      <c r="P505" s="319" t="s">
        <v>1873</v>
      </c>
      <c r="Q505" s="319" t="s">
        <v>89</v>
      </c>
      <c r="R505" s="321">
        <v>6.3</v>
      </c>
      <c r="S505" s="319" t="s">
        <v>89</v>
      </c>
      <c r="T505" s="321">
        <v>6.3</v>
      </c>
      <c r="U505" s="319" t="s">
        <v>306</v>
      </c>
      <c r="V505" s="319" t="s">
        <v>307</v>
      </c>
      <c r="W505" s="319" t="s">
        <v>1633</v>
      </c>
      <c r="X505" s="319" t="s">
        <v>1633</v>
      </c>
      <c r="Y505" s="319" t="s">
        <v>1633</v>
      </c>
      <c r="Z505" s="319" t="s">
        <v>1633</v>
      </c>
      <c r="AA505" s="319" t="s">
        <v>1874</v>
      </c>
      <c r="AB505" s="319" t="s">
        <v>1633</v>
      </c>
      <c r="AC505" s="320">
        <v>45817</v>
      </c>
      <c r="AD505" s="319"/>
      <c r="AE505" s="319"/>
      <c r="AF505" s="319" t="s">
        <v>1633</v>
      </c>
      <c r="AG505" s="319" t="s">
        <v>1633</v>
      </c>
      <c r="AH505" s="319" t="s">
        <v>1875</v>
      </c>
      <c r="AI505" s="319" t="s">
        <v>1876</v>
      </c>
      <c r="AJ505" s="322">
        <v>1</v>
      </c>
      <c r="AK505" s="319" t="s">
        <v>1709</v>
      </c>
      <c r="AL505" s="323" t="s">
        <v>1877</v>
      </c>
      <c r="AM505" s="319" t="s">
        <v>3092</v>
      </c>
      <c r="AN505" s="319" t="s">
        <v>3093</v>
      </c>
      <c r="AO505" s="319" t="s">
        <v>1633</v>
      </c>
      <c r="AP505" s="183" t="s">
        <v>1880</v>
      </c>
      <c r="AQ505" s="183" t="s">
        <v>2113</v>
      </c>
      <c r="AS505" s="183" t="s">
        <v>1641</v>
      </c>
      <c r="AT505" s="183" t="s">
        <v>1817</v>
      </c>
      <c r="AU505" s="183" t="str">
        <f t="shared" si="14"/>
        <v>SMS</v>
      </c>
      <c r="AV505" s="324">
        <f t="shared" si="15"/>
        <v>103950</v>
      </c>
    </row>
    <row r="506" spans="1:48" x14ac:dyDescent="0.25">
      <c r="A506" s="319" t="s">
        <v>1867</v>
      </c>
      <c r="B506" s="319" t="s">
        <v>1843</v>
      </c>
      <c r="C506" s="319" t="s">
        <v>1868</v>
      </c>
      <c r="D506" s="319" t="s">
        <v>1869</v>
      </c>
      <c r="E506" s="320">
        <v>45817</v>
      </c>
      <c r="F506" s="319" t="s">
        <v>3094</v>
      </c>
      <c r="G506" s="319" t="s">
        <v>1633</v>
      </c>
      <c r="H506" s="319">
        <v>53100010</v>
      </c>
      <c r="I506" s="319" t="s">
        <v>3095</v>
      </c>
      <c r="J506" s="319" t="s">
        <v>1633</v>
      </c>
      <c r="K506" s="319" t="s">
        <v>644</v>
      </c>
      <c r="L506" s="320">
        <v>45817</v>
      </c>
      <c r="M506" s="319" t="s">
        <v>3081</v>
      </c>
      <c r="N506" s="319" t="s">
        <v>1633</v>
      </c>
      <c r="O506" s="320"/>
      <c r="P506" s="319" t="s">
        <v>1873</v>
      </c>
      <c r="Q506" s="319" t="s">
        <v>89</v>
      </c>
      <c r="R506" s="321">
        <v>9.01</v>
      </c>
      <c r="S506" s="319" t="s">
        <v>89</v>
      </c>
      <c r="T506" s="321">
        <v>9.01</v>
      </c>
      <c r="U506" s="319" t="s">
        <v>306</v>
      </c>
      <c r="V506" s="319" t="s">
        <v>307</v>
      </c>
      <c r="W506" s="319" t="s">
        <v>1633</v>
      </c>
      <c r="X506" s="319" t="s">
        <v>1633</v>
      </c>
      <c r="Y506" s="319" t="s">
        <v>1633</v>
      </c>
      <c r="Z506" s="319" t="s">
        <v>1633</v>
      </c>
      <c r="AA506" s="319" t="s">
        <v>1874</v>
      </c>
      <c r="AB506" s="319" t="s">
        <v>1633</v>
      </c>
      <c r="AC506" s="320">
        <v>45817</v>
      </c>
      <c r="AD506" s="319"/>
      <c r="AE506" s="319"/>
      <c r="AF506" s="319" t="s">
        <v>1633</v>
      </c>
      <c r="AG506" s="319" t="s">
        <v>1633</v>
      </c>
      <c r="AH506" s="319" t="s">
        <v>1875</v>
      </c>
      <c r="AI506" s="319" t="s">
        <v>1876</v>
      </c>
      <c r="AJ506" s="322">
        <v>10</v>
      </c>
      <c r="AK506" s="319" t="s">
        <v>1709</v>
      </c>
      <c r="AL506" s="323" t="s">
        <v>1877</v>
      </c>
      <c r="AM506" s="319" t="s">
        <v>3096</v>
      </c>
      <c r="AN506" s="319" t="s">
        <v>3097</v>
      </c>
      <c r="AO506" s="319" t="s">
        <v>1633</v>
      </c>
      <c r="AP506" s="183" t="s">
        <v>1880</v>
      </c>
      <c r="AQ506" s="183" t="s">
        <v>2113</v>
      </c>
      <c r="AS506" s="183" t="s">
        <v>1641</v>
      </c>
      <c r="AT506" s="183" t="s">
        <v>1817</v>
      </c>
      <c r="AU506" s="183" t="str">
        <f t="shared" ref="AU506:AU569" si="16">LEFT(V506,3)</f>
        <v>SMS</v>
      </c>
      <c r="AV506" s="324">
        <f t="shared" ref="AV506:AV569" si="17">IF(Q506="USD",R506*16500,IF(Q506="IDR",R506,T506*16500))</f>
        <v>148665</v>
      </c>
    </row>
    <row r="507" spans="1:48" x14ac:dyDescent="0.25">
      <c r="A507" s="319" t="s">
        <v>1867</v>
      </c>
      <c r="B507" s="319" t="s">
        <v>1843</v>
      </c>
      <c r="C507" s="319" t="s">
        <v>1868</v>
      </c>
      <c r="D507" s="319" t="s">
        <v>1869</v>
      </c>
      <c r="E507" s="320">
        <v>45817</v>
      </c>
      <c r="F507" s="319" t="s">
        <v>3094</v>
      </c>
      <c r="G507" s="319" t="s">
        <v>1633</v>
      </c>
      <c r="H507" s="319">
        <v>50200010</v>
      </c>
      <c r="I507" s="319" t="s">
        <v>3095</v>
      </c>
      <c r="J507" s="319" t="s">
        <v>1633</v>
      </c>
      <c r="K507" s="319" t="s">
        <v>1635</v>
      </c>
      <c r="L507" s="320">
        <v>45817</v>
      </c>
      <c r="M507" s="319" t="s">
        <v>3081</v>
      </c>
      <c r="N507" s="319" t="s">
        <v>1633</v>
      </c>
      <c r="O507" s="320"/>
      <c r="P507" s="319" t="s">
        <v>1873</v>
      </c>
      <c r="Q507" s="319" t="s">
        <v>89</v>
      </c>
      <c r="R507" s="321">
        <v>0.57999999999999996</v>
      </c>
      <c r="S507" s="319" t="s">
        <v>89</v>
      </c>
      <c r="T507" s="321">
        <v>0.57999999999999996</v>
      </c>
      <c r="U507" s="319" t="s">
        <v>306</v>
      </c>
      <c r="V507" s="319" t="s">
        <v>307</v>
      </c>
      <c r="W507" s="319" t="s">
        <v>1633</v>
      </c>
      <c r="X507" s="319" t="s">
        <v>1633</v>
      </c>
      <c r="Y507" s="319" t="s">
        <v>1633</v>
      </c>
      <c r="Z507" s="319" t="s">
        <v>1633</v>
      </c>
      <c r="AA507" s="319" t="s">
        <v>1874</v>
      </c>
      <c r="AB507" s="319" t="s">
        <v>1633</v>
      </c>
      <c r="AC507" s="320">
        <v>45817</v>
      </c>
      <c r="AD507" s="319"/>
      <c r="AE507" s="319"/>
      <c r="AF507" s="319" t="s">
        <v>1633</v>
      </c>
      <c r="AG507" s="319" t="s">
        <v>1633</v>
      </c>
      <c r="AH507" s="319" t="s">
        <v>1875</v>
      </c>
      <c r="AI507" s="319" t="s">
        <v>1876</v>
      </c>
      <c r="AJ507" s="322">
        <v>2</v>
      </c>
      <c r="AK507" s="319" t="s">
        <v>1709</v>
      </c>
      <c r="AL507" s="323" t="s">
        <v>1877</v>
      </c>
      <c r="AM507" s="319" t="s">
        <v>2126</v>
      </c>
      <c r="AN507" s="319" t="s">
        <v>2127</v>
      </c>
      <c r="AO507" s="319" t="s">
        <v>1633</v>
      </c>
      <c r="AP507" s="183" t="s">
        <v>2861</v>
      </c>
      <c r="AQ507" s="183" t="s">
        <v>2113</v>
      </c>
      <c r="AS507" s="183" t="s">
        <v>1634</v>
      </c>
      <c r="AT507" s="183" t="s">
        <v>1817</v>
      </c>
      <c r="AU507" s="183" t="str">
        <f t="shared" si="16"/>
        <v>SMS</v>
      </c>
      <c r="AV507" s="324">
        <f t="shared" si="17"/>
        <v>9570</v>
      </c>
    </row>
    <row r="508" spans="1:48" x14ac:dyDescent="0.25">
      <c r="A508" s="319" t="s">
        <v>1867</v>
      </c>
      <c r="B508" s="319" t="s">
        <v>1843</v>
      </c>
      <c r="C508" s="319" t="s">
        <v>1868</v>
      </c>
      <c r="D508" s="319" t="s">
        <v>1869</v>
      </c>
      <c r="E508" s="320">
        <v>45817</v>
      </c>
      <c r="F508" s="319" t="s">
        <v>3098</v>
      </c>
      <c r="G508" s="319" t="s">
        <v>1633</v>
      </c>
      <c r="H508" s="319">
        <v>53100010</v>
      </c>
      <c r="I508" s="319" t="s">
        <v>3099</v>
      </c>
      <c r="J508" s="319" t="s">
        <v>1633</v>
      </c>
      <c r="K508" s="319" t="s">
        <v>644</v>
      </c>
      <c r="L508" s="320">
        <v>45817</v>
      </c>
      <c r="M508" s="319" t="s">
        <v>3081</v>
      </c>
      <c r="N508" s="319" t="s">
        <v>1633</v>
      </c>
      <c r="O508" s="320"/>
      <c r="P508" s="319" t="s">
        <v>1873</v>
      </c>
      <c r="Q508" s="319" t="s">
        <v>89</v>
      </c>
      <c r="R508" s="321">
        <v>190.8</v>
      </c>
      <c r="S508" s="319" t="s">
        <v>89</v>
      </c>
      <c r="T508" s="321">
        <v>190.8</v>
      </c>
      <c r="U508" s="319" t="s">
        <v>306</v>
      </c>
      <c r="V508" s="319" t="s">
        <v>307</v>
      </c>
      <c r="W508" s="319" t="s">
        <v>1633</v>
      </c>
      <c r="X508" s="319" t="s">
        <v>1633</v>
      </c>
      <c r="Y508" s="319" t="s">
        <v>1633</v>
      </c>
      <c r="Z508" s="319" t="s">
        <v>1633</v>
      </c>
      <c r="AA508" s="319" t="s">
        <v>1874</v>
      </c>
      <c r="AB508" s="319" t="s">
        <v>1633</v>
      </c>
      <c r="AC508" s="320">
        <v>45817</v>
      </c>
      <c r="AD508" s="319"/>
      <c r="AE508" s="319"/>
      <c r="AF508" s="319" t="s">
        <v>1633</v>
      </c>
      <c r="AG508" s="319" t="s">
        <v>1633</v>
      </c>
      <c r="AH508" s="319" t="s">
        <v>1875</v>
      </c>
      <c r="AI508" s="319" t="s">
        <v>1876</v>
      </c>
      <c r="AJ508" s="322">
        <v>1</v>
      </c>
      <c r="AK508" s="319" t="s">
        <v>1709</v>
      </c>
      <c r="AL508" s="323" t="s">
        <v>1877</v>
      </c>
      <c r="AM508" s="319" t="s">
        <v>3100</v>
      </c>
      <c r="AN508" s="319" t="s">
        <v>3101</v>
      </c>
      <c r="AO508" s="319" t="s">
        <v>1633</v>
      </c>
      <c r="AP508" s="183" t="s">
        <v>1880</v>
      </c>
      <c r="AQ508" s="183" t="s">
        <v>2113</v>
      </c>
      <c r="AS508" s="183" t="s">
        <v>1641</v>
      </c>
      <c r="AT508" s="183" t="s">
        <v>1817</v>
      </c>
      <c r="AU508" s="183" t="str">
        <f t="shared" si="16"/>
        <v>SMS</v>
      </c>
      <c r="AV508" s="324">
        <f t="shared" si="17"/>
        <v>3148200</v>
      </c>
    </row>
    <row r="509" spans="1:48" x14ac:dyDescent="0.25">
      <c r="A509" s="319" t="s">
        <v>1867</v>
      </c>
      <c r="B509" s="319" t="s">
        <v>1843</v>
      </c>
      <c r="C509" s="319" t="s">
        <v>1868</v>
      </c>
      <c r="D509" s="319" t="s">
        <v>1888</v>
      </c>
      <c r="E509" s="320">
        <v>45818</v>
      </c>
      <c r="F509" s="319" t="s">
        <v>3102</v>
      </c>
      <c r="G509" s="319" t="s">
        <v>1633</v>
      </c>
      <c r="H509" s="319">
        <v>50800020</v>
      </c>
      <c r="I509" s="319" t="s">
        <v>3103</v>
      </c>
      <c r="J509" s="319" t="s">
        <v>1633</v>
      </c>
      <c r="K509" s="319" t="s">
        <v>454</v>
      </c>
      <c r="L509" s="320">
        <v>45818</v>
      </c>
      <c r="M509" s="319" t="s">
        <v>3104</v>
      </c>
      <c r="N509" s="319" t="s">
        <v>3105</v>
      </c>
      <c r="O509" s="320"/>
      <c r="P509" s="319" t="s">
        <v>1873</v>
      </c>
      <c r="Q509" s="319" t="s">
        <v>1534</v>
      </c>
      <c r="R509" s="322">
        <v>7000000</v>
      </c>
      <c r="S509" s="319" t="s">
        <v>89</v>
      </c>
      <c r="T509" s="321">
        <v>430.66</v>
      </c>
      <c r="U509" s="319" t="s">
        <v>306</v>
      </c>
      <c r="V509" s="319" t="s">
        <v>307</v>
      </c>
      <c r="W509" s="319" t="s">
        <v>1633</v>
      </c>
      <c r="X509" s="319" t="s">
        <v>1633</v>
      </c>
      <c r="Y509" s="319" t="s">
        <v>1633</v>
      </c>
      <c r="Z509" s="319" t="s">
        <v>1633</v>
      </c>
      <c r="AA509" s="319" t="s">
        <v>1874</v>
      </c>
      <c r="AB509" s="319" t="s">
        <v>1633</v>
      </c>
      <c r="AC509" s="320">
        <v>45818</v>
      </c>
      <c r="AD509" s="319"/>
      <c r="AE509" s="319"/>
      <c r="AF509" s="319" t="s">
        <v>1633</v>
      </c>
      <c r="AG509" s="319" t="s">
        <v>3106</v>
      </c>
      <c r="AH509" s="319" t="s">
        <v>1875</v>
      </c>
      <c r="AI509" s="319" t="s">
        <v>1876</v>
      </c>
      <c r="AJ509" s="322">
        <v>1</v>
      </c>
      <c r="AK509" s="319" t="s">
        <v>2398</v>
      </c>
      <c r="AL509" s="323" t="s">
        <v>1877</v>
      </c>
      <c r="AM509" s="319" t="s">
        <v>1633</v>
      </c>
      <c r="AN509" s="319" t="s">
        <v>1633</v>
      </c>
      <c r="AO509" s="319" t="s">
        <v>1633</v>
      </c>
      <c r="AP509" s="183" t="s">
        <v>1880</v>
      </c>
      <c r="AQ509" s="183" t="s">
        <v>2113</v>
      </c>
      <c r="AS509" s="183" t="s">
        <v>1641</v>
      </c>
      <c r="AT509" s="183" t="s">
        <v>1817</v>
      </c>
      <c r="AU509" s="183" t="str">
        <f t="shared" si="16"/>
        <v>SMS</v>
      </c>
      <c r="AV509" s="324">
        <f t="shared" si="17"/>
        <v>7000000</v>
      </c>
    </row>
    <row r="510" spans="1:48" x14ac:dyDescent="0.25">
      <c r="A510" s="319" t="s">
        <v>1867</v>
      </c>
      <c r="B510" s="319" t="s">
        <v>1843</v>
      </c>
      <c r="C510" s="319" t="s">
        <v>1868</v>
      </c>
      <c r="D510" s="319" t="s">
        <v>1888</v>
      </c>
      <c r="E510" s="320">
        <v>45818</v>
      </c>
      <c r="F510" s="319" t="s">
        <v>3107</v>
      </c>
      <c r="G510" s="319" t="s">
        <v>1633</v>
      </c>
      <c r="H510" s="319">
        <v>50800020</v>
      </c>
      <c r="I510" s="319" t="s">
        <v>3108</v>
      </c>
      <c r="J510" s="319" t="s">
        <v>1633</v>
      </c>
      <c r="K510" s="319" t="s">
        <v>454</v>
      </c>
      <c r="L510" s="320">
        <v>45818</v>
      </c>
      <c r="M510" s="319" t="s">
        <v>3104</v>
      </c>
      <c r="N510" s="319" t="s">
        <v>3105</v>
      </c>
      <c r="O510" s="320"/>
      <c r="P510" s="319" t="s">
        <v>1873</v>
      </c>
      <c r="Q510" s="319" t="s">
        <v>1534</v>
      </c>
      <c r="R510" s="322">
        <v>7000000</v>
      </c>
      <c r="S510" s="319" t="s">
        <v>89</v>
      </c>
      <c r="T510" s="321">
        <v>430.66</v>
      </c>
      <c r="U510" s="319" t="s">
        <v>306</v>
      </c>
      <c r="V510" s="319" t="s">
        <v>307</v>
      </c>
      <c r="W510" s="319" t="s">
        <v>1633</v>
      </c>
      <c r="X510" s="319" t="s">
        <v>1633</v>
      </c>
      <c r="Y510" s="319" t="s">
        <v>1633</v>
      </c>
      <c r="Z510" s="319" t="s">
        <v>1633</v>
      </c>
      <c r="AA510" s="319" t="s">
        <v>1874</v>
      </c>
      <c r="AB510" s="319" t="s">
        <v>1633</v>
      </c>
      <c r="AC510" s="320">
        <v>45818</v>
      </c>
      <c r="AD510" s="319"/>
      <c r="AE510" s="319"/>
      <c r="AF510" s="319" t="s">
        <v>1633</v>
      </c>
      <c r="AG510" s="319" t="s">
        <v>3106</v>
      </c>
      <c r="AH510" s="319" t="s">
        <v>1875</v>
      </c>
      <c r="AI510" s="319" t="s">
        <v>1876</v>
      </c>
      <c r="AJ510" s="322">
        <v>1</v>
      </c>
      <c r="AK510" s="319" t="s">
        <v>2398</v>
      </c>
      <c r="AL510" s="323" t="s">
        <v>1877</v>
      </c>
      <c r="AM510" s="319" t="s">
        <v>1633</v>
      </c>
      <c r="AN510" s="319" t="s">
        <v>1633</v>
      </c>
      <c r="AO510" s="319" t="s">
        <v>1633</v>
      </c>
      <c r="AP510" s="183" t="s">
        <v>1880</v>
      </c>
      <c r="AQ510" s="183" t="s">
        <v>2113</v>
      </c>
      <c r="AS510" s="183" t="s">
        <v>1641</v>
      </c>
      <c r="AT510" s="183" t="s">
        <v>1817</v>
      </c>
      <c r="AU510" s="183" t="str">
        <f t="shared" si="16"/>
        <v>SMS</v>
      </c>
      <c r="AV510" s="324">
        <f t="shared" si="17"/>
        <v>7000000</v>
      </c>
    </row>
    <row r="511" spans="1:48" x14ac:dyDescent="0.25">
      <c r="A511" s="319" t="s">
        <v>1867</v>
      </c>
      <c r="B511" s="319" t="s">
        <v>1843</v>
      </c>
      <c r="C511" s="319" t="s">
        <v>1868</v>
      </c>
      <c r="D511" s="319" t="s">
        <v>1869</v>
      </c>
      <c r="E511" s="320">
        <v>45818</v>
      </c>
      <c r="F511" s="319" t="s">
        <v>3054</v>
      </c>
      <c r="G511" s="319" t="s">
        <v>1633</v>
      </c>
      <c r="H511" s="319">
        <v>53100010</v>
      </c>
      <c r="I511" s="319" t="s">
        <v>3109</v>
      </c>
      <c r="J511" s="319" t="s">
        <v>1633</v>
      </c>
      <c r="K511" s="319" t="s">
        <v>644</v>
      </c>
      <c r="L511" s="320">
        <v>45818</v>
      </c>
      <c r="M511" s="319" t="s">
        <v>3104</v>
      </c>
      <c r="N511" s="319" t="s">
        <v>1633</v>
      </c>
      <c r="O511" s="320"/>
      <c r="P511" s="319" t="s">
        <v>1873</v>
      </c>
      <c r="Q511" s="319" t="s">
        <v>89</v>
      </c>
      <c r="R511" s="321">
        <v>970.41</v>
      </c>
      <c r="S511" s="319" t="s">
        <v>89</v>
      </c>
      <c r="T511" s="321">
        <v>970.41</v>
      </c>
      <c r="U511" s="319" t="s">
        <v>306</v>
      </c>
      <c r="V511" s="319" t="s">
        <v>307</v>
      </c>
      <c r="W511" s="319" t="s">
        <v>1633</v>
      </c>
      <c r="X511" s="319" t="s">
        <v>1633</v>
      </c>
      <c r="Y511" s="319" t="s">
        <v>1633</v>
      </c>
      <c r="Z511" s="319" t="s">
        <v>1633</v>
      </c>
      <c r="AA511" s="319" t="s">
        <v>1874</v>
      </c>
      <c r="AB511" s="319" t="s">
        <v>1633</v>
      </c>
      <c r="AC511" s="320">
        <v>45818</v>
      </c>
      <c r="AD511" s="319"/>
      <c r="AE511" s="319"/>
      <c r="AF511" s="319" t="s">
        <v>1633</v>
      </c>
      <c r="AG511" s="319" t="s">
        <v>1633</v>
      </c>
      <c r="AH511" s="319" t="s">
        <v>1875</v>
      </c>
      <c r="AI511" s="319" t="s">
        <v>1876</v>
      </c>
      <c r="AJ511" s="322">
        <v>1</v>
      </c>
      <c r="AK511" s="319" t="s">
        <v>1709</v>
      </c>
      <c r="AL511" s="323" t="s">
        <v>1877</v>
      </c>
      <c r="AM511" s="319" t="s">
        <v>3110</v>
      </c>
      <c r="AN511" s="319" t="s">
        <v>3111</v>
      </c>
      <c r="AO511" s="319" t="s">
        <v>1633</v>
      </c>
      <c r="AP511" s="183" t="s">
        <v>1880</v>
      </c>
      <c r="AQ511" s="183" t="s">
        <v>2113</v>
      </c>
      <c r="AS511" s="183" t="s">
        <v>1641</v>
      </c>
      <c r="AT511" s="183" t="s">
        <v>1817</v>
      </c>
      <c r="AU511" s="183" t="str">
        <f t="shared" si="16"/>
        <v>SMS</v>
      </c>
      <c r="AV511" s="324">
        <f t="shared" si="17"/>
        <v>16011765</v>
      </c>
    </row>
    <row r="512" spans="1:48" x14ac:dyDescent="0.25">
      <c r="A512" s="319" t="s">
        <v>1867</v>
      </c>
      <c r="B512" s="319" t="s">
        <v>1843</v>
      </c>
      <c r="C512" s="319" t="s">
        <v>1868</v>
      </c>
      <c r="D512" s="319" t="s">
        <v>1869</v>
      </c>
      <c r="E512" s="320">
        <v>45818</v>
      </c>
      <c r="F512" s="319" t="s">
        <v>3058</v>
      </c>
      <c r="G512" s="319" t="s">
        <v>1633</v>
      </c>
      <c r="H512" s="319">
        <v>53100010</v>
      </c>
      <c r="I512" s="319" t="s">
        <v>3109</v>
      </c>
      <c r="J512" s="319" t="s">
        <v>1633</v>
      </c>
      <c r="K512" s="319" t="s">
        <v>644</v>
      </c>
      <c r="L512" s="320">
        <v>45818</v>
      </c>
      <c r="M512" s="319" t="s">
        <v>3104</v>
      </c>
      <c r="N512" s="319" t="s">
        <v>1633</v>
      </c>
      <c r="O512" s="320"/>
      <c r="P512" s="319" t="s">
        <v>1873</v>
      </c>
      <c r="Q512" s="319" t="s">
        <v>89</v>
      </c>
      <c r="R512" s="321">
        <v>375.97</v>
      </c>
      <c r="S512" s="319" t="s">
        <v>89</v>
      </c>
      <c r="T512" s="321">
        <v>375.97</v>
      </c>
      <c r="U512" s="319" t="s">
        <v>306</v>
      </c>
      <c r="V512" s="319" t="s">
        <v>307</v>
      </c>
      <c r="W512" s="319" t="s">
        <v>1633</v>
      </c>
      <c r="X512" s="319" t="s">
        <v>1633</v>
      </c>
      <c r="Y512" s="319" t="s">
        <v>1633</v>
      </c>
      <c r="Z512" s="319" t="s">
        <v>1633</v>
      </c>
      <c r="AA512" s="319" t="s">
        <v>1874</v>
      </c>
      <c r="AB512" s="319" t="s">
        <v>1633</v>
      </c>
      <c r="AC512" s="320">
        <v>45818</v>
      </c>
      <c r="AD512" s="319"/>
      <c r="AE512" s="319"/>
      <c r="AF512" s="319" t="s">
        <v>1633</v>
      </c>
      <c r="AG512" s="319" t="s">
        <v>1633</v>
      </c>
      <c r="AH512" s="319" t="s">
        <v>1875</v>
      </c>
      <c r="AI512" s="319" t="s">
        <v>1876</v>
      </c>
      <c r="AJ512" s="322">
        <v>1</v>
      </c>
      <c r="AK512" s="319" t="s">
        <v>1709</v>
      </c>
      <c r="AL512" s="323" t="s">
        <v>1877</v>
      </c>
      <c r="AM512" s="319" t="s">
        <v>3112</v>
      </c>
      <c r="AN512" s="319" t="s">
        <v>3113</v>
      </c>
      <c r="AO512" s="319" t="s">
        <v>1633</v>
      </c>
      <c r="AP512" s="183" t="s">
        <v>1880</v>
      </c>
      <c r="AQ512" s="183" t="s">
        <v>2113</v>
      </c>
      <c r="AS512" s="183" t="s">
        <v>1641</v>
      </c>
      <c r="AT512" s="183" t="s">
        <v>1817</v>
      </c>
      <c r="AU512" s="183" t="str">
        <f t="shared" si="16"/>
        <v>SMS</v>
      </c>
      <c r="AV512" s="324">
        <f t="shared" si="17"/>
        <v>6203505</v>
      </c>
    </row>
    <row r="513" spans="1:48" x14ac:dyDescent="0.25">
      <c r="A513" s="319" t="s">
        <v>1867</v>
      </c>
      <c r="B513" s="319" t="s">
        <v>1843</v>
      </c>
      <c r="C513" s="319" t="s">
        <v>1868</v>
      </c>
      <c r="D513" s="319" t="s">
        <v>1888</v>
      </c>
      <c r="E513" s="320">
        <v>45820</v>
      </c>
      <c r="F513" s="319" t="s">
        <v>1633</v>
      </c>
      <c r="G513" s="319" t="s">
        <v>1633</v>
      </c>
      <c r="H513" s="319">
        <v>50800020</v>
      </c>
      <c r="I513" s="319" t="s">
        <v>3114</v>
      </c>
      <c r="J513" s="319" t="s">
        <v>1633</v>
      </c>
      <c r="K513" s="319" t="s">
        <v>454</v>
      </c>
      <c r="L513" s="320">
        <v>45820</v>
      </c>
      <c r="M513" s="319" t="s">
        <v>3115</v>
      </c>
      <c r="N513" s="319" t="s">
        <v>3116</v>
      </c>
      <c r="O513" s="320"/>
      <c r="P513" s="319" t="s">
        <v>1873</v>
      </c>
      <c r="Q513" s="319" t="s">
        <v>1534</v>
      </c>
      <c r="R513" s="322">
        <v>2400000</v>
      </c>
      <c r="S513" s="319" t="s">
        <v>89</v>
      </c>
      <c r="T513" s="321">
        <v>147.31</v>
      </c>
      <c r="U513" s="319" t="s">
        <v>306</v>
      </c>
      <c r="V513" s="319" t="s">
        <v>307</v>
      </c>
      <c r="W513" s="319" t="s">
        <v>1633</v>
      </c>
      <c r="X513" s="319" t="s">
        <v>1633</v>
      </c>
      <c r="Y513" s="319" t="s">
        <v>1633</v>
      </c>
      <c r="Z513" s="319" t="s">
        <v>1633</v>
      </c>
      <c r="AA513" s="319" t="s">
        <v>1874</v>
      </c>
      <c r="AB513" s="319" t="s">
        <v>1633</v>
      </c>
      <c r="AC513" s="320">
        <v>45820</v>
      </c>
      <c r="AD513" s="319"/>
      <c r="AE513" s="319"/>
      <c r="AF513" s="319" t="s">
        <v>1633</v>
      </c>
      <c r="AG513" s="319" t="s">
        <v>3117</v>
      </c>
      <c r="AH513" s="319" t="s">
        <v>1875</v>
      </c>
      <c r="AI513" s="319" t="s">
        <v>1876</v>
      </c>
      <c r="AJ513" s="322">
        <v>3</v>
      </c>
      <c r="AK513" s="319" t="s">
        <v>1709</v>
      </c>
      <c r="AL513" s="323" t="s">
        <v>1877</v>
      </c>
      <c r="AM513" s="319" t="s">
        <v>1633</v>
      </c>
      <c r="AN513" s="319" t="s">
        <v>1633</v>
      </c>
      <c r="AO513" s="319" t="s">
        <v>1633</v>
      </c>
      <c r="AP513" s="183" t="s">
        <v>1880</v>
      </c>
      <c r="AQ513" s="183" t="s">
        <v>2113</v>
      </c>
      <c r="AS513" s="183" t="s">
        <v>1641</v>
      </c>
      <c r="AT513" s="183" t="s">
        <v>1817</v>
      </c>
      <c r="AU513" s="183" t="str">
        <f t="shared" si="16"/>
        <v>SMS</v>
      </c>
      <c r="AV513" s="324">
        <f t="shared" si="17"/>
        <v>2400000</v>
      </c>
    </row>
    <row r="514" spans="1:48" x14ac:dyDescent="0.25">
      <c r="A514" s="319" t="s">
        <v>1867</v>
      </c>
      <c r="B514" s="319" t="s">
        <v>1843</v>
      </c>
      <c r="C514" s="319" t="s">
        <v>1868</v>
      </c>
      <c r="D514" s="319" t="s">
        <v>1869</v>
      </c>
      <c r="E514" s="320">
        <v>45822</v>
      </c>
      <c r="F514" s="319" t="s">
        <v>3118</v>
      </c>
      <c r="G514" s="319" t="s">
        <v>1633</v>
      </c>
      <c r="H514" s="319">
        <v>53100010</v>
      </c>
      <c r="I514" s="319" t="s">
        <v>3119</v>
      </c>
      <c r="J514" s="319" t="s">
        <v>1633</v>
      </c>
      <c r="K514" s="319" t="s">
        <v>644</v>
      </c>
      <c r="L514" s="320">
        <v>45822</v>
      </c>
      <c r="M514" s="319" t="s">
        <v>3120</v>
      </c>
      <c r="N514" s="319" t="s">
        <v>1633</v>
      </c>
      <c r="O514" s="320"/>
      <c r="P514" s="319" t="s">
        <v>1873</v>
      </c>
      <c r="Q514" s="319" t="s">
        <v>89</v>
      </c>
      <c r="R514" s="321">
        <v>692.52</v>
      </c>
      <c r="S514" s="319" t="s">
        <v>89</v>
      </c>
      <c r="T514" s="321">
        <v>692.52</v>
      </c>
      <c r="U514" s="319" t="s">
        <v>306</v>
      </c>
      <c r="V514" s="319" t="s">
        <v>307</v>
      </c>
      <c r="W514" s="319" t="s">
        <v>1633</v>
      </c>
      <c r="X514" s="319" t="s">
        <v>1633</v>
      </c>
      <c r="Y514" s="319" t="s">
        <v>1633</v>
      </c>
      <c r="Z514" s="319" t="s">
        <v>1633</v>
      </c>
      <c r="AA514" s="319" t="s">
        <v>1874</v>
      </c>
      <c r="AB514" s="319" t="s">
        <v>1633</v>
      </c>
      <c r="AC514" s="320">
        <v>45822</v>
      </c>
      <c r="AD514" s="319"/>
      <c r="AE514" s="319"/>
      <c r="AF514" s="319" t="s">
        <v>1633</v>
      </c>
      <c r="AG514" s="319" t="s">
        <v>1633</v>
      </c>
      <c r="AH514" s="319" t="s">
        <v>1875</v>
      </c>
      <c r="AI514" s="319" t="s">
        <v>1876</v>
      </c>
      <c r="AJ514" s="322">
        <v>25</v>
      </c>
      <c r="AK514" s="319" t="s">
        <v>1935</v>
      </c>
      <c r="AL514" s="323" t="s">
        <v>1877</v>
      </c>
      <c r="AM514" s="319" t="s">
        <v>2192</v>
      </c>
      <c r="AN514" s="319" t="s">
        <v>2193</v>
      </c>
      <c r="AO514" s="319" t="s">
        <v>1633</v>
      </c>
      <c r="AP514" s="183" t="s">
        <v>1880</v>
      </c>
      <c r="AQ514" s="183" t="s">
        <v>2113</v>
      </c>
      <c r="AS514" s="183" t="s">
        <v>1641</v>
      </c>
      <c r="AT514" s="183" t="s">
        <v>1817</v>
      </c>
      <c r="AU514" s="183" t="str">
        <f t="shared" si="16"/>
        <v>SMS</v>
      </c>
      <c r="AV514" s="324">
        <f t="shared" si="17"/>
        <v>11426580</v>
      </c>
    </row>
    <row r="515" spans="1:48" x14ac:dyDescent="0.25">
      <c r="A515" s="319" t="s">
        <v>1867</v>
      </c>
      <c r="B515" s="319" t="s">
        <v>1843</v>
      </c>
      <c r="C515" s="319" t="s">
        <v>1868</v>
      </c>
      <c r="D515" s="319" t="s">
        <v>1869</v>
      </c>
      <c r="E515" s="320">
        <v>45822</v>
      </c>
      <c r="F515" s="319" t="s">
        <v>3121</v>
      </c>
      <c r="G515" s="319" t="s">
        <v>1633</v>
      </c>
      <c r="H515" s="319">
        <v>50200010</v>
      </c>
      <c r="I515" s="319" t="s">
        <v>3122</v>
      </c>
      <c r="J515" s="319" t="s">
        <v>1633</v>
      </c>
      <c r="K515" s="319" t="s">
        <v>1635</v>
      </c>
      <c r="L515" s="320">
        <v>45822</v>
      </c>
      <c r="M515" s="319" t="s">
        <v>3120</v>
      </c>
      <c r="N515" s="319" t="s">
        <v>1633</v>
      </c>
      <c r="O515" s="320"/>
      <c r="P515" s="319" t="s">
        <v>1873</v>
      </c>
      <c r="Q515" s="319" t="s">
        <v>89</v>
      </c>
      <c r="R515" s="321">
        <v>9.2899999999999991</v>
      </c>
      <c r="S515" s="319" t="s">
        <v>89</v>
      </c>
      <c r="T515" s="321">
        <v>9.2899999999999991</v>
      </c>
      <c r="U515" s="319" t="s">
        <v>306</v>
      </c>
      <c r="V515" s="319" t="s">
        <v>307</v>
      </c>
      <c r="W515" s="319" t="s">
        <v>1633</v>
      </c>
      <c r="X515" s="319" t="s">
        <v>1633</v>
      </c>
      <c r="Y515" s="319" t="s">
        <v>1633</v>
      </c>
      <c r="Z515" s="319" t="s">
        <v>1633</v>
      </c>
      <c r="AA515" s="319" t="s">
        <v>1874</v>
      </c>
      <c r="AB515" s="319" t="s">
        <v>1633</v>
      </c>
      <c r="AC515" s="320">
        <v>45822</v>
      </c>
      <c r="AD515" s="319"/>
      <c r="AE515" s="319"/>
      <c r="AF515" s="319" t="s">
        <v>1633</v>
      </c>
      <c r="AG515" s="319" t="s">
        <v>1633</v>
      </c>
      <c r="AH515" s="319" t="s">
        <v>1875</v>
      </c>
      <c r="AI515" s="319" t="s">
        <v>1876</v>
      </c>
      <c r="AJ515" s="322">
        <v>10</v>
      </c>
      <c r="AK515" s="319" t="s">
        <v>1980</v>
      </c>
      <c r="AL515" s="323" t="s">
        <v>1877</v>
      </c>
      <c r="AM515" s="319" t="s">
        <v>2213</v>
      </c>
      <c r="AN515" s="319" t="s">
        <v>2214</v>
      </c>
      <c r="AO515" s="319" t="s">
        <v>1633</v>
      </c>
      <c r="AP515" s="183" t="s">
        <v>2861</v>
      </c>
      <c r="AQ515" s="183" t="s">
        <v>2113</v>
      </c>
      <c r="AS515" s="183" t="s">
        <v>1634</v>
      </c>
      <c r="AT515" s="183" t="s">
        <v>1817</v>
      </c>
      <c r="AU515" s="183" t="str">
        <f t="shared" si="16"/>
        <v>SMS</v>
      </c>
      <c r="AV515" s="324">
        <f t="shared" si="17"/>
        <v>153285</v>
      </c>
    </row>
    <row r="516" spans="1:48" x14ac:dyDescent="0.25">
      <c r="A516" s="319" t="s">
        <v>1867</v>
      </c>
      <c r="B516" s="319" t="s">
        <v>1843</v>
      </c>
      <c r="C516" s="319" t="s">
        <v>1868</v>
      </c>
      <c r="D516" s="319" t="s">
        <v>1869</v>
      </c>
      <c r="E516" s="320">
        <v>45822</v>
      </c>
      <c r="F516" s="319" t="s">
        <v>3123</v>
      </c>
      <c r="G516" s="319" t="s">
        <v>1633</v>
      </c>
      <c r="H516" s="319">
        <v>53100010</v>
      </c>
      <c r="I516" s="319" t="s">
        <v>3122</v>
      </c>
      <c r="J516" s="319" t="s">
        <v>1633</v>
      </c>
      <c r="K516" s="319" t="s">
        <v>644</v>
      </c>
      <c r="L516" s="320">
        <v>45822</v>
      </c>
      <c r="M516" s="319" t="s">
        <v>3120</v>
      </c>
      <c r="N516" s="319" t="s">
        <v>1633</v>
      </c>
      <c r="O516" s="320"/>
      <c r="P516" s="319" t="s">
        <v>1873</v>
      </c>
      <c r="Q516" s="319" t="s">
        <v>89</v>
      </c>
      <c r="R516" s="321">
        <v>527.20000000000005</v>
      </c>
      <c r="S516" s="319" t="s">
        <v>89</v>
      </c>
      <c r="T516" s="321">
        <v>527.20000000000005</v>
      </c>
      <c r="U516" s="319" t="s">
        <v>306</v>
      </c>
      <c r="V516" s="319" t="s">
        <v>307</v>
      </c>
      <c r="W516" s="319" t="s">
        <v>1633</v>
      </c>
      <c r="X516" s="319" t="s">
        <v>1633</v>
      </c>
      <c r="Y516" s="319" t="s">
        <v>1633</v>
      </c>
      <c r="Z516" s="319" t="s">
        <v>1633</v>
      </c>
      <c r="AA516" s="319" t="s">
        <v>1874</v>
      </c>
      <c r="AB516" s="319" t="s">
        <v>1633</v>
      </c>
      <c r="AC516" s="320">
        <v>45822</v>
      </c>
      <c r="AD516" s="319"/>
      <c r="AE516" s="319"/>
      <c r="AF516" s="319" t="s">
        <v>1633</v>
      </c>
      <c r="AG516" s="319" t="s">
        <v>1633</v>
      </c>
      <c r="AH516" s="319" t="s">
        <v>1875</v>
      </c>
      <c r="AI516" s="319" t="s">
        <v>1876</v>
      </c>
      <c r="AJ516" s="322">
        <v>2</v>
      </c>
      <c r="AK516" s="319" t="s">
        <v>1709</v>
      </c>
      <c r="AL516" s="323" t="s">
        <v>1877</v>
      </c>
      <c r="AM516" s="319" t="s">
        <v>3124</v>
      </c>
      <c r="AN516" s="319" t="s">
        <v>3125</v>
      </c>
      <c r="AO516" s="319" t="s">
        <v>1633</v>
      </c>
      <c r="AP516" s="183" t="s">
        <v>1880</v>
      </c>
      <c r="AQ516" s="183" t="s">
        <v>2113</v>
      </c>
      <c r="AS516" s="183" t="s">
        <v>1641</v>
      </c>
      <c r="AT516" s="183" t="s">
        <v>1817</v>
      </c>
      <c r="AU516" s="183" t="str">
        <f t="shared" si="16"/>
        <v>SMS</v>
      </c>
      <c r="AV516" s="324">
        <f t="shared" si="17"/>
        <v>8698800</v>
      </c>
    </row>
    <row r="517" spans="1:48" x14ac:dyDescent="0.25">
      <c r="A517" s="319" t="s">
        <v>1867</v>
      </c>
      <c r="B517" s="319" t="s">
        <v>1843</v>
      </c>
      <c r="C517" s="319" t="s">
        <v>1868</v>
      </c>
      <c r="D517" s="319" t="s">
        <v>1869</v>
      </c>
      <c r="E517" s="320">
        <v>45822</v>
      </c>
      <c r="F517" s="319" t="s">
        <v>3126</v>
      </c>
      <c r="G517" s="319" t="s">
        <v>1633</v>
      </c>
      <c r="H517" s="319">
        <v>53100010</v>
      </c>
      <c r="I517" s="319" t="s">
        <v>3122</v>
      </c>
      <c r="J517" s="319" t="s">
        <v>1633</v>
      </c>
      <c r="K517" s="319" t="s">
        <v>644</v>
      </c>
      <c r="L517" s="320">
        <v>45822</v>
      </c>
      <c r="M517" s="319" t="s">
        <v>3120</v>
      </c>
      <c r="N517" s="319" t="s">
        <v>1633</v>
      </c>
      <c r="O517" s="320"/>
      <c r="P517" s="319" t="s">
        <v>1873</v>
      </c>
      <c r="Q517" s="319" t="s">
        <v>89</v>
      </c>
      <c r="R517" s="321">
        <v>551.98</v>
      </c>
      <c r="S517" s="319" t="s">
        <v>89</v>
      </c>
      <c r="T517" s="321">
        <v>551.98</v>
      </c>
      <c r="U517" s="319" t="s">
        <v>306</v>
      </c>
      <c r="V517" s="319" t="s">
        <v>307</v>
      </c>
      <c r="W517" s="319" t="s">
        <v>1633</v>
      </c>
      <c r="X517" s="319" t="s">
        <v>1633</v>
      </c>
      <c r="Y517" s="319" t="s">
        <v>1633</v>
      </c>
      <c r="Z517" s="319" t="s">
        <v>1633</v>
      </c>
      <c r="AA517" s="319" t="s">
        <v>1874</v>
      </c>
      <c r="AB517" s="319" t="s">
        <v>1633</v>
      </c>
      <c r="AC517" s="320">
        <v>45822</v>
      </c>
      <c r="AD517" s="319"/>
      <c r="AE517" s="319"/>
      <c r="AF517" s="319" t="s">
        <v>1633</v>
      </c>
      <c r="AG517" s="319" t="s">
        <v>1633</v>
      </c>
      <c r="AH517" s="319" t="s">
        <v>1875</v>
      </c>
      <c r="AI517" s="319" t="s">
        <v>1876</v>
      </c>
      <c r="AJ517" s="322">
        <v>2</v>
      </c>
      <c r="AK517" s="319" t="s">
        <v>1709</v>
      </c>
      <c r="AL517" s="323" t="s">
        <v>1877</v>
      </c>
      <c r="AM517" s="319" t="s">
        <v>3127</v>
      </c>
      <c r="AN517" s="319" t="s">
        <v>3128</v>
      </c>
      <c r="AO517" s="319" t="s">
        <v>1633</v>
      </c>
      <c r="AP517" s="183" t="s">
        <v>1880</v>
      </c>
      <c r="AQ517" s="183" t="s">
        <v>2113</v>
      </c>
      <c r="AS517" s="183" t="s">
        <v>1641</v>
      </c>
      <c r="AT517" s="183" t="s">
        <v>1817</v>
      </c>
      <c r="AU517" s="183" t="str">
        <f t="shared" si="16"/>
        <v>SMS</v>
      </c>
      <c r="AV517" s="324">
        <f t="shared" si="17"/>
        <v>9107670</v>
      </c>
    </row>
    <row r="518" spans="1:48" x14ac:dyDescent="0.25">
      <c r="A518" s="319" t="s">
        <v>1867</v>
      </c>
      <c r="B518" s="319" t="s">
        <v>1843</v>
      </c>
      <c r="C518" s="319" t="s">
        <v>1868</v>
      </c>
      <c r="D518" s="319" t="s">
        <v>1869</v>
      </c>
      <c r="E518" s="320">
        <v>45822</v>
      </c>
      <c r="F518" s="319" t="s">
        <v>3129</v>
      </c>
      <c r="G518" s="319" t="s">
        <v>1633</v>
      </c>
      <c r="H518" s="319">
        <v>50200010</v>
      </c>
      <c r="I518" s="319" t="s">
        <v>3130</v>
      </c>
      <c r="J518" s="319" t="s">
        <v>1633</v>
      </c>
      <c r="K518" s="319" t="s">
        <v>1635</v>
      </c>
      <c r="L518" s="320">
        <v>45822</v>
      </c>
      <c r="M518" s="319" t="s">
        <v>3120</v>
      </c>
      <c r="N518" s="319" t="s">
        <v>1633</v>
      </c>
      <c r="O518" s="320"/>
      <c r="P518" s="319" t="s">
        <v>1873</v>
      </c>
      <c r="Q518" s="319" t="s">
        <v>89</v>
      </c>
      <c r="R518" s="321">
        <v>73.66</v>
      </c>
      <c r="S518" s="319" t="s">
        <v>89</v>
      </c>
      <c r="T518" s="321">
        <v>73.66</v>
      </c>
      <c r="U518" s="319" t="s">
        <v>306</v>
      </c>
      <c r="V518" s="319" t="s">
        <v>307</v>
      </c>
      <c r="W518" s="319" t="s">
        <v>1633</v>
      </c>
      <c r="X518" s="319" t="s">
        <v>1633</v>
      </c>
      <c r="Y518" s="319" t="s">
        <v>1633</v>
      </c>
      <c r="Z518" s="319" t="s">
        <v>1633</v>
      </c>
      <c r="AA518" s="319" t="s">
        <v>1874</v>
      </c>
      <c r="AB518" s="319" t="s">
        <v>1633</v>
      </c>
      <c r="AC518" s="320">
        <v>45822</v>
      </c>
      <c r="AD518" s="319"/>
      <c r="AE518" s="319"/>
      <c r="AF518" s="319" t="s">
        <v>1633</v>
      </c>
      <c r="AG518" s="319" t="s">
        <v>1633</v>
      </c>
      <c r="AH518" s="319" t="s">
        <v>1875</v>
      </c>
      <c r="AI518" s="319" t="s">
        <v>1876</v>
      </c>
      <c r="AJ518" s="322">
        <v>1</v>
      </c>
      <c r="AK518" s="319" t="s">
        <v>2007</v>
      </c>
      <c r="AL518" s="323" t="s">
        <v>1877</v>
      </c>
      <c r="AM518" s="319" t="s">
        <v>2008</v>
      </c>
      <c r="AN518" s="319" t="s">
        <v>2009</v>
      </c>
      <c r="AO518" s="319" t="s">
        <v>1633</v>
      </c>
      <c r="AP518" s="183" t="s">
        <v>2861</v>
      </c>
      <c r="AQ518" s="183" t="s">
        <v>2113</v>
      </c>
      <c r="AS518" s="183" t="s">
        <v>1634</v>
      </c>
      <c r="AT518" s="183" t="s">
        <v>1817</v>
      </c>
      <c r="AU518" s="183" t="str">
        <f t="shared" si="16"/>
        <v>SMS</v>
      </c>
      <c r="AV518" s="324">
        <f t="shared" si="17"/>
        <v>1215390</v>
      </c>
    </row>
    <row r="519" spans="1:48" x14ac:dyDescent="0.25">
      <c r="A519" s="319" t="s">
        <v>1867</v>
      </c>
      <c r="B519" s="319" t="s">
        <v>1843</v>
      </c>
      <c r="C519" s="319" t="s">
        <v>1868</v>
      </c>
      <c r="D519" s="319" t="s">
        <v>1869</v>
      </c>
      <c r="E519" s="320">
        <v>45822</v>
      </c>
      <c r="F519" s="319" t="s">
        <v>3131</v>
      </c>
      <c r="G519" s="319" t="s">
        <v>1633</v>
      </c>
      <c r="H519" s="319">
        <v>53100010</v>
      </c>
      <c r="I519" s="319" t="s">
        <v>3132</v>
      </c>
      <c r="J519" s="319" t="s">
        <v>1633</v>
      </c>
      <c r="K519" s="319" t="s">
        <v>644</v>
      </c>
      <c r="L519" s="320">
        <v>45822</v>
      </c>
      <c r="M519" s="319" t="s">
        <v>3120</v>
      </c>
      <c r="N519" s="319" t="s">
        <v>1633</v>
      </c>
      <c r="O519" s="320"/>
      <c r="P519" s="319" t="s">
        <v>1873</v>
      </c>
      <c r="Q519" s="319" t="s">
        <v>89</v>
      </c>
      <c r="R519" s="321">
        <v>831.02</v>
      </c>
      <c r="S519" s="319" t="s">
        <v>89</v>
      </c>
      <c r="T519" s="321">
        <v>831.02</v>
      </c>
      <c r="U519" s="319" t="s">
        <v>306</v>
      </c>
      <c r="V519" s="319" t="s">
        <v>307</v>
      </c>
      <c r="W519" s="319" t="s">
        <v>1633</v>
      </c>
      <c r="X519" s="319" t="s">
        <v>1633</v>
      </c>
      <c r="Y519" s="319" t="s">
        <v>1633</v>
      </c>
      <c r="Z519" s="319" t="s">
        <v>1633</v>
      </c>
      <c r="AA519" s="319" t="s">
        <v>1874</v>
      </c>
      <c r="AB519" s="319" t="s">
        <v>1633</v>
      </c>
      <c r="AC519" s="320">
        <v>45822</v>
      </c>
      <c r="AD519" s="319"/>
      <c r="AE519" s="319"/>
      <c r="AF519" s="319" t="s">
        <v>1633</v>
      </c>
      <c r="AG519" s="319" t="s">
        <v>1633</v>
      </c>
      <c r="AH519" s="319" t="s">
        <v>1875</v>
      </c>
      <c r="AI519" s="319" t="s">
        <v>1876</v>
      </c>
      <c r="AJ519" s="322">
        <v>30</v>
      </c>
      <c r="AK519" s="319" t="s">
        <v>1935</v>
      </c>
      <c r="AL519" s="323" t="s">
        <v>1877</v>
      </c>
      <c r="AM519" s="319" t="s">
        <v>2192</v>
      </c>
      <c r="AN519" s="319" t="s">
        <v>2193</v>
      </c>
      <c r="AO519" s="319" t="s">
        <v>1633</v>
      </c>
      <c r="AP519" s="183" t="s">
        <v>1880</v>
      </c>
      <c r="AQ519" s="183" t="s">
        <v>2113</v>
      </c>
      <c r="AS519" s="183" t="s">
        <v>1641</v>
      </c>
      <c r="AT519" s="183" t="s">
        <v>1817</v>
      </c>
      <c r="AU519" s="183" t="str">
        <f t="shared" si="16"/>
        <v>SMS</v>
      </c>
      <c r="AV519" s="324">
        <f t="shared" si="17"/>
        <v>13711830</v>
      </c>
    </row>
    <row r="520" spans="1:48" x14ac:dyDescent="0.25">
      <c r="A520" s="319" t="s">
        <v>1867</v>
      </c>
      <c r="B520" s="319" t="s">
        <v>1843</v>
      </c>
      <c r="C520" s="319" t="s">
        <v>1868</v>
      </c>
      <c r="D520" s="319" t="s">
        <v>1869</v>
      </c>
      <c r="E520" s="320">
        <v>45822</v>
      </c>
      <c r="F520" s="319" t="s">
        <v>3133</v>
      </c>
      <c r="G520" s="319" t="s">
        <v>1633</v>
      </c>
      <c r="H520" s="319">
        <v>53100010</v>
      </c>
      <c r="I520" s="319" t="s">
        <v>3134</v>
      </c>
      <c r="J520" s="319" t="s">
        <v>1633</v>
      </c>
      <c r="K520" s="319" t="s">
        <v>644</v>
      </c>
      <c r="L520" s="320">
        <v>45822</v>
      </c>
      <c r="M520" s="319" t="s">
        <v>3120</v>
      </c>
      <c r="N520" s="319" t="s">
        <v>1633</v>
      </c>
      <c r="O520" s="320"/>
      <c r="P520" s="319" t="s">
        <v>1873</v>
      </c>
      <c r="Q520" s="319" t="s">
        <v>89</v>
      </c>
      <c r="R520" s="321">
        <v>45.08</v>
      </c>
      <c r="S520" s="319" t="s">
        <v>89</v>
      </c>
      <c r="T520" s="321">
        <v>45.08</v>
      </c>
      <c r="U520" s="319" t="s">
        <v>306</v>
      </c>
      <c r="V520" s="319" t="s">
        <v>307</v>
      </c>
      <c r="W520" s="319" t="s">
        <v>1633</v>
      </c>
      <c r="X520" s="319" t="s">
        <v>1633</v>
      </c>
      <c r="Y520" s="319" t="s">
        <v>1633</v>
      </c>
      <c r="Z520" s="319" t="s">
        <v>1633</v>
      </c>
      <c r="AA520" s="319" t="s">
        <v>1874</v>
      </c>
      <c r="AB520" s="319" t="s">
        <v>1633</v>
      </c>
      <c r="AC520" s="320">
        <v>45822</v>
      </c>
      <c r="AD520" s="319"/>
      <c r="AE520" s="319"/>
      <c r="AF520" s="319" t="s">
        <v>1633</v>
      </c>
      <c r="AG520" s="319" t="s">
        <v>1633</v>
      </c>
      <c r="AH520" s="319" t="s">
        <v>1875</v>
      </c>
      <c r="AI520" s="319" t="s">
        <v>1876</v>
      </c>
      <c r="AJ520" s="322">
        <v>15</v>
      </c>
      <c r="AK520" s="319" t="s">
        <v>1935</v>
      </c>
      <c r="AL520" s="323" t="s">
        <v>1877</v>
      </c>
      <c r="AM520" s="319" t="s">
        <v>3135</v>
      </c>
      <c r="AN520" s="319" t="s">
        <v>3136</v>
      </c>
      <c r="AO520" s="319" t="s">
        <v>1633</v>
      </c>
      <c r="AP520" s="183" t="s">
        <v>1880</v>
      </c>
      <c r="AQ520" s="183" t="s">
        <v>2113</v>
      </c>
      <c r="AS520" s="183" t="s">
        <v>1641</v>
      </c>
      <c r="AT520" s="183" t="s">
        <v>1817</v>
      </c>
      <c r="AU520" s="183" t="str">
        <f t="shared" si="16"/>
        <v>SMS</v>
      </c>
      <c r="AV520" s="324">
        <f t="shared" si="17"/>
        <v>743820</v>
      </c>
    </row>
    <row r="521" spans="1:48" x14ac:dyDescent="0.25">
      <c r="A521" s="319" t="s">
        <v>1867</v>
      </c>
      <c r="B521" s="319" t="s">
        <v>1843</v>
      </c>
      <c r="C521" s="319" t="s">
        <v>1868</v>
      </c>
      <c r="D521" s="319" t="s">
        <v>1882</v>
      </c>
      <c r="E521" s="320">
        <v>45821</v>
      </c>
      <c r="F521" s="319" t="s">
        <v>3137</v>
      </c>
      <c r="G521" s="319" t="s">
        <v>1884</v>
      </c>
      <c r="H521" s="319">
        <v>50300070</v>
      </c>
      <c r="I521" s="319" t="s">
        <v>3138</v>
      </c>
      <c r="J521" s="319" t="s">
        <v>1633</v>
      </c>
      <c r="K521" s="319" t="s">
        <v>1374</v>
      </c>
      <c r="L521" s="320">
        <v>45821</v>
      </c>
      <c r="M521" s="319" t="s">
        <v>1886</v>
      </c>
      <c r="N521" s="319" t="s">
        <v>2762</v>
      </c>
      <c r="O521" s="320"/>
      <c r="P521" s="319" t="s">
        <v>1873</v>
      </c>
      <c r="Q521" s="319" t="s">
        <v>1534</v>
      </c>
      <c r="R521" s="322">
        <v>4451000</v>
      </c>
      <c r="S521" s="319" t="s">
        <v>89</v>
      </c>
      <c r="T521" s="321">
        <v>273.2</v>
      </c>
      <c r="U521" s="319" t="s">
        <v>306</v>
      </c>
      <c r="V521" s="319" t="s">
        <v>307</v>
      </c>
      <c r="W521" s="319" t="s">
        <v>1633</v>
      </c>
      <c r="X521" s="319" t="s">
        <v>1633</v>
      </c>
      <c r="Y521" s="319" t="s">
        <v>1633</v>
      </c>
      <c r="Z521" s="319" t="s">
        <v>1633</v>
      </c>
      <c r="AA521" s="319" t="s">
        <v>1874</v>
      </c>
      <c r="AB521" s="319" t="s">
        <v>1633</v>
      </c>
      <c r="AC521" s="320">
        <v>45824</v>
      </c>
      <c r="AD521" s="319"/>
      <c r="AE521" s="319"/>
      <c r="AF521" s="319" t="s">
        <v>1633</v>
      </c>
      <c r="AG521" s="319" t="s">
        <v>1633</v>
      </c>
      <c r="AH521" s="319" t="s">
        <v>1875</v>
      </c>
      <c r="AI521" s="319" t="s">
        <v>1876</v>
      </c>
      <c r="AJ521" s="325">
        <v>0</v>
      </c>
      <c r="AK521" s="319" t="s">
        <v>1633</v>
      </c>
      <c r="AL521" s="319" t="s">
        <v>1633</v>
      </c>
      <c r="AM521" s="319" t="s">
        <v>1633</v>
      </c>
      <c r="AN521" s="319" t="s">
        <v>1633</v>
      </c>
      <c r="AO521" s="319" t="s">
        <v>1633</v>
      </c>
      <c r="AP521" s="183" t="b">
        <v>0</v>
      </c>
      <c r="AQ521" s="183" t="s">
        <v>2113</v>
      </c>
      <c r="AS521" s="183" t="s">
        <v>1640</v>
      </c>
      <c r="AT521" s="183" t="s">
        <v>1817</v>
      </c>
      <c r="AU521" s="183" t="str">
        <f t="shared" si="16"/>
        <v>SMS</v>
      </c>
      <c r="AV521" s="324">
        <f t="shared" si="17"/>
        <v>4451000</v>
      </c>
    </row>
    <row r="522" spans="1:48" x14ac:dyDescent="0.25">
      <c r="A522" s="319" t="s">
        <v>1867</v>
      </c>
      <c r="B522" s="319" t="s">
        <v>1843</v>
      </c>
      <c r="C522" s="319" t="s">
        <v>1868</v>
      </c>
      <c r="D522" s="319" t="s">
        <v>1888</v>
      </c>
      <c r="E522" s="320">
        <v>45825</v>
      </c>
      <c r="F522" s="319" t="s">
        <v>1633</v>
      </c>
      <c r="G522" s="319" t="s">
        <v>1633</v>
      </c>
      <c r="H522" s="319">
        <v>50800020</v>
      </c>
      <c r="I522" s="319" t="s">
        <v>3139</v>
      </c>
      <c r="J522" s="319" t="s">
        <v>1633</v>
      </c>
      <c r="K522" s="319" t="s">
        <v>454</v>
      </c>
      <c r="L522" s="320">
        <v>45825</v>
      </c>
      <c r="M522" s="319" t="s">
        <v>3140</v>
      </c>
      <c r="N522" s="319" t="s">
        <v>3141</v>
      </c>
      <c r="O522" s="320"/>
      <c r="P522" s="319" t="s">
        <v>1873</v>
      </c>
      <c r="Q522" s="319" t="s">
        <v>1534</v>
      </c>
      <c r="R522" s="322">
        <v>800000</v>
      </c>
      <c r="S522" s="319" t="s">
        <v>89</v>
      </c>
      <c r="T522" s="321">
        <v>49.1</v>
      </c>
      <c r="U522" s="319" t="s">
        <v>306</v>
      </c>
      <c r="V522" s="319" t="s">
        <v>307</v>
      </c>
      <c r="W522" s="319" t="s">
        <v>1633</v>
      </c>
      <c r="X522" s="319" t="s">
        <v>1633</v>
      </c>
      <c r="Y522" s="319" t="s">
        <v>1633</v>
      </c>
      <c r="Z522" s="319" t="s">
        <v>1633</v>
      </c>
      <c r="AA522" s="319" t="s">
        <v>1874</v>
      </c>
      <c r="AB522" s="319" t="s">
        <v>1633</v>
      </c>
      <c r="AC522" s="320">
        <v>45825</v>
      </c>
      <c r="AD522" s="319"/>
      <c r="AE522" s="319"/>
      <c r="AF522" s="319" t="s">
        <v>1633</v>
      </c>
      <c r="AG522" s="319" t="s">
        <v>3142</v>
      </c>
      <c r="AH522" s="319" t="s">
        <v>1875</v>
      </c>
      <c r="AI522" s="319" t="s">
        <v>1876</v>
      </c>
      <c r="AJ522" s="322">
        <v>4</v>
      </c>
      <c r="AK522" s="319" t="s">
        <v>1709</v>
      </c>
      <c r="AL522" s="323" t="s">
        <v>1877</v>
      </c>
      <c r="AM522" s="319" t="s">
        <v>1633</v>
      </c>
      <c r="AN522" s="319" t="s">
        <v>1633</v>
      </c>
      <c r="AO522" s="319" t="s">
        <v>1633</v>
      </c>
      <c r="AP522" s="183" t="s">
        <v>1880</v>
      </c>
      <c r="AQ522" s="183" t="s">
        <v>2113</v>
      </c>
      <c r="AS522" s="183" t="s">
        <v>1641</v>
      </c>
      <c r="AT522" s="183" t="s">
        <v>1817</v>
      </c>
      <c r="AU522" s="183" t="str">
        <f t="shared" si="16"/>
        <v>SMS</v>
      </c>
      <c r="AV522" s="324">
        <f t="shared" si="17"/>
        <v>800000</v>
      </c>
    </row>
    <row r="523" spans="1:48" x14ac:dyDescent="0.25">
      <c r="A523" s="319" t="s">
        <v>1867</v>
      </c>
      <c r="B523" s="319" t="s">
        <v>1843</v>
      </c>
      <c r="C523" s="319" t="s">
        <v>1868</v>
      </c>
      <c r="D523" s="319" t="s">
        <v>1888</v>
      </c>
      <c r="E523" s="320">
        <v>45825</v>
      </c>
      <c r="F523" s="319" t="s">
        <v>1633</v>
      </c>
      <c r="G523" s="319" t="s">
        <v>1633</v>
      </c>
      <c r="H523" s="319">
        <v>50800020</v>
      </c>
      <c r="I523" s="319" t="s">
        <v>3143</v>
      </c>
      <c r="J523" s="319" t="s">
        <v>1633</v>
      </c>
      <c r="K523" s="319" t="s">
        <v>454</v>
      </c>
      <c r="L523" s="320">
        <v>45825</v>
      </c>
      <c r="M523" s="319" t="s">
        <v>3140</v>
      </c>
      <c r="N523" s="319" t="s">
        <v>3144</v>
      </c>
      <c r="O523" s="320"/>
      <c r="P523" s="319" t="s">
        <v>1873</v>
      </c>
      <c r="Q523" s="319" t="s">
        <v>1534</v>
      </c>
      <c r="R523" s="322">
        <v>8000000</v>
      </c>
      <c r="S523" s="319" t="s">
        <v>89</v>
      </c>
      <c r="T523" s="321">
        <v>491.04</v>
      </c>
      <c r="U523" s="319" t="s">
        <v>306</v>
      </c>
      <c r="V523" s="319" t="s">
        <v>307</v>
      </c>
      <c r="W523" s="319" t="s">
        <v>1633</v>
      </c>
      <c r="X523" s="319" t="s">
        <v>1633</v>
      </c>
      <c r="Y523" s="319" t="s">
        <v>1633</v>
      </c>
      <c r="Z523" s="319" t="s">
        <v>1633</v>
      </c>
      <c r="AA523" s="319" t="s">
        <v>1874</v>
      </c>
      <c r="AB523" s="319" t="s">
        <v>1633</v>
      </c>
      <c r="AC523" s="320">
        <v>45825</v>
      </c>
      <c r="AD523" s="319"/>
      <c r="AE523" s="319"/>
      <c r="AF523" s="319" t="s">
        <v>1633</v>
      </c>
      <c r="AG523" s="319" t="s">
        <v>3145</v>
      </c>
      <c r="AH523" s="319" t="s">
        <v>1875</v>
      </c>
      <c r="AI523" s="319" t="s">
        <v>1876</v>
      </c>
      <c r="AJ523" s="322">
        <v>5</v>
      </c>
      <c r="AK523" s="319" t="s">
        <v>2007</v>
      </c>
      <c r="AL523" s="323" t="s">
        <v>1877</v>
      </c>
      <c r="AM523" s="319" t="s">
        <v>1633</v>
      </c>
      <c r="AN523" s="319" t="s">
        <v>1633</v>
      </c>
      <c r="AO523" s="319" t="s">
        <v>1633</v>
      </c>
      <c r="AP523" s="183" t="s">
        <v>1880</v>
      </c>
      <c r="AQ523" s="183" t="s">
        <v>2113</v>
      </c>
      <c r="AS523" s="183" t="s">
        <v>1641</v>
      </c>
      <c r="AT523" s="183" t="s">
        <v>1817</v>
      </c>
      <c r="AU523" s="183" t="str">
        <f t="shared" si="16"/>
        <v>SMS</v>
      </c>
      <c r="AV523" s="324">
        <f t="shared" si="17"/>
        <v>8000000</v>
      </c>
    </row>
    <row r="524" spans="1:48" x14ac:dyDescent="0.25">
      <c r="A524" s="319" t="s">
        <v>1867</v>
      </c>
      <c r="B524" s="319" t="s">
        <v>1843</v>
      </c>
      <c r="C524" s="319" t="s">
        <v>1868</v>
      </c>
      <c r="D524" s="319" t="s">
        <v>1869</v>
      </c>
      <c r="E524" s="320">
        <v>45826</v>
      </c>
      <c r="F524" s="319" t="s">
        <v>3146</v>
      </c>
      <c r="G524" s="319" t="s">
        <v>1633</v>
      </c>
      <c r="H524" s="319">
        <v>53100010</v>
      </c>
      <c r="I524" s="319" t="s">
        <v>3147</v>
      </c>
      <c r="J524" s="319" t="s">
        <v>1633</v>
      </c>
      <c r="K524" s="319" t="s">
        <v>644</v>
      </c>
      <c r="L524" s="320">
        <v>45826</v>
      </c>
      <c r="M524" s="319" t="s">
        <v>3148</v>
      </c>
      <c r="N524" s="319" t="s">
        <v>1633</v>
      </c>
      <c r="O524" s="320"/>
      <c r="P524" s="319" t="s">
        <v>1873</v>
      </c>
      <c r="Q524" s="319" t="s">
        <v>89</v>
      </c>
      <c r="R524" s="321">
        <v>2.64</v>
      </c>
      <c r="S524" s="319" t="s">
        <v>89</v>
      </c>
      <c r="T524" s="321">
        <v>2.64</v>
      </c>
      <c r="U524" s="319" t="s">
        <v>306</v>
      </c>
      <c r="V524" s="319" t="s">
        <v>307</v>
      </c>
      <c r="W524" s="319" t="s">
        <v>1633</v>
      </c>
      <c r="X524" s="319" t="s">
        <v>1633</v>
      </c>
      <c r="Y524" s="319" t="s">
        <v>1633</v>
      </c>
      <c r="Z524" s="319" t="s">
        <v>1633</v>
      </c>
      <c r="AA524" s="319" t="s">
        <v>1874</v>
      </c>
      <c r="AB524" s="319" t="s">
        <v>1633</v>
      </c>
      <c r="AC524" s="320">
        <v>45826</v>
      </c>
      <c r="AD524" s="319"/>
      <c r="AE524" s="319"/>
      <c r="AF524" s="319" t="s">
        <v>1633</v>
      </c>
      <c r="AG524" s="319" t="s">
        <v>1633</v>
      </c>
      <c r="AH524" s="319" t="s">
        <v>1875</v>
      </c>
      <c r="AI524" s="319" t="s">
        <v>1876</v>
      </c>
      <c r="AJ524" s="322">
        <v>24</v>
      </c>
      <c r="AK524" s="319" t="s">
        <v>1709</v>
      </c>
      <c r="AL524" s="323" t="s">
        <v>1877</v>
      </c>
      <c r="AM524" s="319" t="s">
        <v>2335</v>
      </c>
      <c r="AN524" s="319" t="s">
        <v>2336</v>
      </c>
      <c r="AO524" s="319" t="s">
        <v>1633</v>
      </c>
      <c r="AP524" s="183" t="b">
        <v>0</v>
      </c>
      <c r="AQ524" s="183" t="s">
        <v>2113</v>
      </c>
      <c r="AS524" s="183" t="s">
        <v>1641</v>
      </c>
      <c r="AT524" s="183" t="s">
        <v>1817</v>
      </c>
      <c r="AU524" s="183" t="str">
        <f t="shared" si="16"/>
        <v>SMS</v>
      </c>
      <c r="AV524" s="324">
        <f t="shared" si="17"/>
        <v>43560</v>
      </c>
    </row>
    <row r="525" spans="1:48" x14ac:dyDescent="0.25">
      <c r="A525" s="319" t="s">
        <v>1867</v>
      </c>
      <c r="B525" s="319" t="s">
        <v>1843</v>
      </c>
      <c r="C525" s="319" t="s">
        <v>1868</v>
      </c>
      <c r="D525" s="319" t="s">
        <v>1869</v>
      </c>
      <c r="E525" s="320">
        <v>45826</v>
      </c>
      <c r="F525" s="319" t="s">
        <v>3146</v>
      </c>
      <c r="G525" s="319" t="s">
        <v>1633</v>
      </c>
      <c r="H525" s="319">
        <v>53100010</v>
      </c>
      <c r="I525" s="319" t="s">
        <v>3147</v>
      </c>
      <c r="J525" s="319" t="s">
        <v>1633</v>
      </c>
      <c r="K525" s="319" t="s">
        <v>644</v>
      </c>
      <c r="L525" s="320">
        <v>45826</v>
      </c>
      <c r="M525" s="319" t="s">
        <v>3148</v>
      </c>
      <c r="N525" s="319" t="s">
        <v>1633</v>
      </c>
      <c r="O525" s="320"/>
      <c r="P525" s="319" t="s">
        <v>1873</v>
      </c>
      <c r="Q525" s="319" t="s">
        <v>89</v>
      </c>
      <c r="R525" s="321">
        <v>5.2</v>
      </c>
      <c r="S525" s="319" t="s">
        <v>89</v>
      </c>
      <c r="T525" s="321">
        <v>5.2</v>
      </c>
      <c r="U525" s="319" t="s">
        <v>306</v>
      </c>
      <c r="V525" s="319" t="s">
        <v>307</v>
      </c>
      <c r="W525" s="319" t="s">
        <v>1633</v>
      </c>
      <c r="X525" s="319" t="s">
        <v>1633</v>
      </c>
      <c r="Y525" s="319" t="s">
        <v>1633</v>
      </c>
      <c r="Z525" s="319" t="s">
        <v>1633</v>
      </c>
      <c r="AA525" s="319" t="s">
        <v>1874</v>
      </c>
      <c r="AB525" s="319" t="s">
        <v>1633</v>
      </c>
      <c r="AC525" s="320">
        <v>45826</v>
      </c>
      <c r="AD525" s="319"/>
      <c r="AE525" s="319"/>
      <c r="AF525" s="319" t="s">
        <v>1633</v>
      </c>
      <c r="AG525" s="319" t="s">
        <v>1633</v>
      </c>
      <c r="AH525" s="319" t="s">
        <v>1875</v>
      </c>
      <c r="AI525" s="319" t="s">
        <v>1876</v>
      </c>
      <c r="AJ525" s="322">
        <v>50</v>
      </c>
      <c r="AK525" s="319" t="s">
        <v>1709</v>
      </c>
      <c r="AL525" s="323" t="s">
        <v>1877</v>
      </c>
      <c r="AM525" s="319" t="s">
        <v>2275</v>
      </c>
      <c r="AN525" s="319" t="s">
        <v>2276</v>
      </c>
      <c r="AO525" s="319" t="s">
        <v>1633</v>
      </c>
      <c r="AP525" s="183" t="b">
        <v>0</v>
      </c>
      <c r="AQ525" s="183" t="s">
        <v>2113</v>
      </c>
      <c r="AS525" s="183" t="s">
        <v>1641</v>
      </c>
      <c r="AT525" s="183" t="s">
        <v>1817</v>
      </c>
      <c r="AU525" s="183" t="str">
        <f t="shared" si="16"/>
        <v>SMS</v>
      </c>
      <c r="AV525" s="324">
        <f t="shared" si="17"/>
        <v>85800</v>
      </c>
    </row>
    <row r="526" spans="1:48" x14ac:dyDescent="0.25">
      <c r="A526" s="319" t="s">
        <v>1867</v>
      </c>
      <c r="B526" s="319" t="s">
        <v>1843</v>
      </c>
      <c r="C526" s="319" t="s">
        <v>1868</v>
      </c>
      <c r="D526" s="319" t="s">
        <v>1869</v>
      </c>
      <c r="E526" s="320">
        <v>45826</v>
      </c>
      <c r="F526" s="319" t="s">
        <v>3146</v>
      </c>
      <c r="G526" s="319" t="s">
        <v>1633</v>
      </c>
      <c r="H526" s="319">
        <v>53100010</v>
      </c>
      <c r="I526" s="319" t="s">
        <v>3147</v>
      </c>
      <c r="J526" s="319" t="s">
        <v>1633</v>
      </c>
      <c r="K526" s="319" t="s">
        <v>644</v>
      </c>
      <c r="L526" s="320">
        <v>45826</v>
      </c>
      <c r="M526" s="319" t="s">
        <v>3148</v>
      </c>
      <c r="N526" s="319" t="s">
        <v>1633</v>
      </c>
      <c r="O526" s="320"/>
      <c r="P526" s="319" t="s">
        <v>1873</v>
      </c>
      <c r="Q526" s="319" t="s">
        <v>89</v>
      </c>
      <c r="R526" s="321">
        <v>11.3</v>
      </c>
      <c r="S526" s="319" t="s">
        <v>89</v>
      </c>
      <c r="T526" s="321">
        <v>11.3</v>
      </c>
      <c r="U526" s="319" t="s">
        <v>306</v>
      </c>
      <c r="V526" s="319" t="s">
        <v>307</v>
      </c>
      <c r="W526" s="319" t="s">
        <v>1633</v>
      </c>
      <c r="X526" s="319" t="s">
        <v>1633</v>
      </c>
      <c r="Y526" s="319" t="s">
        <v>1633</v>
      </c>
      <c r="Z526" s="319" t="s">
        <v>1633</v>
      </c>
      <c r="AA526" s="319" t="s">
        <v>1874</v>
      </c>
      <c r="AB526" s="319" t="s">
        <v>1633</v>
      </c>
      <c r="AC526" s="320">
        <v>45826</v>
      </c>
      <c r="AD526" s="319"/>
      <c r="AE526" s="319"/>
      <c r="AF526" s="319" t="s">
        <v>1633</v>
      </c>
      <c r="AG526" s="319" t="s">
        <v>1633</v>
      </c>
      <c r="AH526" s="319" t="s">
        <v>1875</v>
      </c>
      <c r="AI526" s="319" t="s">
        <v>1876</v>
      </c>
      <c r="AJ526" s="322">
        <v>50</v>
      </c>
      <c r="AK526" s="319" t="s">
        <v>1709</v>
      </c>
      <c r="AL526" s="323" t="s">
        <v>1877</v>
      </c>
      <c r="AM526" s="319" t="s">
        <v>2273</v>
      </c>
      <c r="AN526" s="319" t="s">
        <v>2274</v>
      </c>
      <c r="AO526" s="319" t="s">
        <v>1633</v>
      </c>
      <c r="AP526" s="183" t="b">
        <v>0</v>
      </c>
      <c r="AQ526" s="183" t="s">
        <v>2113</v>
      </c>
      <c r="AS526" s="183" t="s">
        <v>1641</v>
      </c>
      <c r="AT526" s="183" t="s">
        <v>1817</v>
      </c>
      <c r="AU526" s="183" t="str">
        <f t="shared" si="16"/>
        <v>SMS</v>
      </c>
      <c r="AV526" s="324">
        <f t="shared" si="17"/>
        <v>186450</v>
      </c>
    </row>
    <row r="527" spans="1:48" x14ac:dyDescent="0.25">
      <c r="A527" s="319" t="s">
        <v>1867</v>
      </c>
      <c r="B527" s="319" t="s">
        <v>1843</v>
      </c>
      <c r="C527" s="319" t="s">
        <v>1868</v>
      </c>
      <c r="D527" s="319" t="s">
        <v>1888</v>
      </c>
      <c r="E527" s="320">
        <v>45827</v>
      </c>
      <c r="F527" s="319" t="s">
        <v>1633</v>
      </c>
      <c r="G527" s="319" t="s">
        <v>1633</v>
      </c>
      <c r="H527" s="319">
        <v>50800020</v>
      </c>
      <c r="I527" s="319" t="s">
        <v>3149</v>
      </c>
      <c r="J527" s="319" t="s">
        <v>1633</v>
      </c>
      <c r="K527" s="319" t="s">
        <v>454</v>
      </c>
      <c r="L527" s="320">
        <v>45827</v>
      </c>
      <c r="M527" s="319" t="s">
        <v>3150</v>
      </c>
      <c r="N527" s="319" t="s">
        <v>3151</v>
      </c>
      <c r="O527" s="320"/>
      <c r="P527" s="319" t="s">
        <v>1873</v>
      </c>
      <c r="Q527" s="319" t="s">
        <v>1534</v>
      </c>
      <c r="R527" s="322">
        <v>5200000</v>
      </c>
      <c r="S527" s="319" t="s">
        <v>89</v>
      </c>
      <c r="T527" s="321">
        <v>319.64999999999998</v>
      </c>
      <c r="U527" s="319" t="s">
        <v>306</v>
      </c>
      <c r="V527" s="319" t="s">
        <v>307</v>
      </c>
      <c r="W527" s="319" t="s">
        <v>1633</v>
      </c>
      <c r="X527" s="319" t="s">
        <v>1633</v>
      </c>
      <c r="Y527" s="319" t="s">
        <v>1633</v>
      </c>
      <c r="Z527" s="319" t="s">
        <v>1633</v>
      </c>
      <c r="AA527" s="319" t="s">
        <v>1874</v>
      </c>
      <c r="AB527" s="319" t="s">
        <v>1633</v>
      </c>
      <c r="AC527" s="320">
        <v>45827</v>
      </c>
      <c r="AD527" s="319"/>
      <c r="AE527" s="319"/>
      <c r="AF527" s="319" t="s">
        <v>1633</v>
      </c>
      <c r="AG527" s="319" t="s">
        <v>3152</v>
      </c>
      <c r="AH527" s="319" t="s">
        <v>1875</v>
      </c>
      <c r="AI527" s="319" t="s">
        <v>1876</v>
      </c>
      <c r="AJ527" s="322">
        <v>2</v>
      </c>
      <c r="AK527" s="319" t="s">
        <v>1709</v>
      </c>
      <c r="AL527" s="323" t="s">
        <v>1877</v>
      </c>
      <c r="AM527" s="319" t="s">
        <v>1633</v>
      </c>
      <c r="AN527" s="319" t="s">
        <v>1633</v>
      </c>
      <c r="AO527" s="319" t="s">
        <v>1633</v>
      </c>
      <c r="AP527" s="183" t="b">
        <v>0</v>
      </c>
      <c r="AQ527" s="183" t="s">
        <v>2113</v>
      </c>
      <c r="AS527" s="183" t="s">
        <v>1641</v>
      </c>
      <c r="AT527" s="183" t="s">
        <v>1817</v>
      </c>
      <c r="AU527" s="183" t="str">
        <f t="shared" si="16"/>
        <v>SMS</v>
      </c>
      <c r="AV527" s="324">
        <f t="shared" si="17"/>
        <v>5200000</v>
      </c>
    </row>
    <row r="528" spans="1:48" x14ac:dyDescent="0.25">
      <c r="A528" s="319" t="s">
        <v>1867</v>
      </c>
      <c r="B528" s="319" t="s">
        <v>1843</v>
      </c>
      <c r="C528" s="319" t="s">
        <v>1868</v>
      </c>
      <c r="D528" s="319" t="s">
        <v>1882</v>
      </c>
      <c r="E528" s="320">
        <v>45827</v>
      </c>
      <c r="F528" s="319" t="s">
        <v>3153</v>
      </c>
      <c r="G528" s="319" t="s">
        <v>1884</v>
      </c>
      <c r="H528" s="319">
        <v>50300050</v>
      </c>
      <c r="I528" s="319" t="s">
        <v>3154</v>
      </c>
      <c r="J528" s="319" t="s">
        <v>1633</v>
      </c>
      <c r="K528" s="319" t="s">
        <v>1373</v>
      </c>
      <c r="L528" s="320">
        <v>45827</v>
      </c>
      <c r="M528" s="319" t="s">
        <v>1886</v>
      </c>
      <c r="N528" s="319" t="s">
        <v>1887</v>
      </c>
      <c r="O528" s="320"/>
      <c r="P528" s="319" t="s">
        <v>1873</v>
      </c>
      <c r="Q528" s="319" t="s">
        <v>1534</v>
      </c>
      <c r="R528" s="322">
        <v>21177767</v>
      </c>
      <c r="S528" s="319" t="s">
        <v>89</v>
      </c>
      <c r="T528" s="321">
        <v>1301.81</v>
      </c>
      <c r="U528" s="319" t="s">
        <v>306</v>
      </c>
      <c r="V528" s="319" t="s">
        <v>307</v>
      </c>
      <c r="W528" s="319" t="s">
        <v>1633</v>
      </c>
      <c r="X528" s="319" t="s">
        <v>1633</v>
      </c>
      <c r="Y528" s="319" t="s">
        <v>1633</v>
      </c>
      <c r="Z528" s="319" t="s">
        <v>1633</v>
      </c>
      <c r="AA528" s="319" t="s">
        <v>1874</v>
      </c>
      <c r="AB528" s="319" t="s">
        <v>1633</v>
      </c>
      <c r="AC528" s="320">
        <v>45828</v>
      </c>
      <c r="AD528" s="319"/>
      <c r="AE528" s="319"/>
      <c r="AF528" s="319" t="s">
        <v>1633</v>
      </c>
      <c r="AG528" s="319" t="s">
        <v>1633</v>
      </c>
      <c r="AH528" s="319" t="s">
        <v>1875</v>
      </c>
      <c r="AI528" s="319" t="s">
        <v>1876</v>
      </c>
      <c r="AJ528" s="325">
        <v>0</v>
      </c>
      <c r="AK528" s="319" t="s">
        <v>1633</v>
      </c>
      <c r="AL528" s="319" t="s">
        <v>1633</v>
      </c>
      <c r="AM528" s="319" t="s">
        <v>1633</v>
      </c>
      <c r="AN528" s="319" t="s">
        <v>1633</v>
      </c>
      <c r="AO528" s="319" t="s">
        <v>1633</v>
      </c>
      <c r="AP528" s="183" t="b">
        <v>0</v>
      </c>
      <c r="AQ528" s="183" t="s">
        <v>2113</v>
      </c>
      <c r="AS528" s="183" t="s">
        <v>1636</v>
      </c>
      <c r="AT528" s="183" t="s">
        <v>1817</v>
      </c>
      <c r="AU528" s="183" t="str">
        <f t="shared" si="16"/>
        <v>SMS</v>
      </c>
      <c r="AV528" s="324">
        <f t="shared" si="17"/>
        <v>21177767</v>
      </c>
    </row>
    <row r="529" spans="1:48" x14ac:dyDescent="0.25">
      <c r="A529" s="319" t="s">
        <v>1867</v>
      </c>
      <c r="B529" s="319" t="s">
        <v>1843</v>
      </c>
      <c r="C529" s="319" t="s">
        <v>1868</v>
      </c>
      <c r="D529" s="319" t="s">
        <v>1888</v>
      </c>
      <c r="E529" s="320">
        <v>45828</v>
      </c>
      <c r="F529" s="319" t="s">
        <v>3155</v>
      </c>
      <c r="G529" s="319" t="s">
        <v>1633</v>
      </c>
      <c r="H529" s="319">
        <v>50600050</v>
      </c>
      <c r="I529" s="319" t="s">
        <v>3156</v>
      </c>
      <c r="J529" s="319" t="s">
        <v>1633</v>
      </c>
      <c r="K529" s="319" t="s">
        <v>448</v>
      </c>
      <c r="L529" s="320">
        <v>45828</v>
      </c>
      <c r="M529" s="319" t="s">
        <v>3157</v>
      </c>
      <c r="N529" s="319" t="s">
        <v>3158</v>
      </c>
      <c r="O529" s="320"/>
      <c r="P529" s="319" t="s">
        <v>1873</v>
      </c>
      <c r="Q529" s="319" t="s">
        <v>1534</v>
      </c>
      <c r="R529" s="322">
        <v>8221931</v>
      </c>
      <c r="S529" s="319" t="s">
        <v>89</v>
      </c>
      <c r="T529" s="321">
        <v>505.41</v>
      </c>
      <c r="U529" s="319" t="s">
        <v>306</v>
      </c>
      <c r="V529" s="319" t="s">
        <v>307</v>
      </c>
      <c r="W529" s="319" t="s">
        <v>1633</v>
      </c>
      <c r="X529" s="319" t="s">
        <v>1633</v>
      </c>
      <c r="Y529" s="319" t="s">
        <v>1633</v>
      </c>
      <c r="Z529" s="319" t="s">
        <v>1633</v>
      </c>
      <c r="AA529" s="319" t="s">
        <v>1874</v>
      </c>
      <c r="AB529" s="319" t="s">
        <v>1633</v>
      </c>
      <c r="AC529" s="320">
        <v>45828</v>
      </c>
      <c r="AD529" s="319"/>
      <c r="AE529" s="319"/>
      <c r="AF529" s="319" t="s">
        <v>1633</v>
      </c>
      <c r="AG529" s="319" t="s">
        <v>3159</v>
      </c>
      <c r="AH529" s="319" t="s">
        <v>1875</v>
      </c>
      <c r="AI529" s="319" t="s">
        <v>1876</v>
      </c>
      <c r="AJ529" s="322">
        <v>1</v>
      </c>
      <c r="AK529" s="319" t="s">
        <v>2398</v>
      </c>
      <c r="AL529" s="323" t="s">
        <v>1877</v>
      </c>
      <c r="AM529" s="319" t="s">
        <v>1633</v>
      </c>
      <c r="AN529" s="319" t="s">
        <v>1633</v>
      </c>
      <c r="AO529" s="319" t="s">
        <v>1633</v>
      </c>
      <c r="AP529" s="183" t="s">
        <v>1880</v>
      </c>
      <c r="AQ529" s="183" t="s">
        <v>2113</v>
      </c>
      <c r="AS529" s="183" t="s">
        <v>448</v>
      </c>
      <c r="AT529" s="183" t="s">
        <v>1817</v>
      </c>
      <c r="AU529" s="183" t="str">
        <f t="shared" si="16"/>
        <v>SMS</v>
      </c>
      <c r="AV529" s="324">
        <f t="shared" si="17"/>
        <v>8221931</v>
      </c>
    </row>
    <row r="530" spans="1:48" x14ac:dyDescent="0.25">
      <c r="A530" s="319" t="s">
        <v>1867</v>
      </c>
      <c r="B530" s="319" t="s">
        <v>1843</v>
      </c>
      <c r="C530" s="319" t="s">
        <v>1868</v>
      </c>
      <c r="D530" s="319" t="s">
        <v>1869</v>
      </c>
      <c r="E530" s="320">
        <v>45829</v>
      </c>
      <c r="F530" s="319" t="s">
        <v>3160</v>
      </c>
      <c r="G530" s="319" t="s">
        <v>1633</v>
      </c>
      <c r="H530" s="319">
        <v>53100010</v>
      </c>
      <c r="I530" s="319" t="s">
        <v>3161</v>
      </c>
      <c r="J530" s="319" t="s">
        <v>1633</v>
      </c>
      <c r="K530" s="319" t="s">
        <v>644</v>
      </c>
      <c r="L530" s="320">
        <v>45829</v>
      </c>
      <c r="M530" s="319" t="s">
        <v>3162</v>
      </c>
      <c r="N530" s="319" t="s">
        <v>1633</v>
      </c>
      <c r="O530" s="320"/>
      <c r="P530" s="319" t="s">
        <v>1873</v>
      </c>
      <c r="Q530" s="319" t="s">
        <v>89</v>
      </c>
      <c r="R530" s="321">
        <v>45.07</v>
      </c>
      <c r="S530" s="319" t="s">
        <v>89</v>
      </c>
      <c r="T530" s="321">
        <v>45.07</v>
      </c>
      <c r="U530" s="319" t="s">
        <v>306</v>
      </c>
      <c r="V530" s="319" t="s">
        <v>307</v>
      </c>
      <c r="W530" s="319" t="s">
        <v>1633</v>
      </c>
      <c r="X530" s="319" t="s">
        <v>1633</v>
      </c>
      <c r="Y530" s="319" t="s">
        <v>1633</v>
      </c>
      <c r="Z530" s="319" t="s">
        <v>1633</v>
      </c>
      <c r="AA530" s="319" t="s">
        <v>1874</v>
      </c>
      <c r="AB530" s="319" t="s">
        <v>1633</v>
      </c>
      <c r="AC530" s="320">
        <v>45829</v>
      </c>
      <c r="AD530" s="319"/>
      <c r="AE530" s="319"/>
      <c r="AF530" s="319" t="s">
        <v>1633</v>
      </c>
      <c r="AG530" s="319" t="s">
        <v>1633</v>
      </c>
      <c r="AH530" s="319" t="s">
        <v>1875</v>
      </c>
      <c r="AI530" s="319" t="s">
        <v>1876</v>
      </c>
      <c r="AJ530" s="322">
        <v>15</v>
      </c>
      <c r="AK530" s="319" t="s">
        <v>1935</v>
      </c>
      <c r="AL530" s="323" t="s">
        <v>1877</v>
      </c>
      <c r="AM530" s="319" t="s">
        <v>3135</v>
      </c>
      <c r="AN530" s="319" t="s">
        <v>3136</v>
      </c>
      <c r="AO530" s="319" t="s">
        <v>1633</v>
      </c>
      <c r="AP530" s="183" t="s">
        <v>1880</v>
      </c>
      <c r="AQ530" s="183" t="s">
        <v>2113</v>
      </c>
      <c r="AS530" s="183" t="s">
        <v>1641</v>
      </c>
      <c r="AT530" s="183" t="s">
        <v>1817</v>
      </c>
      <c r="AU530" s="183" t="str">
        <f t="shared" si="16"/>
        <v>SMS</v>
      </c>
      <c r="AV530" s="324">
        <f t="shared" si="17"/>
        <v>743655</v>
      </c>
    </row>
    <row r="531" spans="1:48" x14ac:dyDescent="0.25">
      <c r="A531" s="319" t="s">
        <v>1867</v>
      </c>
      <c r="B531" s="319" t="s">
        <v>1843</v>
      </c>
      <c r="C531" s="319" t="s">
        <v>1868</v>
      </c>
      <c r="D531" s="319" t="s">
        <v>1869</v>
      </c>
      <c r="E531" s="320">
        <v>45829</v>
      </c>
      <c r="F531" s="319" t="s">
        <v>3163</v>
      </c>
      <c r="G531" s="319" t="s">
        <v>1633</v>
      </c>
      <c r="H531" s="319">
        <v>50200010</v>
      </c>
      <c r="I531" s="319" t="s">
        <v>3161</v>
      </c>
      <c r="J531" s="319" t="s">
        <v>1633</v>
      </c>
      <c r="K531" s="319" t="s">
        <v>1635</v>
      </c>
      <c r="L531" s="320">
        <v>45829</v>
      </c>
      <c r="M531" s="319" t="s">
        <v>3162</v>
      </c>
      <c r="N531" s="319" t="s">
        <v>1633</v>
      </c>
      <c r="O531" s="320"/>
      <c r="P531" s="319" t="s">
        <v>1873</v>
      </c>
      <c r="Q531" s="319" t="s">
        <v>89</v>
      </c>
      <c r="R531" s="321">
        <v>5.24</v>
      </c>
      <c r="S531" s="319" t="s">
        <v>89</v>
      </c>
      <c r="T531" s="321">
        <v>5.24</v>
      </c>
      <c r="U531" s="319" t="s">
        <v>306</v>
      </c>
      <c r="V531" s="319" t="s">
        <v>307</v>
      </c>
      <c r="W531" s="319" t="s">
        <v>1633</v>
      </c>
      <c r="X531" s="319" t="s">
        <v>1633</v>
      </c>
      <c r="Y531" s="319" t="s">
        <v>1633</v>
      </c>
      <c r="Z531" s="319" t="s">
        <v>1633</v>
      </c>
      <c r="AA531" s="319" t="s">
        <v>1874</v>
      </c>
      <c r="AB531" s="319" t="s">
        <v>1633</v>
      </c>
      <c r="AC531" s="320">
        <v>45829</v>
      </c>
      <c r="AD531" s="319"/>
      <c r="AE531" s="319"/>
      <c r="AF531" s="319" t="s">
        <v>1633</v>
      </c>
      <c r="AG531" s="319" t="s">
        <v>1633</v>
      </c>
      <c r="AH531" s="319" t="s">
        <v>1875</v>
      </c>
      <c r="AI531" s="319" t="s">
        <v>1876</v>
      </c>
      <c r="AJ531" s="322">
        <v>37</v>
      </c>
      <c r="AK531" s="319" t="s">
        <v>1709</v>
      </c>
      <c r="AL531" s="323" t="s">
        <v>1877</v>
      </c>
      <c r="AM531" s="319" t="s">
        <v>2065</v>
      </c>
      <c r="AN531" s="319" t="s">
        <v>2066</v>
      </c>
      <c r="AO531" s="319" t="s">
        <v>1633</v>
      </c>
      <c r="AP531" s="183" t="s">
        <v>2861</v>
      </c>
      <c r="AQ531" s="183" t="s">
        <v>2113</v>
      </c>
      <c r="AS531" s="183" t="s">
        <v>1634</v>
      </c>
      <c r="AT531" s="183" t="s">
        <v>1817</v>
      </c>
      <c r="AU531" s="183" t="str">
        <f t="shared" si="16"/>
        <v>SMS</v>
      </c>
      <c r="AV531" s="324">
        <f t="shared" si="17"/>
        <v>86460</v>
      </c>
    </row>
    <row r="532" spans="1:48" x14ac:dyDescent="0.25">
      <c r="A532" s="319" t="s">
        <v>1867</v>
      </c>
      <c r="B532" s="319" t="s">
        <v>1843</v>
      </c>
      <c r="C532" s="319" t="s">
        <v>1868</v>
      </c>
      <c r="D532" s="319" t="s">
        <v>1869</v>
      </c>
      <c r="E532" s="320">
        <v>45829</v>
      </c>
      <c r="F532" s="319" t="s">
        <v>3163</v>
      </c>
      <c r="G532" s="319" t="s">
        <v>1633</v>
      </c>
      <c r="H532" s="319">
        <v>50200010</v>
      </c>
      <c r="I532" s="319" t="s">
        <v>3161</v>
      </c>
      <c r="J532" s="319" t="s">
        <v>1633</v>
      </c>
      <c r="K532" s="319" t="s">
        <v>1635</v>
      </c>
      <c r="L532" s="320">
        <v>45829</v>
      </c>
      <c r="M532" s="319" t="s">
        <v>3162</v>
      </c>
      <c r="N532" s="319" t="s">
        <v>1633</v>
      </c>
      <c r="O532" s="320"/>
      <c r="P532" s="319" t="s">
        <v>1873</v>
      </c>
      <c r="Q532" s="319" t="s">
        <v>89</v>
      </c>
      <c r="R532" s="321">
        <v>11.07</v>
      </c>
      <c r="S532" s="319" t="s">
        <v>89</v>
      </c>
      <c r="T532" s="321">
        <v>11.07</v>
      </c>
      <c r="U532" s="319" t="s">
        <v>306</v>
      </c>
      <c r="V532" s="319" t="s">
        <v>307</v>
      </c>
      <c r="W532" s="319" t="s">
        <v>1633</v>
      </c>
      <c r="X532" s="319" t="s">
        <v>1633</v>
      </c>
      <c r="Y532" s="319" t="s">
        <v>1633</v>
      </c>
      <c r="Z532" s="319" t="s">
        <v>1633</v>
      </c>
      <c r="AA532" s="319" t="s">
        <v>1874</v>
      </c>
      <c r="AB532" s="319" t="s">
        <v>1633</v>
      </c>
      <c r="AC532" s="320">
        <v>45829</v>
      </c>
      <c r="AD532" s="319"/>
      <c r="AE532" s="319"/>
      <c r="AF532" s="319" t="s">
        <v>1633</v>
      </c>
      <c r="AG532" s="319" t="s">
        <v>1633</v>
      </c>
      <c r="AH532" s="319" t="s">
        <v>1875</v>
      </c>
      <c r="AI532" s="319" t="s">
        <v>1876</v>
      </c>
      <c r="AJ532" s="322">
        <v>37</v>
      </c>
      <c r="AK532" s="319" t="s">
        <v>2049</v>
      </c>
      <c r="AL532" s="323" t="s">
        <v>1877</v>
      </c>
      <c r="AM532" s="319" t="s">
        <v>2050</v>
      </c>
      <c r="AN532" s="319" t="s">
        <v>2051</v>
      </c>
      <c r="AO532" s="319" t="s">
        <v>1633</v>
      </c>
      <c r="AP532" s="183" t="s">
        <v>2861</v>
      </c>
      <c r="AQ532" s="183" t="s">
        <v>2113</v>
      </c>
      <c r="AS532" s="183" t="s">
        <v>1634</v>
      </c>
      <c r="AT532" s="183" t="s">
        <v>1817</v>
      </c>
      <c r="AU532" s="183" t="str">
        <f t="shared" si="16"/>
        <v>SMS</v>
      </c>
      <c r="AV532" s="324">
        <f t="shared" si="17"/>
        <v>182655</v>
      </c>
    </row>
    <row r="533" spans="1:48" x14ac:dyDescent="0.25">
      <c r="A533" s="319" t="s">
        <v>1867</v>
      </c>
      <c r="B533" s="319" t="s">
        <v>1843</v>
      </c>
      <c r="C533" s="319" t="s">
        <v>1868</v>
      </c>
      <c r="D533" s="319" t="s">
        <v>1869</v>
      </c>
      <c r="E533" s="320">
        <v>45831</v>
      </c>
      <c r="F533" s="319" t="s">
        <v>3164</v>
      </c>
      <c r="G533" s="319" t="s">
        <v>1633</v>
      </c>
      <c r="H533" s="319">
        <v>50200010</v>
      </c>
      <c r="I533" s="319" t="s">
        <v>3165</v>
      </c>
      <c r="J533" s="319" t="s">
        <v>1633</v>
      </c>
      <c r="K533" s="319" t="s">
        <v>1635</v>
      </c>
      <c r="L533" s="320">
        <v>45831</v>
      </c>
      <c r="M533" s="319" t="s">
        <v>3166</v>
      </c>
      <c r="N533" s="319" t="s">
        <v>1633</v>
      </c>
      <c r="O533" s="320"/>
      <c r="P533" s="319" t="s">
        <v>1873</v>
      </c>
      <c r="Q533" s="319" t="s">
        <v>89</v>
      </c>
      <c r="R533" s="321">
        <v>8.2100000000000009</v>
      </c>
      <c r="S533" s="319" t="s">
        <v>89</v>
      </c>
      <c r="T533" s="321">
        <v>8.2100000000000009</v>
      </c>
      <c r="U533" s="319" t="s">
        <v>306</v>
      </c>
      <c r="V533" s="319" t="s">
        <v>307</v>
      </c>
      <c r="W533" s="319" t="s">
        <v>1633</v>
      </c>
      <c r="X533" s="319" t="s">
        <v>1633</v>
      </c>
      <c r="Y533" s="319" t="s">
        <v>1633</v>
      </c>
      <c r="Z533" s="319" t="s">
        <v>1633</v>
      </c>
      <c r="AA533" s="319" t="s">
        <v>1874</v>
      </c>
      <c r="AB533" s="319" t="s">
        <v>1633</v>
      </c>
      <c r="AC533" s="320">
        <v>45831</v>
      </c>
      <c r="AD533" s="319"/>
      <c r="AE533" s="319"/>
      <c r="AF533" s="319" t="s">
        <v>1633</v>
      </c>
      <c r="AG533" s="319" t="s">
        <v>1633</v>
      </c>
      <c r="AH533" s="319" t="s">
        <v>1875</v>
      </c>
      <c r="AI533" s="319" t="s">
        <v>1876</v>
      </c>
      <c r="AJ533" s="322">
        <v>6</v>
      </c>
      <c r="AK533" s="319" t="s">
        <v>1709</v>
      </c>
      <c r="AL533" s="323" t="s">
        <v>1877</v>
      </c>
      <c r="AM533" s="319" t="s">
        <v>2063</v>
      </c>
      <c r="AN533" s="319" t="s">
        <v>2064</v>
      </c>
      <c r="AO533" s="319" t="s">
        <v>1633</v>
      </c>
      <c r="AP533" s="183" t="s">
        <v>2861</v>
      </c>
      <c r="AQ533" s="183" t="s">
        <v>2113</v>
      </c>
      <c r="AS533" s="183" t="s">
        <v>1634</v>
      </c>
      <c r="AT533" s="183" t="s">
        <v>1817</v>
      </c>
      <c r="AU533" s="183" t="str">
        <f t="shared" si="16"/>
        <v>SMS</v>
      </c>
      <c r="AV533" s="324">
        <f t="shared" si="17"/>
        <v>135465</v>
      </c>
    </row>
    <row r="534" spans="1:48" x14ac:dyDescent="0.25">
      <c r="A534" s="319" t="s">
        <v>1867</v>
      </c>
      <c r="B534" s="319" t="s">
        <v>1843</v>
      </c>
      <c r="C534" s="319" t="s">
        <v>1868</v>
      </c>
      <c r="D534" s="319" t="s">
        <v>1869</v>
      </c>
      <c r="E534" s="320">
        <v>45831</v>
      </c>
      <c r="F534" s="319" t="s">
        <v>3167</v>
      </c>
      <c r="G534" s="319" t="s">
        <v>1633</v>
      </c>
      <c r="H534" s="319">
        <v>53100010</v>
      </c>
      <c r="I534" s="319" t="s">
        <v>3165</v>
      </c>
      <c r="J534" s="319" t="s">
        <v>1633</v>
      </c>
      <c r="K534" s="319" t="s">
        <v>644</v>
      </c>
      <c r="L534" s="320">
        <v>45831</v>
      </c>
      <c r="M534" s="319" t="s">
        <v>3166</v>
      </c>
      <c r="N534" s="319" t="s">
        <v>1633</v>
      </c>
      <c r="O534" s="320"/>
      <c r="P534" s="319" t="s">
        <v>1873</v>
      </c>
      <c r="Q534" s="319" t="s">
        <v>89</v>
      </c>
      <c r="R534" s="321">
        <v>33.4</v>
      </c>
      <c r="S534" s="319" t="s">
        <v>89</v>
      </c>
      <c r="T534" s="321">
        <v>33.4</v>
      </c>
      <c r="U534" s="319" t="s">
        <v>306</v>
      </c>
      <c r="V534" s="319" t="s">
        <v>307</v>
      </c>
      <c r="W534" s="319" t="s">
        <v>1633</v>
      </c>
      <c r="X534" s="319" t="s">
        <v>1633</v>
      </c>
      <c r="Y534" s="319" t="s">
        <v>1633</v>
      </c>
      <c r="Z534" s="319" t="s">
        <v>1633</v>
      </c>
      <c r="AA534" s="319" t="s">
        <v>1874</v>
      </c>
      <c r="AB534" s="319" t="s">
        <v>1633</v>
      </c>
      <c r="AC534" s="320">
        <v>45831</v>
      </c>
      <c r="AD534" s="319"/>
      <c r="AE534" s="319"/>
      <c r="AF534" s="319" t="s">
        <v>1633</v>
      </c>
      <c r="AG534" s="319" t="s">
        <v>1633</v>
      </c>
      <c r="AH534" s="319" t="s">
        <v>1875</v>
      </c>
      <c r="AI534" s="319" t="s">
        <v>1876</v>
      </c>
      <c r="AJ534" s="322">
        <v>2</v>
      </c>
      <c r="AK534" s="319" t="s">
        <v>1709</v>
      </c>
      <c r="AL534" s="323" t="s">
        <v>1877</v>
      </c>
      <c r="AM534" s="319" t="s">
        <v>3168</v>
      </c>
      <c r="AN534" s="319" t="s">
        <v>3169</v>
      </c>
      <c r="AO534" s="319" t="s">
        <v>1633</v>
      </c>
      <c r="AP534" s="183" t="s">
        <v>1880</v>
      </c>
      <c r="AQ534" s="183" t="s">
        <v>2113</v>
      </c>
      <c r="AS534" s="183" t="s">
        <v>1641</v>
      </c>
      <c r="AT534" s="183" t="s">
        <v>1817</v>
      </c>
      <c r="AU534" s="183" t="str">
        <f t="shared" si="16"/>
        <v>SMS</v>
      </c>
      <c r="AV534" s="324">
        <f t="shared" si="17"/>
        <v>551100</v>
      </c>
    </row>
    <row r="535" spans="1:48" x14ac:dyDescent="0.25">
      <c r="A535" s="319" t="s">
        <v>1867</v>
      </c>
      <c r="B535" s="319" t="s">
        <v>1843</v>
      </c>
      <c r="C535" s="319" t="s">
        <v>1868</v>
      </c>
      <c r="D535" s="319" t="s">
        <v>1869</v>
      </c>
      <c r="E535" s="320">
        <v>45831</v>
      </c>
      <c r="F535" s="319" t="s">
        <v>3170</v>
      </c>
      <c r="G535" s="319" t="s">
        <v>1633</v>
      </c>
      <c r="H535" s="319">
        <v>53100010</v>
      </c>
      <c r="I535" s="319" t="s">
        <v>3165</v>
      </c>
      <c r="J535" s="319" t="s">
        <v>1633</v>
      </c>
      <c r="K535" s="319" t="s">
        <v>644</v>
      </c>
      <c r="L535" s="320">
        <v>45831</v>
      </c>
      <c r="M535" s="319" t="s">
        <v>3166</v>
      </c>
      <c r="N535" s="319" t="s">
        <v>1633</v>
      </c>
      <c r="O535" s="320"/>
      <c r="P535" s="319" t="s">
        <v>1873</v>
      </c>
      <c r="Q535" s="319" t="s">
        <v>89</v>
      </c>
      <c r="R535" s="321">
        <v>33.4</v>
      </c>
      <c r="S535" s="319" t="s">
        <v>89</v>
      </c>
      <c r="T535" s="321">
        <v>33.4</v>
      </c>
      <c r="U535" s="319" t="s">
        <v>306</v>
      </c>
      <c r="V535" s="319" t="s">
        <v>307</v>
      </c>
      <c r="W535" s="319" t="s">
        <v>1633</v>
      </c>
      <c r="X535" s="319" t="s">
        <v>1633</v>
      </c>
      <c r="Y535" s="319" t="s">
        <v>1633</v>
      </c>
      <c r="Z535" s="319" t="s">
        <v>1633</v>
      </c>
      <c r="AA535" s="319" t="s">
        <v>1874</v>
      </c>
      <c r="AB535" s="319" t="s">
        <v>1633</v>
      </c>
      <c r="AC535" s="320">
        <v>45831</v>
      </c>
      <c r="AD535" s="319"/>
      <c r="AE535" s="319"/>
      <c r="AF535" s="319" t="s">
        <v>1633</v>
      </c>
      <c r="AG535" s="319" t="s">
        <v>1633</v>
      </c>
      <c r="AH535" s="319" t="s">
        <v>1875</v>
      </c>
      <c r="AI535" s="319" t="s">
        <v>1876</v>
      </c>
      <c r="AJ535" s="322">
        <v>2</v>
      </c>
      <c r="AK535" s="319" t="s">
        <v>1709</v>
      </c>
      <c r="AL535" s="323" t="s">
        <v>1877</v>
      </c>
      <c r="AM535" s="319" t="s">
        <v>3171</v>
      </c>
      <c r="AN535" s="319" t="s">
        <v>3172</v>
      </c>
      <c r="AO535" s="319" t="s">
        <v>1633</v>
      </c>
      <c r="AP535" s="183" t="s">
        <v>1880</v>
      </c>
      <c r="AQ535" s="183" t="s">
        <v>2113</v>
      </c>
      <c r="AS535" s="183" t="s">
        <v>1641</v>
      </c>
      <c r="AT535" s="183" t="s">
        <v>1817</v>
      </c>
      <c r="AU535" s="183" t="str">
        <f t="shared" si="16"/>
        <v>SMS</v>
      </c>
      <c r="AV535" s="324">
        <f t="shared" si="17"/>
        <v>551100</v>
      </c>
    </row>
    <row r="536" spans="1:48" x14ac:dyDescent="0.25">
      <c r="A536" s="319" t="s">
        <v>1867</v>
      </c>
      <c r="B536" s="319" t="s">
        <v>1843</v>
      </c>
      <c r="C536" s="319" t="s">
        <v>1868</v>
      </c>
      <c r="D536" s="319" t="s">
        <v>1869</v>
      </c>
      <c r="E536" s="320">
        <v>45831</v>
      </c>
      <c r="F536" s="319" t="s">
        <v>3173</v>
      </c>
      <c r="G536" s="319" t="s">
        <v>1633</v>
      </c>
      <c r="H536" s="319">
        <v>53100010</v>
      </c>
      <c r="I536" s="319" t="s">
        <v>3165</v>
      </c>
      <c r="J536" s="319" t="s">
        <v>1633</v>
      </c>
      <c r="K536" s="319" t="s">
        <v>644</v>
      </c>
      <c r="L536" s="320">
        <v>45831</v>
      </c>
      <c r="M536" s="319" t="s">
        <v>3166</v>
      </c>
      <c r="N536" s="319" t="s">
        <v>1633</v>
      </c>
      <c r="O536" s="320"/>
      <c r="P536" s="319" t="s">
        <v>1873</v>
      </c>
      <c r="Q536" s="319" t="s">
        <v>89</v>
      </c>
      <c r="R536" s="321">
        <v>27.88</v>
      </c>
      <c r="S536" s="319" t="s">
        <v>89</v>
      </c>
      <c r="T536" s="321">
        <v>27.88</v>
      </c>
      <c r="U536" s="319" t="s">
        <v>306</v>
      </c>
      <c r="V536" s="319" t="s">
        <v>307</v>
      </c>
      <c r="W536" s="319" t="s">
        <v>1633</v>
      </c>
      <c r="X536" s="319" t="s">
        <v>1633</v>
      </c>
      <c r="Y536" s="319" t="s">
        <v>1633</v>
      </c>
      <c r="Z536" s="319" t="s">
        <v>1633</v>
      </c>
      <c r="AA536" s="319" t="s">
        <v>1874</v>
      </c>
      <c r="AB536" s="319" t="s">
        <v>1633</v>
      </c>
      <c r="AC536" s="320">
        <v>45831</v>
      </c>
      <c r="AD536" s="319"/>
      <c r="AE536" s="319"/>
      <c r="AF536" s="319" t="s">
        <v>1633</v>
      </c>
      <c r="AG536" s="319" t="s">
        <v>1633</v>
      </c>
      <c r="AH536" s="319" t="s">
        <v>1875</v>
      </c>
      <c r="AI536" s="319" t="s">
        <v>1876</v>
      </c>
      <c r="AJ536" s="322">
        <v>2</v>
      </c>
      <c r="AK536" s="319" t="s">
        <v>1709</v>
      </c>
      <c r="AL536" s="323" t="s">
        <v>1877</v>
      </c>
      <c r="AM536" s="319" t="s">
        <v>3174</v>
      </c>
      <c r="AN536" s="319" t="s">
        <v>3175</v>
      </c>
      <c r="AO536" s="319" t="s">
        <v>1633</v>
      </c>
      <c r="AP536" s="183" t="s">
        <v>1880</v>
      </c>
      <c r="AQ536" s="183" t="s">
        <v>2113</v>
      </c>
      <c r="AS536" s="183" t="s">
        <v>1641</v>
      </c>
      <c r="AT536" s="183" t="s">
        <v>1817</v>
      </c>
      <c r="AU536" s="183" t="str">
        <f t="shared" si="16"/>
        <v>SMS</v>
      </c>
      <c r="AV536" s="324">
        <f t="shared" si="17"/>
        <v>460020</v>
      </c>
    </row>
    <row r="537" spans="1:48" x14ac:dyDescent="0.25">
      <c r="A537" s="319" t="s">
        <v>1867</v>
      </c>
      <c r="B537" s="319" t="s">
        <v>1843</v>
      </c>
      <c r="C537" s="319" t="s">
        <v>1868</v>
      </c>
      <c r="D537" s="319" t="s">
        <v>1888</v>
      </c>
      <c r="E537" s="320">
        <v>45831</v>
      </c>
      <c r="F537" s="319" t="s">
        <v>1633</v>
      </c>
      <c r="G537" s="319" t="s">
        <v>1633</v>
      </c>
      <c r="H537" s="319">
        <v>50800020</v>
      </c>
      <c r="I537" s="319" t="s">
        <v>3176</v>
      </c>
      <c r="J537" s="319" t="s">
        <v>1633</v>
      </c>
      <c r="K537" s="319" t="s">
        <v>454</v>
      </c>
      <c r="L537" s="320">
        <v>45831</v>
      </c>
      <c r="M537" s="319" t="s">
        <v>3166</v>
      </c>
      <c r="N537" s="319" t="s">
        <v>3177</v>
      </c>
      <c r="O537" s="320"/>
      <c r="P537" s="319" t="s">
        <v>1873</v>
      </c>
      <c r="Q537" s="319" t="s">
        <v>1534</v>
      </c>
      <c r="R537" s="322">
        <v>250000</v>
      </c>
      <c r="S537" s="319" t="s">
        <v>89</v>
      </c>
      <c r="T537" s="321">
        <v>15.37</v>
      </c>
      <c r="U537" s="319" t="s">
        <v>306</v>
      </c>
      <c r="V537" s="319" t="s">
        <v>307</v>
      </c>
      <c r="W537" s="319" t="s">
        <v>1633</v>
      </c>
      <c r="X537" s="319" t="s">
        <v>1633</v>
      </c>
      <c r="Y537" s="319" t="s">
        <v>1633</v>
      </c>
      <c r="Z537" s="319" t="s">
        <v>1633</v>
      </c>
      <c r="AA537" s="319" t="s">
        <v>1874</v>
      </c>
      <c r="AB537" s="319" t="s">
        <v>1633</v>
      </c>
      <c r="AC537" s="320">
        <v>45831</v>
      </c>
      <c r="AD537" s="319"/>
      <c r="AE537" s="319"/>
      <c r="AF537" s="319" t="s">
        <v>1633</v>
      </c>
      <c r="AG537" s="319" t="s">
        <v>3178</v>
      </c>
      <c r="AH537" s="319" t="s">
        <v>1875</v>
      </c>
      <c r="AI537" s="319" t="s">
        <v>1876</v>
      </c>
      <c r="AJ537" s="322">
        <v>1</v>
      </c>
      <c r="AK537" s="319" t="s">
        <v>2039</v>
      </c>
      <c r="AL537" s="323" t="s">
        <v>1877</v>
      </c>
      <c r="AM537" s="319" t="s">
        <v>1633</v>
      </c>
      <c r="AN537" s="319" t="s">
        <v>1633</v>
      </c>
      <c r="AO537" s="319" t="s">
        <v>1633</v>
      </c>
      <c r="AP537" s="183" t="s">
        <v>1880</v>
      </c>
      <c r="AQ537" s="183" t="s">
        <v>2113</v>
      </c>
      <c r="AS537" s="183" t="s">
        <v>1641</v>
      </c>
      <c r="AT537" s="183" t="s">
        <v>1817</v>
      </c>
      <c r="AU537" s="183" t="str">
        <f t="shared" si="16"/>
        <v>SMS</v>
      </c>
      <c r="AV537" s="324">
        <f t="shared" si="17"/>
        <v>250000</v>
      </c>
    </row>
    <row r="538" spans="1:48" x14ac:dyDescent="0.25">
      <c r="A538" s="319" t="s">
        <v>1867</v>
      </c>
      <c r="B538" s="319" t="s">
        <v>1843</v>
      </c>
      <c r="C538" s="319" t="s">
        <v>1868</v>
      </c>
      <c r="D538" s="319" t="s">
        <v>1869</v>
      </c>
      <c r="E538" s="320">
        <v>45831</v>
      </c>
      <c r="F538" s="319" t="s">
        <v>3179</v>
      </c>
      <c r="G538" s="319" t="s">
        <v>1633</v>
      </c>
      <c r="H538" s="319">
        <v>50200010</v>
      </c>
      <c r="I538" s="319" t="s">
        <v>3180</v>
      </c>
      <c r="J538" s="319" t="s">
        <v>1633</v>
      </c>
      <c r="K538" s="319" t="s">
        <v>1635</v>
      </c>
      <c r="L538" s="320">
        <v>45831</v>
      </c>
      <c r="M538" s="319" t="s">
        <v>3166</v>
      </c>
      <c r="N538" s="319" t="s">
        <v>1633</v>
      </c>
      <c r="O538" s="320"/>
      <c r="P538" s="319" t="s">
        <v>1873</v>
      </c>
      <c r="Q538" s="319" t="s">
        <v>89</v>
      </c>
      <c r="R538" s="321">
        <v>3.16</v>
      </c>
      <c r="S538" s="319" t="s">
        <v>89</v>
      </c>
      <c r="T538" s="321">
        <v>3.16</v>
      </c>
      <c r="U538" s="319" t="s">
        <v>306</v>
      </c>
      <c r="V538" s="319" t="s">
        <v>307</v>
      </c>
      <c r="W538" s="319" t="s">
        <v>1633</v>
      </c>
      <c r="X538" s="319" t="s">
        <v>1633</v>
      </c>
      <c r="Y538" s="319" t="s">
        <v>1633</v>
      </c>
      <c r="Z538" s="319" t="s">
        <v>1633</v>
      </c>
      <c r="AA538" s="319" t="s">
        <v>1874</v>
      </c>
      <c r="AB538" s="319" t="s">
        <v>1633</v>
      </c>
      <c r="AC538" s="320">
        <v>45831</v>
      </c>
      <c r="AD538" s="319"/>
      <c r="AE538" s="319"/>
      <c r="AF538" s="319" t="s">
        <v>1633</v>
      </c>
      <c r="AG538" s="319" t="s">
        <v>1633</v>
      </c>
      <c r="AH538" s="319" t="s">
        <v>1875</v>
      </c>
      <c r="AI538" s="319" t="s">
        <v>1876</v>
      </c>
      <c r="AJ538" s="322">
        <v>1</v>
      </c>
      <c r="AK538" s="319" t="s">
        <v>2039</v>
      </c>
      <c r="AL538" s="323" t="s">
        <v>1877</v>
      </c>
      <c r="AM538" s="319" t="s">
        <v>2059</v>
      </c>
      <c r="AN538" s="319" t="s">
        <v>2060</v>
      </c>
      <c r="AO538" s="319" t="s">
        <v>1633</v>
      </c>
      <c r="AP538" s="183" t="s">
        <v>2861</v>
      </c>
      <c r="AQ538" s="183" t="s">
        <v>2113</v>
      </c>
      <c r="AS538" s="183" t="s">
        <v>1634</v>
      </c>
      <c r="AT538" s="183" t="s">
        <v>1817</v>
      </c>
      <c r="AU538" s="183" t="str">
        <f t="shared" si="16"/>
        <v>SMS</v>
      </c>
      <c r="AV538" s="324">
        <f t="shared" si="17"/>
        <v>52140</v>
      </c>
    </row>
    <row r="539" spans="1:48" x14ac:dyDescent="0.25">
      <c r="A539" s="319" t="s">
        <v>1867</v>
      </c>
      <c r="B539" s="319" t="s">
        <v>1843</v>
      </c>
      <c r="C539" s="319" t="s">
        <v>1868</v>
      </c>
      <c r="D539" s="319" t="s">
        <v>1869</v>
      </c>
      <c r="E539" s="320">
        <v>45831</v>
      </c>
      <c r="F539" s="319" t="s">
        <v>3181</v>
      </c>
      <c r="G539" s="319" t="s">
        <v>1633</v>
      </c>
      <c r="H539" s="319">
        <v>50200010</v>
      </c>
      <c r="I539" s="319" t="s">
        <v>3180</v>
      </c>
      <c r="J539" s="319" t="s">
        <v>1633</v>
      </c>
      <c r="K539" s="319" t="s">
        <v>1635</v>
      </c>
      <c r="L539" s="320">
        <v>45831</v>
      </c>
      <c r="M539" s="319" t="s">
        <v>3166</v>
      </c>
      <c r="N539" s="319" t="s">
        <v>1633</v>
      </c>
      <c r="O539" s="320"/>
      <c r="P539" s="319" t="s">
        <v>1873</v>
      </c>
      <c r="Q539" s="319" t="s">
        <v>89</v>
      </c>
      <c r="R539" s="321">
        <v>13.5</v>
      </c>
      <c r="S539" s="319" t="s">
        <v>89</v>
      </c>
      <c r="T539" s="321">
        <v>13.5</v>
      </c>
      <c r="U539" s="319" t="s">
        <v>306</v>
      </c>
      <c r="V539" s="319" t="s">
        <v>307</v>
      </c>
      <c r="W539" s="319" t="s">
        <v>1633</v>
      </c>
      <c r="X539" s="319" t="s">
        <v>1633</v>
      </c>
      <c r="Y539" s="319" t="s">
        <v>1633</v>
      </c>
      <c r="Z539" s="319" t="s">
        <v>1633</v>
      </c>
      <c r="AA539" s="319" t="s">
        <v>1874</v>
      </c>
      <c r="AB539" s="319" t="s">
        <v>1633</v>
      </c>
      <c r="AC539" s="320">
        <v>45831</v>
      </c>
      <c r="AD539" s="319"/>
      <c r="AE539" s="319"/>
      <c r="AF539" s="319" t="s">
        <v>1633</v>
      </c>
      <c r="AG539" s="319" t="s">
        <v>1633</v>
      </c>
      <c r="AH539" s="319" t="s">
        <v>1875</v>
      </c>
      <c r="AI539" s="319" t="s">
        <v>1876</v>
      </c>
      <c r="AJ539" s="322">
        <v>10</v>
      </c>
      <c r="AK539" s="319" t="s">
        <v>1709</v>
      </c>
      <c r="AL539" s="323" t="s">
        <v>1877</v>
      </c>
      <c r="AM539" s="319" t="s">
        <v>2120</v>
      </c>
      <c r="AN539" s="319" t="s">
        <v>2121</v>
      </c>
      <c r="AO539" s="319" t="s">
        <v>1633</v>
      </c>
      <c r="AP539" s="183" t="s">
        <v>2861</v>
      </c>
      <c r="AQ539" s="183" t="s">
        <v>2113</v>
      </c>
      <c r="AS539" s="183" t="s">
        <v>1634</v>
      </c>
      <c r="AT539" s="183" t="s">
        <v>1817</v>
      </c>
      <c r="AU539" s="183" t="str">
        <f t="shared" si="16"/>
        <v>SMS</v>
      </c>
      <c r="AV539" s="324">
        <f t="shared" si="17"/>
        <v>222750</v>
      </c>
    </row>
    <row r="540" spans="1:48" x14ac:dyDescent="0.25">
      <c r="A540" s="319" t="s">
        <v>1867</v>
      </c>
      <c r="B540" s="319" t="s">
        <v>1843</v>
      </c>
      <c r="C540" s="319" t="s">
        <v>1868</v>
      </c>
      <c r="D540" s="319" t="s">
        <v>1869</v>
      </c>
      <c r="E540" s="320">
        <v>45831</v>
      </c>
      <c r="F540" s="319" t="s">
        <v>3181</v>
      </c>
      <c r="G540" s="319" t="s">
        <v>1633</v>
      </c>
      <c r="H540" s="319">
        <v>50200010</v>
      </c>
      <c r="I540" s="319" t="s">
        <v>3180</v>
      </c>
      <c r="J540" s="319" t="s">
        <v>1633</v>
      </c>
      <c r="K540" s="319" t="s">
        <v>1635</v>
      </c>
      <c r="L540" s="320">
        <v>45831</v>
      </c>
      <c r="M540" s="319" t="s">
        <v>3166</v>
      </c>
      <c r="N540" s="319" t="s">
        <v>1633</v>
      </c>
      <c r="O540" s="320"/>
      <c r="P540" s="319" t="s">
        <v>1873</v>
      </c>
      <c r="Q540" s="319" t="s">
        <v>89</v>
      </c>
      <c r="R540" s="321">
        <v>4.3</v>
      </c>
      <c r="S540" s="319" t="s">
        <v>89</v>
      </c>
      <c r="T540" s="321">
        <v>4.3</v>
      </c>
      <c r="U540" s="319" t="s">
        <v>306</v>
      </c>
      <c r="V540" s="319" t="s">
        <v>307</v>
      </c>
      <c r="W540" s="319" t="s">
        <v>1633</v>
      </c>
      <c r="X540" s="319" t="s">
        <v>1633</v>
      </c>
      <c r="Y540" s="319" t="s">
        <v>1633</v>
      </c>
      <c r="Z540" s="319" t="s">
        <v>1633</v>
      </c>
      <c r="AA540" s="319" t="s">
        <v>1874</v>
      </c>
      <c r="AB540" s="319" t="s">
        <v>1633</v>
      </c>
      <c r="AC540" s="320">
        <v>45831</v>
      </c>
      <c r="AD540" s="319"/>
      <c r="AE540" s="319"/>
      <c r="AF540" s="319" t="s">
        <v>1633</v>
      </c>
      <c r="AG540" s="319" t="s">
        <v>1633</v>
      </c>
      <c r="AH540" s="319" t="s">
        <v>1875</v>
      </c>
      <c r="AI540" s="319" t="s">
        <v>1876</v>
      </c>
      <c r="AJ540" s="322">
        <v>10</v>
      </c>
      <c r="AK540" s="319" t="s">
        <v>1709</v>
      </c>
      <c r="AL540" s="323" t="s">
        <v>1877</v>
      </c>
      <c r="AM540" s="319" t="s">
        <v>2098</v>
      </c>
      <c r="AN540" s="319" t="s">
        <v>2099</v>
      </c>
      <c r="AO540" s="319" t="s">
        <v>1633</v>
      </c>
      <c r="AP540" s="183" t="s">
        <v>2861</v>
      </c>
      <c r="AQ540" s="183" t="s">
        <v>2113</v>
      </c>
      <c r="AS540" s="183" t="s">
        <v>1634</v>
      </c>
      <c r="AT540" s="183" t="s">
        <v>1817</v>
      </c>
      <c r="AU540" s="183" t="str">
        <f t="shared" si="16"/>
        <v>SMS</v>
      </c>
      <c r="AV540" s="324">
        <f t="shared" si="17"/>
        <v>70950</v>
      </c>
    </row>
    <row r="541" spans="1:48" x14ac:dyDescent="0.25">
      <c r="A541" s="319" t="s">
        <v>1867</v>
      </c>
      <c r="B541" s="319" t="s">
        <v>1843</v>
      </c>
      <c r="C541" s="319" t="s">
        <v>1868</v>
      </c>
      <c r="D541" s="319" t="s">
        <v>1869</v>
      </c>
      <c r="E541" s="320">
        <v>45831</v>
      </c>
      <c r="F541" s="319" t="s">
        <v>3181</v>
      </c>
      <c r="G541" s="319" t="s">
        <v>1633</v>
      </c>
      <c r="H541" s="319">
        <v>50200010</v>
      </c>
      <c r="I541" s="319" t="s">
        <v>3180</v>
      </c>
      <c r="J541" s="319" t="s">
        <v>1633</v>
      </c>
      <c r="K541" s="319" t="s">
        <v>1635</v>
      </c>
      <c r="L541" s="320">
        <v>45831</v>
      </c>
      <c r="M541" s="319" t="s">
        <v>3166</v>
      </c>
      <c r="N541" s="319" t="s">
        <v>1633</v>
      </c>
      <c r="O541" s="320"/>
      <c r="P541" s="319" t="s">
        <v>1873</v>
      </c>
      <c r="Q541" s="319" t="s">
        <v>89</v>
      </c>
      <c r="R541" s="321">
        <v>1.67</v>
      </c>
      <c r="S541" s="319" t="s">
        <v>89</v>
      </c>
      <c r="T541" s="321">
        <v>1.67</v>
      </c>
      <c r="U541" s="319" t="s">
        <v>306</v>
      </c>
      <c r="V541" s="319" t="s">
        <v>307</v>
      </c>
      <c r="W541" s="319" t="s">
        <v>1633</v>
      </c>
      <c r="X541" s="319" t="s">
        <v>1633</v>
      </c>
      <c r="Y541" s="319" t="s">
        <v>1633</v>
      </c>
      <c r="Z541" s="319" t="s">
        <v>1633</v>
      </c>
      <c r="AA541" s="319" t="s">
        <v>1874</v>
      </c>
      <c r="AB541" s="319" t="s">
        <v>1633</v>
      </c>
      <c r="AC541" s="320">
        <v>45831</v>
      </c>
      <c r="AD541" s="319"/>
      <c r="AE541" s="319"/>
      <c r="AF541" s="319" t="s">
        <v>1633</v>
      </c>
      <c r="AG541" s="319" t="s">
        <v>1633</v>
      </c>
      <c r="AH541" s="319" t="s">
        <v>1875</v>
      </c>
      <c r="AI541" s="319" t="s">
        <v>1876</v>
      </c>
      <c r="AJ541" s="322">
        <v>3</v>
      </c>
      <c r="AK541" s="319" t="s">
        <v>1709</v>
      </c>
      <c r="AL541" s="323" t="s">
        <v>1877</v>
      </c>
      <c r="AM541" s="319" t="s">
        <v>2122</v>
      </c>
      <c r="AN541" s="319" t="s">
        <v>2123</v>
      </c>
      <c r="AO541" s="319" t="s">
        <v>1633</v>
      </c>
      <c r="AP541" s="183" t="s">
        <v>2861</v>
      </c>
      <c r="AQ541" s="183" t="s">
        <v>2113</v>
      </c>
      <c r="AS541" s="183" t="s">
        <v>1634</v>
      </c>
      <c r="AT541" s="183" t="s">
        <v>1817</v>
      </c>
      <c r="AU541" s="183" t="str">
        <f t="shared" si="16"/>
        <v>SMS</v>
      </c>
      <c r="AV541" s="324">
        <f t="shared" si="17"/>
        <v>27555</v>
      </c>
    </row>
    <row r="542" spans="1:48" x14ac:dyDescent="0.25">
      <c r="A542" s="319" t="s">
        <v>1867</v>
      </c>
      <c r="B542" s="319" t="s">
        <v>1843</v>
      </c>
      <c r="C542" s="319" t="s">
        <v>1868</v>
      </c>
      <c r="D542" s="319" t="s">
        <v>1869</v>
      </c>
      <c r="E542" s="320">
        <v>45831</v>
      </c>
      <c r="F542" s="319" t="s">
        <v>3181</v>
      </c>
      <c r="G542" s="319" t="s">
        <v>1633</v>
      </c>
      <c r="H542" s="319">
        <v>50200010</v>
      </c>
      <c r="I542" s="319" t="s">
        <v>3180</v>
      </c>
      <c r="J542" s="319" t="s">
        <v>1633</v>
      </c>
      <c r="K542" s="319" t="s">
        <v>1635</v>
      </c>
      <c r="L542" s="320">
        <v>45831</v>
      </c>
      <c r="M542" s="319" t="s">
        <v>3166</v>
      </c>
      <c r="N542" s="319" t="s">
        <v>1633</v>
      </c>
      <c r="O542" s="320"/>
      <c r="P542" s="319" t="s">
        <v>1873</v>
      </c>
      <c r="Q542" s="319" t="s">
        <v>89</v>
      </c>
      <c r="R542" s="321">
        <v>10.130000000000001</v>
      </c>
      <c r="S542" s="319" t="s">
        <v>89</v>
      </c>
      <c r="T542" s="321">
        <v>10.130000000000001</v>
      </c>
      <c r="U542" s="319" t="s">
        <v>306</v>
      </c>
      <c r="V542" s="319" t="s">
        <v>307</v>
      </c>
      <c r="W542" s="319" t="s">
        <v>1633</v>
      </c>
      <c r="X542" s="319" t="s">
        <v>1633</v>
      </c>
      <c r="Y542" s="319" t="s">
        <v>1633</v>
      </c>
      <c r="Z542" s="319" t="s">
        <v>1633</v>
      </c>
      <c r="AA542" s="319" t="s">
        <v>1874</v>
      </c>
      <c r="AB542" s="319" t="s">
        <v>1633</v>
      </c>
      <c r="AC542" s="320">
        <v>45831</v>
      </c>
      <c r="AD542" s="319"/>
      <c r="AE542" s="319"/>
      <c r="AF542" s="319" t="s">
        <v>1633</v>
      </c>
      <c r="AG542" s="319" t="s">
        <v>1633</v>
      </c>
      <c r="AH542" s="319" t="s">
        <v>1875</v>
      </c>
      <c r="AI542" s="319" t="s">
        <v>1876</v>
      </c>
      <c r="AJ542" s="322">
        <v>30</v>
      </c>
      <c r="AK542" s="319" t="s">
        <v>1980</v>
      </c>
      <c r="AL542" s="323" t="s">
        <v>1877</v>
      </c>
      <c r="AM542" s="319" t="s">
        <v>2128</v>
      </c>
      <c r="AN542" s="319" t="s">
        <v>2129</v>
      </c>
      <c r="AO542" s="319" t="s">
        <v>1633</v>
      </c>
      <c r="AP542" s="183" t="s">
        <v>2861</v>
      </c>
      <c r="AQ542" s="183" t="s">
        <v>2113</v>
      </c>
      <c r="AS542" s="183" t="s">
        <v>1634</v>
      </c>
      <c r="AT542" s="183" t="s">
        <v>1817</v>
      </c>
      <c r="AU542" s="183" t="str">
        <f t="shared" si="16"/>
        <v>SMS</v>
      </c>
      <c r="AV542" s="324">
        <f t="shared" si="17"/>
        <v>167145</v>
      </c>
    </row>
    <row r="543" spans="1:48" x14ac:dyDescent="0.25">
      <c r="A543" s="319" t="s">
        <v>1867</v>
      </c>
      <c r="B543" s="319" t="s">
        <v>1843</v>
      </c>
      <c r="C543" s="319" t="s">
        <v>1868</v>
      </c>
      <c r="D543" s="319" t="s">
        <v>1869</v>
      </c>
      <c r="E543" s="320">
        <v>45831</v>
      </c>
      <c r="F543" s="319" t="s">
        <v>3181</v>
      </c>
      <c r="G543" s="319" t="s">
        <v>1633</v>
      </c>
      <c r="H543" s="319">
        <v>50200010</v>
      </c>
      <c r="I543" s="319" t="s">
        <v>3180</v>
      </c>
      <c r="J543" s="319" t="s">
        <v>1633</v>
      </c>
      <c r="K543" s="319" t="s">
        <v>1635</v>
      </c>
      <c r="L543" s="320">
        <v>45831</v>
      </c>
      <c r="M543" s="319" t="s">
        <v>3166</v>
      </c>
      <c r="N543" s="319" t="s">
        <v>1633</v>
      </c>
      <c r="O543" s="320"/>
      <c r="P543" s="319" t="s">
        <v>1873</v>
      </c>
      <c r="Q543" s="319" t="s">
        <v>89</v>
      </c>
      <c r="R543" s="321">
        <v>2.76</v>
      </c>
      <c r="S543" s="319" t="s">
        <v>89</v>
      </c>
      <c r="T543" s="321">
        <v>2.76</v>
      </c>
      <c r="U543" s="319" t="s">
        <v>306</v>
      </c>
      <c r="V543" s="319" t="s">
        <v>307</v>
      </c>
      <c r="W543" s="319" t="s">
        <v>1633</v>
      </c>
      <c r="X543" s="319" t="s">
        <v>1633</v>
      </c>
      <c r="Y543" s="319" t="s">
        <v>1633</v>
      </c>
      <c r="Z543" s="319" t="s">
        <v>1633</v>
      </c>
      <c r="AA543" s="319" t="s">
        <v>1874</v>
      </c>
      <c r="AB543" s="319" t="s">
        <v>1633</v>
      </c>
      <c r="AC543" s="320">
        <v>45831</v>
      </c>
      <c r="AD543" s="319"/>
      <c r="AE543" s="319"/>
      <c r="AF543" s="319" t="s">
        <v>1633</v>
      </c>
      <c r="AG543" s="319" t="s">
        <v>1633</v>
      </c>
      <c r="AH543" s="319" t="s">
        <v>1875</v>
      </c>
      <c r="AI543" s="319" t="s">
        <v>1876</v>
      </c>
      <c r="AJ543" s="322">
        <v>5</v>
      </c>
      <c r="AK543" s="319" t="s">
        <v>1709</v>
      </c>
      <c r="AL543" s="323" t="s">
        <v>1877</v>
      </c>
      <c r="AM543" s="319" t="s">
        <v>2030</v>
      </c>
      <c r="AN543" s="319" t="s">
        <v>2031</v>
      </c>
      <c r="AO543" s="319" t="s">
        <v>1633</v>
      </c>
      <c r="AP543" s="183" t="s">
        <v>2861</v>
      </c>
      <c r="AQ543" s="183" t="s">
        <v>2113</v>
      </c>
      <c r="AS543" s="183" t="s">
        <v>1634</v>
      </c>
      <c r="AT543" s="183" t="s">
        <v>1817</v>
      </c>
      <c r="AU543" s="183" t="str">
        <f t="shared" si="16"/>
        <v>SMS</v>
      </c>
      <c r="AV543" s="324">
        <f t="shared" si="17"/>
        <v>45540</v>
      </c>
    </row>
    <row r="544" spans="1:48" x14ac:dyDescent="0.25">
      <c r="A544" s="319" t="s">
        <v>1867</v>
      </c>
      <c r="B544" s="319" t="s">
        <v>1843</v>
      </c>
      <c r="C544" s="319" t="s">
        <v>1868</v>
      </c>
      <c r="D544" s="319" t="s">
        <v>1888</v>
      </c>
      <c r="E544" s="320">
        <v>45831</v>
      </c>
      <c r="F544" s="319" t="s">
        <v>1633</v>
      </c>
      <c r="G544" s="319" t="s">
        <v>1633</v>
      </c>
      <c r="H544" s="319">
        <v>50800020</v>
      </c>
      <c r="I544" s="319" t="s">
        <v>3182</v>
      </c>
      <c r="J544" s="319" t="s">
        <v>1633</v>
      </c>
      <c r="K544" s="319" t="s">
        <v>454</v>
      </c>
      <c r="L544" s="320">
        <v>45831</v>
      </c>
      <c r="M544" s="319" t="s">
        <v>3166</v>
      </c>
      <c r="N544" s="319" t="s">
        <v>3183</v>
      </c>
      <c r="O544" s="320"/>
      <c r="P544" s="319" t="s">
        <v>1873</v>
      </c>
      <c r="Q544" s="319" t="s">
        <v>1534</v>
      </c>
      <c r="R544" s="322">
        <v>1720000</v>
      </c>
      <c r="S544" s="319" t="s">
        <v>89</v>
      </c>
      <c r="T544" s="321">
        <v>105.74</v>
      </c>
      <c r="U544" s="319" t="s">
        <v>306</v>
      </c>
      <c r="V544" s="319" t="s">
        <v>307</v>
      </c>
      <c r="W544" s="319" t="s">
        <v>1633</v>
      </c>
      <c r="X544" s="319" t="s">
        <v>1633</v>
      </c>
      <c r="Y544" s="319" t="s">
        <v>1633</v>
      </c>
      <c r="Z544" s="319" t="s">
        <v>1633</v>
      </c>
      <c r="AA544" s="319" t="s">
        <v>1874</v>
      </c>
      <c r="AB544" s="319" t="s">
        <v>1633</v>
      </c>
      <c r="AC544" s="320">
        <v>45831</v>
      </c>
      <c r="AD544" s="319"/>
      <c r="AE544" s="319"/>
      <c r="AF544" s="319" t="s">
        <v>1633</v>
      </c>
      <c r="AG544" s="319" t="s">
        <v>3184</v>
      </c>
      <c r="AH544" s="319" t="s">
        <v>1875</v>
      </c>
      <c r="AI544" s="319" t="s">
        <v>1876</v>
      </c>
      <c r="AJ544" s="322">
        <v>8</v>
      </c>
      <c r="AK544" s="319" t="s">
        <v>1980</v>
      </c>
      <c r="AL544" s="323" t="s">
        <v>1877</v>
      </c>
      <c r="AM544" s="319" t="s">
        <v>1633</v>
      </c>
      <c r="AN544" s="319" t="s">
        <v>1633</v>
      </c>
      <c r="AO544" s="319" t="s">
        <v>1633</v>
      </c>
      <c r="AP544" s="183" t="s">
        <v>1880</v>
      </c>
      <c r="AQ544" s="183" t="s">
        <v>2113</v>
      </c>
      <c r="AS544" s="183" t="s">
        <v>1641</v>
      </c>
      <c r="AT544" s="183" t="s">
        <v>1817</v>
      </c>
      <c r="AU544" s="183" t="str">
        <f t="shared" si="16"/>
        <v>SMS</v>
      </c>
      <c r="AV544" s="324">
        <f t="shared" si="17"/>
        <v>1720000</v>
      </c>
    </row>
    <row r="545" spans="1:48" x14ac:dyDescent="0.25">
      <c r="A545" s="319" t="s">
        <v>1867</v>
      </c>
      <c r="B545" s="319" t="s">
        <v>1843</v>
      </c>
      <c r="C545" s="319" t="s">
        <v>1868</v>
      </c>
      <c r="D545" s="319" t="s">
        <v>1888</v>
      </c>
      <c r="E545" s="320">
        <v>45831</v>
      </c>
      <c r="F545" s="319" t="s">
        <v>1633</v>
      </c>
      <c r="G545" s="319" t="s">
        <v>1633</v>
      </c>
      <c r="H545" s="319">
        <v>50800020</v>
      </c>
      <c r="I545" s="319" t="s">
        <v>3182</v>
      </c>
      <c r="J545" s="319" t="s">
        <v>1633</v>
      </c>
      <c r="K545" s="319" t="s">
        <v>454</v>
      </c>
      <c r="L545" s="320">
        <v>45831</v>
      </c>
      <c r="M545" s="319" t="s">
        <v>3166</v>
      </c>
      <c r="N545" s="319" t="s">
        <v>3183</v>
      </c>
      <c r="O545" s="320"/>
      <c r="P545" s="319" t="s">
        <v>1873</v>
      </c>
      <c r="Q545" s="319" t="s">
        <v>1534</v>
      </c>
      <c r="R545" s="322">
        <v>525000</v>
      </c>
      <c r="S545" s="319" t="s">
        <v>89</v>
      </c>
      <c r="T545" s="321">
        <v>32.270000000000003</v>
      </c>
      <c r="U545" s="319" t="s">
        <v>306</v>
      </c>
      <c r="V545" s="319" t="s">
        <v>307</v>
      </c>
      <c r="W545" s="319" t="s">
        <v>1633</v>
      </c>
      <c r="X545" s="319" t="s">
        <v>1633</v>
      </c>
      <c r="Y545" s="319" t="s">
        <v>1633</v>
      </c>
      <c r="Z545" s="319" t="s">
        <v>1633</v>
      </c>
      <c r="AA545" s="319" t="s">
        <v>1874</v>
      </c>
      <c r="AB545" s="319" t="s">
        <v>1633</v>
      </c>
      <c r="AC545" s="320">
        <v>45831</v>
      </c>
      <c r="AD545" s="319"/>
      <c r="AE545" s="319"/>
      <c r="AF545" s="319" t="s">
        <v>1633</v>
      </c>
      <c r="AG545" s="319" t="s">
        <v>3184</v>
      </c>
      <c r="AH545" s="319" t="s">
        <v>1875</v>
      </c>
      <c r="AI545" s="319" t="s">
        <v>1876</v>
      </c>
      <c r="AJ545" s="322">
        <v>1</v>
      </c>
      <c r="AK545" s="319" t="s">
        <v>2039</v>
      </c>
      <c r="AL545" s="323" t="s">
        <v>1877</v>
      </c>
      <c r="AM545" s="319" t="s">
        <v>1633</v>
      </c>
      <c r="AN545" s="319" t="s">
        <v>1633</v>
      </c>
      <c r="AO545" s="319" t="s">
        <v>1633</v>
      </c>
      <c r="AP545" s="183" t="s">
        <v>1880</v>
      </c>
      <c r="AQ545" s="183" t="s">
        <v>2113</v>
      </c>
      <c r="AS545" s="183" t="s">
        <v>1641</v>
      </c>
      <c r="AT545" s="183" t="s">
        <v>1817</v>
      </c>
      <c r="AU545" s="183" t="str">
        <f t="shared" si="16"/>
        <v>SMS</v>
      </c>
      <c r="AV545" s="324">
        <f t="shared" si="17"/>
        <v>525000</v>
      </c>
    </row>
    <row r="546" spans="1:48" x14ac:dyDescent="0.25">
      <c r="A546" s="319" t="s">
        <v>1867</v>
      </c>
      <c r="B546" s="319" t="s">
        <v>1843</v>
      </c>
      <c r="C546" s="319" t="s">
        <v>1868</v>
      </c>
      <c r="D546" s="319" t="s">
        <v>1888</v>
      </c>
      <c r="E546" s="320">
        <v>45831</v>
      </c>
      <c r="F546" s="319" t="s">
        <v>1633</v>
      </c>
      <c r="G546" s="319" t="s">
        <v>1633</v>
      </c>
      <c r="H546" s="319">
        <v>50800020</v>
      </c>
      <c r="I546" s="319" t="s">
        <v>3182</v>
      </c>
      <c r="J546" s="319" t="s">
        <v>1633</v>
      </c>
      <c r="K546" s="319" t="s">
        <v>454</v>
      </c>
      <c r="L546" s="320">
        <v>45831</v>
      </c>
      <c r="M546" s="319" t="s">
        <v>3166</v>
      </c>
      <c r="N546" s="319" t="s">
        <v>3183</v>
      </c>
      <c r="O546" s="320"/>
      <c r="P546" s="319" t="s">
        <v>1873</v>
      </c>
      <c r="Q546" s="319" t="s">
        <v>1534</v>
      </c>
      <c r="R546" s="322">
        <v>36000</v>
      </c>
      <c r="S546" s="319" t="s">
        <v>89</v>
      </c>
      <c r="T546" s="321">
        <v>2.21</v>
      </c>
      <c r="U546" s="319" t="s">
        <v>306</v>
      </c>
      <c r="V546" s="319" t="s">
        <v>307</v>
      </c>
      <c r="W546" s="319" t="s">
        <v>1633</v>
      </c>
      <c r="X546" s="319" t="s">
        <v>1633</v>
      </c>
      <c r="Y546" s="319" t="s">
        <v>1633</v>
      </c>
      <c r="Z546" s="319" t="s">
        <v>1633</v>
      </c>
      <c r="AA546" s="319" t="s">
        <v>1874</v>
      </c>
      <c r="AB546" s="319" t="s">
        <v>1633</v>
      </c>
      <c r="AC546" s="320">
        <v>45831</v>
      </c>
      <c r="AD546" s="319"/>
      <c r="AE546" s="319"/>
      <c r="AF546" s="319" t="s">
        <v>1633</v>
      </c>
      <c r="AG546" s="319" t="s">
        <v>3184</v>
      </c>
      <c r="AH546" s="319" t="s">
        <v>1875</v>
      </c>
      <c r="AI546" s="319" t="s">
        <v>1876</v>
      </c>
      <c r="AJ546" s="322">
        <v>20</v>
      </c>
      <c r="AK546" s="319" t="s">
        <v>1709</v>
      </c>
      <c r="AL546" s="323" t="s">
        <v>1877</v>
      </c>
      <c r="AM546" s="319" t="s">
        <v>1633</v>
      </c>
      <c r="AN546" s="319" t="s">
        <v>1633</v>
      </c>
      <c r="AO546" s="319" t="s">
        <v>1633</v>
      </c>
      <c r="AP546" s="183" t="s">
        <v>1880</v>
      </c>
      <c r="AQ546" s="183" t="s">
        <v>2113</v>
      </c>
      <c r="AS546" s="183" t="s">
        <v>1641</v>
      </c>
      <c r="AT546" s="183" t="s">
        <v>1817</v>
      </c>
      <c r="AU546" s="183" t="str">
        <f t="shared" si="16"/>
        <v>SMS</v>
      </c>
      <c r="AV546" s="324">
        <f t="shared" si="17"/>
        <v>36000</v>
      </c>
    </row>
    <row r="547" spans="1:48" x14ac:dyDescent="0.25">
      <c r="A547" s="319" t="s">
        <v>1867</v>
      </c>
      <c r="B547" s="319" t="s">
        <v>1843</v>
      </c>
      <c r="C547" s="319" t="s">
        <v>1868</v>
      </c>
      <c r="D547" s="319" t="s">
        <v>1888</v>
      </c>
      <c r="E547" s="320">
        <v>45831</v>
      </c>
      <c r="F547" s="319" t="s">
        <v>1633</v>
      </c>
      <c r="G547" s="319" t="s">
        <v>1633</v>
      </c>
      <c r="H547" s="319">
        <v>50800020</v>
      </c>
      <c r="I547" s="319" t="s">
        <v>3185</v>
      </c>
      <c r="J547" s="319" t="s">
        <v>1633</v>
      </c>
      <c r="K547" s="319" t="s">
        <v>454</v>
      </c>
      <c r="L547" s="320">
        <v>45831</v>
      </c>
      <c r="M547" s="319" t="s">
        <v>3166</v>
      </c>
      <c r="N547" s="319" t="s">
        <v>3186</v>
      </c>
      <c r="O547" s="320"/>
      <c r="P547" s="319" t="s">
        <v>1873</v>
      </c>
      <c r="Q547" s="319" t="s">
        <v>1534</v>
      </c>
      <c r="R547" s="322">
        <v>7250000</v>
      </c>
      <c r="S547" s="319" t="s">
        <v>89</v>
      </c>
      <c r="T547" s="321">
        <v>445.66</v>
      </c>
      <c r="U547" s="319" t="s">
        <v>306</v>
      </c>
      <c r="V547" s="319" t="s">
        <v>307</v>
      </c>
      <c r="W547" s="319" t="s">
        <v>1633</v>
      </c>
      <c r="X547" s="319" t="s">
        <v>1633</v>
      </c>
      <c r="Y547" s="319" t="s">
        <v>1633</v>
      </c>
      <c r="Z547" s="319" t="s">
        <v>1633</v>
      </c>
      <c r="AA547" s="319" t="s">
        <v>1874</v>
      </c>
      <c r="AB547" s="319" t="s">
        <v>1633</v>
      </c>
      <c r="AC547" s="320">
        <v>45831</v>
      </c>
      <c r="AD547" s="319"/>
      <c r="AE547" s="319"/>
      <c r="AF547" s="319" t="s">
        <v>1633</v>
      </c>
      <c r="AG547" s="319" t="s">
        <v>3187</v>
      </c>
      <c r="AH547" s="319" t="s">
        <v>1875</v>
      </c>
      <c r="AI547" s="319" t="s">
        <v>1876</v>
      </c>
      <c r="AJ547" s="322">
        <v>50</v>
      </c>
      <c r="AK547" s="319" t="s">
        <v>1935</v>
      </c>
      <c r="AL547" s="323" t="s">
        <v>1877</v>
      </c>
      <c r="AM547" s="319" t="s">
        <v>1633</v>
      </c>
      <c r="AN547" s="319" t="s">
        <v>1633</v>
      </c>
      <c r="AO547" s="319" t="s">
        <v>1633</v>
      </c>
      <c r="AP547" s="183" t="s">
        <v>1880</v>
      </c>
      <c r="AQ547" s="183" t="s">
        <v>2113</v>
      </c>
      <c r="AS547" s="183" t="s">
        <v>1641</v>
      </c>
      <c r="AT547" s="183" t="s">
        <v>1817</v>
      </c>
      <c r="AU547" s="183" t="str">
        <f t="shared" si="16"/>
        <v>SMS</v>
      </c>
      <c r="AV547" s="324">
        <f t="shared" si="17"/>
        <v>7250000</v>
      </c>
    </row>
    <row r="548" spans="1:48" x14ac:dyDescent="0.25">
      <c r="A548" s="319" t="s">
        <v>1867</v>
      </c>
      <c r="B548" s="319" t="s">
        <v>1843</v>
      </c>
      <c r="C548" s="319" t="s">
        <v>1868</v>
      </c>
      <c r="D548" s="319" t="s">
        <v>1888</v>
      </c>
      <c r="E548" s="320">
        <v>45831</v>
      </c>
      <c r="F548" s="319" t="s">
        <v>1633</v>
      </c>
      <c r="G548" s="319" t="s">
        <v>1633</v>
      </c>
      <c r="H548" s="319">
        <v>50800020</v>
      </c>
      <c r="I548" s="319" t="s">
        <v>3188</v>
      </c>
      <c r="J548" s="319" t="s">
        <v>1633</v>
      </c>
      <c r="K548" s="319" t="s">
        <v>454</v>
      </c>
      <c r="L548" s="320">
        <v>45831</v>
      </c>
      <c r="M548" s="319" t="s">
        <v>3166</v>
      </c>
      <c r="N548" s="319" t="s">
        <v>3189</v>
      </c>
      <c r="O548" s="320"/>
      <c r="P548" s="319" t="s">
        <v>1873</v>
      </c>
      <c r="Q548" s="319" t="s">
        <v>1534</v>
      </c>
      <c r="R548" s="322">
        <v>85000</v>
      </c>
      <c r="S548" s="319" t="s">
        <v>89</v>
      </c>
      <c r="T548" s="321">
        <v>5.22</v>
      </c>
      <c r="U548" s="319" t="s">
        <v>306</v>
      </c>
      <c r="V548" s="319" t="s">
        <v>307</v>
      </c>
      <c r="W548" s="319" t="s">
        <v>1633</v>
      </c>
      <c r="X548" s="319" t="s">
        <v>1633</v>
      </c>
      <c r="Y548" s="319" t="s">
        <v>1633</v>
      </c>
      <c r="Z548" s="319" t="s">
        <v>1633</v>
      </c>
      <c r="AA548" s="319" t="s">
        <v>1874</v>
      </c>
      <c r="AB548" s="319" t="s">
        <v>1633</v>
      </c>
      <c r="AC548" s="320">
        <v>45831</v>
      </c>
      <c r="AD548" s="319"/>
      <c r="AE548" s="319"/>
      <c r="AF548" s="319" t="s">
        <v>1633</v>
      </c>
      <c r="AG548" s="319" t="s">
        <v>3190</v>
      </c>
      <c r="AH548" s="319" t="s">
        <v>1875</v>
      </c>
      <c r="AI548" s="319" t="s">
        <v>1876</v>
      </c>
      <c r="AJ548" s="322">
        <v>2</v>
      </c>
      <c r="AK548" s="319" t="s">
        <v>1709</v>
      </c>
      <c r="AL548" s="323" t="s">
        <v>1877</v>
      </c>
      <c r="AM548" s="319" t="s">
        <v>1633</v>
      </c>
      <c r="AN548" s="319" t="s">
        <v>1633</v>
      </c>
      <c r="AO548" s="319" t="s">
        <v>1633</v>
      </c>
      <c r="AP548" s="183" t="s">
        <v>1880</v>
      </c>
      <c r="AQ548" s="183" t="s">
        <v>2113</v>
      </c>
      <c r="AS548" s="183" t="s">
        <v>1641</v>
      </c>
      <c r="AT548" s="183" t="s">
        <v>1817</v>
      </c>
      <c r="AU548" s="183" t="str">
        <f t="shared" si="16"/>
        <v>SMS</v>
      </c>
      <c r="AV548" s="324">
        <f t="shared" si="17"/>
        <v>85000</v>
      </c>
    </row>
    <row r="549" spans="1:48" x14ac:dyDescent="0.25">
      <c r="A549" s="319" t="s">
        <v>1867</v>
      </c>
      <c r="B549" s="319" t="s">
        <v>1843</v>
      </c>
      <c r="C549" s="319" t="s">
        <v>1868</v>
      </c>
      <c r="D549" s="319" t="s">
        <v>1888</v>
      </c>
      <c r="E549" s="320">
        <v>45831</v>
      </c>
      <c r="F549" s="319" t="s">
        <v>1633</v>
      </c>
      <c r="G549" s="319" t="s">
        <v>1633</v>
      </c>
      <c r="H549" s="319">
        <v>50800020</v>
      </c>
      <c r="I549" s="319" t="s">
        <v>3191</v>
      </c>
      <c r="J549" s="319" t="s">
        <v>1633</v>
      </c>
      <c r="K549" s="319" t="s">
        <v>454</v>
      </c>
      <c r="L549" s="320">
        <v>45831</v>
      </c>
      <c r="M549" s="319" t="s">
        <v>3166</v>
      </c>
      <c r="N549" s="319" t="s">
        <v>3192</v>
      </c>
      <c r="O549" s="320"/>
      <c r="P549" s="319" t="s">
        <v>1873</v>
      </c>
      <c r="Q549" s="319" t="s">
        <v>1534</v>
      </c>
      <c r="R549" s="322">
        <v>6898125</v>
      </c>
      <c r="S549" s="319" t="s">
        <v>89</v>
      </c>
      <c r="T549" s="321">
        <v>424.03</v>
      </c>
      <c r="U549" s="319" t="s">
        <v>306</v>
      </c>
      <c r="V549" s="319" t="s">
        <v>307</v>
      </c>
      <c r="W549" s="319" t="s">
        <v>1633</v>
      </c>
      <c r="X549" s="319" t="s">
        <v>1633</v>
      </c>
      <c r="Y549" s="319" t="s">
        <v>1633</v>
      </c>
      <c r="Z549" s="319" t="s">
        <v>1633</v>
      </c>
      <c r="AA549" s="319" t="s">
        <v>1874</v>
      </c>
      <c r="AB549" s="319" t="s">
        <v>1633</v>
      </c>
      <c r="AC549" s="320">
        <v>45831</v>
      </c>
      <c r="AD549" s="319"/>
      <c r="AE549" s="319"/>
      <c r="AF549" s="319" t="s">
        <v>1633</v>
      </c>
      <c r="AG549" s="319" t="s">
        <v>3193</v>
      </c>
      <c r="AH549" s="319" t="s">
        <v>1875</v>
      </c>
      <c r="AI549" s="319" t="s">
        <v>1876</v>
      </c>
      <c r="AJ549" s="322">
        <v>17</v>
      </c>
      <c r="AK549" s="319" t="s">
        <v>1709</v>
      </c>
      <c r="AL549" s="323" t="s">
        <v>1877</v>
      </c>
      <c r="AM549" s="319" t="s">
        <v>1633</v>
      </c>
      <c r="AN549" s="319" t="s">
        <v>1633</v>
      </c>
      <c r="AO549" s="319" t="s">
        <v>1633</v>
      </c>
      <c r="AP549" s="183" t="s">
        <v>1880</v>
      </c>
      <c r="AQ549" s="183" t="s">
        <v>2113</v>
      </c>
      <c r="AS549" s="183" t="s">
        <v>1641</v>
      </c>
      <c r="AT549" s="183" t="s">
        <v>1817</v>
      </c>
      <c r="AU549" s="183" t="str">
        <f t="shared" si="16"/>
        <v>SMS</v>
      </c>
      <c r="AV549" s="324">
        <f t="shared" si="17"/>
        <v>6898125</v>
      </c>
    </row>
    <row r="550" spans="1:48" x14ac:dyDescent="0.25">
      <c r="A550" s="319" t="s">
        <v>1867</v>
      </c>
      <c r="B550" s="319" t="s">
        <v>1843</v>
      </c>
      <c r="C550" s="319" t="s">
        <v>1868</v>
      </c>
      <c r="D550" s="319" t="s">
        <v>1888</v>
      </c>
      <c r="E550" s="320">
        <v>45832</v>
      </c>
      <c r="F550" s="319" t="s">
        <v>1633</v>
      </c>
      <c r="G550" s="319" t="s">
        <v>1633</v>
      </c>
      <c r="H550" s="319">
        <v>50800020</v>
      </c>
      <c r="I550" s="319" t="s">
        <v>3194</v>
      </c>
      <c r="J550" s="319" t="s">
        <v>1633</v>
      </c>
      <c r="K550" s="319" t="s">
        <v>454</v>
      </c>
      <c r="L550" s="320">
        <v>45832</v>
      </c>
      <c r="M550" s="319" t="s">
        <v>3195</v>
      </c>
      <c r="N550" s="319" t="s">
        <v>3196</v>
      </c>
      <c r="O550" s="320"/>
      <c r="P550" s="319" t="s">
        <v>1873</v>
      </c>
      <c r="Q550" s="319" t="s">
        <v>1534</v>
      </c>
      <c r="R550" s="322">
        <v>3100000</v>
      </c>
      <c r="S550" s="319" t="s">
        <v>89</v>
      </c>
      <c r="T550" s="321">
        <v>190.56</v>
      </c>
      <c r="U550" s="319" t="s">
        <v>306</v>
      </c>
      <c r="V550" s="319" t="s">
        <v>307</v>
      </c>
      <c r="W550" s="319" t="s">
        <v>1633</v>
      </c>
      <c r="X550" s="319" t="s">
        <v>1633</v>
      </c>
      <c r="Y550" s="319" t="s">
        <v>1633</v>
      </c>
      <c r="Z550" s="319" t="s">
        <v>1633</v>
      </c>
      <c r="AA550" s="319" t="s">
        <v>1874</v>
      </c>
      <c r="AB550" s="319" t="s">
        <v>1633</v>
      </c>
      <c r="AC550" s="320">
        <v>45832</v>
      </c>
      <c r="AD550" s="319"/>
      <c r="AE550" s="319"/>
      <c r="AF550" s="319" t="s">
        <v>1633</v>
      </c>
      <c r="AG550" s="319" t="s">
        <v>3197</v>
      </c>
      <c r="AH550" s="319" t="s">
        <v>1875</v>
      </c>
      <c r="AI550" s="319" t="s">
        <v>1876</v>
      </c>
      <c r="AJ550" s="322">
        <v>5</v>
      </c>
      <c r="AK550" s="319" t="s">
        <v>1709</v>
      </c>
      <c r="AL550" s="323" t="s">
        <v>1877</v>
      </c>
      <c r="AM550" s="319" t="s">
        <v>1633</v>
      </c>
      <c r="AN550" s="319" t="s">
        <v>1633</v>
      </c>
      <c r="AO550" s="319" t="s">
        <v>1633</v>
      </c>
      <c r="AP550" s="183" t="s">
        <v>1880</v>
      </c>
      <c r="AQ550" s="183" t="s">
        <v>2113</v>
      </c>
      <c r="AS550" s="183" t="s">
        <v>1641</v>
      </c>
      <c r="AT550" s="183" t="s">
        <v>1817</v>
      </c>
      <c r="AU550" s="183" t="str">
        <f t="shared" si="16"/>
        <v>SMS</v>
      </c>
      <c r="AV550" s="324">
        <f t="shared" si="17"/>
        <v>3100000</v>
      </c>
    </row>
    <row r="551" spans="1:48" x14ac:dyDescent="0.25">
      <c r="A551" s="319" t="s">
        <v>1867</v>
      </c>
      <c r="B551" s="319" t="s">
        <v>1843</v>
      </c>
      <c r="C551" s="319" t="s">
        <v>1868</v>
      </c>
      <c r="D551" s="319" t="s">
        <v>1888</v>
      </c>
      <c r="E551" s="320">
        <v>45832</v>
      </c>
      <c r="F551" s="319" t="s">
        <v>1633</v>
      </c>
      <c r="G551" s="319" t="s">
        <v>1633</v>
      </c>
      <c r="H551" s="319">
        <v>50800020</v>
      </c>
      <c r="I551" s="319" t="s">
        <v>3198</v>
      </c>
      <c r="J551" s="319" t="s">
        <v>1633</v>
      </c>
      <c r="K551" s="319" t="s">
        <v>454</v>
      </c>
      <c r="L551" s="320">
        <v>45832</v>
      </c>
      <c r="M551" s="319" t="s">
        <v>3195</v>
      </c>
      <c r="N551" s="319" t="s">
        <v>3199</v>
      </c>
      <c r="O551" s="320"/>
      <c r="P551" s="319" t="s">
        <v>1873</v>
      </c>
      <c r="Q551" s="319" t="s">
        <v>1534</v>
      </c>
      <c r="R551" s="322">
        <v>200000</v>
      </c>
      <c r="S551" s="319" t="s">
        <v>89</v>
      </c>
      <c r="T551" s="321">
        <v>12.29</v>
      </c>
      <c r="U551" s="319" t="s">
        <v>306</v>
      </c>
      <c r="V551" s="319" t="s">
        <v>307</v>
      </c>
      <c r="W551" s="319" t="s">
        <v>1633</v>
      </c>
      <c r="X551" s="319" t="s">
        <v>1633</v>
      </c>
      <c r="Y551" s="319" t="s">
        <v>1633</v>
      </c>
      <c r="Z551" s="319" t="s">
        <v>1633</v>
      </c>
      <c r="AA551" s="319" t="s">
        <v>1874</v>
      </c>
      <c r="AB551" s="319" t="s">
        <v>1633</v>
      </c>
      <c r="AC551" s="320">
        <v>45832</v>
      </c>
      <c r="AD551" s="319"/>
      <c r="AE551" s="319"/>
      <c r="AF551" s="319" t="s">
        <v>1633</v>
      </c>
      <c r="AG551" s="319" t="s">
        <v>3200</v>
      </c>
      <c r="AH551" s="319" t="s">
        <v>1875</v>
      </c>
      <c r="AI551" s="319" t="s">
        <v>1876</v>
      </c>
      <c r="AJ551" s="322">
        <v>20</v>
      </c>
      <c r="AK551" s="319" t="s">
        <v>2432</v>
      </c>
      <c r="AL551" s="323" t="s">
        <v>1877</v>
      </c>
      <c r="AM551" s="319" t="s">
        <v>1633</v>
      </c>
      <c r="AN551" s="319" t="s">
        <v>1633</v>
      </c>
      <c r="AO551" s="319" t="s">
        <v>1633</v>
      </c>
      <c r="AP551" s="183" t="s">
        <v>1880</v>
      </c>
      <c r="AQ551" s="183" t="s">
        <v>2113</v>
      </c>
      <c r="AS551" s="183" t="s">
        <v>1641</v>
      </c>
      <c r="AT551" s="183" t="s">
        <v>1817</v>
      </c>
      <c r="AU551" s="183" t="str">
        <f t="shared" si="16"/>
        <v>SMS</v>
      </c>
      <c r="AV551" s="324">
        <f t="shared" si="17"/>
        <v>200000</v>
      </c>
    </row>
    <row r="552" spans="1:48" x14ac:dyDescent="0.25">
      <c r="A552" s="319" t="s">
        <v>1867</v>
      </c>
      <c r="B552" s="319" t="s">
        <v>1843</v>
      </c>
      <c r="C552" s="319" t="s">
        <v>1868</v>
      </c>
      <c r="D552" s="319" t="s">
        <v>1888</v>
      </c>
      <c r="E552" s="320">
        <v>45832</v>
      </c>
      <c r="F552" s="319" t="s">
        <v>1633</v>
      </c>
      <c r="G552" s="319" t="s">
        <v>1633</v>
      </c>
      <c r="H552" s="319">
        <v>50800020</v>
      </c>
      <c r="I552" s="319" t="s">
        <v>3201</v>
      </c>
      <c r="J552" s="319" t="s">
        <v>1633</v>
      </c>
      <c r="K552" s="319" t="s">
        <v>454</v>
      </c>
      <c r="L552" s="320">
        <v>45832</v>
      </c>
      <c r="M552" s="319" t="s">
        <v>3195</v>
      </c>
      <c r="N552" s="319" t="s">
        <v>3202</v>
      </c>
      <c r="O552" s="320"/>
      <c r="P552" s="319" t="s">
        <v>1873</v>
      </c>
      <c r="Q552" s="319" t="s">
        <v>1534</v>
      </c>
      <c r="R552" s="322">
        <v>570000</v>
      </c>
      <c r="S552" s="319" t="s">
        <v>89</v>
      </c>
      <c r="T552" s="321">
        <v>35.04</v>
      </c>
      <c r="U552" s="319" t="s">
        <v>306</v>
      </c>
      <c r="V552" s="319" t="s">
        <v>307</v>
      </c>
      <c r="W552" s="319" t="s">
        <v>1633</v>
      </c>
      <c r="X552" s="319" t="s">
        <v>1633</v>
      </c>
      <c r="Y552" s="319" t="s">
        <v>1633</v>
      </c>
      <c r="Z552" s="319" t="s">
        <v>1633</v>
      </c>
      <c r="AA552" s="319" t="s">
        <v>1874</v>
      </c>
      <c r="AB552" s="319" t="s">
        <v>1633</v>
      </c>
      <c r="AC552" s="320">
        <v>45832</v>
      </c>
      <c r="AD552" s="319"/>
      <c r="AE552" s="319"/>
      <c r="AF552" s="319" t="s">
        <v>1633</v>
      </c>
      <c r="AG552" s="319" t="s">
        <v>3203</v>
      </c>
      <c r="AH552" s="319" t="s">
        <v>1875</v>
      </c>
      <c r="AI552" s="319" t="s">
        <v>1876</v>
      </c>
      <c r="AJ552" s="322">
        <v>6</v>
      </c>
      <c r="AK552" s="319" t="s">
        <v>1709</v>
      </c>
      <c r="AL552" s="323" t="s">
        <v>1877</v>
      </c>
      <c r="AM552" s="319" t="s">
        <v>1633</v>
      </c>
      <c r="AN552" s="319" t="s">
        <v>1633</v>
      </c>
      <c r="AO552" s="319" t="s">
        <v>1633</v>
      </c>
      <c r="AP552" s="183" t="s">
        <v>1880</v>
      </c>
      <c r="AQ552" s="183" t="s">
        <v>2113</v>
      </c>
      <c r="AS552" s="183" t="s">
        <v>1641</v>
      </c>
      <c r="AT552" s="183" t="s">
        <v>1817</v>
      </c>
      <c r="AU552" s="183" t="str">
        <f t="shared" si="16"/>
        <v>SMS</v>
      </c>
      <c r="AV552" s="324">
        <f t="shared" si="17"/>
        <v>570000</v>
      </c>
    </row>
    <row r="553" spans="1:48" x14ac:dyDescent="0.25">
      <c r="A553" s="319" t="s">
        <v>1867</v>
      </c>
      <c r="B553" s="319" t="s">
        <v>1843</v>
      </c>
      <c r="C553" s="319" t="s">
        <v>1868</v>
      </c>
      <c r="D553" s="319" t="s">
        <v>1888</v>
      </c>
      <c r="E553" s="320">
        <v>45832</v>
      </c>
      <c r="F553" s="319" t="s">
        <v>1633</v>
      </c>
      <c r="G553" s="319" t="s">
        <v>1633</v>
      </c>
      <c r="H553" s="319">
        <v>50600050</v>
      </c>
      <c r="I553" s="319" t="s">
        <v>3204</v>
      </c>
      <c r="J553" s="319" t="s">
        <v>1633</v>
      </c>
      <c r="K553" s="319" t="s">
        <v>448</v>
      </c>
      <c r="L553" s="320">
        <v>45832</v>
      </c>
      <c r="M553" s="319" t="s">
        <v>3195</v>
      </c>
      <c r="N553" s="319" t="s">
        <v>3205</v>
      </c>
      <c r="O553" s="320"/>
      <c r="P553" s="319" t="s">
        <v>1873</v>
      </c>
      <c r="Q553" s="319" t="s">
        <v>1534</v>
      </c>
      <c r="R553" s="322">
        <v>1206000</v>
      </c>
      <c r="S553" s="319" t="s">
        <v>89</v>
      </c>
      <c r="T553" s="321">
        <v>74.13</v>
      </c>
      <c r="U553" s="319" t="s">
        <v>306</v>
      </c>
      <c r="V553" s="319" t="s">
        <v>307</v>
      </c>
      <c r="W553" s="319" t="s">
        <v>1633</v>
      </c>
      <c r="X553" s="319" t="s">
        <v>1633</v>
      </c>
      <c r="Y553" s="319" t="s">
        <v>1633</v>
      </c>
      <c r="Z553" s="319" t="s">
        <v>1633</v>
      </c>
      <c r="AA553" s="319" t="s">
        <v>1874</v>
      </c>
      <c r="AB553" s="319" t="s">
        <v>1633</v>
      </c>
      <c r="AC553" s="320">
        <v>45832</v>
      </c>
      <c r="AD553" s="319"/>
      <c r="AE553" s="319"/>
      <c r="AF553" s="319" t="s">
        <v>1633</v>
      </c>
      <c r="AG553" s="319" t="s">
        <v>3206</v>
      </c>
      <c r="AH553" s="319" t="s">
        <v>1875</v>
      </c>
      <c r="AI553" s="319" t="s">
        <v>1876</v>
      </c>
      <c r="AJ553" s="322">
        <v>36</v>
      </c>
      <c r="AK553" s="319" t="s">
        <v>1709</v>
      </c>
      <c r="AL553" s="323" t="s">
        <v>1877</v>
      </c>
      <c r="AM553" s="319" t="s">
        <v>1633</v>
      </c>
      <c r="AN553" s="319" t="s">
        <v>1633</v>
      </c>
      <c r="AO553" s="319" t="s">
        <v>1633</v>
      </c>
      <c r="AP553" s="183" t="s">
        <v>1880</v>
      </c>
      <c r="AQ553" s="183" t="s">
        <v>2113</v>
      </c>
      <c r="AS553" s="183" t="s">
        <v>448</v>
      </c>
      <c r="AT553" s="183" t="s">
        <v>1817</v>
      </c>
      <c r="AU553" s="183" t="str">
        <f t="shared" si="16"/>
        <v>SMS</v>
      </c>
      <c r="AV553" s="324">
        <f t="shared" si="17"/>
        <v>1206000</v>
      </c>
    </row>
    <row r="554" spans="1:48" x14ac:dyDescent="0.25">
      <c r="A554" s="319" t="s">
        <v>1867</v>
      </c>
      <c r="B554" s="319" t="s">
        <v>1843</v>
      </c>
      <c r="C554" s="319" t="s">
        <v>1868</v>
      </c>
      <c r="D554" s="319" t="s">
        <v>1888</v>
      </c>
      <c r="E554" s="320">
        <v>45833</v>
      </c>
      <c r="F554" s="319" t="s">
        <v>2342</v>
      </c>
      <c r="G554" s="319" t="s">
        <v>1633</v>
      </c>
      <c r="H554" s="319">
        <v>50800020</v>
      </c>
      <c r="I554" s="319" t="s">
        <v>3207</v>
      </c>
      <c r="J554" s="319" t="s">
        <v>1633</v>
      </c>
      <c r="K554" s="319" t="s">
        <v>454</v>
      </c>
      <c r="L554" s="320">
        <v>45833</v>
      </c>
      <c r="M554" s="319" t="s">
        <v>3208</v>
      </c>
      <c r="N554" s="319" t="s">
        <v>3209</v>
      </c>
      <c r="O554" s="320"/>
      <c r="P554" s="319" t="s">
        <v>1873</v>
      </c>
      <c r="Q554" s="319" t="s">
        <v>1534</v>
      </c>
      <c r="R554" s="322">
        <v>715000</v>
      </c>
      <c r="S554" s="319" t="s">
        <v>89</v>
      </c>
      <c r="T554" s="321">
        <v>43.77</v>
      </c>
      <c r="U554" s="319" t="s">
        <v>306</v>
      </c>
      <c r="V554" s="319" t="s">
        <v>307</v>
      </c>
      <c r="W554" s="319" t="s">
        <v>1633</v>
      </c>
      <c r="X554" s="319" t="s">
        <v>1633</v>
      </c>
      <c r="Y554" s="319" t="s">
        <v>1633</v>
      </c>
      <c r="Z554" s="319" t="s">
        <v>1633</v>
      </c>
      <c r="AA554" s="319" t="s">
        <v>1874</v>
      </c>
      <c r="AB554" s="319" t="s">
        <v>1633</v>
      </c>
      <c r="AC554" s="320">
        <v>45833</v>
      </c>
      <c r="AD554" s="319"/>
      <c r="AE554" s="319"/>
      <c r="AF554" s="319" t="s">
        <v>1633</v>
      </c>
      <c r="AG554" s="319" t="s">
        <v>3210</v>
      </c>
      <c r="AH554" s="319" t="s">
        <v>1875</v>
      </c>
      <c r="AI554" s="319" t="s">
        <v>1876</v>
      </c>
      <c r="AJ554" s="326">
        <v>4</v>
      </c>
      <c r="AK554" s="319" t="s">
        <v>123</v>
      </c>
      <c r="AL554" s="323" t="s">
        <v>1877</v>
      </c>
      <c r="AM554" s="319" t="s">
        <v>1633</v>
      </c>
      <c r="AN554" s="319" t="s">
        <v>1633</v>
      </c>
      <c r="AO554" s="319" t="s">
        <v>1633</v>
      </c>
      <c r="AP554" s="183" t="s">
        <v>1880</v>
      </c>
      <c r="AQ554" s="183" t="s">
        <v>2113</v>
      </c>
      <c r="AS554" s="183" t="s">
        <v>1641</v>
      </c>
      <c r="AT554" s="183" t="s">
        <v>1817</v>
      </c>
      <c r="AU554" s="183" t="str">
        <f t="shared" si="16"/>
        <v>SMS</v>
      </c>
      <c r="AV554" s="324">
        <f t="shared" si="17"/>
        <v>715000</v>
      </c>
    </row>
    <row r="555" spans="1:48" x14ac:dyDescent="0.25">
      <c r="A555" s="319" t="s">
        <v>1867</v>
      </c>
      <c r="B555" s="319" t="s">
        <v>1843</v>
      </c>
      <c r="C555" s="319" t="s">
        <v>1868</v>
      </c>
      <c r="D555" s="319" t="s">
        <v>1888</v>
      </c>
      <c r="E555" s="320">
        <v>45833</v>
      </c>
      <c r="F555" s="319" t="s">
        <v>2346</v>
      </c>
      <c r="G555" s="319" t="s">
        <v>1633</v>
      </c>
      <c r="H555" s="319">
        <v>50800020</v>
      </c>
      <c r="I555" s="319" t="s">
        <v>3211</v>
      </c>
      <c r="J555" s="319" t="s">
        <v>1633</v>
      </c>
      <c r="K555" s="319" t="s">
        <v>454</v>
      </c>
      <c r="L555" s="320">
        <v>45833</v>
      </c>
      <c r="M555" s="319" t="s">
        <v>3208</v>
      </c>
      <c r="N555" s="319" t="s">
        <v>3209</v>
      </c>
      <c r="O555" s="320"/>
      <c r="P555" s="319" t="s">
        <v>1873</v>
      </c>
      <c r="Q555" s="319" t="s">
        <v>1534</v>
      </c>
      <c r="R555" s="322">
        <v>212360</v>
      </c>
      <c r="S555" s="319" t="s">
        <v>89</v>
      </c>
      <c r="T555" s="321">
        <v>13</v>
      </c>
      <c r="U555" s="319" t="s">
        <v>306</v>
      </c>
      <c r="V555" s="319" t="s">
        <v>307</v>
      </c>
      <c r="W555" s="319" t="s">
        <v>1633</v>
      </c>
      <c r="X555" s="319" t="s">
        <v>1633</v>
      </c>
      <c r="Y555" s="319" t="s">
        <v>1633</v>
      </c>
      <c r="Z555" s="319" t="s">
        <v>1633</v>
      </c>
      <c r="AA555" s="319" t="s">
        <v>1874</v>
      </c>
      <c r="AB555" s="319" t="s">
        <v>1633</v>
      </c>
      <c r="AC555" s="320">
        <v>45833</v>
      </c>
      <c r="AD555" s="319"/>
      <c r="AE555" s="319"/>
      <c r="AF555" s="319" t="s">
        <v>1633</v>
      </c>
      <c r="AG555" s="319" t="s">
        <v>3210</v>
      </c>
      <c r="AH555" s="319" t="s">
        <v>1875</v>
      </c>
      <c r="AI555" s="319" t="s">
        <v>1876</v>
      </c>
      <c r="AJ555" s="326">
        <v>4</v>
      </c>
      <c r="AK555" s="319" t="s">
        <v>123</v>
      </c>
      <c r="AL555" s="323" t="s">
        <v>1877</v>
      </c>
      <c r="AM555" s="319" t="s">
        <v>1633</v>
      </c>
      <c r="AN555" s="319" t="s">
        <v>1633</v>
      </c>
      <c r="AO555" s="319" t="s">
        <v>1633</v>
      </c>
      <c r="AP555" s="183" t="s">
        <v>1880</v>
      </c>
      <c r="AQ555" s="183" t="s">
        <v>2113</v>
      </c>
      <c r="AS555" s="183" t="s">
        <v>1641</v>
      </c>
      <c r="AT555" s="183" t="s">
        <v>1817</v>
      </c>
      <c r="AU555" s="183" t="str">
        <f t="shared" si="16"/>
        <v>SMS</v>
      </c>
      <c r="AV555" s="324">
        <f t="shared" si="17"/>
        <v>212360</v>
      </c>
    </row>
    <row r="556" spans="1:48" x14ac:dyDescent="0.25">
      <c r="A556" s="319" t="s">
        <v>1867</v>
      </c>
      <c r="B556" s="319" t="s">
        <v>1843</v>
      </c>
      <c r="C556" s="319" t="s">
        <v>1868</v>
      </c>
      <c r="D556" s="319" t="s">
        <v>1888</v>
      </c>
      <c r="E556" s="320">
        <v>45833</v>
      </c>
      <c r="F556" s="319" t="s">
        <v>2348</v>
      </c>
      <c r="G556" s="319" t="s">
        <v>1633</v>
      </c>
      <c r="H556" s="319">
        <v>50800020</v>
      </c>
      <c r="I556" s="319" t="s">
        <v>3212</v>
      </c>
      <c r="J556" s="319" t="s">
        <v>1633</v>
      </c>
      <c r="K556" s="319" t="s">
        <v>454</v>
      </c>
      <c r="L556" s="320">
        <v>45833</v>
      </c>
      <c r="M556" s="319" t="s">
        <v>3208</v>
      </c>
      <c r="N556" s="319" t="s">
        <v>3209</v>
      </c>
      <c r="O556" s="320"/>
      <c r="P556" s="319" t="s">
        <v>1873</v>
      </c>
      <c r="Q556" s="319" t="s">
        <v>1534</v>
      </c>
      <c r="R556" s="322">
        <v>266080</v>
      </c>
      <c r="S556" s="319" t="s">
        <v>89</v>
      </c>
      <c r="T556" s="321">
        <v>16.29</v>
      </c>
      <c r="U556" s="319" t="s">
        <v>306</v>
      </c>
      <c r="V556" s="319" t="s">
        <v>307</v>
      </c>
      <c r="W556" s="319" t="s">
        <v>1633</v>
      </c>
      <c r="X556" s="319" t="s">
        <v>1633</v>
      </c>
      <c r="Y556" s="319" t="s">
        <v>1633</v>
      </c>
      <c r="Z556" s="319" t="s">
        <v>1633</v>
      </c>
      <c r="AA556" s="319" t="s">
        <v>1874</v>
      </c>
      <c r="AB556" s="319" t="s">
        <v>1633</v>
      </c>
      <c r="AC556" s="320">
        <v>45833</v>
      </c>
      <c r="AD556" s="319"/>
      <c r="AE556" s="319"/>
      <c r="AF556" s="319" t="s">
        <v>1633</v>
      </c>
      <c r="AG556" s="319" t="s">
        <v>3210</v>
      </c>
      <c r="AH556" s="319" t="s">
        <v>1875</v>
      </c>
      <c r="AI556" s="319" t="s">
        <v>1876</v>
      </c>
      <c r="AJ556" s="322">
        <v>20</v>
      </c>
      <c r="AK556" s="319" t="s">
        <v>2025</v>
      </c>
      <c r="AL556" s="323" t="s">
        <v>1877</v>
      </c>
      <c r="AM556" s="319" t="s">
        <v>1633</v>
      </c>
      <c r="AN556" s="319" t="s">
        <v>1633</v>
      </c>
      <c r="AO556" s="319" t="s">
        <v>1633</v>
      </c>
      <c r="AP556" s="183" t="s">
        <v>1880</v>
      </c>
      <c r="AQ556" s="183" t="s">
        <v>2113</v>
      </c>
      <c r="AS556" s="183" t="s">
        <v>1641</v>
      </c>
      <c r="AT556" s="183" t="s">
        <v>1817</v>
      </c>
      <c r="AU556" s="183" t="str">
        <f t="shared" si="16"/>
        <v>SMS</v>
      </c>
      <c r="AV556" s="324">
        <f t="shared" si="17"/>
        <v>266080</v>
      </c>
    </row>
    <row r="557" spans="1:48" x14ac:dyDescent="0.25">
      <c r="A557" s="319" t="s">
        <v>1867</v>
      </c>
      <c r="B557" s="319" t="s">
        <v>1843</v>
      </c>
      <c r="C557" s="319" t="s">
        <v>1868</v>
      </c>
      <c r="D557" s="319" t="s">
        <v>1882</v>
      </c>
      <c r="E557" s="320">
        <v>45832</v>
      </c>
      <c r="F557" s="319" t="s">
        <v>3213</v>
      </c>
      <c r="G557" s="319" t="s">
        <v>1884</v>
      </c>
      <c r="H557" s="319">
        <v>50300020</v>
      </c>
      <c r="I557" s="319" t="s">
        <v>3214</v>
      </c>
      <c r="J557" s="319" t="s">
        <v>1633</v>
      </c>
      <c r="K557" s="319" t="s">
        <v>1370</v>
      </c>
      <c r="L557" s="320">
        <v>45832</v>
      </c>
      <c r="M557" s="319" t="s">
        <v>1886</v>
      </c>
      <c r="N557" s="319" t="s">
        <v>2075</v>
      </c>
      <c r="O557" s="320"/>
      <c r="P557" s="319" t="s">
        <v>1873</v>
      </c>
      <c r="Q557" s="319" t="s">
        <v>1534</v>
      </c>
      <c r="R557" s="322">
        <v>50236528</v>
      </c>
      <c r="S557" s="319" t="s">
        <v>89</v>
      </c>
      <c r="T557" s="321">
        <v>3088.06</v>
      </c>
      <c r="U557" s="319" t="s">
        <v>306</v>
      </c>
      <c r="V557" s="319" t="s">
        <v>307</v>
      </c>
      <c r="W557" s="319" t="s">
        <v>1633</v>
      </c>
      <c r="X557" s="319" t="s">
        <v>1633</v>
      </c>
      <c r="Y557" s="319" t="s">
        <v>1633</v>
      </c>
      <c r="Z557" s="319" t="s">
        <v>1633</v>
      </c>
      <c r="AA557" s="319" t="s">
        <v>1874</v>
      </c>
      <c r="AB557" s="319" t="s">
        <v>1633</v>
      </c>
      <c r="AC557" s="320">
        <v>45833</v>
      </c>
      <c r="AD557" s="319"/>
      <c r="AE557" s="319"/>
      <c r="AF557" s="319" t="s">
        <v>1633</v>
      </c>
      <c r="AG557" s="319" t="s">
        <v>1633</v>
      </c>
      <c r="AH557" s="319" t="s">
        <v>1875</v>
      </c>
      <c r="AI557" s="319" t="s">
        <v>1876</v>
      </c>
      <c r="AJ557" s="325">
        <v>0</v>
      </c>
      <c r="AK557" s="319" t="s">
        <v>1633</v>
      </c>
      <c r="AL557" s="319" t="s">
        <v>1633</v>
      </c>
      <c r="AM557" s="319" t="s">
        <v>1633</v>
      </c>
      <c r="AN557" s="319" t="s">
        <v>1633</v>
      </c>
      <c r="AO557" s="319" t="s">
        <v>1633</v>
      </c>
      <c r="AP557" s="183" t="s">
        <v>1880</v>
      </c>
      <c r="AQ557" s="183" t="s">
        <v>2113</v>
      </c>
      <c r="AS557" s="183" t="s">
        <v>1640</v>
      </c>
      <c r="AT557" s="183" t="s">
        <v>1817</v>
      </c>
      <c r="AU557" s="183" t="str">
        <f t="shared" si="16"/>
        <v>SMS</v>
      </c>
      <c r="AV557" s="324">
        <f t="shared" si="17"/>
        <v>50236528</v>
      </c>
    </row>
    <row r="558" spans="1:48" x14ac:dyDescent="0.25">
      <c r="A558" s="319" t="s">
        <v>1867</v>
      </c>
      <c r="B558" s="319" t="s">
        <v>1843</v>
      </c>
      <c r="C558" s="319" t="s">
        <v>1868</v>
      </c>
      <c r="D558" s="319" t="s">
        <v>1882</v>
      </c>
      <c r="E558" s="320">
        <v>45832</v>
      </c>
      <c r="F558" s="319" t="s">
        <v>3213</v>
      </c>
      <c r="G558" s="319" t="s">
        <v>1884</v>
      </c>
      <c r="H558" s="319">
        <v>50300040</v>
      </c>
      <c r="I558" s="319" t="s">
        <v>3214</v>
      </c>
      <c r="J558" s="319" t="s">
        <v>1633</v>
      </c>
      <c r="K558" s="319" t="s">
        <v>1372</v>
      </c>
      <c r="L558" s="320">
        <v>45832</v>
      </c>
      <c r="M558" s="319" t="s">
        <v>1886</v>
      </c>
      <c r="N558" s="319" t="s">
        <v>2075</v>
      </c>
      <c r="O558" s="320"/>
      <c r="P558" s="319" t="s">
        <v>1873</v>
      </c>
      <c r="Q558" s="319" t="s">
        <v>1534</v>
      </c>
      <c r="R558" s="322">
        <v>5143388</v>
      </c>
      <c r="S558" s="319" t="s">
        <v>89</v>
      </c>
      <c r="T558" s="321">
        <v>316.17</v>
      </c>
      <c r="U558" s="319" t="s">
        <v>306</v>
      </c>
      <c r="V558" s="319" t="s">
        <v>307</v>
      </c>
      <c r="W558" s="319" t="s">
        <v>1633</v>
      </c>
      <c r="X558" s="319" t="s">
        <v>1633</v>
      </c>
      <c r="Y558" s="319" t="s">
        <v>1633</v>
      </c>
      <c r="Z558" s="319" t="s">
        <v>1633</v>
      </c>
      <c r="AA558" s="319" t="s">
        <v>1874</v>
      </c>
      <c r="AB558" s="319" t="s">
        <v>1633</v>
      </c>
      <c r="AC558" s="320">
        <v>45833</v>
      </c>
      <c r="AD558" s="319"/>
      <c r="AE558" s="319"/>
      <c r="AF558" s="319" t="s">
        <v>1633</v>
      </c>
      <c r="AG558" s="319" t="s">
        <v>1633</v>
      </c>
      <c r="AH558" s="319" t="s">
        <v>1875</v>
      </c>
      <c r="AI558" s="319" t="s">
        <v>1876</v>
      </c>
      <c r="AJ558" s="325">
        <v>0</v>
      </c>
      <c r="AK558" s="319" t="s">
        <v>1633</v>
      </c>
      <c r="AL558" s="319" t="s">
        <v>1633</v>
      </c>
      <c r="AM558" s="319" t="s">
        <v>1633</v>
      </c>
      <c r="AN558" s="319" t="s">
        <v>1633</v>
      </c>
      <c r="AO558" s="319" t="s">
        <v>1633</v>
      </c>
      <c r="AP558" s="183" t="s">
        <v>1880</v>
      </c>
      <c r="AQ558" s="183" t="s">
        <v>2113</v>
      </c>
      <c r="AS558" s="183" t="s">
        <v>1636</v>
      </c>
      <c r="AT558" s="183" t="s">
        <v>1817</v>
      </c>
      <c r="AU558" s="183" t="str">
        <f t="shared" si="16"/>
        <v>SMS</v>
      </c>
      <c r="AV558" s="324">
        <f t="shared" si="17"/>
        <v>5143388</v>
      </c>
    </row>
    <row r="559" spans="1:48" x14ac:dyDescent="0.25">
      <c r="A559" s="319" t="s">
        <v>1867</v>
      </c>
      <c r="B559" s="319" t="s">
        <v>1843</v>
      </c>
      <c r="C559" s="319" t="s">
        <v>1868</v>
      </c>
      <c r="D559" s="319" t="s">
        <v>1882</v>
      </c>
      <c r="E559" s="320">
        <v>45832</v>
      </c>
      <c r="F559" s="319" t="s">
        <v>3213</v>
      </c>
      <c r="G559" s="319" t="s">
        <v>1884</v>
      </c>
      <c r="H559" s="319">
        <v>50300010</v>
      </c>
      <c r="I559" s="319" t="s">
        <v>3214</v>
      </c>
      <c r="J559" s="319" t="s">
        <v>1633</v>
      </c>
      <c r="K559" s="319" t="s">
        <v>1369</v>
      </c>
      <c r="L559" s="320">
        <v>45832</v>
      </c>
      <c r="M559" s="319" t="s">
        <v>1886</v>
      </c>
      <c r="N559" s="319" t="s">
        <v>2075</v>
      </c>
      <c r="O559" s="320"/>
      <c r="P559" s="319" t="s">
        <v>1873</v>
      </c>
      <c r="Q559" s="319" t="s">
        <v>1534</v>
      </c>
      <c r="R559" s="322">
        <v>215634442</v>
      </c>
      <c r="S559" s="319" t="s">
        <v>89</v>
      </c>
      <c r="T559" s="321">
        <v>13255.13</v>
      </c>
      <c r="U559" s="319" t="s">
        <v>306</v>
      </c>
      <c r="V559" s="319" t="s">
        <v>307</v>
      </c>
      <c r="W559" s="319" t="s">
        <v>1633</v>
      </c>
      <c r="X559" s="319" t="s">
        <v>1633</v>
      </c>
      <c r="Y559" s="319" t="s">
        <v>1633</v>
      </c>
      <c r="Z559" s="319" t="s">
        <v>1633</v>
      </c>
      <c r="AA559" s="319" t="s">
        <v>1874</v>
      </c>
      <c r="AB559" s="319" t="s">
        <v>1633</v>
      </c>
      <c r="AC559" s="320">
        <v>45833</v>
      </c>
      <c r="AD559" s="319"/>
      <c r="AE559" s="319"/>
      <c r="AF559" s="319" t="s">
        <v>1633</v>
      </c>
      <c r="AG559" s="319" t="s">
        <v>1633</v>
      </c>
      <c r="AH559" s="319" t="s">
        <v>1875</v>
      </c>
      <c r="AI559" s="319" t="s">
        <v>1876</v>
      </c>
      <c r="AJ559" s="325">
        <v>0</v>
      </c>
      <c r="AK559" s="319" t="s">
        <v>1633</v>
      </c>
      <c r="AL559" s="319" t="s">
        <v>1633</v>
      </c>
      <c r="AM559" s="319" t="s">
        <v>1633</v>
      </c>
      <c r="AN559" s="319" t="s">
        <v>1633</v>
      </c>
      <c r="AO559" s="319" t="s">
        <v>1633</v>
      </c>
      <c r="AP559" s="183" t="s">
        <v>1880</v>
      </c>
      <c r="AQ559" s="183" t="s">
        <v>2113</v>
      </c>
      <c r="AS559" s="183" t="s">
        <v>1636</v>
      </c>
      <c r="AT559" s="183" t="s">
        <v>1817</v>
      </c>
      <c r="AU559" s="183" t="str">
        <f t="shared" si="16"/>
        <v>SMS</v>
      </c>
      <c r="AV559" s="324">
        <f t="shared" si="17"/>
        <v>215634442</v>
      </c>
    </row>
    <row r="560" spans="1:48" x14ac:dyDescent="0.25">
      <c r="A560" s="319" t="s">
        <v>1867</v>
      </c>
      <c r="B560" s="319" t="s">
        <v>1843</v>
      </c>
      <c r="C560" s="319" t="s">
        <v>1868</v>
      </c>
      <c r="D560" s="319" t="s">
        <v>1882</v>
      </c>
      <c r="E560" s="320">
        <v>45832</v>
      </c>
      <c r="F560" s="319" t="s">
        <v>3213</v>
      </c>
      <c r="G560" s="319" t="s">
        <v>1884</v>
      </c>
      <c r="H560" s="319">
        <v>50300070</v>
      </c>
      <c r="I560" s="319" t="s">
        <v>3214</v>
      </c>
      <c r="J560" s="319" t="s">
        <v>1633</v>
      </c>
      <c r="K560" s="319" t="s">
        <v>1374</v>
      </c>
      <c r="L560" s="320">
        <v>45832</v>
      </c>
      <c r="M560" s="319" t="s">
        <v>1886</v>
      </c>
      <c r="N560" s="319" t="s">
        <v>2075</v>
      </c>
      <c r="O560" s="320"/>
      <c r="P560" s="319" t="s">
        <v>1873</v>
      </c>
      <c r="Q560" s="319" t="s">
        <v>1534</v>
      </c>
      <c r="R560" s="322">
        <v>12926274</v>
      </c>
      <c r="S560" s="319" t="s">
        <v>89</v>
      </c>
      <c r="T560" s="321">
        <v>794.58</v>
      </c>
      <c r="U560" s="319" t="s">
        <v>306</v>
      </c>
      <c r="V560" s="319" t="s">
        <v>307</v>
      </c>
      <c r="W560" s="319" t="s">
        <v>1633</v>
      </c>
      <c r="X560" s="319" t="s">
        <v>1633</v>
      </c>
      <c r="Y560" s="319" t="s">
        <v>1633</v>
      </c>
      <c r="Z560" s="319" t="s">
        <v>1633</v>
      </c>
      <c r="AA560" s="319" t="s">
        <v>1874</v>
      </c>
      <c r="AB560" s="319" t="s">
        <v>1633</v>
      </c>
      <c r="AC560" s="320">
        <v>45833</v>
      </c>
      <c r="AD560" s="319"/>
      <c r="AE560" s="319"/>
      <c r="AF560" s="319" t="s">
        <v>1633</v>
      </c>
      <c r="AG560" s="319" t="s">
        <v>1633</v>
      </c>
      <c r="AH560" s="319" t="s">
        <v>1875</v>
      </c>
      <c r="AI560" s="319" t="s">
        <v>1876</v>
      </c>
      <c r="AJ560" s="325">
        <v>0</v>
      </c>
      <c r="AK560" s="319" t="s">
        <v>1633</v>
      </c>
      <c r="AL560" s="319" t="s">
        <v>1633</v>
      </c>
      <c r="AM560" s="319" t="s">
        <v>1633</v>
      </c>
      <c r="AN560" s="319" t="s">
        <v>1633</v>
      </c>
      <c r="AO560" s="319" t="s">
        <v>1633</v>
      </c>
      <c r="AP560" s="183" t="s">
        <v>1880</v>
      </c>
      <c r="AQ560" s="183" t="s">
        <v>2113</v>
      </c>
      <c r="AS560" s="183" t="s">
        <v>1640</v>
      </c>
      <c r="AT560" s="183" t="s">
        <v>1817</v>
      </c>
      <c r="AU560" s="183" t="str">
        <f t="shared" si="16"/>
        <v>SMS</v>
      </c>
      <c r="AV560" s="324">
        <f t="shared" si="17"/>
        <v>12926274</v>
      </c>
    </row>
    <row r="561" spans="1:48" x14ac:dyDescent="0.25">
      <c r="A561" s="319" t="s">
        <v>1867</v>
      </c>
      <c r="B561" s="319" t="s">
        <v>1843</v>
      </c>
      <c r="C561" s="319" t="s">
        <v>1868</v>
      </c>
      <c r="D561" s="319" t="s">
        <v>1888</v>
      </c>
      <c r="E561" s="320">
        <v>45834</v>
      </c>
      <c r="F561" s="319" t="s">
        <v>1633</v>
      </c>
      <c r="G561" s="319" t="s">
        <v>1633</v>
      </c>
      <c r="H561" s="319">
        <v>50800020</v>
      </c>
      <c r="I561" s="319" t="s">
        <v>3215</v>
      </c>
      <c r="J561" s="319" t="s">
        <v>1633</v>
      </c>
      <c r="K561" s="319" t="s">
        <v>454</v>
      </c>
      <c r="L561" s="320">
        <v>45834</v>
      </c>
      <c r="M561" s="319" t="s">
        <v>3216</v>
      </c>
      <c r="N561" s="319" t="s">
        <v>3217</v>
      </c>
      <c r="O561" s="320"/>
      <c r="P561" s="319" t="s">
        <v>1873</v>
      </c>
      <c r="Q561" s="319" t="s">
        <v>1534</v>
      </c>
      <c r="R561" s="322">
        <v>800000</v>
      </c>
      <c r="S561" s="319" t="s">
        <v>89</v>
      </c>
      <c r="T561" s="321">
        <v>48.97</v>
      </c>
      <c r="U561" s="319" t="s">
        <v>306</v>
      </c>
      <c r="V561" s="319" t="s">
        <v>307</v>
      </c>
      <c r="W561" s="319" t="s">
        <v>1633</v>
      </c>
      <c r="X561" s="319" t="s">
        <v>1633</v>
      </c>
      <c r="Y561" s="319" t="s">
        <v>1633</v>
      </c>
      <c r="Z561" s="319" t="s">
        <v>1633</v>
      </c>
      <c r="AA561" s="319" t="s">
        <v>1874</v>
      </c>
      <c r="AB561" s="319" t="s">
        <v>1633</v>
      </c>
      <c r="AC561" s="320">
        <v>45834</v>
      </c>
      <c r="AD561" s="319"/>
      <c r="AE561" s="319"/>
      <c r="AF561" s="319" t="s">
        <v>1633</v>
      </c>
      <c r="AG561" s="319" t="s">
        <v>3218</v>
      </c>
      <c r="AH561" s="319" t="s">
        <v>1875</v>
      </c>
      <c r="AI561" s="319" t="s">
        <v>1876</v>
      </c>
      <c r="AJ561" s="322">
        <v>2</v>
      </c>
      <c r="AK561" s="319" t="s">
        <v>1709</v>
      </c>
      <c r="AL561" s="323" t="s">
        <v>1877</v>
      </c>
      <c r="AM561" s="319" t="s">
        <v>1633</v>
      </c>
      <c r="AN561" s="319" t="s">
        <v>1633</v>
      </c>
      <c r="AO561" s="319" t="s">
        <v>1633</v>
      </c>
      <c r="AP561" s="183" t="s">
        <v>1880</v>
      </c>
      <c r="AQ561" s="183" t="s">
        <v>2113</v>
      </c>
      <c r="AS561" s="183" t="s">
        <v>1641</v>
      </c>
      <c r="AT561" s="183" t="s">
        <v>1817</v>
      </c>
      <c r="AU561" s="183" t="str">
        <f t="shared" si="16"/>
        <v>SMS</v>
      </c>
      <c r="AV561" s="324">
        <f t="shared" si="17"/>
        <v>800000</v>
      </c>
    </row>
    <row r="562" spans="1:48" x14ac:dyDescent="0.25">
      <c r="A562" s="319" t="s">
        <v>1867</v>
      </c>
      <c r="B562" s="319" t="s">
        <v>1843</v>
      </c>
      <c r="C562" s="319" t="s">
        <v>1868</v>
      </c>
      <c r="D562" s="319" t="s">
        <v>1882</v>
      </c>
      <c r="E562" s="320">
        <v>45838</v>
      </c>
      <c r="F562" s="319" t="s">
        <v>3219</v>
      </c>
      <c r="G562" s="319" t="s">
        <v>1884</v>
      </c>
      <c r="H562" s="319">
        <v>50300010</v>
      </c>
      <c r="I562" s="319" t="s">
        <v>3220</v>
      </c>
      <c r="J562" s="319" t="s">
        <v>1633</v>
      </c>
      <c r="K562" s="319" t="s">
        <v>1369</v>
      </c>
      <c r="L562" s="320">
        <v>45838</v>
      </c>
      <c r="M562" s="319" t="s">
        <v>1886</v>
      </c>
      <c r="N562" s="319" t="s">
        <v>3221</v>
      </c>
      <c r="O562" s="320"/>
      <c r="P562" s="319" t="s">
        <v>1873</v>
      </c>
      <c r="Q562" s="319" t="s">
        <v>1534</v>
      </c>
      <c r="R562" s="322">
        <v>1898764</v>
      </c>
      <c r="S562" s="319" t="s">
        <v>89</v>
      </c>
      <c r="T562" s="321">
        <v>116.24</v>
      </c>
      <c r="U562" s="319" t="s">
        <v>306</v>
      </c>
      <c r="V562" s="319" t="s">
        <v>307</v>
      </c>
      <c r="W562" s="319" t="s">
        <v>1633</v>
      </c>
      <c r="X562" s="319" t="s">
        <v>1633</v>
      </c>
      <c r="Y562" s="319" t="s">
        <v>1633</v>
      </c>
      <c r="Z562" s="319" t="s">
        <v>1633</v>
      </c>
      <c r="AA562" s="319" t="s">
        <v>1874</v>
      </c>
      <c r="AB562" s="319" t="s">
        <v>1633</v>
      </c>
      <c r="AC562" s="320">
        <v>45838</v>
      </c>
      <c r="AD562" s="319"/>
      <c r="AE562" s="319"/>
      <c r="AF562" s="319" t="s">
        <v>1633</v>
      </c>
      <c r="AG562" s="319" t="s">
        <v>1633</v>
      </c>
      <c r="AH562" s="319" t="s">
        <v>1875</v>
      </c>
      <c r="AI562" s="319" t="s">
        <v>1876</v>
      </c>
      <c r="AJ562" s="325">
        <v>0</v>
      </c>
      <c r="AK562" s="319" t="s">
        <v>1633</v>
      </c>
      <c r="AL562" s="319" t="s">
        <v>1633</v>
      </c>
      <c r="AM562" s="319" t="s">
        <v>1633</v>
      </c>
      <c r="AN562" s="319" t="s">
        <v>1633</v>
      </c>
      <c r="AO562" s="319" t="s">
        <v>1633</v>
      </c>
      <c r="AP562" s="183" t="s">
        <v>1880</v>
      </c>
      <c r="AQ562" s="183" t="s">
        <v>2113</v>
      </c>
      <c r="AS562" s="183" t="s">
        <v>1636</v>
      </c>
      <c r="AT562" s="183" t="s">
        <v>1817</v>
      </c>
      <c r="AU562" s="183" t="str">
        <f t="shared" si="16"/>
        <v>SMS</v>
      </c>
      <c r="AV562" s="324">
        <f t="shared" si="17"/>
        <v>1898764</v>
      </c>
    </row>
    <row r="563" spans="1:48" x14ac:dyDescent="0.25">
      <c r="A563" s="319" t="s">
        <v>1867</v>
      </c>
      <c r="B563" s="319" t="s">
        <v>1843</v>
      </c>
      <c r="C563" s="319" t="s">
        <v>1868</v>
      </c>
      <c r="D563" s="319" t="s">
        <v>1893</v>
      </c>
      <c r="E563" s="320">
        <v>45838</v>
      </c>
      <c r="F563" s="319" t="s">
        <v>1894</v>
      </c>
      <c r="G563" s="319" t="s">
        <v>1895</v>
      </c>
      <c r="H563" s="319">
        <v>50300090</v>
      </c>
      <c r="I563" s="319" t="s">
        <v>3222</v>
      </c>
      <c r="J563" s="319" t="s">
        <v>1633</v>
      </c>
      <c r="K563" s="319" t="s">
        <v>1376</v>
      </c>
      <c r="L563" s="320">
        <v>45838</v>
      </c>
      <c r="M563" s="319" t="s">
        <v>1897</v>
      </c>
      <c r="N563" s="319" t="s">
        <v>1898</v>
      </c>
      <c r="O563" s="320"/>
      <c r="P563" s="319" t="s">
        <v>1873</v>
      </c>
      <c r="Q563" s="319" t="s">
        <v>1534</v>
      </c>
      <c r="R563" s="322">
        <v>67738503</v>
      </c>
      <c r="S563" s="319" t="s">
        <v>89</v>
      </c>
      <c r="T563" s="321">
        <v>4370.2299999999996</v>
      </c>
      <c r="U563" s="319" t="s">
        <v>306</v>
      </c>
      <c r="V563" s="319" t="s">
        <v>307</v>
      </c>
      <c r="W563" s="319" t="s">
        <v>1633</v>
      </c>
      <c r="X563" s="319" t="s">
        <v>1633</v>
      </c>
      <c r="Y563" s="319" t="s">
        <v>1633</v>
      </c>
      <c r="Z563" s="319" t="s">
        <v>1633</v>
      </c>
      <c r="AA563" s="319" t="s">
        <v>1874</v>
      </c>
      <c r="AB563" s="319" t="s">
        <v>1633</v>
      </c>
      <c r="AC563" s="320">
        <v>45838</v>
      </c>
      <c r="AD563" s="319"/>
      <c r="AE563" s="319"/>
      <c r="AF563" s="319" t="s">
        <v>1633</v>
      </c>
      <c r="AG563" s="319" t="s">
        <v>1633</v>
      </c>
      <c r="AH563" s="319" t="s">
        <v>1875</v>
      </c>
      <c r="AI563" s="319" t="s">
        <v>1876</v>
      </c>
      <c r="AJ563" s="325">
        <v>0</v>
      </c>
      <c r="AK563" s="319" t="s">
        <v>1633</v>
      </c>
      <c r="AL563" s="319" t="s">
        <v>1633</v>
      </c>
      <c r="AM563" s="319" t="s">
        <v>1633</v>
      </c>
      <c r="AN563" s="319" t="s">
        <v>1633</v>
      </c>
      <c r="AO563" s="319" t="s">
        <v>1633</v>
      </c>
      <c r="AP563" s="183" t="s">
        <v>1880</v>
      </c>
      <c r="AQ563" s="183" t="s">
        <v>2113</v>
      </c>
      <c r="AS563" s="183" t="s">
        <v>1636</v>
      </c>
      <c r="AT563" s="183" t="s">
        <v>1817</v>
      </c>
      <c r="AU563" s="183" t="str">
        <f t="shared" si="16"/>
        <v>SMS</v>
      </c>
      <c r="AV563" s="324">
        <f t="shared" si="17"/>
        <v>67738503</v>
      </c>
    </row>
    <row r="564" spans="1:48" x14ac:dyDescent="0.25">
      <c r="A564" s="319" t="s">
        <v>1867</v>
      </c>
      <c r="B564" s="319" t="s">
        <v>1843</v>
      </c>
      <c r="C564" s="319" t="s">
        <v>1868</v>
      </c>
      <c r="D564" s="319" t="s">
        <v>1893</v>
      </c>
      <c r="E564" s="320">
        <v>45838</v>
      </c>
      <c r="F564" s="319" t="s">
        <v>2357</v>
      </c>
      <c r="G564" s="319" t="s">
        <v>1918</v>
      </c>
      <c r="H564" s="319">
        <v>50400010</v>
      </c>
      <c r="I564" s="319" t="s">
        <v>3223</v>
      </c>
      <c r="J564" s="319" t="s">
        <v>1633</v>
      </c>
      <c r="K564" s="319" t="s">
        <v>1638</v>
      </c>
      <c r="L564" s="320">
        <v>45838</v>
      </c>
      <c r="M564" s="319" t="s">
        <v>3224</v>
      </c>
      <c r="N564" s="319" t="s">
        <v>1633</v>
      </c>
      <c r="O564" s="320"/>
      <c r="P564" s="319" t="s">
        <v>1873</v>
      </c>
      <c r="Q564" s="319" t="s">
        <v>1534</v>
      </c>
      <c r="R564" s="322">
        <v>31079144</v>
      </c>
      <c r="S564" s="319" t="s">
        <v>89</v>
      </c>
      <c r="T564" s="321">
        <v>1911.5</v>
      </c>
      <c r="U564" s="319" t="s">
        <v>306</v>
      </c>
      <c r="V564" s="319" t="s">
        <v>307</v>
      </c>
      <c r="W564" s="319" t="s">
        <v>1633</v>
      </c>
      <c r="X564" s="319" t="s">
        <v>1633</v>
      </c>
      <c r="Y564" s="319" t="s">
        <v>1633</v>
      </c>
      <c r="Z564" s="319" t="s">
        <v>1633</v>
      </c>
      <c r="AA564" s="319" t="s">
        <v>1874</v>
      </c>
      <c r="AB564" s="319" t="s">
        <v>1633</v>
      </c>
      <c r="AC564" s="320">
        <v>45838</v>
      </c>
      <c r="AD564" s="319"/>
      <c r="AE564" s="319"/>
      <c r="AF564" s="319" t="s">
        <v>1633</v>
      </c>
      <c r="AG564" s="319" t="s">
        <v>1633</v>
      </c>
      <c r="AH564" s="319" t="s">
        <v>1875</v>
      </c>
      <c r="AI564" s="319" t="s">
        <v>1876</v>
      </c>
      <c r="AJ564" s="325">
        <v>0</v>
      </c>
      <c r="AK564" s="319" t="s">
        <v>1633</v>
      </c>
      <c r="AL564" s="319" t="s">
        <v>1633</v>
      </c>
      <c r="AM564" s="319" t="s">
        <v>1633</v>
      </c>
      <c r="AN564" s="319" t="s">
        <v>1633</v>
      </c>
      <c r="AO564" s="319" t="s">
        <v>1633</v>
      </c>
      <c r="AP564" s="183" t="s">
        <v>1880</v>
      </c>
      <c r="AQ564" s="183" t="s">
        <v>2113</v>
      </c>
      <c r="AS564" s="183" t="s">
        <v>1636</v>
      </c>
      <c r="AT564" s="183" t="s">
        <v>1817</v>
      </c>
      <c r="AU564" s="183" t="str">
        <f t="shared" si="16"/>
        <v>SMS</v>
      </c>
      <c r="AV564" s="324">
        <f t="shared" si="17"/>
        <v>31079144</v>
      </c>
    </row>
    <row r="565" spans="1:48" x14ac:dyDescent="0.25">
      <c r="A565" s="319" t="s">
        <v>1867</v>
      </c>
      <c r="B565" s="319" t="s">
        <v>1843</v>
      </c>
      <c r="C565" s="319" t="s">
        <v>1868</v>
      </c>
      <c r="D565" s="319" t="s">
        <v>1893</v>
      </c>
      <c r="E565" s="320">
        <v>45838</v>
      </c>
      <c r="F565" s="319" t="s">
        <v>2847</v>
      </c>
      <c r="G565" s="319" t="s">
        <v>2848</v>
      </c>
      <c r="H565" s="319">
        <v>50300090</v>
      </c>
      <c r="I565" s="319" t="s">
        <v>3225</v>
      </c>
      <c r="J565" s="319" t="s">
        <v>1633</v>
      </c>
      <c r="K565" s="319" t="s">
        <v>1376</v>
      </c>
      <c r="L565" s="320">
        <v>45838</v>
      </c>
      <c r="M565" s="319" t="s">
        <v>3224</v>
      </c>
      <c r="N565" s="319" t="s">
        <v>1633</v>
      </c>
      <c r="O565" s="320"/>
      <c r="P565" s="319" t="s">
        <v>1873</v>
      </c>
      <c r="Q565" s="319" t="s">
        <v>1534</v>
      </c>
      <c r="R565" s="322">
        <v>-22095396</v>
      </c>
      <c r="S565" s="319" t="s">
        <v>89</v>
      </c>
      <c r="T565" s="321">
        <v>-1368.64</v>
      </c>
      <c r="U565" s="319" t="s">
        <v>306</v>
      </c>
      <c r="V565" s="319" t="s">
        <v>307</v>
      </c>
      <c r="W565" s="319" t="s">
        <v>1633</v>
      </c>
      <c r="X565" s="319" t="s">
        <v>1633</v>
      </c>
      <c r="Y565" s="319" t="s">
        <v>1633</v>
      </c>
      <c r="Z565" s="319" t="s">
        <v>1633</v>
      </c>
      <c r="AA565" s="319" t="s">
        <v>1874</v>
      </c>
      <c r="AB565" s="319" t="s">
        <v>1633</v>
      </c>
      <c r="AC565" s="320">
        <v>45838</v>
      </c>
      <c r="AD565" s="319"/>
      <c r="AE565" s="319"/>
      <c r="AF565" s="319" t="s">
        <v>1633</v>
      </c>
      <c r="AG565" s="319" t="s">
        <v>1633</v>
      </c>
      <c r="AH565" s="319" t="s">
        <v>1875</v>
      </c>
      <c r="AI565" s="319" t="s">
        <v>1876</v>
      </c>
      <c r="AJ565" s="325">
        <v>0</v>
      </c>
      <c r="AK565" s="319" t="s">
        <v>1633</v>
      </c>
      <c r="AL565" s="319" t="s">
        <v>1633</v>
      </c>
      <c r="AM565" s="319" t="s">
        <v>1633</v>
      </c>
      <c r="AN565" s="319" t="s">
        <v>1633</v>
      </c>
      <c r="AO565" s="319" t="s">
        <v>1633</v>
      </c>
      <c r="AP565" s="183" t="s">
        <v>1880</v>
      </c>
      <c r="AQ565" s="183" t="s">
        <v>2113</v>
      </c>
      <c r="AS565" s="183" t="s">
        <v>1636</v>
      </c>
      <c r="AT565" s="183" t="s">
        <v>1817</v>
      </c>
      <c r="AU565" s="183" t="str">
        <f t="shared" si="16"/>
        <v>SMS</v>
      </c>
      <c r="AV565" s="324">
        <f t="shared" si="17"/>
        <v>-22095396</v>
      </c>
    </row>
    <row r="566" spans="1:48" x14ac:dyDescent="0.25">
      <c r="A566" s="319" t="s">
        <v>1867</v>
      </c>
      <c r="B566" s="319" t="s">
        <v>1843</v>
      </c>
      <c r="C566" s="319" t="s">
        <v>1868</v>
      </c>
      <c r="D566" s="319" t="s">
        <v>1893</v>
      </c>
      <c r="E566" s="320">
        <v>45838</v>
      </c>
      <c r="F566" s="319" t="s">
        <v>2855</v>
      </c>
      <c r="G566" s="319" t="s">
        <v>2856</v>
      </c>
      <c r="H566" s="319">
        <v>50300030</v>
      </c>
      <c r="I566" s="319" t="s">
        <v>3226</v>
      </c>
      <c r="J566" s="319" t="s">
        <v>1633</v>
      </c>
      <c r="K566" s="319" t="s">
        <v>1371</v>
      </c>
      <c r="L566" s="320">
        <v>45838</v>
      </c>
      <c r="M566" s="319" t="s">
        <v>2560</v>
      </c>
      <c r="N566" s="319" t="s">
        <v>1898</v>
      </c>
      <c r="O566" s="320"/>
      <c r="P566" s="319" t="s">
        <v>1873</v>
      </c>
      <c r="Q566" s="319" t="s">
        <v>1534</v>
      </c>
      <c r="R566" s="322">
        <v>20745383</v>
      </c>
      <c r="S566" s="319" t="s">
        <v>89</v>
      </c>
      <c r="T566" s="321">
        <v>1250.6300000000001</v>
      </c>
      <c r="U566" s="319" t="s">
        <v>306</v>
      </c>
      <c r="V566" s="319" t="s">
        <v>307</v>
      </c>
      <c r="W566" s="319" t="s">
        <v>1633</v>
      </c>
      <c r="X566" s="319" t="s">
        <v>1633</v>
      </c>
      <c r="Y566" s="319" t="s">
        <v>1633</v>
      </c>
      <c r="Z566" s="319" t="s">
        <v>1633</v>
      </c>
      <c r="AA566" s="319" t="s">
        <v>1874</v>
      </c>
      <c r="AB566" s="319" t="s">
        <v>1633</v>
      </c>
      <c r="AC566" s="320">
        <v>45838</v>
      </c>
      <c r="AD566" s="319"/>
      <c r="AE566" s="319"/>
      <c r="AF566" s="319" t="s">
        <v>1633</v>
      </c>
      <c r="AG566" s="319" t="s">
        <v>1633</v>
      </c>
      <c r="AH566" s="319" t="s">
        <v>1875</v>
      </c>
      <c r="AI566" s="319" t="s">
        <v>1876</v>
      </c>
      <c r="AJ566" s="325">
        <v>0</v>
      </c>
      <c r="AK566" s="319" t="s">
        <v>1633</v>
      </c>
      <c r="AL566" s="319" t="s">
        <v>1633</v>
      </c>
      <c r="AM566" s="319" t="s">
        <v>1633</v>
      </c>
      <c r="AN566" s="319" t="s">
        <v>1633</v>
      </c>
      <c r="AO566" s="319" t="s">
        <v>1633</v>
      </c>
      <c r="AP566" s="183" t="s">
        <v>1880</v>
      </c>
      <c r="AQ566" s="183" t="s">
        <v>2113</v>
      </c>
      <c r="AS566" s="183" t="s">
        <v>1636</v>
      </c>
      <c r="AT566" s="183" t="s">
        <v>1817</v>
      </c>
      <c r="AU566" s="183" t="str">
        <f t="shared" si="16"/>
        <v>SMS</v>
      </c>
      <c r="AV566" s="324">
        <f t="shared" si="17"/>
        <v>20745383</v>
      </c>
    </row>
    <row r="567" spans="1:48" x14ac:dyDescent="0.25">
      <c r="A567" s="319" t="s">
        <v>1867</v>
      </c>
      <c r="B567" s="319" t="s">
        <v>1843</v>
      </c>
      <c r="C567" s="319" t="s">
        <v>1868</v>
      </c>
      <c r="D567" s="319" t="s">
        <v>1888</v>
      </c>
      <c r="E567" s="320">
        <v>45838</v>
      </c>
      <c r="F567" s="319" t="s">
        <v>3227</v>
      </c>
      <c r="G567" s="319" t="s">
        <v>1633</v>
      </c>
      <c r="H567" s="319">
        <v>50800020</v>
      </c>
      <c r="I567" s="319" t="s">
        <v>3228</v>
      </c>
      <c r="J567" s="319" t="s">
        <v>1633</v>
      </c>
      <c r="K567" s="319" t="s">
        <v>454</v>
      </c>
      <c r="L567" s="320">
        <v>45838</v>
      </c>
      <c r="M567" s="319" t="s">
        <v>3224</v>
      </c>
      <c r="N567" s="319" t="s">
        <v>3229</v>
      </c>
      <c r="O567" s="320"/>
      <c r="P567" s="319" t="s">
        <v>1873</v>
      </c>
      <c r="Q567" s="319" t="s">
        <v>1534</v>
      </c>
      <c r="R567" s="322">
        <v>850000</v>
      </c>
      <c r="S567" s="319" t="s">
        <v>89</v>
      </c>
      <c r="T567" s="321">
        <v>52.04</v>
      </c>
      <c r="U567" s="319" t="s">
        <v>306</v>
      </c>
      <c r="V567" s="319" t="s">
        <v>307</v>
      </c>
      <c r="W567" s="319" t="s">
        <v>1633</v>
      </c>
      <c r="X567" s="319" t="s">
        <v>1633</v>
      </c>
      <c r="Y567" s="319" t="s">
        <v>1633</v>
      </c>
      <c r="Z567" s="319" t="s">
        <v>1633</v>
      </c>
      <c r="AA567" s="319" t="s">
        <v>1874</v>
      </c>
      <c r="AB567" s="319" t="s">
        <v>1633</v>
      </c>
      <c r="AC567" s="320">
        <v>45838</v>
      </c>
      <c r="AD567" s="319"/>
      <c r="AE567" s="319"/>
      <c r="AF567" s="319" t="s">
        <v>1633</v>
      </c>
      <c r="AG567" s="319" t="s">
        <v>3230</v>
      </c>
      <c r="AH567" s="319" t="s">
        <v>1875</v>
      </c>
      <c r="AI567" s="319" t="s">
        <v>1876</v>
      </c>
      <c r="AJ567" s="322">
        <v>1</v>
      </c>
      <c r="AK567" s="319" t="s">
        <v>2398</v>
      </c>
      <c r="AL567" s="323" t="s">
        <v>1877</v>
      </c>
      <c r="AM567" s="319" t="s">
        <v>1633</v>
      </c>
      <c r="AN567" s="319" t="s">
        <v>1633</v>
      </c>
      <c r="AO567" s="319" t="s">
        <v>1633</v>
      </c>
      <c r="AP567" s="183" t="s">
        <v>1880</v>
      </c>
      <c r="AQ567" s="183" t="s">
        <v>2113</v>
      </c>
      <c r="AS567" s="183" t="s">
        <v>1641</v>
      </c>
      <c r="AT567" s="183" t="s">
        <v>1817</v>
      </c>
      <c r="AU567" s="183" t="str">
        <f t="shared" si="16"/>
        <v>SMS</v>
      </c>
      <c r="AV567" s="324">
        <f t="shared" si="17"/>
        <v>850000</v>
      </c>
    </row>
    <row r="568" spans="1:48" x14ac:dyDescent="0.25">
      <c r="A568" s="319" t="s">
        <v>1867</v>
      </c>
      <c r="B568" s="319" t="s">
        <v>1843</v>
      </c>
      <c r="C568" s="319" t="s">
        <v>1868</v>
      </c>
      <c r="D568" s="319" t="s">
        <v>1888</v>
      </c>
      <c r="E568" s="320">
        <v>45834</v>
      </c>
      <c r="F568" s="319" t="s">
        <v>1633</v>
      </c>
      <c r="G568" s="319" t="s">
        <v>1633</v>
      </c>
      <c r="H568" s="319">
        <v>50800020</v>
      </c>
      <c r="I568" s="319" t="s">
        <v>3231</v>
      </c>
      <c r="J568" s="319" t="s">
        <v>1633</v>
      </c>
      <c r="K568" s="319" t="s">
        <v>454</v>
      </c>
      <c r="L568" s="320">
        <v>45834</v>
      </c>
      <c r="M568" s="319" t="s">
        <v>3216</v>
      </c>
      <c r="N568" s="319" t="s">
        <v>3217</v>
      </c>
      <c r="O568" s="320"/>
      <c r="P568" s="319" t="s">
        <v>1873</v>
      </c>
      <c r="Q568" s="319" t="s">
        <v>1534</v>
      </c>
      <c r="R568" s="322">
        <v>-800000</v>
      </c>
      <c r="S568" s="319" t="s">
        <v>89</v>
      </c>
      <c r="T568" s="321">
        <v>-48.97</v>
      </c>
      <c r="U568" s="319" t="s">
        <v>306</v>
      </c>
      <c r="V568" s="319" t="s">
        <v>307</v>
      </c>
      <c r="W568" s="319" t="s">
        <v>1633</v>
      </c>
      <c r="X568" s="319" t="s">
        <v>1633</v>
      </c>
      <c r="Y568" s="319" t="s">
        <v>1633</v>
      </c>
      <c r="Z568" s="319" t="s">
        <v>1633</v>
      </c>
      <c r="AA568" s="319" t="s">
        <v>1874</v>
      </c>
      <c r="AB568" s="319" t="s">
        <v>1633</v>
      </c>
      <c r="AC568" s="320">
        <v>45839</v>
      </c>
      <c r="AD568" s="319"/>
      <c r="AE568" s="319"/>
      <c r="AF568" s="319" t="s">
        <v>1633</v>
      </c>
      <c r="AG568" s="319" t="s">
        <v>3218</v>
      </c>
      <c r="AH568" s="319" t="s">
        <v>1875</v>
      </c>
      <c r="AI568" s="319" t="s">
        <v>1876</v>
      </c>
      <c r="AJ568" s="322">
        <v>-2</v>
      </c>
      <c r="AK568" s="319" t="s">
        <v>1709</v>
      </c>
      <c r="AL568" s="323" t="s">
        <v>1931</v>
      </c>
      <c r="AM568" s="319" t="s">
        <v>1633</v>
      </c>
      <c r="AN568" s="319" t="s">
        <v>1633</v>
      </c>
      <c r="AO568" s="319" t="s">
        <v>1633</v>
      </c>
      <c r="AP568" s="183" t="s">
        <v>1880</v>
      </c>
      <c r="AQ568" s="183" t="s">
        <v>2113</v>
      </c>
      <c r="AS568" s="183" t="s">
        <v>1641</v>
      </c>
      <c r="AT568" s="183" t="s">
        <v>1817</v>
      </c>
      <c r="AU568" s="183" t="str">
        <f t="shared" si="16"/>
        <v>SMS</v>
      </c>
      <c r="AV568" s="324">
        <f t="shared" si="17"/>
        <v>-800000</v>
      </c>
    </row>
    <row r="569" spans="1:48" x14ac:dyDescent="0.25">
      <c r="A569" s="319" t="s">
        <v>1867</v>
      </c>
      <c r="B569" s="319" t="s">
        <v>1843</v>
      </c>
      <c r="C569" s="319" t="s">
        <v>1868</v>
      </c>
      <c r="D569" s="319" t="s">
        <v>1882</v>
      </c>
      <c r="E569" s="320">
        <v>45838</v>
      </c>
      <c r="F569" s="319" t="s">
        <v>3232</v>
      </c>
      <c r="G569" s="319" t="s">
        <v>1884</v>
      </c>
      <c r="H569" s="319">
        <v>50300010</v>
      </c>
      <c r="I569" s="319" t="s">
        <v>3233</v>
      </c>
      <c r="J569" s="319" t="s">
        <v>1633</v>
      </c>
      <c r="K569" s="319" t="s">
        <v>1369</v>
      </c>
      <c r="L569" s="320">
        <v>45838</v>
      </c>
      <c r="M569" s="319" t="s">
        <v>1886</v>
      </c>
      <c r="N569" s="319" t="s">
        <v>3006</v>
      </c>
      <c r="O569" s="320"/>
      <c r="P569" s="319" t="s">
        <v>1873</v>
      </c>
      <c r="Q569" s="319" t="s">
        <v>1534</v>
      </c>
      <c r="R569" s="322">
        <v>55846</v>
      </c>
      <c r="S569" s="319" t="s">
        <v>89</v>
      </c>
      <c r="T569" s="321">
        <v>3.42</v>
      </c>
      <c r="U569" s="319" t="s">
        <v>306</v>
      </c>
      <c r="V569" s="319" t="s">
        <v>307</v>
      </c>
      <c r="W569" s="319" t="s">
        <v>1633</v>
      </c>
      <c r="X569" s="319" t="s">
        <v>1633</v>
      </c>
      <c r="Y569" s="319" t="s">
        <v>1633</v>
      </c>
      <c r="Z569" s="319" t="s">
        <v>1633</v>
      </c>
      <c r="AA569" s="319" t="s">
        <v>1874</v>
      </c>
      <c r="AB569" s="319" t="s">
        <v>1633</v>
      </c>
      <c r="AC569" s="320">
        <v>45840</v>
      </c>
      <c r="AD569" s="319"/>
      <c r="AE569" s="319"/>
      <c r="AF569" s="319" t="s">
        <v>1633</v>
      </c>
      <c r="AG569" s="319" t="s">
        <v>1633</v>
      </c>
      <c r="AH569" s="319" t="s">
        <v>1875</v>
      </c>
      <c r="AI569" s="319" t="s">
        <v>1876</v>
      </c>
      <c r="AJ569" s="325">
        <v>0</v>
      </c>
      <c r="AK569" s="319" t="s">
        <v>1633</v>
      </c>
      <c r="AL569" s="319" t="s">
        <v>1633</v>
      </c>
      <c r="AM569" s="319" t="s">
        <v>1633</v>
      </c>
      <c r="AN569" s="319" t="s">
        <v>1633</v>
      </c>
      <c r="AO569" s="319" t="s">
        <v>1633</v>
      </c>
      <c r="AP569" s="183" t="s">
        <v>1880</v>
      </c>
      <c r="AQ569" s="183" t="s">
        <v>2113</v>
      </c>
      <c r="AS569" s="183" t="s">
        <v>1636</v>
      </c>
      <c r="AT569" s="183" t="s">
        <v>1817</v>
      </c>
      <c r="AU569" s="183" t="str">
        <f t="shared" si="16"/>
        <v>SMS</v>
      </c>
      <c r="AV569" s="324">
        <f t="shared" si="17"/>
        <v>55846</v>
      </c>
    </row>
    <row r="570" spans="1:48" x14ac:dyDescent="0.25">
      <c r="A570" s="319" t="s">
        <v>1867</v>
      </c>
      <c r="B570" s="319" t="s">
        <v>1843</v>
      </c>
      <c r="C570" s="319" t="s">
        <v>1868</v>
      </c>
      <c r="D570" s="319" t="s">
        <v>1917</v>
      </c>
      <c r="E570" s="320">
        <v>45838</v>
      </c>
      <c r="F570" s="319" t="s">
        <v>3234</v>
      </c>
      <c r="G570" s="319" t="s">
        <v>2413</v>
      </c>
      <c r="H570" s="319">
        <v>50300080</v>
      </c>
      <c r="I570" s="319" t="s">
        <v>3235</v>
      </c>
      <c r="J570" s="319" t="s">
        <v>1633</v>
      </c>
      <c r="K570" s="319" t="s">
        <v>1584</v>
      </c>
      <c r="L570" s="320">
        <v>45838</v>
      </c>
      <c r="M570" s="319" t="s">
        <v>3224</v>
      </c>
      <c r="N570" s="319" t="s">
        <v>1976</v>
      </c>
      <c r="O570" s="320"/>
      <c r="P570" s="319" t="s">
        <v>1873</v>
      </c>
      <c r="Q570" s="319" t="s">
        <v>1534</v>
      </c>
      <c r="R570" s="322">
        <v>3730132</v>
      </c>
      <c r="S570" s="319" t="s">
        <v>89</v>
      </c>
      <c r="T570" s="321">
        <v>229.79</v>
      </c>
      <c r="U570" s="319" t="s">
        <v>306</v>
      </c>
      <c r="V570" s="319" t="s">
        <v>307</v>
      </c>
      <c r="W570" s="319" t="s">
        <v>1633</v>
      </c>
      <c r="X570" s="319" t="s">
        <v>1633</v>
      </c>
      <c r="Y570" s="319" t="s">
        <v>1633</v>
      </c>
      <c r="Z570" s="319" t="s">
        <v>1633</v>
      </c>
      <c r="AA570" s="319" t="s">
        <v>1874</v>
      </c>
      <c r="AB570" s="319" t="s">
        <v>1633</v>
      </c>
      <c r="AC570" s="320">
        <v>45840</v>
      </c>
      <c r="AD570" s="319"/>
      <c r="AE570" s="319"/>
      <c r="AF570" s="319" t="s">
        <v>1633</v>
      </c>
      <c r="AG570" s="319" t="s">
        <v>1633</v>
      </c>
      <c r="AH570" s="319" t="s">
        <v>1875</v>
      </c>
      <c r="AI570" s="319" t="s">
        <v>1876</v>
      </c>
      <c r="AJ570" s="325">
        <v>0</v>
      </c>
      <c r="AK570" s="319" t="s">
        <v>1633</v>
      </c>
      <c r="AL570" s="319" t="s">
        <v>1633</v>
      </c>
      <c r="AM570" s="319" t="s">
        <v>1633</v>
      </c>
      <c r="AN570" s="319" t="s">
        <v>1633</v>
      </c>
      <c r="AO570" s="319" t="s">
        <v>1633</v>
      </c>
      <c r="AP570" s="183" t="s">
        <v>1880</v>
      </c>
      <c r="AQ570" s="183" t="s">
        <v>2113</v>
      </c>
      <c r="AS570" s="183" t="s">
        <v>1636</v>
      </c>
      <c r="AT570" s="183" t="s">
        <v>1817</v>
      </c>
      <c r="AU570" s="183" t="str">
        <f t="shared" ref="AU570:AU632" si="18">LEFT(V570,3)</f>
        <v>SMS</v>
      </c>
      <c r="AV570" s="324">
        <f t="shared" ref="AV570:AV632" si="19">IF(Q570="USD",R570*16500,IF(Q570="IDR",R570,T570*16500))</f>
        <v>3730132</v>
      </c>
    </row>
    <row r="571" spans="1:48" x14ac:dyDescent="0.25">
      <c r="A571" s="183" t="s">
        <v>1867</v>
      </c>
      <c r="B571" s="183" t="s">
        <v>1810</v>
      </c>
      <c r="C571" s="183" t="s">
        <v>1868</v>
      </c>
      <c r="D571" s="183" t="s">
        <v>1882</v>
      </c>
      <c r="E571" s="327">
        <v>45681</v>
      </c>
      <c r="F571" s="183" t="s">
        <v>1883</v>
      </c>
      <c r="G571" s="183" t="s">
        <v>1884</v>
      </c>
      <c r="H571" s="183" t="s">
        <v>1577</v>
      </c>
      <c r="I571" s="183" t="s">
        <v>1885</v>
      </c>
      <c r="J571" s="183" t="s">
        <v>1633</v>
      </c>
      <c r="K571" s="183" t="s">
        <v>1369</v>
      </c>
      <c r="L571" s="327">
        <v>45681</v>
      </c>
      <c r="M571" s="183" t="s">
        <v>1886</v>
      </c>
      <c r="N571" s="183" t="s">
        <v>1887</v>
      </c>
      <c r="P571" s="183" t="s">
        <v>3236</v>
      </c>
      <c r="Q571" s="183" t="s">
        <v>1534</v>
      </c>
      <c r="R571" s="324">
        <v>170610111</v>
      </c>
      <c r="S571" s="183" t="s">
        <v>89</v>
      </c>
      <c r="T571" s="324">
        <v>10452.77</v>
      </c>
      <c r="U571" s="183" t="s">
        <v>282</v>
      </c>
      <c r="V571" s="183" t="s">
        <v>3237</v>
      </c>
      <c r="W571" s="183" t="s">
        <v>1633</v>
      </c>
      <c r="X571" s="183" t="s">
        <v>1633</v>
      </c>
      <c r="Y571" s="183" t="s">
        <v>1633</v>
      </c>
      <c r="Z571" s="183" t="s">
        <v>1633</v>
      </c>
      <c r="AA571" s="183" t="s">
        <v>1874</v>
      </c>
      <c r="AB571" s="183" t="s">
        <v>1633</v>
      </c>
      <c r="AC571" s="327">
        <v>45681</v>
      </c>
      <c r="AF571" s="183" t="s">
        <v>1633</v>
      </c>
      <c r="AG571" s="183" t="s">
        <v>1633</v>
      </c>
      <c r="AH571" s="183" t="s">
        <v>3238</v>
      </c>
      <c r="AI571" s="183" t="s">
        <v>3239</v>
      </c>
      <c r="AJ571" s="183">
        <v>0</v>
      </c>
      <c r="AK571" s="183" t="s">
        <v>1633</v>
      </c>
      <c r="AL571" s="183" t="s">
        <v>1633</v>
      </c>
      <c r="AM571" s="183" t="s">
        <v>1633</v>
      </c>
      <c r="AN571" s="183" t="s">
        <v>1633</v>
      </c>
      <c r="AO571" s="183" t="s">
        <v>1633</v>
      </c>
      <c r="AP571" s="183" t="s">
        <v>1880</v>
      </c>
      <c r="AQ571" s="183" t="s">
        <v>1633</v>
      </c>
      <c r="AR571" s="183" t="s">
        <v>1881</v>
      </c>
      <c r="AS571" s="183" t="s">
        <v>1636</v>
      </c>
      <c r="AT571" s="183" t="s">
        <v>1817</v>
      </c>
      <c r="AU571" s="183" t="str">
        <f t="shared" si="18"/>
        <v>LSM</v>
      </c>
      <c r="AV571" s="324">
        <f t="shared" si="19"/>
        <v>170610111</v>
      </c>
    </row>
    <row r="572" spans="1:48" x14ac:dyDescent="0.25">
      <c r="A572" s="183" t="s">
        <v>1867</v>
      </c>
      <c r="B572" s="183" t="s">
        <v>1810</v>
      </c>
      <c r="C572" s="183" t="s">
        <v>1868</v>
      </c>
      <c r="D572" s="183" t="s">
        <v>1888</v>
      </c>
      <c r="E572" s="327">
        <v>45685</v>
      </c>
      <c r="F572" s="183" t="s">
        <v>1633</v>
      </c>
      <c r="G572" s="183" t="s">
        <v>1633</v>
      </c>
      <c r="H572" s="183" t="s">
        <v>3240</v>
      </c>
      <c r="I572" s="183" t="s">
        <v>3241</v>
      </c>
      <c r="J572" s="183" t="s">
        <v>1633</v>
      </c>
      <c r="K572" s="183" t="s">
        <v>454</v>
      </c>
      <c r="L572" s="327">
        <v>45685</v>
      </c>
      <c r="M572" s="183" t="s">
        <v>3242</v>
      </c>
      <c r="N572" s="183" t="s">
        <v>3243</v>
      </c>
      <c r="P572" s="183" t="s">
        <v>3236</v>
      </c>
      <c r="Q572" s="183" t="s">
        <v>1534</v>
      </c>
      <c r="R572" s="324">
        <v>84550000</v>
      </c>
      <c r="S572" s="183" t="s">
        <v>89</v>
      </c>
      <c r="T572" s="324">
        <v>5180.12</v>
      </c>
      <c r="U572" s="183" t="s">
        <v>282</v>
      </c>
      <c r="V572" s="183" t="s">
        <v>3237</v>
      </c>
      <c r="W572" s="183" t="s">
        <v>1633</v>
      </c>
      <c r="X572" s="183" t="s">
        <v>1633</v>
      </c>
      <c r="Y572" s="183" t="s">
        <v>1633</v>
      </c>
      <c r="Z572" s="183" t="s">
        <v>1633</v>
      </c>
      <c r="AA572" s="183" t="s">
        <v>1874</v>
      </c>
      <c r="AB572" s="183" t="s">
        <v>1633</v>
      </c>
      <c r="AC572" s="327">
        <v>45685</v>
      </c>
      <c r="AF572" s="183" t="s">
        <v>1633</v>
      </c>
      <c r="AG572" s="183" t="s">
        <v>3244</v>
      </c>
      <c r="AH572" s="183" t="s">
        <v>3238</v>
      </c>
      <c r="AI572" s="183" t="s">
        <v>3239</v>
      </c>
      <c r="AJ572" s="183">
        <v>1</v>
      </c>
      <c r="AK572" s="183" t="s">
        <v>1709</v>
      </c>
      <c r="AL572" s="183" t="s">
        <v>1877</v>
      </c>
      <c r="AM572" s="183" t="s">
        <v>1633</v>
      </c>
      <c r="AN572" s="183" t="s">
        <v>1633</v>
      </c>
      <c r="AO572" s="183" t="s">
        <v>1633</v>
      </c>
      <c r="AP572" s="183" t="s">
        <v>1880</v>
      </c>
      <c r="AQ572" s="183" t="s">
        <v>1633</v>
      </c>
      <c r="AR572" s="183" t="s">
        <v>1881</v>
      </c>
      <c r="AS572" s="183" t="s">
        <v>1641</v>
      </c>
      <c r="AT572" s="183" t="s">
        <v>1817</v>
      </c>
      <c r="AU572" s="183" t="str">
        <f t="shared" si="18"/>
        <v>LSM</v>
      </c>
      <c r="AV572" s="324">
        <f t="shared" si="19"/>
        <v>84550000</v>
      </c>
    </row>
    <row r="573" spans="1:48" x14ac:dyDescent="0.25">
      <c r="A573" s="183" t="s">
        <v>1867</v>
      </c>
      <c r="B573" s="183" t="s">
        <v>1810</v>
      </c>
      <c r="C573" s="183" t="s">
        <v>1868</v>
      </c>
      <c r="D573" s="183" t="s">
        <v>1893</v>
      </c>
      <c r="E573" s="327">
        <v>45688</v>
      </c>
      <c r="F573" s="183" t="s">
        <v>1894</v>
      </c>
      <c r="G573" s="183" t="s">
        <v>1895</v>
      </c>
      <c r="H573" s="183" t="s">
        <v>1585</v>
      </c>
      <c r="I573" s="183" t="s">
        <v>1896</v>
      </c>
      <c r="J573" s="183" t="s">
        <v>1633</v>
      </c>
      <c r="K573" s="183" t="s">
        <v>1376</v>
      </c>
      <c r="L573" s="327">
        <v>45688</v>
      </c>
      <c r="M573" s="183" t="s">
        <v>1897</v>
      </c>
      <c r="N573" s="183" t="s">
        <v>1898</v>
      </c>
      <c r="P573" s="183" t="s">
        <v>3236</v>
      </c>
      <c r="Q573" s="183" t="s">
        <v>1534</v>
      </c>
      <c r="R573" s="324">
        <v>59746812</v>
      </c>
      <c r="S573" s="183" t="s">
        <v>89</v>
      </c>
      <c r="T573" s="324">
        <v>3854.63</v>
      </c>
      <c r="U573" s="183" t="s">
        <v>282</v>
      </c>
      <c r="V573" s="183" t="s">
        <v>3237</v>
      </c>
      <c r="W573" s="183" t="s">
        <v>1633</v>
      </c>
      <c r="X573" s="183" t="s">
        <v>1633</v>
      </c>
      <c r="Y573" s="183" t="s">
        <v>1633</v>
      </c>
      <c r="Z573" s="183" t="s">
        <v>1633</v>
      </c>
      <c r="AA573" s="183" t="s">
        <v>1874</v>
      </c>
      <c r="AB573" s="183" t="s">
        <v>1633</v>
      </c>
      <c r="AC573" s="327">
        <v>45693</v>
      </c>
      <c r="AF573" s="183" t="s">
        <v>1633</v>
      </c>
      <c r="AG573" s="183" t="s">
        <v>1633</v>
      </c>
      <c r="AH573" s="183" t="s">
        <v>3238</v>
      </c>
      <c r="AI573" s="183" t="s">
        <v>3239</v>
      </c>
      <c r="AJ573" s="183">
        <v>0</v>
      </c>
      <c r="AK573" s="183" t="s">
        <v>1633</v>
      </c>
      <c r="AL573" s="183" t="s">
        <v>1633</v>
      </c>
      <c r="AM573" s="183" t="s">
        <v>1633</v>
      </c>
      <c r="AN573" s="183" t="s">
        <v>1633</v>
      </c>
      <c r="AO573" s="183" t="s">
        <v>1633</v>
      </c>
      <c r="AP573" s="183" t="s">
        <v>1880</v>
      </c>
      <c r="AQ573" s="183" t="s">
        <v>1633</v>
      </c>
      <c r="AR573" s="183" t="s">
        <v>1881</v>
      </c>
      <c r="AS573" s="183" t="s">
        <v>1636</v>
      </c>
      <c r="AT573" s="183" t="s">
        <v>1817</v>
      </c>
      <c r="AU573" s="183" t="str">
        <f t="shared" si="18"/>
        <v>LSM</v>
      </c>
      <c r="AV573" s="324">
        <f t="shared" si="19"/>
        <v>59746812</v>
      </c>
    </row>
    <row r="574" spans="1:48" x14ac:dyDescent="0.25">
      <c r="A574" s="183" t="s">
        <v>1867</v>
      </c>
      <c r="B574" s="183" t="s">
        <v>1810</v>
      </c>
      <c r="C574" s="183" t="s">
        <v>1868</v>
      </c>
      <c r="D574" s="183" t="s">
        <v>1888</v>
      </c>
      <c r="E574" s="327">
        <v>45685</v>
      </c>
      <c r="F574" s="183" t="s">
        <v>1633</v>
      </c>
      <c r="G574" s="183" t="s">
        <v>1633</v>
      </c>
      <c r="H574" s="183" t="s">
        <v>3240</v>
      </c>
      <c r="I574" s="183" t="s">
        <v>3241</v>
      </c>
      <c r="J574" s="183" t="s">
        <v>1633</v>
      </c>
      <c r="K574" s="183" t="s">
        <v>454</v>
      </c>
      <c r="L574" s="327">
        <v>45685</v>
      </c>
      <c r="M574" s="183" t="s">
        <v>3242</v>
      </c>
      <c r="N574" s="183" t="s">
        <v>3243</v>
      </c>
      <c r="P574" s="183" t="s">
        <v>3236</v>
      </c>
      <c r="Q574" s="183" t="s">
        <v>1534</v>
      </c>
      <c r="R574" s="324">
        <v>59699855</v>
      </c>
      <c r="S574" s="183" t="s">
        <v>89</v>
      </c>
      <c r="T574" s="324">
        <v>3657.63</v>
      </c>
      <c r="U574" s="183" t="s">
        <v>282</v>
      </c>
      <c r="V574" s="183" t="s">
        <v>3237</v>
      </c>
      <c r="W574" s="183" t="s">
        <v>1633</v>
      </c>
      <c r="X574" s="183" t="s">
        <v>1633</v>
      </c>
      <c r="Y574" s="183" t="s">
        <v>1633</v>
      </c>
      <c r="Z574" s="183" t="s">
        <v>1633</v>
      </c>
      <c r="AA574" s="183" t="s">
        <v>1874</v>
      </c>
      <c r="AB574" s="183" t="s">
        <v>1633</v>
      </c>
      <c r="AC574" s="327">
        <v>45685</v>
      </c>
      <c r="AF574" s="183" t="s">
        <v>1633</v>
      </c>
      <c r="AG574" s="183" t="s">
        <v>3244</v>
      </c>
      <c r="AH574" s="183" t="s">
        <v>3238</v>
      </c>
      <c r="AI574" s="183" t="s">
        <v>3239</v>
      </c>
      <c r="AJ574" s="183">
        <v>1</v>
      </c>
      <c r="AK574" s="183" t="s">
        <v>1960</v>
      </c>
      <c r="AL574" s="183" t="s">
        <v>1877</v>
      </c>
      <c r="AM574" s="183" t="s">
        <v>1633</v>
      </c>
      <c r="AN574" s="183" t="s">
        <v>1633</v>
      </c>
      <c r="AO574" s="183" t="s">
        <v>1633</v>
      </c>
      <c r="AP574" s="183" t="s">
        <v>1880</v>
      </c>
      <c r="AQ574" s="183" t="s">
        <v>1633</v>
      </c>
      <c r="AR574" s="183" t="s">
        <v>1881</v>
      </c>
      <c r="AS574" s="183" t="s">
        <v>1641</v>
      </c>
      <c r="AT574" s="183" t="s">
        <v>1817</v>
      </c>
      <c r="AU574" s="183" t="str">
        <f t="shared" si="18"/>
        <v>LSM</v>
      </c>
      <c r="AV574" s="324">
        <f t="shared" si="19"/>
        <v>59699855</v>
      </c>
    </row>
    <row r="575" spans="1:48" x14ac:dyDescent="0.25">
      <c r="A575" s="183" t="s">
        <v>1867</v>
      </c>
      <c r="B575" s="183" t="s">
        <v>1810</v>
      </c>
      <c r="C575" s="183" t="s">
        <v>1868</v>
      </c>
      <c r="D575" s="183" t="s">
        <v>1888</v>
      </c>
      <c r="E575" s="327">
        <v>45660</v>
      </c>
      <c r="F575" s="183" t="s">
        <v>1633</v>
      </c>
      <c r="G575" s="183" t="s">
        <v>1633</v>
      </c>
      <c r="H575" s="183" t="s">
        <v>3240</v>
      </c>
      <c r="I575" s="183" t="s">
        <v>3245</v>
      </c>
      <c r="J575" s="183" t="s">
        <v>1633</v>
      </c>
      <c r="K575" s="183" t="s">
        <v>454</v>
      </c>
      <c r="L575" s="327">
        <v>45660</v>
      </c>
      <c r="M575" s="183" t="s">
        <v>1922</v>
      </c>
      <c r="N575" s="183" t="s">
        <v>3246</v>
      </c>
      <c r="P575" s="183" t="s">
        <v>3236</v>
      </c>
      <c r="Q575" s="183" t="s">
        <v>1534</v>
      </c>
      <c r="R575" s="324">
        <v>33600000</v>
      </c>
      <c r="S575" s="183" t="s">
        <v>89</v>
      </c>
      <c r="T575" s="324">
        <v>2073.31</v>
      </c>
      <c r="U575" s="183" t="s">
        <v>282</v>
      </c>
      <c r="V575" s="183" t="s">
        <v>3237</v>
      </c>
      <c r="W575" s="183" t="s">
        <v>1633</v>
      </c>
      <c r="X575" s="183" t="s">
        <v>1633</v>
      </c>
      <c r="Y575" s="183" t="s">
        <v>1633</v>
      </c>
      <c r="Z575" s="183" t="s">
        <v>1633</v>
      </c>
      <c r="AA575" s="183" t="s">
        <v>1874</v>
      </c>
      <c r="AB575" s="183" t="s">
        <v>1633</v>
      </c>
      <c r="AC575" s="327">
        <v>45660</v>
      </c>
      <c r="AF575" s="183" t="s">
        <v>1633</v>
      </c>
      <c r="AG575" s="183" t="s">
        <v>3247</v>
      </c>
      <c r="AH575" s="183" t="s">
        <v>3238</v>
      </c>
      <c r="AI575" s="183" t="s">
        <v>3239</v>
      </c>
      <c r="AJ575" s="183">
        <v>160</v>
      </c>
      <c r="AK575" s="183" t="s">
        <v>1980</v>
      </c>
      <c r="AL575" s="183" t="s">
        <v>1877</v>
      </c>
      <c r="AM575" s="183" t="s">
        <v>1633</v>
      </c>
      <c r="AN575" s="183" t="s">
        <v>1633</v>
      </c>
      <c r="AO575" s="183" t="s">
        <v>1633</v>
      </c>
      <c r="AP575" s="183" t="s">
        <v>1880</v>
      </c>
      <c r="AQ575" s="183" t="s">
        <v>1633</v>
      </c>
      <c r="AR575" s="183" t="s">
        <v>1881</v>
      </c>
      <c r="AS575" s="183" t="s">
        <v>1641</v>
      </c>
      <c r="AT575" s="183" t="s">
        <v>1817</v>
      </c>
      <c r="AU575" s="183" t="str">
        <f t="shared" si="18"/>
        <v>LSM</v>
      </c>
      <c r="AV575" s="324">
        <f t="shared" si="19"/>
        <v>33600000</v>
      </c>
    </row>
    <row r="576" spans="1:48" x14ac:dyDescent="0.25">
      <c r="A576" s="183" t="s">
        <v>1867</v>
      </c>
      <c r="B576" s="183" t="s">
        <v>1810</v>
      </c>
      <c r="C576" s="183" t="s">
        <v>1868</v>
      </c>
      <c r="D576" s="183" t="s">
        <v>1917</v>
      </c>
      <c r="E576" s="327">
        <v>45688</v>
      </c>
      <c r="F576" s="183" t="s">
        <v>1918</v>
      </c>
      <c r="G576" s="183" t="s">
        <v>1918</v>
      </c>
      <c r="H576" s="183" t="s">
        <v>1588</v>
      </c>
      <c r="I576" s="183" t="s">
        <v>1919</v>
      </c>
      <c r="J576" s="183" t="s">
        <v>1633</v>
      </c>
      <c r="K576" s="183" t="s">
        <v>1638</v>
      </c>
      <c r="L576" s="327">
        <v>45688</v>
      </c>
      <c r="M576" s="183" t="s">
        <v>1920</v>
      </c>
      <c r="N576" s="183" t="s">
        <v>1898</v>
      </c>
      <c r="P576" s="183" t="s">
        <v>3236</v>
      </c>
      <c r="Q576" s="183" t="s">
        <v>1534</v>
      </c>
      <c r="R576" s="324">
        <v>26729405</v>
      </c>
      <c r="S576" s="183" t="s">
        <v>89</v>
      </c>
      <c r="T576" s="324">
        <v>1643.98</v>
      </c>
      <c r="U576" s="183" t="s">
        <v>282</v>
      </c>
      <c r="V576" s="183" t="s">
        <v>3237</v>
      </c>
      <c r="W576" s="183" t="s">
        <v>1633</v>
      </c>
      <c r="X576" s="183" t="s">
        <v>1633</v>
      </c>
      <c r="Y576" s="183" t="s">
        <v>1633</v>
      </c>
      <c r="Z576" s="183" t="s">
        <v>1633</v>
      </c>
      <c r="AA576" s="183" t="s">
        <v>1874</v>
      </c>
      <c r="AB576" s="183" t="s">
        <v>1633</v>
      </c>
      <c r="AC576" s="327">
        <v>45693</v>
      </c>
      <c r="AF576" s="183" t="s">
        <v>1633</v>
      </c>
      <c r="AG576" s="183" t="s">
        <v>1633</v>
      </c>
      <c r="AH576" s="183" t="s">
        <v>3238</v>
      </c>
      <c r="AI576" s="183" t="s">
        <v>3239</v>
      </c>
      <c r="AJ576" s="183">
        <v>0</v>
      </c>
      <c r="AK576" s="183" t="s">
        <v>1633</v>
      </c>
      <c r="AL576" s="183" t="s">
        <v>1633</v>
      </c>
      <c r="AM576" s="183" t="s">
        <v>1633</v>
      </c>
      <c r="AN576" s="183" t="s">
        <v>1633</v>
      </c>
      <c r="AO576" s="183" t="s">
        <v>1633</v>
      </c>
      <c r="AP576" s="183" t="s">
        <v>1880</v>
      </c>
      <c r="AQ576" s="183" t="s">
        <v>1633</v>
      </c>
      <c r="AR576" s="183" t="s">
        <v>1881</v>
      </c>
      <c r="AS576" s="183" t="s">
        <v>1636</v>
      </c>
      <c r="AT576" s="183" t="s">
        <v>1817</v>
      </c>
      <c r="AU576" s="183" t="str">
        <f t="shared" si="18"/>
        <v>LSM</v>
      </c>
      <c r="AV576" s="324">
        <f t="shared" si="19"/>
        <v>26729405</v>
      </c>
    </row>
    <row r="577" spans="1:48" x14ac:dyDescent="0.25">
      <c r="A577" s="183" t="s">
        <v>1867</v>
      </c>
      <c r="B577" s="183" t="s">
        <v>1810</v>
      </c>
      <c r="C577" s="183" t="s">
        <v>1868</v>
      </c>
      <c r="D577" s="183" t="s">
        <v>1882</v>
      </c>
      <c r="E577" s="327">
        <v>45681</v>
      </c>
      <c r="F577" s="183" t="s">
        <v>1883</v>
      </c>
      <c r="G577" s="183" t="s">
        <v>1884</v>
      </c>
      <c r="H577" s="183" t="s">
        <v>1578</v>
      </c>
      <c r="I577" s="183" t="s">
        <v>1885</v>
      </c>
      <c r="J577" s="183" t="s">
        <v>1633</v>
      </c>
      <c r="K577" s="183" t="s">
        <v>1370</v>
      </c>
      <c r="L577" s="327">
        <v>45681</v>
      </c>
      <c r="M577" s="183" t="s">
        <v>1886</v>
      </c>
      <c r="N577" s="183" t="s">
        <v>1887</v>
      </c>
      <c r="P577" s="183" t="s">
        <v>3236</v>
      </c>
      <c r="Q577" s="183" t="s">
        <v>1534</v>
      </c>
      <c r="R577" s="324">
        <v>25406575</v>
      </c>
      <c r="S577" s="183" t="s">
        <v>89</v>
      </c>
      <c r="T577" s="324">
        <v>1556.58</v>
      </c>
      <c r="U577" s="183" t="s">
        <v>282</v>
      </c>
      <c r="V577" s="183" t="s">
        <v>3237</v>
      </c>
      <c r="W577" s="183" t="s">
        <v>1633</v>
      </c>
      <c r="X577" s="183" t="s">
        <v>1633</v>
      </c>
      <c r="Y577" s="183" t="s">
        <v>1633</v>
      </c>
      <c r="Z577" s="183" t="s">
        <v>1633</v>
      </c>
      <c r="AA577" s="183" t="s">
        <v>1874</v>
      </c>
      <c r="AB577" s="183" t="s">
        <v>1633</v>
      </c>
      <c r="AC577" s="327">
        <v>45681</v>
      </c>
      <c r="AF577" s="183" t="s">
        <v>1633</v>
      </c>
      <c r="AG577" s="183" t="s">
        <v>1633</v>
      </c>
      <c r="AH577" s="183" t="s">
        <v>3238</v>
      </c>
      <c r="AI577" s="183" t="s">
        <v>3239</v>
      </c>
      <c r="AJ577" s="183">
        <v>0</v>
      </c>
      <c r="AK577" s="183" t="s">
        <v>1633</v>
      </c>
      <c r="AL577" s="183" t="s">
        <v>1633</v>
      </c>
      <c r="AM577" s="183" t="s">
        <v>1633</v>
      </c>
      <c r="AN577" s="183" t="s">
        <v>1633</v>
      </c>
      <c r="AO577" s="183" t="s">
        <v>1633</v>
      </c>
      <c r="AP577" s="183" t="s">
        <v>1880</v>
      </c>
      <c r="AQ577" s="183" t="s">
        <v>1633</v>
      </c>
      <c r="AR577" s="183" t="s">
        <v>1881</v>
      </c>
      <c r="AS577" s="183" t="s">
        <v>1640</v>
      </c>
      <c r="AT577" s="183" t="s">
        <v>1817</v>
      </c>
      <c r="AU577" s="183" t="str">
        <f t="shared" si="18"/>
        <v>LSM</v>
      </c>
      <c r="AV577" s="324">
        <f t="shared" si="19"/>
        <v>25406575</v>
      </c>
    </row>
    <row r="578" spans="1:48" x14ac:dyDescent="0.25">
      <c r="A578" s="183" t="s">
        <v>1867</v>
      </c>
      <c r="B578" s="183" t="s">
        <v>1810</v>
      </c>
      <c r="C578" s="183" t="s">
        <v>1868</v>
      </c>
      <c r="D578" s="183" t="s">
        <v>1882</v>
      </c>
      <c r="E578" s="327">
        <v>45680</v>
      </c>
      <c r="F578" s="183" t="s">
        <v>1925</v>
      </c>
      <c r="G578" s="183" t="s">
        <v>1884</v>
      </c>
      <c r="H578" s="183" t="s">
        <v>1581</v>
      </c>
      <c r="I578" s="183" t="s">
        <v>1926</v>
      </c>
      <c r="J578" s="183" t="s">
        <v>1633</v>
      </c>
      <c r="K578" s="183" t="s">
        <v>1373</v>
      </c>
      <c r="L578" s="327">
        <v>45680</v>
      </c>
      <c r="M578" s="183" t="s">
        <v>1886</v>
      </c>
      <c r="N578" s="183" t="s">
        <v>1927</v>
      </c>
      <c r="P578" s="183" t="s">
        <v>3236</v>
      </c>
      <c r="Q578" s="183" t="s">
        <v>1534</v>
      </c>
      <c r="R578" s="324">
        <v>17443068</v>
      </c>
      <c r="S578" s="183" t="s">
        <v>89</v>
      </c>
      <c r="T578" s="324">
        <v>1068.68</v>
      </c>
      <c r="U578" s="183" t="s">
        <v>282</v>
      </c>
      <c r="V578" s="183" t="s">
        <v>3237</v>
      </c>
      <c r="W578" s="183" t="s">
        <v>1633</v>
      </c>
      <c r="X578" s="183" t="s">
        <v>1633</v>
      </c>
      <c r="Y578" s="183" t="s">
        <v>1633</v>
      </c>
      <c r="Z578" s="183" t="s">
        <v>1633</v>
      </c>
      <c r="AA578" s="183" t="s">
        <v>1874</v>
      </c>
      <c r="AB578" s="183" t="s">
        <v>1633</v>
      </c>
      <c r="AC578" s="327">
        <v>45680</v>
      </c>
      <c r="AF578" s="183" t="s">
        <v>1633</v>
      </c>
      <c r="AG578" s="183" t="s">
        <v>1633</v>
      </c>
      <c r="AH578" s="183" t="s">
        <v>3238</v>
      </c>
      <c r="AI578" s="183" t="s">
        <v>3239</v>
      </c>
      <c r="AJ578" s="183">
        <v>0</v>
      </c>
      <c r="AK578" s="183" t="s">
        <v>1633</v>
      </c>
      <c r="AL578" s="183" t="s">
        <v>1633</v>
      </c>
      <c r="AM578" s="183" t="s">
        <v>1633</v>
      </c>
      <c r="AN578" s="183" t="s">
        <v>1633</v>
      </c>
      <c r="AO578" s="183" t="s">
        <v>1633</v>
      </c>
      <c r="AP578" s="183" t="s">
        <v>1880</v>
      </c>
      <c r="AQ578" s="183" t="s">
        <v>1633</v>
      </c>
      <c r="AR578" s="183" t="s">
        <v>1881</v>
      </c>
      <c r="AS578" s="183" t="s">
        <v>1636</v>
      </c>
      <c r="AT578" s="183" t="s">
        <v>1817</v>
      </c>
      <c r="AU578" s="183" t="str">
        <f t="shared" si="18"/>
        <v>LSM</v>
      </c>
      <c r="AV578" s="324">
        <f t="shared" si="19"/>
        <v>17443068</v>
      </c>
    </row>
    <row r="579" spans="1:48" x14ac:dyDescent="0.25">
      <c r="A579" s="183" t="s">
        <v>1867</v>
      </c>
      <c r="B579" s="183" t="s">
        <v>1810</v>
      </c>
      <c r="C579" s="183" t="s">
        <v>1868</v>
      </c>
      <c r="D579" s="183" t="s">
        <v>1893</v>
      </c>
      <c r="E579" s="327">
        <v>45688</v>
      </c>
      <c r="F579" s="183" t="s">
        <v>1928</v>
      </c>
      <c r="G579" s="183" t="s">
        <v>1929</v>
      </c>
      <c r="H579" s="183" t="s">
        <v>1579</v>
      </c>
      <c r="I579" s="183" t="s">
        <v>1930</v>
      </c>
      <c r="J579" s="183" t="s">
        <v>1633</v>
      </c>
      <c r="K579" s="183" t="s">
        <v>1371</v>
      </c>
      <c r="L579" s="327">
        <v>45688</v>
      </c>
      <c r="M579" s="183" t="s">
        <v>1931</v>
      </c>
      <c r="N579" s="183" t="s">
        <v>1931</v>
      </c>
      <c r="P579" s="183" t="s">
        <v>3236</v>
      </c>
      <c r="Q579" s="183" t="s">
        <v>89</v>
      </c>
      <c r="R579" s="324">
        <v>1049.8699999999999</v>
      </c>
      <c r="S579" s="183" t="s">
        <v>89</v>
      </c>
      <c r="T579" s="324">
        <v>1049.8699999999999</v>
      </c>
      <c r="U579" s="183" t="s">
        <v>282</v>
      </c>
      <c r="V579" s="183" t="s">
        <v>3237</v>
      </c>
      <c r="W579" s="183" t="s">
        <v>1633</v>
      </c>
      <c r="X579" s="183" t="s">
        <v>1633</v>
      </c>
      <c r="Y579" s="183" t="s">
        <v>1633</v>
      </c>
      <c r="Z579" s="183" t="s">
        <v>1633</v>
      </c>
      <c r="AA579" s="183" t="s">
        <v>1874</v>
      </c>
      <c r="AB579" s="183" t="s">
        <v>1633</v>
      </c>
      <c r="AC579" s="327">
        <v>45685</v>
      </c>
      <c r="AF579" s="183" t="s">
        <v>1633</v>
      </c>
      <c r="AG579" s="183" t="s">
        <v>1633</v>
      </c>
      <c r="AH579" s="183" t="s">
        <v>3238</v>
      </c>
      <c r="AI579" s="183" t="s">
        <v>3239</v>
      </c>
      <c r="AJ579" s="183">
        <v>0</v>
      </c>
      <c r="AK579" s="183" t="s">
        <v>1633</v>
      </c>
      <c r="AL579" s="183" t="s">
        <v>1633</v>
      </c>
      <c r="AM579" s="183" t="s">
        <v>1633</v>
      </c>
      <c r="AN579" s="183" t="s">
        <v>1633</v>
      </c>
      <c r="AO579" s="183" t="s">
        <v>1633</v>
      </c>
      <c r="AP579" s="183" t="s">
        <v>1880</v>
      </c>
      <c r="AQ579" s="183" t="s">
        <v>1633</v>
      </c>
      <c r="AR579" s="183" t="s">
        <v>1881</v>
      </c>
      <c r="AS579" s="183" t="s">
        <v>1636</v>
      </c>
      <c r="AT579" s="183" t="s">
        <v>1817</v>
      </c>
      <c r="AU579" s="183" t="str">
        <f t="shared" si="18"/>
        <v>LSM</v>
      </c>
      <c r="AV579" s="324">
        <f t="shared" si="19"/>
        <v>17322855</v>
      </c>
    </row>
    <row r="580" spans="1:48" x14ac:dyDescent="0.25">
      <c r="A580" s="183" t="s">
        <v>1867</v>
      </c>
      <c r="B580" s="183" t="s">
        <v>1810</v>
      </c>
      <c r="C580" s="183" t="s">
        <v>1868</v>
      </c>
      <c r="D580" s="183" t="s">
        <v>1888</v>
      </c>
      <c r="E580" s="327">
        <v>45671</v>
      </c>
      <c r="F580" s="183" t="s">
        <v>1633</v>
      </c>
      <c r="G580" s="183" t="s">
        <v>1633</v>
      </c>
      <c r="H580" s="183" t="s">
        <v>3240</v>
      </c>
      <c r="I580" s="183" t="s">
        <v>3248</v>
      </c>
      <c r="J580" s="183" t="s">
        <v>1633</v>
      </c>
      <c r="K580" s="183" t="s">
        <v>454</v>
      </c>
      <c r="L580" s="327">
        <v>45671</v>
      </c>
      <c r="M580" s="183" t="s">
        <v>2014</v>
      </c>
      <c r="N580" s="183" t="s">
        <v>3249</v>
      </c>
      <c r="P580" s="183" t="s">
        <v>3236</v>
      </c>
      <c r="Q580" s="183" t="s">
        <v>1534</v>
      </c>
      <c r="R580" s="324">
        <v>11800000</v>
      </c>
      <c r="S580" s="183" t="s">
        <v>89</v>
      </c>
      <c r="T580" s="324">
        <v>728.71</v>
      </c>
      <c r="U580" s="183" t="s">
        <v>282</v>
      </c>
      <c r="V580" s="183" t="s">
        <v>3237</v>
      </c>
      <c r="W580" s="183" t="s">
        <v>1633</v>
      </c>
      <c r="X580" s="183" t="s">
        <v>1633</v>
      </c>
      <c r="Y580" s="183" t="s">
        <v>1633</v>
      </c>
      <c r="Z580" s="183" t="s">
        <v>1633</v>
      </c>
      <c r="AA580" s="183" t="s">
        <v>1874</v>
      </c>
      <c r="AB580" s="183" t="s">
        <v>1633</v>
      </c>
      <c r="AC580" s="327">
        <v>45671</v>
      </c>
      <c r="AF580" s="183" t="s">
        <v>1633</v>
      </c>
      <c r="AG580" s="183" t="s">
        <v>3250</v>
      </c>
      <c r="AH580" s="183" t="s">
        <v>3238</v>
      </c>
      <c r="AI580" s="183" t="s">
        <v>3239</v>
      </c>
      <c r="AJ580" s="183">
        <v>1</v>
      </c>
      <c r="AK580" s="183" t="s">
        <v>1709</v>
      </c>
      <c r="AL580" s="183" t="s">
        <v>1877</v>
      </c>
      <c r="AM580" s="183" t="s">
        <v>1633</v>
      </c>
      <c r="AN580" s="183" t="s">
        <v>1633</v>
      </c>
      <c r="AO580" s="183" t="s">
        <v>1633</v>
      </c>
      <c r="AP580" s="183" t="s">
        <v>1880</v>
      </c>
      <c r="AQ580" s="183" t="s">
        <v>1633</v>
      </c>
      <c r="AR580" s="183" t="s">
        <v>1881</v>
      </c>
      <c r="AS580" s="183" t="s">
        <v>1641</v>
      </c>
      <c r="AT580" s="183" t="s">
        <v>1817</v>
      </c>
      <c r="AU580" s="183" t="str">
        <f t="shared" si="18"/>
        <v>LSM</v>
      </c>
      <c r="AV580" s="324">
        <f t="shared" si="19"/>
        <v>11800000</v>
      </c>
    </row>
    <row r="581" spans="1:48" x14ac:dyDescent="0.25">
      <c r="A581" s="183" t="s">
        <v>1867</v>
      </c>
      <c r="B581" s="183" t="s">
        <v>1810</v>
      </c>
      <c r="C581" s="183" t="s">
        <v>1868</v>
      </c>
      <c r="D581" s="183" t="s">
        <v>1882</v>
      </c>
      <c r="E581" s="327">
        <v>45681</v>
      </c>
      <c r="F581" s="183" t="s">
        <v>1883</v>
      </c>
      <c r="G581" s="183" t="s">
        <v>1884</v>
      </c>
      <c r="H581" s="183" t="s">
        <v>1582</v>
      </c>
      <c r="I581" s="183" t="s">
        <v>1885</v>
      </c>
      <c r="J581" s="183" t="s">
        <v>1633</v>
      </c>
      <c r="K581" s="183" t="s">
        <v>1374</v>
      </c>
      <c r="L581" s="327">
        <v>45681</v>
      </c>
      <c r="M581" s="183" t="s">
        <v>1886</v>
      </c>
      <c r="N581" s="183" t="s">
        <v>1887</v>
      </c>
      <c r="P581" s="183" t="s">
        <v>3236</v>
      </c>
      <c r="Q581" s="183" t="s">
        <v>1534</v>
      </c>
      <c r="R581" s="324">
        <v>10976660</v>
      </c>
      <c r="S581" s="183" t="s">
        <v>89</v>
      </c>
      <c r="T581" s="324">
        <v>672.51</v>
      </c>
      <c r="U581" s="183" t="s">
        <v>282</v>
      </c>
      <c r="V581" s="183" t="s">
        <v>3237</v>
      </c>
      <c r="W581" s="183" t="s">
        <v>1633</v>
      </c>
      <c r="X581" s="183" t="s">
        <v>1633</v>
      </c>
      <c r="Y581" s="183" t="s">
        <v>1633</v>
      </c>
      <c r="Z581" s="183" t="s">
        <v>1633</v>
      </c>
      <c r="AA581" s="183" t="s">
        <v>1874</v>
      </c>
      <c r="AB581" s="183" t="s">
        <v>1633</v>
      </c>
      <c r="AC581" s="327">
        <v>45681</v>
      </c>
      <c r="AF581" s="183" t="s">
        <v>1633</v>
      </c>
      <c r="AG581" s="183" t="s">
        <v>1633</v>
      </c>
      <c r="AH581" s="183" t="s">
        <v>3238</v>
      </c>
      <c r="AI581" s="183" t="s">
        <v>3239</v>
      </c>
      <c r="AJ581" s="183">
        <v>0</v>
      </c>
      <c r="AK581" s="183" t="s">
        <v>1633</v>
      </c>
      <c r="AL581" s="183" t="s">
        <v>1633</v>
      </c>
      <c r="AM581" s="183" t="s">
        <v>1633</v>
      </c>
      <c r="AN581" s="183" t="s">
        <v>1633</v>
      </c>
      <c r="AO581" s="183" t="s">
        <v>1633</v>
      </c>
      <c r="AP581" s="183" t="s">
        <v>1880</v>
      </c>
      <c r="AQ581" s="183" t="s">
        <v>1633</v>
      </c>
      <c r="AR581" s="183" t="s">
        <v>1881</v>
      </c>
      <c r="AS581" s="183" t="s">
        <v>1640</v>
      </c>
      <c r="AT581" s="183" t="s">
        <v>1817</v>
      </c>
      <c r="AU581" s="183" t="str">
        <f t="shared" si="18"/>
        <v>LSM</v>
      </c>
      <c r="AV581" s="324">
        <f t="shared" si="19"/>
        <v>10976660</v>
      </c>
    </row>
    <row r="582" spans="1:48" x14ac:dyDescent="0.25">
      <c r="A582" s="183" t="s">
        <v>1867</v>
      </c>
      <c r="B582" s="183" t="s">
        <v>1810</v>
      </c>
      <c r="C582" s="183" t="s">
        <v>1868</v>
      </c>
      <c r="D582" s="183" t="s">
        <v>1888</v>
      </c>
      <c r="E582" s="327">
        <v>45681</v>
      </c>
      <c r="F582" s="183" t="s">
        <v>1633</v>
      </c>
      <c r="G582" s="183" t="s">
        <v>3251</v>
      </c>
      <c r="H582" s="183" t="s">
        <v>3240</v>
      </c>
      <c r="I582" s="183" t="s">
        <v>3252</v>
      </c>
      <c r="J582" s="183" t="s">
        <v>1633</v>
      </c>
      <c r="K582" s="183" t="s">
        <v>454</v>
      </c>
      <c r="L582" s="327">
        <v>45681</v>
      </c>
      <c r="M582" s="183" t="s">
        <v>1872</v>
      </c>
      <c r="N582" s="183" t="s">
        <v>3253</v>
      </c>
      <c r="P582" s="183" t="s">
        <v>3236</v>
      </c>
      <c r="Q582" s="183" t="s">
        <v>2792</v>
      </c>
      <c r="R582" s="324">
        <v>654</v>
      </c>
      <c r="S582" s="183" t="s">
        <v>89</v>
      </c>
      <c r="T582" s="324">
        <v>672.5</v>
      </c>
      <c r="U582" s="183" t="s">
        <v>282</v>
      </c>
      <c r="V582" s="183" t="s">
        <v>3237</v>
      </c>
      <c r="W582" s="183" t="s">
        <v>1633</v>
      </c>
      <c r="X582" s="183" t="s">
        <v>1633</v>
      </c>
      <c r="Y582" s="183" t="s">
        <v>1633</v>
      </c>
      <c r="Z582" s="183" t="s">
        <v>1633</v>
      </c>
      <c r="AA582" s="183" t="s">
        <v>1874</v>
      </c>
      <c r="AB582" s="183" t="s">
        <v>1633</v>
      </c>
      <c r="AC582" s="327">
        <v>45681</v>
      </c>
      <c r="AF582" s="183" t="s">
        <v>1633</v>
      </c>
      <c r="AG582" s="183" t="s">
        <v>3254</v>
      </c>
      <c r="AH582" s="183" t="s">
        <v>3238</v>
      </c>
      <c r="AI582" s="183" t="s">
        <v>3239</v>
      </c>
      <c r="AJ582" s="183">
        <v>1</v>
      </c>
      <c r="AK582" s="183" t="s">
        <v>1709</v>
      </c>
      <c r="AL582" s="183" t="s">
        <v>1877</v>
      </c>
      <c r="AM582" s="183" t="s">
        <v>1633</v>
      </c>
      <c r="AN582" s="183" t="s">
        <v>1633</v>
      </c>
      <c r="AO582" s="183" t="s">
        <v>1633</v>
      </c>
      <c r="AP582" s="183" t="s">
        <v>1880</v>
      </c>
      <c r="AQ582" s="183" t="s">
        <v>1633</v>
      </c>
      <c r="AR582" s="183" t="s">
        <v>1881</v>
      </c>
      <c r="AS582" s="183" t="s">
        <v>1641</v>
      </c>
      <c r="AT582" s="183" t="s">
        <v>1817</v>
      </c>
      <c r="AU582" s="183" t="str">
        <f t="shared" si="18"/>
        <v>LSM</v>
      </c>
      <c r="AV582" s="324">
        <f t="shared" si="19"/>
        <v>11096250</v>
      </c>
    </row>
    <row r="583" spans="1:48" x14ac:dyDescent="0.25">
      <c r="A583" s="183" t="s">
        <v>1867</v>
      </c>
      <c r="B583" s="183" t="s">
        <v>1810</v>
      </c>
      <c r="C583" s="183" t="s">
        <v>1868</v>
      </c>
      <c r="D583" s="183" t="s">
        <v>1882</v>
      </c>
      <c r="E583" s="327">
        <v>45663</v>
      </c>
      <c r="F583" s="183" t="s">
        <v>1946</v>
      </c>
      <c r="G583" s="183" t="s">
        <v>1884</v>
      </c>
      <c r="H583" s="183" t="s">
        <v>1581</v>
      </c>
      <c r="I583" s="183" t="s">
        <v>1947</v>
      </c>
      <c r="J583" s="183" t="s">
        <v>1633</v>
      </c>
      <c r="K583" s="183" t="s">
        <v>1373</v>
      </c>
      <c r="L583" s="327">
        <v>45656</v>
      </c>
      <c r="M583" s="183" t="s">
        <v>1886</v>
      </c>
      <c r="N583" s="183" t="s">
        <v>1948</v>
      </c>
      <c r="P583" s="183" t="s">
        <v>3236</v>
      </c>
      <c r="Q583" s="183" t="s">
        <v>1534</v>
      </c>
      <c r="R583" s="324">
        <v>8059854</v>
      </c>
      <c r="S583" s="183" t="s">
        <v>89</v>
      </c>
      <c r="T583" s="324">
        <v>497.34</v>
      </c>
      <c r="U583" s="183" t="s">
        <v>282</v>
      </c>
      <c r="V583" s="183" t="s">
        <v>3237</v>
      </c>
      <c r="W583" s="183" t="s">
        <v>1633</v>
      </c>
      <c r="X583" s="183" t="s">
        <v>1633</v>
      </c>
      <c r="Y583" s="183" t="s">
        <v>1633</v>
      </c>
      <c r="Z583" s="183" t="s">
        <v>1633</v>
      </c>
      <c r="AA583" s="183" t="s">
        <v>1874</v>
      </c>
      <c r="AB583" s="183" t="s">
        <v>1633</v>
      </c>
      <c r="AC583" s="327">
        <v>45663</v>
      </c>
      <c r="AF583" s="183" t="s">
        <v>1633</v>
      </c>
      <c r="AG583" s="183" t="s">
        <v>1633</v>
      </c>
      <c r="AH583" s="183" t="s">
        <v>3238</v>
      </c>
      <c r="AI583" s="183" t="s">
        <v>3239</v>
      </c>
      <c r="AJ583" s="183">
        <v>0</v>
      </c>
      <c r="AK583" s="183" t="s">
        <v>1633</v>
      </c>
      <c r="AL583" s="183" t="s">
        <v>1633</v>
      </c>
      <c r="AM583" s="183" t="s">
        <v>1633</v>
      </c>
      <c r="AN583" s="183" t="s">
        <v>1633</v>
      </c>
      <c r="AO583" s="183" t="s">
        <v>1633</v>
      </c>
      <c r="AP583" s="183" t="s">
        <v>1880</v>
      </c>
      <c r="AQ583" s="183" t="s">
        <v>1633</v>
      </c>
      <c r="AR583" s="183" t="s">
        <v>1881</v>
      </c>
      <c r="AS583" s="183" t="s">
        <v>1636</v>
      </c>
      <c r="AT583" s="183" t="s">
        <v>1817</v>
      </c>
      <c r="AU583" s="183" t="str">
        <f t="shared" si="18"/>
        <v>LSM</v>
      </c>
      <c r="AV583" s="324">
        <f t="shared" si="19"/>
        <v>8059854</v>
      </c>
    </row>
    <row r="584" spans="1:48" x14ac:dyDescent="0.25">
      <c r="A584" s="183" t="s">
        <v>1867</v>
      </c>
      <c r="B584" s="183" t="s">
        <v>1810</v>
      </c>
      <c r="C584" s="183" t="s">
        <v>1868</v>
      </c>
      <c r="D584" s="183" t="s">
        <v>1888</v>
      </c>
      <c r="E584" s="327">
        <v>45666</v>
      </c>
      <c r="F584" s="183" t="s">
        <v>1633</v>
      </c>
      <c r="G584" s="183" t="s">
        <v>1633</v>
      </c>
      <c r="H584" s="183" t="s">
        <v>3240</v>
      </c>
      <c r="I584" s="183" t="s">
        <v>3255</v>
      </c>
      <c r="J584" s="183" t="s">
        <v>1633</v>
      </c>
      <c r="K584" s="183" t="s">
        <v>454</v>
      </c>
      <c r="L584" s="327">
        <v>45666</v>
      </c>
      <c r="M584" s="183" t="s">
        <v>1983</v>
      </c>
      <c r="N584" s="183" t="s">
        <v>3256</v>
      </c>
      <c r="P584" s="183" t="s">
        <v>3236</v>
      </c>
      <c r="Q584" s="183" t="s">
        <v>1534</v>
      </c>
      <c r="R584" s="324">
        <v>8000000</v>
      </c>
      <c r="S584" s="183" t="s">
        <v>89</v>
      </c>
      <c r="T584" s="324">
        <v>494.04</v>
      </c>
      <c r="U584" s="183" t="s">
        <v>282</v>
      </c>
      <c r="V584" s="183" t="s">
        <v>3237</v>
      </c>
      <c r="W584" s="183" t="s">
        <v>1633</v>
      </c>
      <c r="X584" s="183" t="s">
        <v>1633</v>
      </c>
      <c r="Y584" s="183" t="s">
        <v>1633</v>
      </c>
      <c r="Z584" s="183" t="s">
        <v>1633</v>
      </c>
      <c r="AA584" s="183" t="s">
        <v>1874</v>
      </c>
      <c r="AB584" s="183" t="s">
        <v>1633</v>
      </c>
      <c r="AC584" s="327">
        <v>45666</v>
      </c>
      <c r="AF584" s="183" t="s">
        <v>1633</v>
      </c>
      <c r="AG584" s="183" t="s">
        <v>3257</v>
      </c>
      <c r="AH584" s="183" t="s">
        <v>3238</v>
      </c>
      <c r="AI584" s="183" t="s">
        <v>3239</v>
      </c>
      <c r="AJ584" s="183">
        <v>5</v>
      </c>
      <c r="AK584" s="183" t="s">
        <v>2007</v>
      </c>
      <c r="AL584" s="183" t="s">
        <v>1877</v>
      </c>
      <c r="AM584" s="183" t="s">
        <v>1633</v>
      </c>
      <c r="AN584" s="183" t="s">
        <v>1633</v>
      </c>
      <c r="AO584" s="183" t="s">
        <v>1633</v>
      </c>
      <c r="AP584" s="183" t="s">
        <v>1880</v>
      </c>
      <c r="AQ584" s="183" t="s">
        <v>1633</v>
      </c>
      <c r="AR584" s="183" t="s">
        <v>1881</v>
      </c>
      <c r="AS584" s="183" t="s">
        <v>1641</v>
      </c>
      <c r="AT584" s="183" t="s">
        <v>1817</v>
      </c>
      <c r="AU584" s="183" t="str">
        <f t="shared" si="18"/>
        <v>LSM</v>
      </c>
      <c r="AV584" s="324">
        <f t="shared" si="19"/>
        <v>8000000</v>
      </c>
    </row>
    <row r="585" spans="1:48" x14ac:dyDescent="0.25">
      <c r="A585" s="183" t="s">
        <v>1867</v>
      </c>
      <c r="B585" s="183" t="s">
        <v>1810</v>
      </c>
      <c r="C585" s="183" t="s">
        <v>1868</v>
      </c>
      <c r="D585" s="183" t="s">
        <v>1888</v>
      </c>
      <c r="E585" s="327">
        <v>45680</v>
      </c>
      <c r="F585" s="183" t="s">
        <v>3258</v>
      </c>
      <c r="G585" s="183" t="s">
        <v>1633</v>
      </c>
      <c r="H585" s="183" t="s">
        <v>3259</v>
      </c>
      <c r="I585" s="183" t="s">
        <v>1957</v>
      </c>
      <c r="J585" s="183" t="s">
        <v>1633</v>
      </c>
      <c r="K585" s="183" t="s">
        <v>448</v>
      </c>
      <c r="L585" s="327">
        <v>45680</v>
      </c>
      <c r="M585" s="183" t="s">
        <v>1912</v>
      </c>
      <c r="N585" s="183" t="s">
        <v>1958</v>
      </c>
      <c r="P585" s="183" t="s">
        <v>3236</v>
      </c>
      <c r="Q585" s="183" t="s">
        <v>1534</v>
      </c>
      <c r="R585" s="324">
        <v>4378946</v>
      </c>
      <c r="S585" s="183" t="s">
        <v>89</v>
      </c>
      <c r="T585" s="324">
        <v>268.27999999999997</v>
      </c>
      <c r="U585" s="183" t="s">
        <v>282</v>
      </c>
      <c r="V585" s="183" t="s">
        <v>3237</v>
      </c>
      <c r="W585" s="183" t="s">
        <v>1633</v>
      </c>
      <c r="X585" s="183" t="s">
        <v>1633</v>
      </c>
      <c r="Y585" s="183" t="s">
        <v>1633</v>
      </c>
      <c r="Z585" s="183" t="s">
        <v>1633</v>
      </c>
      <c r="AA585" s="183" t="s">
        <v>1874</v>
      </c>
      <c r="AB585" s="183" t="s">
        <v>1633</v>
      </c>
      <c r="AC585" s="327">
        <v>45680</v>
      </c>
      <c r="AF585" s="183" t="s">
        <v>1633</v>
      </c>
      <c r="AG585" s="183" t="s">
        <v>1959</v>
      </c>
      <c r="AH585" s="183" t="s">
        <v>3238</v>
      </c>
      <c r="AI585" s="183" t="s">
        <v>3239</v>
      </c>
      <c r="AJ585" s="183">
        <v>1</v>
      </c>
      <c r="AK585" s="183" t="s">
        <v>1960</v>
      </c>
      <c r="AL585" s="183" t="s">
        <v>1877</v>
      </c>
      <c r="AM585" s="183" t="s">
        <v>1633</v>
      </c>
      <c r="AN585" s="183" t="s">
        <v>1633</v>
      </c>
      <c r="AO585" s="183" t="s">
        <v>1633</v>
      </c>
      <c r="AP585" s="183" t="s">
        <v>1880</v>
      </c>
      <c r="AQ585" s="183" t="s">
        <v>1633</v>
      </c>
      <c r="AR585" s="183" t="s">
        <v>1881</v>
      </c>
      <c r="AS585" s="183" t="s">
        <v>448</v>
      </c>
      <c r="AT585" s="183" t="s">
        <v>1817</v>
      </c>
      <c r="AU585" s="183" t="str">
        <f t="shared" si="18"/>
        <v>LSM</v>
      </c>
      <c r="AV585" s="324">
        <f t="shared" si="19"/>
        <v>4378946</v>
      </c>
    </row>
    <row r="586" spans="1:48" x14ac:dyDescent="0.25">
      <c r="A586" s="183" t="s">
        <v>1867</v>
      </c>
      <c r="B586" s="183" t="s">
        <v>1810</v>
      </c>
      <c r="C586" s="183" t="s">
        <v>1868</v>
      </c>
      <c r="D586" s="183" t="s">
        <v>1882</v>
      </c>
      <c r="E586" s="327">
        <v>45681</v>
      </c>
      <c r="F586" s="183" t="s">
        <v>1883</v>
      </c>
      <c r="G586" s="183" t="s">
        <v>1884</v>
      </c>
      <c r="H586" s="183" t="s">
        <v>1580</v>
      </c>
      <c r="I586" s="183" t="s">
        <v>1885</v>
      </c>
      <c r="J586" s="183" t="s">
        <v>1633</v>
      </c>
      <c r="K586" s="183" t="s">
        <v>1372</v>
      </c>
      <c r="L586" s="327">
        <v>45681</v>
      </c>
      <c r="M586" s="183" t="s">
        <v>1886</v>
      </c>
      <c r="N586" s="183" t="s">
        <v>1887</v>
      </c>
      <c r="P586" s="183" t="s">
        <v>3236</v>
      </c>
      <c r="Q586" s="183" t="s">
        <v>1534</v>
      </c>
      <c r="R586" s="324">
        <v>4374037</v>
      </c>
      <c r="S586" s="183" t="s">
        <v>89</v>
      </c>
      <c r="T586" s="324">
        <v>267.98</v>
      </c>
      <c r="U586" s="183" t="s">
        <v>282</v>
      </c>
      <c r="V586" s="183" t="s">
        <v>3237</v>
      </c>
      <c r="W586" s="183" t="s">
        <v>1633</v>
      </c>
      <c r="X586" s="183" t="s">
        <v>1633</v>
      </c>
      <c r="Y586" s="183" t="s">
        <v>1633</v>
      </c>
      <c r="Z586" s="183" t="s">
        <v>1633</v>
      </c>
      <c r="AA586" s="183" t="s">
        <v>1874</v>
      </c>
      <c r="AB586" s="183" t="s">
        <v>1633</v>
      </c>
      <c r="AC586" s="327">
        <v>45681</v>
      </c>
      <c r="AF586" s="183" t="s">
        <v>1633</v>
      </c>
      <c r="AG586" s="183" t="s">
        <v>1633</v>
      </c>
      <c r="AH586" s="183" t="s">
        <v>3238</v>
      </c>
      <c r="AI586" s="183" t="s">
        <v>3239</v>
      </c>
      <c r="AJ586" s="183">
        <v>0</v>
      </c>
      <c r="AK586" s="183" t="s">
        <v>1633</v>
      </c>
      <c r="AL586" s="183" t="s">
        <v>1633</v>
      </c>
      <c r="AM586" s="183" t="s">
        <v>1633</v>
      </c>
      <c r="AN586" s="183" t="s">
        <v>1633</v>
      </c>
      <c r="AO586" s="183" t="s">
        <v>1633</v>
      </c>
      <c r="AP586" s="183" t="s">
        <v>1880</v>
      </c>
      <c r="AQ586" s="183" t="s">
        <v>1633</v>
      </c>
      <c r="AR586" s="183" t="s">
        <v>1881</v>
      </c>
      <c r="AS586" s="183" t="s">
        <v>1636</v>
      </c>
      <c r="AT586" s="183" t="s">
        <v>1817</v>
      </c>
      <c r="AU586" s="183" t="str">
        <f t="shared" si="18"/>
        <v>LSM</v>
      </c>
      <c r="AV586" s="324">
        <f t="shared" si="19"/>
        <v>4374037</v>
      </c>
    </row>
    <row r="587" spans="1:48" x14ac:dyDescent="0.25">
      <c r="A587" s="183" t="s">
        <v>1867</v>
      </c>
      <c r="B587" s="183" t="s">
        <v>1810</v>
      </c>
      <c r="C587" s="183" t="s">
        <v>1868</v>
      </c>
      <c r="D587" s="183" t="s">
        <v>1888</v>
      </c>
      <c r="E587" s="327">
        <v>45666</v>
      </c>
      <c r="F587" s="183" t="s">
        <v>1633</v>
      </c>
      <c r="G587" s="183" t="s">
        <v>1633</v>
      </c>
      <c r="H587" s="183" t="s">
        <v>3240</v>
      </c>
      <c r="I587" s="183" t="s">
        <v>3260</v>
      </c>
      <c r="J587" s="183" t="s">
        <v>1633</v>
      </c>
      <c r="K587" s="183" t="s">
        <v>454</v>
      </c>
      <c r="L587" s="327">
        <v>45666</v>
      </c>
      <c r="M587" s="183" t="s">
        <v>1983</v>
      </c>
      <c r="N587" s="183" t="s">
        <v>3261</v>
      </c>
      <c r="P587" s="183" t="s">
        <v>3236</v>
      </c>
      <c r="Q587" s="183" t="s">
        <v>1534</v>
      </c>
      <c r="R587" s="324">
        <v>4100000</v>
      </c>
      <c r="S587" s="183" t="s">
        <v>89</v>
      </c>
      <c r="T587" s="324">
        <v>253.2</v>
      </c>
      <c r="U587" s="183" t="s">
        <v>282</v>
      </c>
      <c r="V587" s="183" t="s">
        <v>3237</v>
      </c>
      <c r="W587" s="183" t="s">
        <v>1633</v>
      </c>
      <c r="X587" s="183" t="s">
        <v>1633</v>
      </c>
      <c r="Y587" s="183" t="s">
        <v>1633</v>
      </c>
      <c r="Z587" s="183" t="s">
        <v>1633</v>
      </c>
      <c r="AA587" s="183" t="s">
        <v>1874</v>
      </c>
      <c r="AB587" s="183" t="s">
        <v>1633</v>
      </c>
      <c r="AC587" s="327">
        <v>45666</v>
      </c>
      <c r="AF587" s="183" t="s">
        <v>1633</v>
      </c>
      <c r="AG587" s="183" t="s">
        <v>3262</v>
      </c>
      <c r="AH587" s="183" t="s">
        <v>3238</v>
      </c>
      <c r="AI587" s="183" t="s">
        <v>3239</v>
      </c>
      <c r="AJ587" s="183">
        <v>1</v>
      </c>
      <c r="AK587" s="183" t="s">
        <v>1709</v>
      </c>
      <c r="AL587" s="183" t="s">
        <v>1877</v>
      </c>
      <c r="AM587" s="183" t="s">
        <v>1633</v>
      </c>
      <c r="AN587" s="183" t="s">
        <v>1633</v>
      </c>
      <c r="AO587" s="183" t="s">
        <v>1633</v>
      </c>
      <c r="AP587" s="183" t="s">
        <v>1880</v>
      </c>
      <c r="AQ587" s="183" t="s">
        <v>1633</v>
      </c>
      <c r="AR587" s="183" t="s">
        <v>1881</v>
      </c>
      <c r="AS587" s="183" t="s">
        <v>1641</v>
      </c>
      <c r="AT587" s="183" t="s">
        <v>1817</v>
      </c>
      <c r="AU587" s="183" t="str">
        <f t="shared" si="18"/>
        <v>LSM</v>
      </c>
      <c r="AV587" s="324">
        <f t="shared" si="19"/>
        <v>4100000</v>
      </c>
    </row>
    <row r="588" spans="1:48" x14ac:dyDescent="0.25">
      <c r="A588" s="183" t="s">
        <v>1867</v>
      </c>
      <c r="B588" s="183" t="s">
        <v>1810</v>
      </c>
      <c r="C588" s="183" t="s">
        <v>1868</v>
      </c>
      <c r="D588" s="183" t="s">
        <v>1917</v>
      </c>
      <c r="E588" s="327">
        <v>45688</v>
      </c>
      <c r="F588" s="183" t="s">
        <v>1973</v>
      </c>
      <c r="G588" s="183" t="s">
        <v>1974</v>
      </c>
      <c r="H588" s="183" t="s">
        <v>1583</v>
      </c>
      <c r="I588" s="183" t="s">
        <v>1975</v>
      </c>
      <c r="J588" s="183" t="s">
        <v>1633</v>
      </c>
      <c r="K588" s="183" t="s">
        <v>1584</v>
      </c>
      <c r="L588" s="327">
        <v>45688</v>
      </c>
      <c r="M588" s="183" t="s">
        <v>1920</v>
      </c>
      <c r="N588" s="183" t="s">
        <v>1976</v>
      </c>
      <c r="P588" s="183" t="s">
        <v>3236</v>
      </c>
      <c r="Q588" s="183" t="s">
        <v>1534</v>
      </c>
      <c r="R588" s="324">
        <v>3621704</v>
      </c>
      <c r="S588" s="183" t="s">
        <v>89</v>
      </c>
      <c r="T588" s="324">
        <v>222.75</v>
      </c>
      <c r="U588" s="183" t="s">
        <v>282</v>
      </c>
      <c r="V588" s="183" t="s">
        <v>3237</v>
      </c>
      <c r="W588" s="183" t="s">
        <v>1633</v>
      </c>
      <c r="X588" s="183" t="s">
        <v>1633</v>
      </c>
      <c r="Y588" s="183" t="s">
        <v>1633</v>
      </c>
      <c r="Z588" s="183" t="s">
        <v>1633</v>
      </c>
      <c r="AA588" s="183" t="s">
        <v>1874</v>
      </c>
      <c r="AB588" s="183" t="s">
        <v>1633</v>
      </c>
      <c r="AC588" s="327">
        <v>45693</v>
      </c>
      <c r="AF588" s="183" t="s">
        <v>1633</v>
      </c>
      <c r="AG588" s="183" t="s">
        <v>1633</v>
      </c>
      <c r="AH588" s="183" t="s">
        <v>3238</v>
      </c>
      <c r="AI588" s="183" t="s">
        <v>3239</v>
      </c>
      <c r="AJ588" s="183">
        <v>0</v>
      </c>
      <c r="AK588" s="183" t="s">
        <v>1633</v>
      </c>
      <c r="AL588" s="183" t="s">
        <v>1633</v>
      </c>
      <c r="AM588" s="183" t="s">
        <v>1633</v>
      </c>
      <c r="AN588" s="183" t="s">
        <v>1633</v>
      </c>
      <c r="AO588" s="183" t="s">
        <v>1633</v>
      </c>
      <c r="AP588" s="183" t="s">
        <v>1880</v>
      </c>
      <c r="AQ588" s="183" t="s">
        <v>1633</v>
      </c>
      <c r="AR588" s="183" t="s">
        <v>1881</v>
      </c>
      <c r="AS588" s="183" t="s">
        <v>1636</v>
      </c>
      <c r="AT588" s="183" t="s">
        <v>1817</v>
      </c>
      <c r="AU588" s="183" t="str">
        <f t="shared" si="18"/>
        <v>LSM</v>
      </c>
      <c r="AV588" s="324">
        <f t="shared" si="19"/>
        <v>3621704</v>
      </c>
    </row>
    <row r="589" spans="1:48" x14ac:dyDescent="0.25">
      <c r="A589" s="183" t="s">
        <v>1867</v>
      </c>
      <c r="B589" s="183" t="s">
        <v>1810</v>
      </c>
      <c r="C589" s="183" t="s">
        <v>1868</v>
      </c>
      <c r="D589" s="183" t="s">
        <v>1888</v>
      </c>
      <c r="E589" s="327">
        <v>45673</v>
      </c>
      <c r="F589" s="183" t="s">
        <v>1633</v>
      </c>
      <c r="G589" s="183" t="s">
        <v>1633</v>
      </c>
      <c r="H589" s="183" t="s">
        <v>3240</v>
      </c>
      <c r="I589" s="183" t="s">
        <v>3263</v>
      </c>
      <c r="J589" s="183" t="s">
        <v>1633</v>
      </c>
      <c r="K589" s="183" t="s">
        <v>454</v>
      </c>
      <c r="L589" s="327">
        <v>45673</v>
      </c>
      <c r="M589" s="183" t="s">
        <v>1934</v>
      </c>
      <c r="N589" s="183" t="s">
        <v>3264</v>
      </c>
      <c r="P589" s="183" t="s">
        <v>3236</v>
      </c>
      <c r="Q589" s="183" t="s">
        <v>1534</v>
      </c>
      <c r="R589" s="324">
        <v>3350300</v>
      </c>
      <c r="S589" s="183" t="s">
        <v>89</v>
      </c>
      <c r="T589" s="324">
        <v>206.82</v>
      </c>
      <c r="U589" s="183" t="s">
        <v>282</v>
      </c>
      <c r="V589" s="183" t="s">
        <v>3237</v>
      </c>
      <c r="W589" s="183" t="s">
        <v>1633</v>
      </c>
      <c r="X589" s="183" t="s">
        <v>1633</v>
      </c>
      <c r="Y589" s="183" t="s">
        <v>1633</v>
      </c>
      <c r="Z589" s="183" t="s">
        <v>1633</v>
      </c>
      <c r="AA589" s="183" t="s">
        <v>1874</v>
      </c>
      <c r="AB589" s="183" t="s">
        <v>1633</v>
      </c>
      <c r="AC589" s="327">
        <v>45673</v>
      </c>
      <c r="AF589" s="183" t="s">
        <v>1633</v>
      </c>
      <c r="AG589" s="183" t="s">
        <v>3265</v>
      </c>
      <c r="AH589" s="183" t="s">
        <v>3238</v>
      </c>
      <c r="AI589" s="183" t="s">
        <v>3239</v>
      </c>
      <c r="AJ589" s="183">
        <v>1</v>
      </c>
      <c r="AK589" s="183" t="s">
        <v>1709</v>
      </c>
      <c r="AL589" s="183" t="s">
        <v>1877</v>
      </c>
      <c r="AM589" s="183" t="s">
        <v>1633</v>
      </c>
      <c r="AN589" s="183" t="s">
        <v>1633</v>
      </c>
      <c r="AO589" s="183" t="s">
        <v>1633</v>
      </c>
      <c r="AP589" s="183" t="s">
        <v>1880</v>
      </c>
      <c r="AQ589" s="183" t="s">
        <v>1633</v>
      </c>
      <c r="AR589" s="183" t="s">
        <v>1881</v>
      </c>
      <c r="AS589" s="183" t="s">
        <v>1641</v>
      </c>
      <c r="AT589" s="183" t="s">
        <v>1817</v>
      </c>
      <c r="AU589" s="183" t="str">
        <f t="shared" si="18"/>
        <v>LSM</v>
      </c>
      <c r="AV589" s="324">
        <f t="shared" si="19"/>
        <v>3350300</v>
      </c>
    </row>
    <row r="590" spans="1:48" x14ac:dyDescent="0.25">
      <c r="A590" s="183" t="s">
        <v>1867</v>
      </c>
      <c r="B590" s="183" t="s">
        <v>1810</v>
      </c>
      <c r="C590" s="183" t="s">
        <v>1868</v>
      </c>
      <c r="D590" s="183" t="s">
        <v>1882</v>
      </c>
      <c r="E590" s="327">
        <v>45667</v>
      </c>
      <c r="F590" s="183" t="s">
        <v>1938</v>
      </c>
      <c r="G590" s="183" t="s">
        <v>1884</v>
      </c>
      <c r="H590" s="183" t="s">
        <v>1582</v>
      </c>
      <c r="I590" s="183" t="s">
        <v>1939</v>
      </c>
      <c r="J590" s="183" t="s">
        <v>1633</v>
      </c>
      <c r="K590" s="183" t="s">
        <v>1374</v>
      </c>
      <c r="L590" s="327">
        <v>45667</v>
      </c>
      <c r="M590" s="183" t="s">
        <v>1886</v>
      </c>
      <c r="N590" s="183" t="s">
        <v>1940</v>
      </c>
      <c r="P590" s="183" t="s">
        <v>3236</v>
      </c>
      <c r="Q590" s="183" t="s">
        <v>1534</v>
      </c>
      <c r="R590" s="324">
        <v>3077128</v>
      </c>
      <c r="S590" s="183" t="s">
        <v>89</v>
      </c>
      <c r="T590" s="324">
        <v>190.03</v>
      </c>
      <c r="U590" s="183" t="s">
        <v>282</v>
      </c>
      <c r="V590" s="183" t="s">
        <v>3237</v>
      </c>
      <c r="W590" s="183" t="s">
        <v>1633</v>
      </c>
      <c r="X590" s="183" t="s">
        <v>1633</v>
      </c>
      <c r="Y590" s="183" t="s">
        <v>1633</v>
      </c>
      <c r="Z590" s="183" t="s">
        <v>1633</v>
      </c>
      <c r="AA590" s="183" t="s">
        <v>1874</v>
      </c>
      <c r="AB590" s="183" t="s">
        <v>1633</v>
      </c>
      <c r="AC590" s="327">
        <v>45667</v>
      </c>
      <c r="AF590" s="183" t="s">
        <v>1633</v>
      </c>
      <c r="AG590" s="183" t="s">
        <v>1633</v>
      </c>
      <c r="AH590" s="183" t="s">
        <v>3238</v>
      </c>
      <c r="AI590" s="183" t="s">
        <v>3239</v>
      </c>
      <c r="AJ590" s="183">
        <v>0</v>
      </c>
      <c r="AK590" s="183" t="s">
        <v>1633</v>
      </c>
      <c r="AL590" s="183" t="s">
        <v>1633</v>
      </c>
      <c r="AM590" s="183" t="s">
        <v>1633</v>
      </c>
      <c r="AN590" s="183" t="s">
        <v>1633</v>
      </c>
      <c r="AO590" s="183" t="s">
        <v>1633</v>
      </c>
      <c r="AP590" s="183" t="s">
        <v>1880</v>
      </c>
      <c r="AQ590" s="183" t="s">
        <v>1633</v>
      </c>
      <c r="AR590" s="183" t="s">
        <v>1881</v>
      </c>
      <c r="AS590" s="183" t="s">
        <v>1640</v>
      </c>
      <c r="AT590" s="183" t="s">
        <v>1817</v>
      </c>
      <c r="AU590" s="183" t="str">
        <f t="shared" si="18"/>
        <v>LSM</v>
      </c>
      <c r="AV590" s="324">
        <f t="shared" si="19"/>
        <v>3077128</v>
      </c>
    </row>
    <row r="591" spans="1:48" x14ac:dyDescent="0.25">
      <c r="A591" s="183" t="s">
        <v>1867</v>
      </c>
      <c r="B591" s="183" t="s">
        <v>1810</v>
      </c>
      <c r="C591" s="183" t="s">
        <v>1868</v>
      </c>
      <c r="D591" s="183" t="s">
        <v>1888</v>
      </c>
      <c r="E591" s="327">
        <v>45660</v>
      </c>
      <c r="F591" s="183" t="s">
        <v>1633</v>
      </c>
      <c r="G591" s="183" t="s">
        <v>1633</v>
      </c>
      <c r="H591" s="183" t="s">
        <v>3240</v>
      </c>
      <c r="I591" s="183" t="s">
        <v>3245</v>
      </c>
      <c r="J591" s="183" t="s">
        <v>1633</v>
      </c>
      <c r="K591" s="183" t="s">
        <v>454</v>
      </c>
      <c r="L591" s="327">
        <v>45660</v>
      </c>
      <c r="M591" s="183" t="s">
        <v>1922</v>
      </c>
      <c r="N591" s="183" t="s">
        <v>3246</v>
      </c>
      <c r="P591" s="183" t="s">
        <v>3236</v>
      </c>
      <c r="Q591" s="183" t="s">
        <v>1534</v>
      </c>
      <c r="R591" s="324">
        <v>2425000</v>
      </c>
      <c r="S591" s="183" t="s">
        <v>89</v>
      </c>
      <c r="T591" s="324">
        <v>149.63999999999999</v>
      </c>
      <c r="U591" s="183" t="s">
        <v>282</v>
      </c>
      <c r="V591" s="183" t="s">
        <v>3237</v>
      </c>
      <c r="W591" s="183" t="s">
        <v>1633</v>
      </c>
      <c r="X591" s="183" t="s">
        <v>1633</v>
      </c>
      <c r="Y591" s="183" t="s">
        <v>1633</v>
      </c>
      <c r="Z591" s="183" t="s">
        <v>1633</v>
      </c>
      <c r="AA591" s="183" t="s">
        <v>1874</v>
      </c>
      <c r="AB591" s="183" t="s">
        <v>1633</v>
      </c>
      <c r="AC591" s="327">
        <v>45660</v>
      </c>
      <c r="AF591" s="183" t="s">
        <v>1633</v>
      </c>
      <c r="AG591" s="183" t="s">
        <v>3247</v>
      </c>
      <c r="AH591" s="183" t="s">
        <v>3238</v>
      </c>
      <c r="AI591" s="183" t="s">
        <v>3239</v>
      </c>
      <c r="AJ591" s="183">
        <v>5</v>
      </c>
      <c r="AK591" s="183" t="s">
        <v>2039</v>
      </c>
      <c r="AL591" s="183" t="s">
        <v>1877</v>
      </c>
      <c r="AM591" s="183" t="s">
        <v>1633</v>
      </c>
      <c r="AN591" s="183" t="s">
        <v>1633</v>
      </c>
      <c r="AO591" s="183" t="s">
        <v>1633</v>
      </c>
      <c r="AP591" s="183" t="s">
        <v>1880</v>
      </c>
      <c r="AQ591" s="183" t="s">
        <v>1633</v>
      </c>
      <c r="AR591" s="183" t="s">
        <v>1881</v>
      </c>
      <c r="AS591" s="183" t="s">
        <v>1641</v>
      </c>
      <c r="AT591" s="183" t="s">
        <v>1817</v>
      </c>
      <c r="AU591" s="183" t="str">
        <f t="shared" si="18"/>
        <v>LSM</v>
      </c>
      <c r="AV591" s="324">
        <f t="shared" si="19"/>
        <v>2425000</v>
      </c>
    </row>
    <row r="592" spans="1:48" x14ac:dyDescent="0.25">
      <c r="A592" s="183" t="s">
        <v>1867</v>
      </c>
      <c r="B592" s="183" t="s">
        <v>1810</v>
      </c>
      <c r="C592" s="183" t="s">
        <v>1868</v>
      </c>
      <c r="D592" s="183" t="s">
        <v>1882</v>
      </c>
      <c r="E592" s="327">
        <v>45687</v>
      </c>
      <c r="F592" s="183" t="s">
        <v>1996</v>
      </c>
      <c r="G592" s="183" t="s">
        <v>1884</v>
      </c>
      <c r="H592" s="183" t="s">
        <v>1577</v>
      </c>
      <c r="I592" s="183" t="s">
        <v>1997</v>
      </c>
      <c r="J592" s="183" t="s">
        <v>1633</v>
      </c>
      <c r="K592" s="183" t="s">
        <v>1369</v>
      </c>
      <c r="L592" s="327">
        <v>45687</v>
      </c>
      <c r="M592" s="183" t="s">
        <v>1886</v>
      </c>
      <c r="N592" s="183" t="s">
        <v>1998</v>
      </c>
      <c r="P592" s="183" t="s">
        <v>3236</v>
      </c>
      <c r="Q592" s="183" t="s">
        <v>1534</v>
      </c>
      <c r="R592" s="324">
        <v>1200782</v>
      </c>
      <c r="S592" s="183" t="s">
        <v>89</v>
      </c>
      <c r="T592" s="324">
        <v>73.41</v>
      </c>
      <c r="U592" s="183" t="s">
        <v>282</v>
      </c>
      <c r="V592" s="183" t="s">
        <v>3237</v>
      </c>
      <c r="W592" s="183" t="s">
        <v>1633</v>
      </c>
      <c r="X592" s="183" t="s">
        <v>1633</v>
      </c>
      <c r="Y592" s="183" t="s">
        <v>1633</v>
      </c>
      <c r="Z592" s="183" t="s">
        <v>1633</v>
      </c>
      <c r="AA592" s="183" t="s">
        <v>1874</v>
      </c>
      <c r="AB592" s="183" t="s">
        <v>1633</v>
      </c>
      <c r="AC592" s="327">
        <v>45687</v>
      </c>
      <c r="AF592" s="183" t="s">
        <v>1633</v>
      </c>
      <c r="AG592" s="183" t="s">
        <v>1633</v>
      </c>
      <c r="AH592" s="183" t="s">
        <v>3238</v>
      </c>
      <c r="AI592" s="183" t="s">
        <v>3239</v>
      </c>
      <c r="AJ592" s="183">
        <v>0</v>
      </c>
      <c r="AK592" s="183" t="s">
        <v>1633</v>
      </c>
      <c r="AL592" s="183" t="s">
        <v>1633</v>
      </c>
      <c r="AM592" s="183" t="s">
        <v>1633</v>
      </c>
      <c r="AN592" s="183" t="s">
        <v>1633</v>
      </c>
      <c r="AO592" s="183" t="s">
        <v>1633</v>
      </c>
      <c r="AP592" s="183" t="s">
        <v>1880</v>
      </c>
      <c r="AQ592" s="183" t="s">
        <v>1633</v>
      </c>
      <c r="AR592" s="183" t="s">
        <v>1881</v>
      </c>
      <c r="AS592" s="183" t="s">
        <v>1636</v>
      </c>
      <c r="AT592" s="183" t="s">
        <v>1817</v>
      </c>
      <c r="AU592" s="183" t="str">
        <f t="shared" si="18"/>
        <v>LSM</v>
      </c>
      <c r="AV592" s="324">
        <f t="shared" si="19"/>
        <v>1200782</v>
      </c>
    </row>
    <row r="593" spans="1:48" x14ac:dyDescent="0.25">
      <c r="A593" s="183" t="s">
        <v>1867</v>
      </c>
      <c r="B593" s="183" t="s">
        <v>1810</v>
      </c>
      <c r="C593" s="183" t="s">
        <v>1868</v>
      </c>
      <c r="D593" s="183" t="s">
        <v>1888</v>
      </c>
      <c r="E593" s="327">
        <v>45660</v>
      </c>
      <c r="F593" s="183" t="s">
        <v>1633</v>
      </c>
      <c r="G593" s="183" t="s">
        <v>1633</v>
      </c>
      <c r="H593" s="183" t="s">
        <v>3240</v>
      </c>
      <c r="I593" s="183" t="s">
        <v>1977</v>
      </c>
      <c r="J593" s="183" t="s">
        <v>1633</v>
      </c>
      <c r="K593" s="183" t="s">
        <v>454</v>
      </c>
      <c r="L593" s="327">
        <v>45660</v>
      </c>
      <c r="M593" s="183" t="s">
        <v>1922</v>
      </c>
      <c r="N593" s="183" t="s">
        <v>1978</v>
      </c>
      <c r="P593" s="183" t="s">
        <v>3236</v>
      </c>
      <c r="Q593" s="183" t="s">
        <v>1534</v>
      </c>
      <c r="R593" s="324">
        <v>1050000</v>
      </c>
      <c r="S593" s="183" t="s">
        <v>89</v>
      </c>
      <c r="T593" s="324">
        <v>64.790000000000006</v>
      </c>
      <c r="U593" s="183" t="s">
        <v>282</v>
      </c>
      <c r="V593" s="183" t="s">
        <v>3237</v>
      </c>
      <c r="W593" s="183" t="s">
        <v>1633</v>
      </c>
      <c r="X593" s="183" t="s">
        <v>1633</v>
      </c>
      <c r="Y593" s="183" t="s">
        <v>1633</v>
      </c>
      <c r="Z593" s="183" t="s">
        <v>1633</v>
      </c>
      <c r="AA593" s="183" t="s">
        <v>1874</v>
      </c>
      <c r="AB593" s="183" t="s">
        <v>1633</v>
      </c>
      <c r="AC593" s="327">
        <v>45660</v>
      </c>
      <c r="AF593" s="183" t="s">
        <v>1633</v>
      </c>
      <c r="AG593" s="183" t="s">
        <v>1979</v>
      </c>
      <c r="AH593" s="183" t="s">
        <v>3238</v>
      </c>
      <c r="AI593" s="183" t="s">
        <v>3239</v>
      </c>
      <c r="AJ593" s="183">
        <v>2</v>
      </c>
      <c r="AK593" s="183" t="s">
        <v>2039</v>
      </c>
      <c r="AL593" s="183" t="s">
        <v>1877</v>
      </c>
      <c r="AM593" s="183" t="s">
        <v>1633</v>
      </c>
      <c r="AN593" s="183" t="s">
        <v>1633</v>
      </c>
      <c r="AO593" s="183" t="s">
        <v>1633</v>
      </c>
      <c r="AP593" s="183" t="s">
        <v>1880</v>
      </c>
      <c r="AQ593" s="183" t="s">
        <v>1633</v>
      </c>
      <c r="AR593" s="183" t="s">
        <v>1881</v>
      </c>
      <c r="AS593" s="183" t="s">
        <v>1641</v>
      </c>
      <c r="AT593" s="183" t="s">
        <v>1817</v>
      </c>
      <c r="AU593" s="183" t="str">
        <f t="shared" si="18"/>
        <v>LSM</v>
      </c>
      <c r="AV593" s="324">
        <f t="shared" si="19"/>
        <v>1050000</v>
      </c>
    </row>
    <row r="594" spans="1:48" x14ac:dyDescent="0.25">
      <c r="A594" s="183" t="s">
        <v>1867</v>
      </c>
      <c r="B594" s="183" t="s">
        <v>1810</v>
      </c>
      <c r="C594" s="183" t="s">
        <v>1868</v>
      </c>
      <c r="D594" s="183" t="s">
        <v>1888</v>
      </c>
      <c r="E594" s="327">
        <v>45671</v>
      </c>
      <c r="F594" s="183" t="s">
        <v>1633</v>
      </c>
      <c r="G594" s="183" t="s">
        <v>1633</v>
      </c>
      <c r="H594" s="183" t="s">
        <v>3240</v>
      </c>
      <c r="I594" s="183" t="s">
        <v>3266</v>
      </c>
      <c r="J594" s="183" t="s">
        <v>1633</v>
      </c>
      <c r="K594" s="183" t="s">
        <v>454</v>
      </c>
      <c r="L594" s="327">
        <v>45671</v>
      </c>
      <c r="M594" s="183" t="s">
        <v>2014</v>
      </c>
      <c r="N594" s="183" t="s">
        <v>3267</v>
      </c>
      <c r="P594" s="183" t="s">
        <v>3236</v>
      </c>
      <c r="Q594" s="183" t="s">
        <v>1534</v>
      </c>
      <c r="R594" s="324">
        <v>900000</v>
      </c>
      <c r="S594" s="183" t="s">
        <v>89</v>
      </c>
      <c r="T594" s="324">
        <v>55.58</v>
      </c>
      <c r="U594" s="183" t="s">
        <v>282</v>
      </c>
      <c r="V594" s="183" t="s">
        <v>3237</v>
      </c>
      <c r="W594" s="183" t="s">
        <v>1633</v>
      </c>
      <c r="X594" s="183" t="s">
        <v>1633</v>
      </c>
      <c r="Y594" s="183" t="s">
        <v>1633</v>
      </c>
      <c r="Z594" s="183" t="s">
        <v>1633</v>
      </c>
      <c r="AA594" s="183" t="s">
        <v>1874</v>
      </c>
      <c r="AB594" s="183" t="s">
        <v>1633</v>
      </c>
      <c r="AC594" s="327">
        <v>45671</v>
      </c>
      <c r="AF594" s="183" t="s">
        <v>1633</v>
      </c>
      <c r="AG594" s="183" t="s">
        <v>3268</v>
      </c>
      <c r="AH594" s="183" t="s">
        <v>3238</v>
      </c>
      <c r="AI594" s="183" t="s">
        <v>3239</v>
      </c>
      <c r="AJ594" s="183">
        <v>10</v>
      </c>
      <c r="AK594" s="183" t="s">
        <v>1709</v>
      </c>
      <c r="AL594" s="183" t="s">
        <v>1877</v>
      </c>
      <c r="AM594" s="183" t="s">
        <v>1633</v>
      </c>
      <c r="AN594" s="183" t="s">
        <v>1633</v>
      </c>
      <c r="AO594" s="183" t="s">
        <v>1633</v>
      </c>
      <c r="AP594" s="183" t="s">
        <v>1880</v>
      </c>
      <c r="AQ594" s="183" t="s">
        <v>1633</v>
      </c>
      <c r="AR594" s="183" t="s">
        <v>1881</v>
      </c>
      <c r="AS594" s="183" t="s">
        <v>1641</v>
      </c>
      <c r="AT594" s="183" t="s">
        <v>1817</v>
      </c>
      <c r="AU594" s="183" t="str">
        <f t="shared" si="18"/>
        <v>LSM</v>
      </c>
      <c r="AV594" s="324">
        <f t="shared" si="19"/>
        <v>900000</v>
      </c>
    </row>
    <row r="595" spans="1:48" x14ac:dyDescent="0.25">
      <c r="A595" s="183" t="s">
        <v>1867</v>
      </c>
      <c r="B595" s="183" t="s">
        <v>1810</v>
      </c>
      <c r="C595" s="183" t="s">
        <v>1868</v>
      </c>
      <c r="D595" s="183" t="s">
        <v>1888</v>
      </c>
      <c r="E595" s="327">
        <v>45685</v>
      </c>
      <c r="F595" s="183" t="s">
        <v>1633</v>
      </c>
      <c r="G595" s="183" t="s">
        <v>1633</v>
      </c>
      <c r="H595" s="183" t="s">
        <v>3240</v>
      </c>
      <c r="I595" s="183" t="s">
        <v>3269</v>
      </c>
      <c r="J595" s="183" t="s">
        <v>1633</v>
      </c>
      <c r="K595" s="183" t="s">
        <v>454</v>
      </c>
      <c r="L595" s="327">
        <v>45685</v>
      </c>
      <c r="M595" s="183" t="s">
        <v>3242</v>
      </c>
      <c r="N595" s="183" t="s">
        <v>3270</v>
      </c>
      <c r="P595" s="183" t="s">
        <v>3236</v>
      </c>
      <c r="Q595" s="183" t="s">
        <v>1534</v>
      </c>
      <c r="R595" s="324">
        <v>756000</v>
      </c>
      <c r="S595" s="183" t="s">
        <v>89</v>
      </c>
      <c r="T595" s="324">
        <v>46.32</v>
      </c>
      <c r="U595" s="183" t="s">
        <v>282</v>
      </c>
      <c r="V595" s="183" t="s">
        <v>3237</v>
      </c>
      <c r="W595" s="183" t="s">
        <v>1633</v>
      </c>
      <c r="X595" s="183" t="s">
        <v>1633</v>
      </c>
      <c r="Y595" s="183" t="s">
        <v>1633</v>
      </c>
      <c r="Z595" s="183" t="s">
        <v>1633</v>
      </c>
      <c r="AA595" s="183" t="s">
        <v>1874</v>
      </c>
      <c r="AB595" s="183" t="s">
        <v>1633</v>
      </c>
      <c r="AC595" s="327">
        <v>45685</v>
      </c>
      <c r="AF595" s="183" t="s">
        <v>1633</v>
      </c>
      <c r="AG595" s="183" t="s">
        <v>3271</v>
      </c>
      <c r="AH595" s="183" t="s">
        <v>3238</v>
      </c>
      <c r="AI595" s="183" t="s">
        <v>3239</v>
      </c>
      <c r="AJ595" s="183">
        <v>7</v>
      </c>
      <c r="AK595" s="183" t="s">
        <v>1709</v>
      </c>
      <c r="AL595" s="183" t="s">
        <v>1877</v>
      </c>
      <c r="AM595" s="183" t="s">
        <v>1633</v>
      </c>
      <c r="AN595" s="183" t="s">
        <v>1633</v>
      </c>
      <c r="AO595" s="183" t="s">
        <v>1633</v>
      </c>
      <c r="AP595" s="183" t="s">
        <v>1880</v>
      </c>
      <c r="AQ595" s="183" t="s">
        <v>1633</v>
      </c>
      <c r="AR595" s="183" t="s">
        <v>1881</v>
      </c>
      <c r="AS595" s="183" t="s">
        <v>1641</v>
      </c>
      <c r="AT595" s="183" t="s">
        <v>1817</v>
      </c>
      <c r="AU595" s="183" t="str">
        <f t="shared" si="18"/>
        <v>LSM</v>
      </c>
      <c r="AV595" s="324">
        <f t="shared" si="19"/>
        <v>756000</v>
      </c>
    </row>
    <row r="596" spans="1:48" x14ac:dyDescent="0.25">
      <c r="A596" s="183" t="s">
        <v>1867</v>
      </c>
      <c r="B596" s="183" t="s">
        <v>1810</v>
      </c>
      <c r="C596" s="183" t="s">
        <v>1868</v>
      </c>
      <c r="D596" s="183" t="s">
        <v>1888</v>
      </c>
      <c r="E596" s="327">
        <v>45660</v>
      </c>
      <c r="F596" s="183" t="s">
        <v>1633</v>
      </c>
      <c r="G596" s="183" t="s">
        <v>1633</v>
      </c>
      <c r="H596" s="183" t="s">
        <v>3240</v>
      </c>
      <c r="I596" s="183" t="s">
        <v>3272</v>
      </c>
      <c r="J596" s="183" t="s">
        <v>1633</v>
      </c>
      <c r="K596" s="183" t="s">
        <v>454</v>
      </c>
      <c r="L596" s="327">
        <v>45660</v>
      </c>
      <c r="M596" s="183" t="s">
        <v>1922</v>
      </c>
      <c r="N596" s="183" t="s">
        <v>3273</v>
      </c>
      <c r="P596" s="183" t="s">
        <v>3236</v>
      </c>
      <c r="Q596" s="183" t="s">
        <v>1534</v>
      </c>
      <c r="R596" s="324">
        <v>615000</v>
      </c>
      <c r="S596" s="183" t="s">
        <v>89</v>
      </c>
      <c r="T596" s="324">
        <v>37.950000000000003</v>
      </c>
      <c r="U596" s="183" t="s">
        <v>282</v>
      </c>
      <c r="V596" s="183" t="s">
        <v>3237</v>
      </c>
      <c r="W596" s="183" t="s">
        <v>1633</v>
      </c>
      <c r="X596" s="183" t="s">
        <v>1633</v>
      </c>
      <c r="Y596" s="183" t="s">
        <v>1633</v>
      </c>
      <c r="Z596" s="183" t="s">
        <v>1633</v>
      </c>
      <c r="AA596" s="183" t="s">
        <v>1874</v>
      </c>
      <c r="AB596" s="183" t="s">
        <v>1633</v>
      </c>
      <c r="AC596" s="327">
        <v>45660</v>
      </c>
      <c r="AF596" s="183" t="s">
        <v>1633</v>
      </c>
      <c r="AG596" s="183" t="s">
        <v>3274</v>
      </c>
      <c r="AH596" s="183" t="s">
        <v>3238</v>
      </c>
      <c r="AI596" s="183" t="s">
        <v>3239</v>
      </c>
      <c r="AJ596" s="183">
        <v>6</v>
      </c>
      <c r="AK596" s="183" t="s">
        <v>1709</v>
      </c>
      <c r="AL596" s="183" t="s">
        <v>1877</v>
      </c>
      <c r="AM596" s="183" t="s">
        <v>1633</v>
      </c>
      <c r="AN596" s="183" t="s">
        <v>1633</v>
      </c>
      <c r="AO596" s="183" t="s">
        <v>1633</v>
      </c>
      <c r="AP596" s="183" t="s">
        <v>1880</v>
      </c>
      <c r="AQ596" s="183" t="s">
        <v>1633</v>
      </c>
      <c r="AR596" s="183" t="s">
        <v>1881</v>
      </c>
      <c r="AS596" s="183" t="s">
        <v>1641</v>
      </c>
      <c r="AT596" s="183" t="s">
        <v>1817</v>
      </c>
      <c r="AU596" s="183" t="str">
        <f t="shared" si="18"/>
        <v>LSM</v>
      </c>
      <c r="AV596" s="324">
        <f t="shared" si="19"/>
        <v>615000</v>
      </c>
    </row>
    <row r="597" spans="1:48" x14ac:dyDescent="0.25">
      <c r="A597" s="183" t="s">
        <v>1867</v>
      </c>
      <c r="B597" s="183" t="s">
        <v>1810</v>
      </c>
      <c r="C597" s="183" t="s">
        <v>1868</v>
      </c>
      <c r="D597" s="183" t="s">
        <v>1888</v>
      </c>
      <c r="E597" s="327">
        <v>45666</v>
      </c>
      <c r="F597" s="183" t="s">
        <v>1633</v>
      </c>
      <c r="G597" s="183" t="s">
        <v>1633</v>
      </c>
      <c r="H597" s="183" t="s">
        <v>3275</v>
      </c>
      <c r="I597" s="183" t="s">
        <v>3276</v>
      </c>
      <c r="J597" s="183" t="s">
        <v>1633</v>
      </c>
      <c r="K597" s="183" t="s">
        <v>462</v>
      </c>
      <c r="L597" s="327">
        <v>45666</v>
      </c>
      <c r="M597" s="183" t="s">
        <v>1983</v>
      </c>
      <c r="N597" s="183" t="s">
        <v>3277</v>
      </c>
      <c r="P597" s="183" t="s">
        <v>3236</v>
      </c>
      <c r="Q597" s="183" t="s">
        <v>1534</v>
      </c>
      <c r="R597" s="324">
        <v>425000</v>
      </c>
      <c r="S597" s="183" t="s">
        <v>89</v>
      </c>
      <c r="T597" s="324">
        <v>26.25</v>
      </c>
      <c r="U597" s="183" t="s">
        <v>282</v>
      </c>
      <c r="V597" s="183" t="s">
        <v>3237</v>
      </c>
      <c r="W597" s="183" t="s">
        <v>1633</v>
      </c>
      <c r="X597" s="183" t="s">
        <v>1633</v>
      </c>
      <c r="Y597" s="183" t="s">
        <v>1633</v>
      </c>
      <c r="Z597" s="183" t="s">
        <v>1633</v>
      </c>
      <c r="AA597" s="183" t="s">
        <v>1874</v>
      </c>
      <c r="AB597" s="183" t="s">
        <v>1633</v>
      </c>
      <c r="AC597" s="327">
        <v>45666</v>
      </c>
      <c r="AF597" s="183" t="s">
        <v>1633</v>
      </c>
      <c r="AG597" s="183" t="s">
        <v>3278</v>
      </c>
      <c r="AH597" s="183" t="s">
        <v>3238</v>
      </c>
      <c r="AI597" s="183" t="s">
        <v>3239</v>
      </c>
      <c r="AJ597" s="183">
        <v>1</v>
      </c>
      <c r="AK597" s="183" t="s">
        <v>1709</v>
      </c>
      <c r="AL597" s="183" t="s">
        <v>1877</v>
      </c>
      <c r="AM597" s="183" t="s">
        <v>1633</v>
      </c>
      <c r="AN597" s="183" t="s">
        <v>1633</v>
      </c>
      <c r="AO597" s="183" t="s">
        <v>1633</v>
      </c>
      <c r="AP597" s="183" t="s">
        <v>1880</v>
      </c>
      <c r="AQ597" s="183" t="s">
        <v>1633</v>
      </c>
      <c r="AR597" s="183" t="s">
        <v>1881</v>
      </c>
      <c r="AS597" s="183" t="s">
        <v>1641</v>
      </c>
      <c r="AT597" s="183" t="s">
        <v>1817</v>
      </c>
      <c r="AU597" s="183" t="str">
        <f t="shared" si="18"/>
        <v>LSM</v>
      </c>
      <c r="AV597" s="324">
        <f t="shared" si="19"/>
        <v>425000</v>
      </c>
    </row>
    <row r="598" spans="1:48" x14ac:dyDescent="0.25">
      <c r="A598" s="183" t="s">
        <v>1867</v>
      </c>
      <c r="B598" s="183" t="s">
        <v>1810</v>
      </c>
      <c r="C598" s="183" t="s">
        <v>1868</v>
      </c>
      <c r="D598" s="183" t="s">
        <v>1869</v>
      </c>
      <c r="E598" s="327">
        <v>45659</v>
      </c>
      <c r="F598" s="183" t="s">
        <v>3279</v>
      </c>
      <c r="G598" s="183" t="s">
        <v>1633</v>
      </c>
      <c r="H598" s="183" t="s">
        <v>3280</v>
      </c>
      <c r="I598" s="183" t="s">
        <v>3281</v>
      </c>
      <c r="J598" s="183" t="s">
        <v>1633</v>
      </c>
      <c r="K598" s="183" t="s">
        <v>644</v>
      </c>
      <c r="L598" s="327">
        <v>45659</v>
      </c>
      <c r="M598" s="183" t="s">
        <v>3282</v>
      </c>
      <c r="N598" s="183" t="s">
        <v>1633</v>
      </c>
      <c r="P598" s="183" t="s">
        <v>3236</v>
      </c>
      <c r="Q598" s="183" t="s">
        <v>89</v>
      </c>
      <c r="R598" s="324">
        <v>19.82</v>
      </c>
      <c r="S598" s="183" t="s">
        <v>89</v>
      </c>
      <c r="T598" s="324">
        <v>19.82</v>
      </c>
      <c r="U598" s="183" t="s">
        <v>282</v>
      </c>
      <c r="V598" s="183" t="s">
        <v>3237</v>
      </c>
      <c r="W598" s="183" t="s">
        <v>1633</v>
      </c>
      <c r="X598" s="183" t="s">
        <v>1633</v>
      </c>
      <c r="Y598" s="183" t="s">
        <v>1633</v>
      </c>
      <c r="Z598" s="183" t="s">
        <v>1633</v>
      </c>
      <c r="AA598" s="183" t="s">
        <v>1874</v>
      </c>
      <c r="AB598" s="183" t="s">
        <v>1633</v>
      </c>
      <c r="AC598" s="327">
        <v>45659</v>
      </c>
      <c r="AF598" s="183" t="s">
        <v>1633</v>
      </c>
      <c r="AG598" s="183" t="s">
        <v>1633</v>
      </c>
      <c r="AH598" s="183" t="s">
        <v>3238</v>
      </c>
      <c r="AI598" s="183" t="s">
        <v>3239</v>
      </c>
      <c r="AJ598" s="183">
        <v>1</v>
      </c>
      <c r="AK598" s="183" t="s">
        <v>1709</v>
      </c>
      <c r="AL598" s="183" t="s">
        <v>1877</v>
      </c>
      <c r="AM598" s="183" t="s">
        <v>2308</v>
      </c>
      <c r="AN598" s="183" t="s">
        <v>2309</v>
      </c>
      <c r="AO598" s="183" t="s">
        <v>1633</v>
      </c>
      <c r="AP598" s="183" t="s">
        <v>1880</v>
      </c>
      <c r="AQ598" s="183" t="s">
        <v>1633</v>
      </c>
      <c r="AR598" s="183" t="s">
        <v>1881</v>
      </c>
      <c r="AS598" s="183" t="s">
        <v>1641</v>
      </c>
      <c r="AT598" s="183" t="s">
        <v>1817</v>
      </c>
      <c r="AU598" s="183" t="str">
        <f t="shared" si="18"/>
        <v>LSM</v>
      </c>
      <c r="AV598" s="324">
        <f t="shared" si="19"/>
        <v>327030</v>
      </c>
    </row>
    <row r="599" spans="1:48" x14ac:dyDescent="0.25">
      <c r="A599" s="183" t="s">
        <v>1867</v>
      </c>
      <c r="B599" s="183" t="s">
        <v>1810</v>
      </c>
      <c r="C599" s="183" t="s">
        <v>1868</v>
      </c>
      <c r="D599" s="183" t="s">
        <v>1888</v>
      </c>
      <c r="E599" s="327">
        <v>45663</v>
      </c>
      <c r="F599" s="183" t="s">
        <v>1633</v>
      </c>
      <c r="G599" s="183" t="s">
        <v>1633</v>
      </c>
      <c r="H599" s="183" t="s">
        <v>3240</v>
      </c>
      <c r="I599" s="183" t="s">
        <v>3283</v>
      </c>
      <c r="J599" s="183" t="s">
        <v>1633</v>
      </c>
      <c r="K599" s="183" t="s">
        <v>454</v>
      </c>
      <c r="L599" s="327">
        <v>45663</v>
      </c>
      <c r="M599" s="183" t="s">
        <v>1906</v>
      </c>
      <c r="N599" s="183" t="s">
        <v>1978</v>
      </c>
      <c r="P599" s="183" t="s">
        <v>3236</v>
      </c>
      <c r="Q599" s="183" t="s">
        <v>1534</v>
      </c>
      <c r="R599" s="324">
        <v>300000</v>
      </c>
      <c r="S599" s="183" t="s">
        <v>89</v>
      </c>
      <c r="T599" s="324">
        <v>18.510000000000002</v>
      </c>
      <c r="U599" s="183" t="s">
        <v>282</v>
      </c>
      <c r="V599" s="183" t="s">
        <v>3237</v>
      </c>
      <c r="W599" s="183" t="s">
        <v>1633</v>
      </c>
      <c r="X599" s="183" t="s">
        <v>1633</v>
      </c>
      <c r="Y599" s="183" t="s">
        <v>1633</v>
      </c>
      <c r="Z599" s="183" t="s">
        <v>1633</v>
      </c>
      <c r="AA599" s="183" t="s">
        <v>1874</v>
      </c>
      <c r="AB599" s="183" t="s">
        <v>1633</v>
      </c>
      <c r="AC599" s="327">
        <v>45663</v>
      </c>
      <c r="AF599" s="183" t="s">
        <v>1633</v>
      </c>
      <c r="AG599" s="183" t="s">
        <v>1979</v>
      </c>
      <c r="AH599" s="183" t="s">
        <v>3238</v>
      </c>
      <c r="AI599" s="183" t="s">
        <v>3239</v>
      </c>
      <c r="AJ599" s="183">
        <v>1</v>
      </c>
      <c r="AK599" s="183" t="s">
        <v>1709</v>
      </c>
      <c r="AL599" s="183" t="s">
        <v>1877</v>
      </c>
      <c r="AM599" s="183" t="s">
        <v>1633</v>
      </c>
      <c r="AN599" s="183" t="s">
        <v>1633</v>
      </c>
      <c r="AO599" s="183" t="s">
        <v>1633</v>
      </c>
      <c r="AP599" s="183" t="s">
        <v>1880</v>
      </c>
      <c r="AQ599" s="183" t="s">
        <v>1633</v>
      </c>
      <c r="AR599" s="183" t="s">
        <v>1881</v>
      </c>
      <c r="AS599" s="183" t="s">
        <v>1641</v>
      </c>
      <c r="AT599" s="183" t="s">
        <v>1817</v>
      </c>
      <c r="AU599" s="183" t="str">
        <f t="shared" si="18"/>
        <v>LSM</v>
      </c>
      <c r="AV599" s="324">
        <f t="shared" si="19"/>
        <v>300000</v>
      </c>
    </row>
    <row r="600" spans="1:48" x14ac:dyDescent="0.25">
      <c r="A600" s="183" t="s">
        <v>1867</v>
      </c>
      <c r="B600" s="183" t="s">
        <v>1810</v>
      </c>
      <c r="C600" s="183" t="s">
        <v>1868</v>
      </c>
      <c r="D600" s="183" t="s">
        <v>1888</v>
      </c>
      <c r="E600" s="327">
        <v>45664</v>
      </c>
      <c r="F600" s="183" t="s">
        <v>1633</v>
      </c>
      <c r="G600" s="183" t="s">
        <v>1633</v>
      </c>
      <c r="H600" s="183" t="s">
        <v>3240</v>
      </c>
      <c r="I600" s="183" t="s">
        <v>3284</v>
      </c>
      <c r="J600" s="183" t="s">
        <v>1633</v>
      </c>
      <c r="K600" s="183" t="s">
        <v>454</v>
      </c>
      <c r="L600" s="327">
        <v>45664</v>
      </c>
      <c r="M600" s="183" t="s">
        <v>1970</v>
      </c>
      <c r="N600" s="183" t="s">
        <v>3285</v>
      </c>
      <c r="P600" s="183" t="s">
        <v>3236</v>
      </c>
      <c r="Q600" s="183" t="s">
        <v>1534</v>
      </c>
      <c r="R600" s="324">
        <v>225000</v>
      </c>
      <c r="S600" s="183" t="s">
        <v>89</v>
      </c>
      <c r="T600" s="324">
        <v>13.88</v>
      </c>
      <c r="U600" s="183" t="s">
        <v>282</v>
      </c>
      <c r="V600" s="183" t="s">
        <v>3237</v>
      </c>
      <c r="W600" s="183" t="s">
        <v>1633</v>
      </c>
      <c r="X600" s="183" t="s">
        <v>1633</v>
      </c>
      <c r="Y600" s="183" t="s">
        <v>1633</v>
      </c>
      <c r="Z600" s="183" t="s">
        <v>1633</v>
      </c>
      <c r="AA600" s="183" t="s">
        <v>1874</v>
      </c>
      <c r="AB600" s="183" t="s">
        <v>1633</v>
      </c>
      <c r="AC600" s="327">
        <v>45664</v>
      </c>
      <c r="AF600" s="183" t="s">
        <v>1633</v>
      </c>
      <c r="AG600" s="183" t="s">
        <v>3286</v>
      </c>
      <c r="AH600" s="183" t="s">
        <v>3238</v>
      </c>
      <c r="AI600" s="183" t="s">
        <v>3239</v>
      </c>
      <c r="AJ600" s="183">
        <v>1</v>
      </c>
      <c r="AK600" s="183" t="s">
        <v>2039</v>
      </c>
      <c r="AL600" s="183" t="s">
        <v>1877</v>
      </c>
      <c r="AM600" s="183" t="s">
        <v>1633</v>
      </c>
      <c r="AN600" s="183" t="s">
        <v>1633</v>
      </c>
      <c r="AO600" s="183" t="s">
        <v>1633</v>
      </c>
      <c r="AP600" s="183" t="s">
        <v>1880</v>
      </c>
      <c r="AQ600" s="183" t="s">
        <v>1633</v>
      </c>
      <c r="AR600" s="183" t="s">
        <v>1881</v>
      </c>
      <c r="AS600" s="183" t="s">
        <v>1641</v>
      </c>
      <c r="AT600" s="183" t="s">
        <v>1817</v>
      </c>
      <c r="AU600" s="183" t="str">
        <f t="shared" si="18"/>
        <v>LSM</v>
      </c>
      <c r="AV600" s="324">
        <f t="shared" si="19"/>
        <v>225000</v>
      </c>
    </row>
    <row r="601" spans="1:48" x14ac:dyDescent="0.25">
      <c r="A601" s="183" t="s">
        <v>1867</v>
      </c>
      <c r="B601" s="183" t="s">
        <v>1810</v>
      </c>
      <c r="C601" s="183" t="s">
        <v>1868</v>
      </c>
      <c r="D601" s="183" t="s">
        <v>1888</v>
      </c>
      <c r="E601" s="327">
        <v>45685</v>
      </c>
      <c r="F601" s="183" t="s">
        <v>1633</v>
      </c>
      <c r="G601" s="183" t="s">
        <v>1633</v>
      </c>
      <c r="H601" s="183" t="s">
        <v>3240</v>
      </c>
      <c r="I601" s="183" t="s">
        <v>3287</v>
      </c>
      <c r="J601" s="183" t="s">
        <v>1633</v>
      </c>
      <c r="K601" s="183" t="s">
        <v>454</v>
      </c>
      <c r="L601" s="327">
        <v>45685</v>
      </c>
      <c r="M601" s="183" t="s">
        <v>3242</v>
      </c>
      <c r="N601" s="183" t="s">
        <v>3288</v>
      </c>
      <c r="P601" s="183" t="s">
        <v>3236</v>
      </c>
      <c r="Q601" s="183" t="s">
        <v>1534</v>
      </c>
      <c r="R601" s="324">
        <v>216000</v>
      </c>
      <c r="S601" s="183" t="s">
        <v>89</v>
      </c>
      <c r="T601" s="324">
        <v>13.23</v>
      </c>
      <c r="U601" s="183" t="s">
        <v>282</v>
      </c>
      <c r="V601" s="183" t="s">
        <v>3237</v>
      </c>
      <c r="W601" s="183" t="s">
        <v>1633</v>
      </c>
      <c r="X601" s="183" t="s">
        <v>1633</v>
      </c>
      <c r="Y601" s="183" t="s">
        <v>1633</v>
      </c>
      <c r="Z601" s="183" t="s">
        <v>1633</v>
      </c>
      <c r="AA601" s="183" t="s">
        <v>1874</v>
      </c>
      <c r="AB601" s="183" t="s">
        <v>1633</v>
      </c>
      <c r="AC601" s="327">
        <v>45685</v>
      </c>
      <c r="AF601" s="183" t="s">
        <v>1633</v>
      </c>
      <c r="AG601" s="183" t="s">
        <v>3271</v>
      </c>
      <c r="AH601" s="183" t="s">
        <v>3238</v>
      </c>
      <c r="AI601" s="183" t="s">
        <v>3239</v>
      </c>
      <c r="AJ601" s="183">
        <v>2</v>
      </c>
      <c r="AK601" s="183" t="s">
        <v>1709</v>
      </c>
      <c r="AL601" s="183" t="s">
        <v>1877</v>
      </c>
      <c r="AM601" s="183" t="s">
        <v>1633</v>
      </c>
      <c r="AN601" s="183" t="s">
        <v>1633</v>
      </c>
      <c r="AO601" s="183" t="s">
        <v>1633</v>
      </c>
      <c r="AP601" s="183" t="s">
        <v>1880</v>
      </c>
      <c r="AQ601" s="183" t="s">
        <v>1633</v>
      </c>
      <c r="AR601" s="183" t="s">
        <v>1881</v>
      </c>
      <c r="AS601" s="183" t="s">
        <v>1641</v>
      </c>
      <c r="AT601" s="183" t="s">
        <v>1817</v>
      </c>
      <c r="AU601" s="183" t="str">
        <f t="shared" si="18"/>
        <v>LSM</v>
      </c>
      <c r="AV601" s="324">
        <f t="shared" si="19"/>
        <v>216000</v>
      </c>
    </row>
    <row r="602" spans="1:48" x14ac:dyDescent="0.25">
      <c r="A602" s="183" t="s">
        <v>1867</v>
      </c>
      <c r="B602" s="183" t="s">
        <v>1810</v>
      </c>
      <c r="C602" s="183" t="s">
        <v>1868</v>
      </c>
      <c r="D602" s="183" t="s">
        <v>1888</v>
      </c>
      <c r="E602" s="327">
        <v>45688</v>
      </c>
      <c r="F602" s="183" t="s">
        <v>1633</v>
      </c>
      <c r="G602" s="183" t="s">
        <v>1633</v>
      </c>
      <c r="H602" s="183" t="s">
        <v>3240</v>
      </c>
      <c r="I602" s="183" t="s">
        <v>3289</v>
      </c>
      <c r="J602" s="183" t="s">
        <v>1633</v>
      </c>
      <c r="K602" s="183" t="s">
        <v>454</v>
      </c>
      <c r="L602" s="327">
        <v>45688</v>
      </c>
      <c r="M602" s="183" t="s">
        <v>1920</v>
      </c>
      <c r="N602" s="183" t="s">
        <v>3290</v>
      </c>
      <c r="P602" s="183" t="s">
        <v>3236</v>
      </c>
      <c r="Q602" s="183" t="s">
        <v>1534</v>
      </c>
      <c r="R602" s="324">
        <v>190944</v>
      </c>
      <c r="S602" s="183" t="s">
        <v>89</v>
      </c>
      <c r="T602" s="324">
        <v>11.67</v>
      </c>
      <c r="U602" s="183" t="s">
        <v>282</v>
      </c>
      <c r="V602" s="183" t="s">
        <v>3237</v>
      </c>
      <c r="W602" s="183" t="s">
        <v>1633</v>
      </c>
      <c r="X602" s="183" t="s">
        <v>1633</v>
      </c>
      <c r="Y602" s="183" t="s">
        <v>1633</v>
      </c>
      <c r="Z602" s="183" t="s">
        <v>1633</v>
      </c>
      <c r="AA602" s="183" t="s">
        <v>1874</v>
      </c>
      <c r="AB602" s="183" t="s">
        <v>1633</v>
      </c>
      <c r="AC602" s="327">
        <v>45688</v>
      </c>
      <c r="AF602" s="183" t="s">
        <v>1633</v>
      </c>
      <c r="AG602" s="183" t="s">
        <v>3291</v>
      </c>
      <c r="AH602" s="183" t="s">
        <v>3238</v>
      </c>
      <c r="AI602" s="183" t="s">
        <v>3239</v>
      </c>
      <c r="AJ602" s="183">
        <v>3</v>
      </c>
      <c r="AK602" s="183" t="s">
        <v>2432</v>
      </c>
      <c r="AL602" s="183" t="s">
        <v>1877</v>
      </c>
      <c r="AM602" s="183" t="s">
        <v>1633</v>
      </c>
      <c r="AN602" s="183" t="s">
        <v>1633</v>
      </c>
      <c r="AO602" s="183" t="s">
        <v>1633</v>
      </c>
      <c r="AP602" s="183" t="s">
        <v>1880</v>
      </c>
      <c r="AQ602" s="183" t="s">
        <v>1633</v>
      </c>
      <c r="AR602" s="183" t="s">
        <v>1881</v>
      </c>
      <c r="AS602" s="183" t="s">
        <v>1641</v>
      </c>
      <c r="AT602" s="183" t="s">
        <v>1817</v>
      </c>
      <c r="AU602" s="183" t="str">
        <f t="shared" si="18"/>
        <v>LSM</v>
      </c>
      <c r="AV602" s="324">
        <f t="shared" si="19"/>
        <v>190944</v>
      </c>
    </row>
    <row r="603" spans="1:48" x14ac:dyDescent="0.25">
      <c r="A603" s="183" t="s">
        <v>1867</v>
      </c>
      <c r="B603" s="183" t="s">
        <v>1810</v>
      </c>
      <c r="C603" s="183" t="s">
        <v>1868</v>
      </c>
      <c r="D603" s="183" t="s">
        <v>1869</v>
      </c>
      <c r="E603" s="327">
        <v>45659</v>
      </c>
      <c r="F603" s="183" t="s">
        <v>3279</v>
      </c>
      <c r="G603" s="183" t="s">
        <v>1633</v>
      </c>
      <c r="H603" s="183" t="s">
        <v>3280</v>
      </c>
      <c r="I603" s="183" t="s">
        <v>3292</v>
      </c>
      <c r="J603" s="183" t="s">
        <v>1633</v>
      </c>
      <c r="K603" s="183" t="s">
        <v>644</v>
      </c>
      <c r="L603" s="327">
        <v>45659</v>
      </c>
      <c r="M603" s="183" t="s">
        <v>3282</v>
      </c>
      <c r="N603" s="183" t="s">
        <v>1633</v>
      </c>
      <c r="P603" s="183" t="s">
        <v>3236</v>
      </c>
      <c r="Q603" s="183" t="s">
        <v>89</v>
      </c>
      <c r="R603" s="324">
        <v>10.29</v>
      </c>
      <c r="S603" s="183" t="s">
        <v>89</v>
      </c>
      <c r="T603" s="324">
        <v>10.29</v>
      </c>
      <c r="U603" s="183" t="s">
        <v>282</v>
      </c>
      <c r="V603" s="183" t="s">
        <v>3237</v>
      </c>
      <c r="W603" s="183" t="s">
        <v>1633</v>
      </c>
      <c r="X603" s="183" t="s">
        <v>1633</v>
      </c>
      <c r="Y603" s="183" t="s">
        <v>1633</v>
      </c>
      <c r="Z603" s="183" t="s">
        <v>1633</v>
      </c>
      <c r="AA603" s="183" t="s">
        <v>1874</v>
      </c>
      <c r="AB603" s="183" t="s">
        <v>1633</v>
      </c>
      <c r="AC603" s="327">
        <v>45659</v>
      </c>
      <c r="AF603" s="183" t="s">
        <v>1633</v>
      </c>
      <c r="AG603" s="183" t="s">
        <v>1633</v>
      </c>
      <c r="AH603" s="183" t="s">
        <v>3238</v>
      </c>
      <c r="AI603" s="183" t="s">
        <v>3239</v>
      </c>
      <c r="AJ603" s="183">
        <v>1</v>
      </c>
      <c r="AK603" s="183" t="s">
        <v>1709</v>
      </c>
      <c r="AL603" s="183" t="s">
        <v>1877</v>
      </c>
      <c r="AM603" s="183" t="s">
        <v>2311</v>
      </c>
      <c r="AN603" s="183" t="s">
        <v>2312</v>
      </c>
      <c r="AO603" s="183" t="s">
        <v>1633</v>
      </c>
      <c r="AP603" s="183" t="s">
        <v>1880</v>
      </c>
      <c r="AQ603" s="183" t="s">
        <v>1633</v>
      </c>
      <c r="AR603" s="183" t="s">
        <v>1881</v>
      </c>
      <c r="AS603" s="183" t="s">
        <v>1641</v>
      </c>
      <c r="AT603" s="183" t="s">
        <v>1817</v>
      </c>
      <c r="AU603" s="183" t="str">
        <f t="shared" si="18"/>
        <v>LSM</v>
      </c>
      <c r="AV603" s="324">
        <f t="shared" si="19"/>
        <v>169785</v>
      </c>
    </row>
    <row r="604" spans="1:48" x14ac:dyDescent="0.25">
      <c r="A604" s="183" t="s">
        <v>1867</v>
      </c>
      <c r="B604" s="183" t="s">
        <v>1810</v>
      </c>
      <c r="C604" s="183" t="s">
        <v>1868</v>
      </c>
      <c r="D604" s="183" t="s">
        <v>1888</v>
      </c>
      <c r="E604" s="327">
        <v>45660</v>
      </c>
      <c r="F604" s="183" t="s">
        <v>1633</v>
      </c>
      <c r="G604" s="183" t="s">
        <v>1633</v>
      </c>
      <c r="H604" s="183" t="s">
        <v>3240</v>
      </c>
      <c r="I604" s="183" t="s">
        <v>3245</v>
      </c>
      <c r="J604" s="183" t="s">
        <v>1633</v>
      </c>
      <c r="K604" s="183" t="s">
        <v>454</v>
      </c>
      <c r="L604" s="327">
        <v>45660</v>
      </c>
      <c r="M604" s="183" t="s">
        <v>1922</v>
      </c>
      <c r="N604" s="183" t="s">
        <v>3246</v>
      </c>
      <c r="P604" s="183" t="s">
        <v>3236</v>
      </c>
      <c r="Q604" s="183" t="s">
        <v>1534</v>
      </c>
      <c r="R604" s="324">
        <v>150000</v>
      </c>
      <c r="S604" s="183" t="s">
        <v>89</v>
      </c>
      <c r="T604" s="324">
        <v>9.26</v>
      </c>
      <c r="U604" s="183" t="s">
        <v>282</v>
      </c>
      <c r="V604" s="183" t="s">
        <v>3237</v>
      </c>
      <c r="W604" s="183" t="s">
        <v>1633</v>
      </c>
      <c r="X604" s="183" t="s">
        <v>1633</v>
      </c>
      <c r="Y604" s="183" t="s">
        <v>1633</v>
      </c>
      <c r="Z604" s="183" t="s">
        <v>1633</v>
      </c>
      <c r="AA604" s="183" t="s">
        <v>1874</v>
      </c>
      <c r="AB604" s="183" t="s">
        <v>1633</v>
      </c>
      <c r="AC604" s="327">
        <v>45660</v>
      </c>
      <c r="AF604" s="183" t="s">
        <v>1633</v>
      </c>
      <c r="AG604" s="183" t="s">
        <v>3247</v>
      </c>
      <c r="AH604" s="183" t="s">
        <v>3238</v>
      </c>
      <c r="AI604" s="183" t="s">
        <v>3239</v>
      </c>
      <c r="AJ604" s="183">
        <v>30</v>
      </c>
      <c r="AK604" s="183" t="s">
        <v>1709</v>
      </c>
      <c r="AL604" s="183" t="s">
        <v>1877</v>
      </c>
      <c r="AM604" s="183" t="s">
        <v>1633</v>
      </c>
      <c r="AN604" s="183" t="s">
        <v>1633</v>
      </c>
      <c r="AO604" s="183" t="s">
        <v>1633</v>
      </c>
      <c r="AP604" s="183" t="s">
        <v>1880</v>
      </c>
      <c r="AQ604" s="183" t="s">
        <v>1633</v>
      </c>
      <c r="AR604" s="183" t="s">
        <v>1881</v>
      </c>
      <c r="AS604" s="183" t="s">
        <v>1641</v>
      </c>
      <c r="AT604" s="183" t="s">
        <v>1817</v>
      </c>
      <c r="AU604" s="183" t="str">
        <f t="shared" si="18"/>
        <v>LSM</v>
      </c>
      <c r="AV604" s="324">
        <f t="shared" si="19"/>
        <v>150000</v>
      </c>
    </row>
    <row r="605" spans="1:48" x14ac:dyDescent="0.25">
      <c r="A605" s="183" t="s">
        <v>1867</v>
      </c>
      <c r="B605" s="183" t="s">
        <v>1810</v>
      </c>
      <c r="C605" s="183" t="s">
        <v>1868</v>
      </c>
      <c r="D605" s="183" t="s">
        <v>1888</v>
      </c>
      <c r="E605" s="327">
        <v>45680</v>
      </c>
      <c r="F605" s="183" t="s">
        <v>3293</v>
      </c>
      <c r="G605" s="183" t="s">
        <v>1633</v>
      </c>
      <c r="H605" s="183" t="s">
        <v>3259</v>
      </c>
      <c r="I605" s="183" t="s">
        <v>2043</v>
      </c>
      <c r="J605" s="183" t="s">
        <v>1633</v>
      </c>
      <c r="K605" s="183" t="s">
        <v>448</v>
      </c>
      <c r="L605" s="327">
        <v>45680</v>
      </c>
      <c r="M605" s="183" t="s">
        <v>1912</v>
      </c>
      <c r="N605" s="183" t="s">
        <v>1958</v>
      </c>
      <c r="P605" s="183" t="s">
        <v>3236</v>
      </c>
      <c r="Q605" s="183" t="s">
        <v>1534</v>
      </c>
      <c r="R605" s="324">
        <v>131368</v>
      </c>
      <c r="S605" s="183" t="s">
        <v>89</v>
      </c>
      <c r="T605" s="324">
        <v>8.0500000000000007</v>
      </c>
      <c r="U605" s="183" t="s">
        <v>282</v>
      </c>
      <c r="V605" s="183" t="s">
        <v>3237</v>
      </c>
      <c r="W605" s="183" t="s">
        <v>1633</v>
      </c>
      <c r="X605" s="183" t="s">
        <v>1633</v>
      </c>
      <c r="Y605" s="183" t="s">
        <v>1633</v>
      </c>
      <c r="Z605" s="183" t="s">
        <v>1633</v>
      </c>
      <c r="AA605" s="183" t="s">
        <v>1874</v>
      </c>
      <c r="AB605" s="183" t="s">
        <v>1633</v>
      </c>
      <c r="AC605" s="327">
        <v>45680</v>
      </c>
      <c r="AF605" s="183" t="s">
        <v>1633</v>
      </c>
      <c r="AG605" s="183" t="s">
        <v>1959</v>
      </c>
      <c r="AH605" s="183" t="s">
        <v>3238</v>
      </c>
      <c r="AI605" s="183" t="s">
        <v>3239</v>
      </c>
      <c r="AJ605" s="183">
        <v>1</v>
      </c>
      <c r="AK605" s="183" t="s">
        <v>1960</v>
      </c>
      <c r="AL605" s="183" t="s">
        <v>1877</v>
      </c>
      <c r="AM605" s="183" t="s">
        <v>1633</v>
      </c>
      <c r="AN605" s="183" t="s">
        <v>1633</v>
      </c>
      <c r="AO605" s="183" t="s">
        <v>1633</v>
      </c>
      <c r="AP605" s="183" t="s">
        <v>1880</v>
      </c>
      <c r="AQ605" s="183" t="s">
        <v>1633</v>
      </c>
      <c r="AR605" s="183" t="s">
        <v>1881</v>
      </c>
      <c r="AS605" s="183" t="s">
        <v>448</v>
      </c>
      <c r="AT605" s="183" t="s">
        <v>1817</v>
      </c>
      <c r="AU605" s="183" t="str">
        <f t="shared" si="18"/>
        <v>LSM</v>
      </c>
      <c r="AV605" s="324">
        <f t="shared" si="19"/>
        <v>131368</v>
      </c>
    </row>
    <row r="606" spans="1:48" x14ac:dyDescent="0.25">
      <c r="A606" s="183" t="s">
        <v>1867</v>
      </c>
      <c r="B606" s="183" t="s">
        <v>1810</v>
      </c>
      <c r="C606" s="183" t="s">
        <v>1868</v>
      </c>
      <c r="D606" s="183" t="s">
        <v>1869</v>
      </c>
      <c r="E606" s="327">
        <v>45666</v>
      </c>
      <c r="F606" s="183" t="s">
        <v>3294</v>
      </c>
      <c r="G606" s="183" t="s">
        <v>1633</v>
      </c>
      <c r="H606" s="183" t="s">
        <v>3295</v>
      </c>
      <c r="I606" s="183" t="s">
        <v>3296</v>
      </c>
      <c r="J606" s="183" t="s">
        <v>1633</v>
      </c>
      <c r="K606" s="183" t="s">
        <v>1635</v>
      </c>
      <c r="L606" s="327">
        <v>45666</v>
      </c>
      <c r="M606" s="183" t="s">
        <v>1983</v>
      </c>
      <c r="N606" s="183" t="s">
        <v>1633</v>
      </c>
      <c r="P606" s="183" t="s">
        <v>3236</v>
      </c>
      <c r="Q606" s="183" t="s">
        <v>89</v>
      </c>
      <c r="R606" s="324">
        <v>6.91</v>
      </c>
      <c r="S606" s="183" t="s">
        <v>89</v>
      </c>
      <c r="T606" s="324">
        <v>6.91</v>
      </c>
      <c r="U606" s="183" t="s">
        <v>282</v>
      </c>
      <c r="V606" s="183" t="s">
        <v>3237</v>
      </c>
      <c r="W606" s="183" t="s">
        <v>1633</v>
      </c>
      <c r="X606" s="183" t="s">
        <v>1633</v>
      </c>
      <c r="Y606" s="183" t="s">
        <v>1633</v>
      </c>
      <c r="Z606" s="183" t="s">
        <v>1633</v>
      </c>
      <c r="AA606" s="183" t="s">
        <v>1874</v>
      </c>
      <c r="AB606" s="183" t="s">
        <v>1633</v>
      </c>
      <c r="AC606" s="327">
        <v>45666</v>
      </c>
      <c r="AF606" s="183" t="s">
        <v>1633</v>
      </c>
      <c r="AG606" s="183" t="s">
        <v>1633</v>
      </c>
      <c r="AH606" s="183" t="s">
        <v>3238</v>
      </c>
      <c r="AI606" s="183" t="s">
        <v>3239</v>
      </c>
      <c r="AJ606" s="183">
        <v>20</v>
      </c>
      <c r="AK606" s="183" t="s">
        <v>1980</v>
      </c>
      <c r="AL606" s="183" t="s">
        <v>1877</v>
      </c>
      <c r="AM606" s="183" t="s">
        <v>2128</v>
      </c>
      <c r="AN606" s="183" t="s">
        <v>2129</v>
      </c>
      <c r="AO606" s="183" t="s">
        <v>1633</v>
      </c>
      <c r="AP606" s="183" t="s">
        <v>1880</v>
      </c>
      <c r="AQ606" s="183" t="s">
        <v>1633</v>
      </c>
      <c r="AR606" s="183" t="s">
        <v>1881</v>
      </c>
      <c r="AS606" s="183" t="s">
        <v>1634</v>
      </c>
      <c r="AT606" s="183" t="s">
        <v>1817</v>
      </c>
      <c r="AU606" s="183" t="str">
        <f t="shared" si="18"/>
        <v>LSM</v>
      </c>
      <c r="AV606" s="324">
        <f t="shared" si="19"/>
        <v>114015</v>
      </c>
    </row>
    <row r="607" spans="1:48" x14ac:dyDescent="0.25">
      <c r="A607" s="183" t="s">
        <v>1867</v>
      </c>
      <c r="B607" s="183" t="s">
        <v>1810</v>
      </c>
      <c r="C607" s="183" t="s">
        <v>1868</v>
      </c>
      <c r="D607" s="183" t="s">
        <v>1888</v>
      </c>
      <c r="E607" s="327">
        <v>45671</v>
      </c>
      <c r="F607" s="183" t="s">
        <v>1633</v>
      </c>
      <c r="G607" s="183" t="s">
        <v>1633</v>
      </c>
      <c r="H607" s="183" t="s">
        <v>3240</v>
      </c>
      <c r="I607" s="183" t="s">
        <v>3297</v>
      </c>
      <c r="J607" s="183" t="s">
        <v>1633</v>
      </c>
      <c r="K607" s="183" t="s">
        <v>454</v>
      </c>
      <c r="L607" s="327">
        <v>45671</v>
      </c>
      <c r="M607" s="183" t="s">
        <v>2014</v>
      </c>
      <c r="N607" s="183" t="s">
        <v>3298</v>
      </c>
      <c r="P607" s="183" t="s">
        <v>3236</v>
      </c>
      <c r="Q607" s="183" t="s">
        <v>1534</v>
      </c>
      <c r="R607" s="324">
        <v>105000</v>
      </c>
      <c r="S607" s="183" t="s">
        <v>89</v>
      </c>
      <c r="T607" s="324">
        <v>6.48</v>
      </c>
      <c r="U607" s="183" t="s">
        <v>282</v>
      </c>
      <c r="V607" s="183" t="s">
        <v>3237</v>
      </c>
      <c r="W607" s="183" t="s">
        <v>1633</v>
      </c>
      <c r="X607" s="183" t="s">
        <v>1633</v>
      </c>
      <c r="Y607" s="183" t="s">
        <v>1633</v>
      </c>
      <c r="Z607" s="183" t="s">
        <v>1633</v>
      </c>
      <c r="AA607" s="183" t="s">
        <v>1874</v>
      </c>
      <c r="AB607" s="183" t="s">
        <v>1633</v>
      </c>
      <c r="AC607" s="327">
        <v>45671</v>
      </c>
      <c r="AF607" s="183" t="s">
        <v>1633</v>
      </c>
      <c r="AG607" s="183" t="s">
        <v>3299</v>
      </c>
      <c r="AH607" s="183" t="s">
        <v>3238</v>
      </c>
      <c r="AI607" s="183" t="s">
        <v>3239</v>
      </c>
      <c r="AJ607" s="183">
        <v>3</v>
      </c>
      <c r="AK607" s="183" t="s">
        <v>1916</v>
      </c>
      <c r="AL607" s="183" t="s">
        <v>1877</v>
      </c>
      <c r="AM607" s="183" t="s">
        <v>1633</v>
      </c>
      <c r="AN607" s="183" t="s">
        <v>1633</v>
      </c>
      <c r="AO607" s="183" t="s">
        <v>1633</v>
      </c>
      <c r="AP607" s="183" t="s">
        <v>1880</v>
      </c>
      <c r="AQ607" s="183" t="s">
        <v>1633</v>
      </c>
      <c r="AR607" s="183" t="s">
        <v>1881</v>
      </c>
      <c r="AS607" s="183" t="s">
        <v>1641</v>
      </c>
      <c r="AT607" s="183" t="s">
        <v>1817</v>
      </c>
      <c r="AU607" s="183" t="str">
        <f t="shared" si="18"/>
        <v>LSM</v>
      </c>
      <c r="AV607" s="324">
        <f t="shared" si="19"/>
        <v>105000</v>
      </c>
    </row>
    <row r="608" spans="1:48" x14ac:dyDescent="0.25">
      <c r="A608" s="183" t="s">
        <v>1867</v>
      </c>
      <c r="B608" s="183" t="s">
        <v>1810</v>
      </c>
      <c r="C608" s="183" t="s">
        <v>1868</v>
      </c>
      <c r="D608" s="183" t="s">
        <v>1888</v>
      </c>
      <c r="E608" s="327">
        <v>45663</v>
      </c>
      <c r="F608" s="183" t="s">
        <v>1633</v>
      </c>
      <c r="G608" s="183" t="s">
        <v>1633</v>
      </c>
      <c r="H608" s="183" t="s">
        <v>3240</v>
      </c>
      <c r="I608" s="183" t="s">
        <v>3300</v>
      </c>
      <c r="J608" s="183" t="s">
        <v>1633</v>
      </c>
      <c r="K608" s="183" t="s">
        <v>454</v>
      </c>
      <c r="L608" s="327">
        <v>45663</v>
      </c>
      <c r="M608" s="183" t="s">
        <v>1906</v>
      </c>
      <c r="N608" s="183" t="s">
        <v>3301</v>
      </c>
      <c r="P608" s="183" t="s">
        <v>3236</v>
      </c>
      <c r="Q608" s="183" t="s">
        <v>1534</v>
      </c>
      <c r="R608" s="324">
        <v>100000</v>
      </c>
      <c r="S608" s="183" t="s">
        <v>89</v>
      </c>
      <c r="T608" s="324">
        <v>6.17</v>
      </c>
      <c r="U608" s="183" t="s">
        <v>282</v>
      </c>
      <c r="V608" s="183" t="s">
        <v>3237</v>
      </c>
      <c r="W608" s="183" t="s">
        <v>1633</v>
      </c>
      <c r="X608" s="183" t="s">
        <v>1633</v>
      </c>
      <c r="Y608" s="183" t="s">
        <v>1633</v>
      </c>
      <c r="Z608" s="183" t="s">
        <v>1633</v>
      </c>
      <c r="AA608" s="183" t="s">
        <v>1874</v>
      </c>
      <c r="AB608" s="183" t="s">
        <v>1633</v>
      </c>
      <c r="AC608" s="327">
        <v>45663</v>
      </c>
      <c r="AF608" s="183" t="s">
        <v>1633</v>
      </c>
      <c r="AG608" s="183" t="s">
        <v>3274</v>
      </c>
      <c r="AH608" s="183" t="s">
        <v>3238</v>
      </c>
      <c r="AI608" s="183" t="s">
        <v>3239</v>
      </c>
      <c r="AJ608" s="183">
        <v>2</v>
      </c>
      <c r="AK608" s="183" t="s">
        <v>1709</v>
      </c>
      <c r="AL608" s="183" t="s">
        <v>1877</v>
      </c>
      <c r="AM608" s="183" t="s">
        <v>1633</v>
      </c>
      <c r="AN608" s="183" t="s">
        <v>1633</v>
      </c>
      <c r="AO608" s="183" t="s">
        <v>1633</v>
      </c>
      <c r="AP608" s="183" t="s">
        <v>1880</v>
      </c>
      <c r="AQ608" s="183" t="s">
        <v>1633</v>
      </c>
      <c r="AR608" s="183" t="s">
        <v>1881</v>
      </c>
      <c r="AS608" s="183" t="s">
        <v>1641</v>
      </c>
      <c r="AT608" s="183" t="s">
        <v>1817</v>
      </c>
      <c r="AU608" s="183" t="str">
        <f t="shared" si="18"/>
        <v>LSM</v>
      </c>
      <c r="AV608" s="324">
        <f t="shared" si="19"/>
        <v>100000</v>
      </c>
    </row>
    <row r="609" spans="1:48" x14ac:dyDescent="0.25">
      <c r="A609" s="183" t="s">
        <v>1867</v>
      </c>
      <c r="B609" s="183" t="s">
        <v>1810</v>
      </c>
      <c r="C609" s="183" t="s">
        <v>1868</v>
      </c>
      <c r="D609" s="183" t="s">
        <v>1869</v>
      </c>
      <c r="E609" s="327">
        <v>45663</v>
      </c>
      <c r="F609" s="183" t="s">
        <v>3302</v>
      </c>
      <c r="G609" s="183" t="s">
        <v>1633</v>
      </c>
      <c r="H609" s="183" t="s">
        <v>3280</v>
      </c>
      <c r="I609" s="183" t="s">
        <v>3303</v>
      </c>
      <c r="J609" s="183" t="s">
        <v>1633</v>
      </c>
      <c r="K609" s="183" t="s">
        <v>644</v>
      </c>
      <c r="L609" s="327">
        <v>45663</v>
      </c>
      <c r="M609" s="183" t="s">
        <v>1906</v>
      </c>
      <c r="N609" s="183" t="s">
        <v>1633</v>
      </c>
      <c r="P609" s="183" t="s">
        <v>3236</v>
      </c>
      <c r="Q609" s="183" t="s">
        <v>89</v>
      </c>
      <c r="R609" s="324">
        <v>5.95</v>
      </c>
      <c r="S609" s="183" t="s">
        <v>89</v>
      </c>
      <c r="T609" s="324">
        <v>5.95</v>
      </c>
      <c r="U609" s="183" t="s">
        <v>282</v>
      </c>
      <c r="V609" s="183" t="s">
        <v>3237</v>
      </c>
      <c r="W609" s="183" t="s">
        <v>1633</v>
      </c>
      <c r="X609" s="183" t="s">
        <v>1633</v>
      </c>
      <c r="Y609" s="183" t="s">
        <v>1633</v>
      </c>
      <c r="Z609" s="183" t="s">
        <v>1633</v>
      </c>
      <c r="AA609" s="183" t="s">
        <v>1874</v>
      </c>
      <c r="AB609" s="183" t="s">
        <v>1633</v>
      </c>
      <c r="AC609" s="327">
        <v>45663</v>
      </c>
      <c r="AF609" s="183" t="s">
        <v>1633</v>
      </c>
      <c r="AG609" s="183" t="s">
        <v>1633</v>
      </c>
      <c r="AH609" s="183" t="s">
        <v>3238</v>
      </c>
      <c r="AI609" s="183" t="s">
        <v>3239</v>
      </c>
      <c r="AJ609" s="183">
        <v>1</v>
      </c>
      <c r="AK609" s="183" t="s">
        <v>1709</v>
      </c>
      <c r="AL609" s="183" t="s">
        <v>1877</v>
      </c>
      <c r="AM609" s="183" t="s">
        <v>3304</v>
      </c>
      <c r="AN609" s="183" t="s">
        <v>3305</v>
      </c>
      <c r="AO609" s="183" t="s">
        <v>1633</v>
      </c>
      <c r="AP609" s="183" t="s">
        <v>1880</v>
      </c>
      <c r="AQ609" s="183" t="s">
        <v>1633</v>
      </c>
      <c r="AR609" s="183" t="s">
        <v>1881</v>
      </c>
      <c r="AS609" s="183" t="s">
        <v>1641</v>
      </c>
      <c r="AT609" s="183" t="s">
        <v>1817</v>
      </c>
      <c r="AU609" s="183" t="str">
        <f t="shared" si="18"/>
        <v>LSM</v>
      </c>
      <c r="AV609" s="324">
        <f t="shared" si="19"/>
        <v>98175</v>
      </c>
    </row>
    <row r="610" spans="1:48" x14ac:dyDescent="0.25">
      <c r="A610" s="183" t="s">
        <v>1867</v>
      </c>
      <c r="B610" s="183" t="s">
        <v>1810</v>
      </c>
      <c r="C610" s="183" t="s">
        <v>1868</v>
      </c>
      <c r="D610" s="183" t="s">
        <v>1869</v>
      </c>
      <c r="E610" s="327">
        <v>45670</v>
      </c>
      <c r="F610" s="183" t="s">
        <v>3294</v>
      </c>
      <c r="G610" s="183" t="s">
        <v>1633</v>
      </c>
      <c r="H610" s="183" t="s">
        <v>3295</v>
      </c>
      <c r="I610" s="183" t="s">
        <v>3306</v>
      </c>
      <c r="J610" s="183" t="s">
        <v>1633</v>
      </c>
      <c r="K610" s="183" t="s">
        <v>1635</v>
      </c>
      <c r="L610" s="327">
        <v>45670</v>
      </c>
      <c r="M610" s="183" t="s">
        <v>1963</v>
      </c>
      <c r="N610" s="183" t="s">
        <v>1633</v>
      </c>
      <c r="P610" s="183" t="s">
        <v>3236</v>
      </c>
      <c r="Q610" s="183" t="s">
        <v>89</v>
      </c>
      <c r="R610" s="324">
        <v>5.78</v>
      </c>
      <c r="S610" s="183" t="s">
        <v>89</v>
      </c>
      <c r="T610" s="324">
        <v>5.78</v>
      </c>
      <c r="U610" s="183" t="s">
        <v>282</v>
      </c>
      <c r="V610" s="183" t="s">
        <v>3237</v>
      </c>
      <c r="W610" s="183" t="s">
        <v>1633</v>
      </c>
      <c r="X610" s="183" t="s">
        <v>1633</v>
      </c>
      <c r="Y610" s="183" t="s">
        <v>1633</v>
      </c>
      <c r="Z610" s="183" t="s">
        <v>1633</v>
      </c>
      <c r="AA610" s="183" t="s">
        <v>1874</v>
      </c>
      <c r="AB610" s="183" t="s">
        <v>1633</v>
      </c>
      <c r="AC610" s="327">
        <v>45670</v>
      </c>
      <c r="AF610" s="183" t="s">
        <v>1633</v>
      </c>
      <c r="AG610" s="183" t="s">
        <v>1633</v>
      </c>
      <c r="AH610" s="183" t="s">
        <v>3238</v>
      </c>
      <c r="AI610" s="183" t="s">
        <v>3239</v>
      </c>
      <c r="AJ610" s="183">
        <v>10</v>
      </c>
      <c r="AK610" s="183" t="s">
        <v>1709</v>
      </c>
      <c r="AL610" s="183" t="s">
        <v>1877</v>
      </c>
      <c r="AM610" s="183" t="s">
        <v>2030</v>
      </c>
      <c r="AN610" s="183" t="s">
        <v>2031</v>
      </c>
      <c r="AO610" s="183" t="s">
        <v>1633</v>
      </c>
      <c r="AP610" s="183" t="s">
        <v>1880</v>
      </c>
      <c r="AQ610" s="183" t="s">
        <v>1633</v>
      </c>
      <c r="AR610" s="183" t="s">
        <v>1881</v>
      </c>
      <c r="AS610" s="183" t="s">
        <v>1634</v>
      </c>
      <c r="AT610" s="183" t="s">
        <v>1817</v>
      </c>
      <c r="AU610" s="183" t="str">
        <f t="shared" si="18"/>
        <v>LSM</v>
      </c>
      <c r="AV610" s="324">
        <f t="shared" si="19"/>
        <v>95370</v>
      </c>
    </row>
    <row r="611" spans="1:48" x14ac:dyDescent="0.25">
      <c r="A611" s="183" t="s">
        <v>1867</v>
      </c>
      <c r="B611" s="183" t="s">
        <v>1810</v>
      </c>
      <c r="C611" s="183" t="s">
        <v>1868</v>
      </c>
      <c r="D611" s="183" t="s">
        <v>1882</v>
      </c>
      <c r="E611" s="327">
        <v>45687</v>
      </c>
      <c r="F611" s="183" t="s">
        <v>2073</v>
      </c>
      <c r="G611" s="183" t="s">
        <v>1884</v>
      </c>
      <c r="H611" s="183" t="s">
        <v>1577</v>
      </c>
      <c r="I611" s="183" t="s">
        <v>2074</v>
      </c>
      <c r="J611" s="183" t="s">
        <v>1633</v>
      </c>
      <c r="K611" s="183" t="s">
        <v>1369</v>
      </c>
      <c r="L611" s="327">
        <v>45687</v>
      </c>
      <c r="M611" s="183" t="s">
        <v>1886</v>
      </c>
      <c r="N611" s="183" t="s">
        <v>2075</v>
      </c>
      <c r="P611" s="183" t="s">
        <v>3236</v>
      </c>
      <c r="Q611" s="183" t="s">
        <v>1534</v>
      </c>
      <c r="R611" s="324">
        <v>54581</v>
      </c>
      <c r="S611" s="183" t="s">
        <v>89</v>
      </c>
      <c r="T611" s="324">
        <v>3.34</v>
      </c>
      <c r="U611" s="183" t="s">
        <v>282</v>
      </c>
      <c r="V611" s="183" t="s">
        <v>3237</v>
      </c>
      <c r="W611" s="183" t="s">
        <v>1633</v>
      </c>
      <c r="X611" s="183" t="s">
        <v>1633</v>
      </c>
      <c r="Y611" s="183" t="s">
        <v>1633</v>
      </c>
      <c r="Z611" s="183" t="s">
        <v>1633</v>
      </c>
      <c r="AA611" s="183" t="s">
        <v>1874</v>
      </c>
      <c r="AB611" s="183" t="s">
        <v>1633</v>
      </c>
      <c r="AC611" s="327">
        <v>45687</v>
      </c>
      <c r="AF611" s="183" t="s">
        <v>1633</v>
      </c>
      <c r="AG611" s="183" t="s">
        <v>1633</v>
      </c>
      <c r="AH611" s="183" t="s">
        <v>3238</v>
      </c>
      <c r="AI611" s="183" t="s">
        <v>3239</v>
      </c>
      <c r="AJ611" s="183">
        <v>0</v>
      </c>
      <c r="AK611" s="183" t="s">
        <v>1633</v>
      </c>
      <c r="AL611" s="183" t="s">
        <v>1633</v>
      </c>
      <c r="AM611" s="183" t="s">
        <v>1633</v>
      </c>
      <c r="AN611" s="183" t="s">
        <v>1633</v>
      </c>
      <c r="AO611" s="183" t="s">
        <v>1633</v>
      </c>
      <c r="AP611" s="183" t="s">
        <v>1880</v>
      </c>
      <c r="AQ611" s="183" t="s">
        <v>1633</v>
      </c>
      <c r="AR611" s="183" t="s">
        <v>1881</v>
      </c>
      <c r="AS611" s="183" t="s">
        <v>1636</v>
      </c>
      <c r="AT611" s="183" t="s">
        <v>1817</v>
      </c>
      <c r="AU611" s="183" t="str">
        <f t="shared" si="18"/>
        <v>LSM</v>
      </c>
      <c r="AV611" s="324">
        <f t="shared" si="19"/>
        <v>54581</v>
      </c>
    </row>
    <row r="612" spans="1:48" x14ac:dyDescent="0.25">
      <c r="A612" s="183" t="s">
        <v>1867</v>
      </c>
      <c r="B612" s="183" t="s">
        <v>1810</v>
      </c>
      <c r="C612" s="183" t="s">
        <v>1868</v>
      </c>
      <c r="D612" s="183" t="s">
        <v>1888</v>
      </c>
      <c r="E612" s="327">
        <v>45685</v>
      </c>
      <c r="F612" s="183" t="s">
        <v>1633</v>
      </c>
      <c r="G612" s="183" t="s">
        <v>1633</v>
      </c>
      <c r="H612" s="183" t="s">
        <v>3240</v>
      </c>
      <c r="I612" s="183" t="s">
        <v>3307</v>
      </c>
      <c r="J612" s="183" t="s">
        <v>1633</v>
      </c>
      <c r="K612" s="183" t="s">
        <v>454</v>
      </c>
      <c r="L612" s="327">
        <v>45685</v>
      </c>
      <c r="M612" s="183" t="s">
        <v>3242</v>
      </c>
      <c r="N612" s="183" t="s">
        <v>3308</v>
      </c>
      <c r="P612" s="183" t="s">
        <v>3236</v>
      </c>
      <c r="Q612" s="183" t="s">
        <v>1534</v>
      </c>
      <c r="R612" s="324">
        <v>53500</v>
      </c>
      <c r="S612" s="183" t="s">
        <v>89</v>
      </c>
      <c r="T612" s="324">
        <v>3.28</v>
      </c>
      <c r="U612" s="183" t="s">
        <v>282</v>
      </c>
      <c r="V612" s="183" t="s">
        <v>3237</v>
      </c>
      <c r="W612" s="183" t="s">
        <v>1633</v>
      </c>
      <c r="X612" s="183" t="s">
        <v>1633</v>
      </c>
      <c r="Y612" s="183" t="s">
        <v>1633</v>
      </c>
      <c r="Z612" s="183" t="s">
        <v>1633</v>
      </c>
      <c r="AA612" s="183" t="s">
        <v>1874</v>
      </c>
      <c r="AB612" s="183" t="s">
        <v>1633</v>
      </c>
      <c r="AC612" s="327">
        <v>45685</v>
      </c>
      <c r="AF612" s="183" t="s">
        <v>1633</v>
      </c>
      <c r="AG612" s="183" t="s">
        <v>3309</v>
      </c>
      <c r="AH612" s="183" t="s">
        <v>3238</v>
      </c>
      <c r="AI612" s="183" t="s">
        <v>3239</v>
      </c>
      <c r="AJ612" s="183">
        <v>1</v>
      </c>
      <c r="AK612" s="183" t="s">
        <v>1709</v>
      </c>
      <c r="AL612" s="183" t="s">
        <v>1877</v>
      </c>
      <c r="AM612" s="183" t="s">
        <v>1633</v>
      </c>
      <c r="AN612" s="183" t="s">
        <v>1633</v>
      </c>
      <c r="AO612" s="183" t="s">
        <v>1633</v>
      </c>
      <c r="AP612" s="183" t="s">
        <v>1880</v>
      </c>
      <c r="AQ612" s="183" t="s">
        <v>1633</v>
      </c>
      <c r="AR612" s="183" t="s">
        <v>1881</v>
      </c>
      <c r="AS612" s="183" t="s">
        <v>1641</v>
      </c>
      <c r="AT612" s="183" t="s">
        <v>1817</v>
      </c>
      <c r="AU612" s="183" t="str">
        <f t="shared" si="18"/>
        <v>LSM</v>
      </c>
      <c r="AV612" s="324">
        <f t="shared" si="19"/>
        <v>53500</v>
      </c>
    </row>
    <row r="613" spans="1:48" x14ac:dyDescent="0.25">
      <c r="A613" s="183" t="s">
        <v>1867</v>
      </c>
      <c r="B613" s="183" t="s">
        <v>1810</v>
      </c>
      <c r="C613" s="183" t="s">
        <v>1868</v>
      </c>
      <c r="D613" s="183" t="s">
        <v>1869</v>
      </c>
      <c r="E613" s="327">
        <v>45670</v>
      </c>
      <c r="F613" s="183" t="s">
        <v>3294</v>
      </c>
      <c r="G613" s="183" t="s">
        <v>1633</v>
      </c>
      <c r="H613" s="183" t="s">
        <v>3295</v>
      </c>
      <c r="I613" s="183" t="s">
        <v>3306</v>
      </c>
      <c r="J613" s="183" t="s">
        <v>1633</v>
      </c>
      <c r="K613" s="183" t="s">
        <v>1635</v>
      </c>
      <c r="L613" s="327">
        <v>45670</v>
      </c>
      <c r="M613" s="183" t="s">
        <v>1963</v>
      </c>
      <c r="N613" s="183" t="s">
        <v>1633</v>
      </c>
      <c r="P613" s="183" t="s">
        <v>3236</v>
      </c>
      <c r="Q613" s="183" t="s">
        <v>89</v>
      </c>
      <c r="R613" s="324">
        <v>2.5499999999999998</v>
      </c>
      <c r="S613" s="183" t="s">
        <v>89</v>
      </c>
      <c r="T613" s="324">
        <v>2.5499999999999998</v>
      </c>
      <c r="U613" s="183" t="s">
        <v>282</v>
      </c>
      <c r="V613" s="183" t="s">
        <v>3237</v>
      </c>
      <c r="W613" s="183" t="s">
        <v>1633</v>
      </c>
      <c r="X613" s="183" t="s">
        <v>1633</v>
      </c>
      <c r="Y613" s="183" t="s">
        <v>1633</v>
      </c>
      <c r="Z613" s="183" t="s">
        <v>1633</v>
      </c>
      <c r="AA613" s="183" t="s">
        <v>1874</v>
      </c>
      <c r="AB613" s="183" t="s">
        <v>1633</v>
      </c>
      <c r="AC613" s="327">
        <v>45670</v>
      </c>
      <c r="AF613" s="183" t="s">
        <v>1633</v>
      </c>
      <c r="AG613" s="183" t="s">
        <v>1633</v>
      </c>
      <c r="AH613" s="183" t="s">
        <v>3238</v>
      </c>
      <c r="AI613" s="183" t="s">
        <v>3239</v>
      </c>
      <c r="AJ613" s="183">
        <v>3</v>
      </c>
      <c r="AK613" s="183" t="s">
        <v>3310</v>
      </c>
      <c r="AL613" s="183" t="s">
        <v>1877</v>
      </c>
      <c r="AM613" s="183" t="s">
        <v>3311</v>
      </c>
      <c r="AN613" s="183" t="s">
        <v>3312</v>
      </c>
      <c r="AO613" s="183" t="s">
        <v>1633</v>
      </c>
      <c r="AP613" s="183" t="s">
        <v>1880</v>
      </c>
      <c r="AQ613" s="183" t="s">
        <v>1633</v>
      </c>
      <c r="AR613" s="183" t="s">
        <v>1881</v>
      </c>
      <c r="AS613" s="183" t="s">
        <v>1634</v>
      </c>
      <c r="AT613" s="183" t="s">
        <v>1817</v>
      </c>
      <c r="AU613" s="183" t="str">
        <f t="shared" si="18"/>
        <v>LSM</v>
      </c>
      <c r="AV613" s="324">
        <f t="shared" si="19"/>
        <v>42075</v>
      </c>
    </row>
    <row r="614" spans="1:48" x14ac:dyDescent="0.25">
      <c r="A614" s="183" t="s">
        <v>1867</v>
      </c>
      <c r="B614" s="183" t="s">
        <v>1810</v>
      </c>
      <c r="C614" s="183" t="s">
        <v>1868</v>
      </c>
      <c r="D614" s="183" t="s">
        <v>1888</v>
      </c>
      <c r="E614" s="327">
        <v>45688</v>
      </c>
      <c r="F614" s="183" t="s">
        <v>1633</v>
      </c>
      <c r="G614" s="183" t="s">
        <v>1633</v>
      </c>
      <c r="H614" s="183" t="s">
        <v>3240</v>
      </c>
      <c r="I614" s="183" t="s">
        <v>3313</v>
      </c>
      <c r="J614" s="183" t="s">
        <v>1633</v>
      </c>
      <c r="K614" s="183" t="s">
        <v>454</v>
      </c>
      <c r="L614" s="327">
        <v>45688</v>
      </c>
      <c r="M614" s="183" t="s">
        <v>1920</v>
      </c>
      <c r="N614" s="183" t="s">
        <v>3290</v>
      </c>
      <c r="P614" s="183" t="s">
        <v>3236</v>
      </c>
      <c r="Q614" s="183" t="s">
        <v>1534</v>
      </c>
      <c r="R614" s="324">
        <v>29592</v>
      </c>
      <c r="S614" s="183" t="s">
        <v>89</v>
      </c>
      <c r="T614" s="324">
        <v>1.81</v>
      </c>
      <c r="U614" s="183" t="s">
        <v>282</v>
      </c>
      <c r="V614" s="183" t="s">
        <v>3237</v>
      </c>
      <c r="W614" s="183" t="s">
        <v>1633</v>
      </c>
      <c r="X614" s="183" t="s">
        <v>1633</v>
      </c>
      <c r="Y614" s="183" t="s">
        <v>1633</v>
      </c>
      <c r="Z614" s="183" t="s">
        <v>1633</v>
      </c>
      <c r="AA614" s="183" t="s">
        <v>1874</v>
      </c>
      <c r="AB614" s="183" t="s">
        <v>1633</v>
      </c>
      <c r="AC614" s="327">
        <v>45688</v>
      </c>
      <c r="AF614" s="183" t="s">
        <v>1633</v>
      </c>
      <c r="AG614" s="183" t="s">
        <v>3291</v>
      </c>
      <c r="AH614" s="183" t="s">
        <v>3238</v>
      </c>
      <c r="AI614" s="183" t="s">
        <v>3239</v>
      </c>
      <c r="AJ614" s="183">
        <v>1</v>
      </c>
      <c r="AK614" s="183" t="s">
        <v>2432</v>
      </c>
      <c r="AL614" s="183" t="s">
        <v>1877</v>
      </c>
      <c r="AM614" s="183" t="s">
        <v>1633</v>
      </c>
      <c r="AN614" s="183" t="s">
        <v>1633</v>
      </c>
      <c r="AO614" s="183" t="s">
        <v>1633</v>
      </c>
      <c r="AP614" s="183" t="s">
        <v>1880</v>
      </c>
      <c r="AQ614" s="183" t="s">
        <v>1633</v>
      </c>
      <c r="AR614" s="183" t="s">
        <v>1881</v>
      </c>
      <c r="AS614" s="183" t="s">
        <v>1641</v>
      </c>
      <c r="AT614" s="183" t="s">
        <v>1817</v>
      </c>
      <c r="AU614" s="183" t="str">
        <f t="shared" si="18"/>
        <v>LSM</v>
      </c>
      <c r="AV614" s="324">
        <f t="shared" si="19"/>
        <v>29592</v>
      </c>
    </row>
    <row r="615" spans="1:48" x14ac:dyDescent="0.25">
      <c r="A615" s="183" t="s">
        <v>1867</v>
      </c>
      <c r="B615" s="183" t="s">
        <v>1810</v>
      </c>
      <c r="C615" s="183" t="s">
        <v>1868</v>
      </c>
      <c r="D615" s="183" t="s">
        <v>1869</v>
      </c>
      <c r="E615" s="327">
        <v>45670</v>
      </c>
      <c r="F615" s="183" t="s">
        <v>3294</v>
      </c>
      <c r="G615" s="183" t="s">
        <v>1633</v>
      </c>
      <c r="H615" s="183" t="s">
        <v>3295</v>
      </c>
      <c r="I615" s="183" t="s">
        <v>3306</v>
      </c>
      <c r="J615" s="183" t="s">
        <v>1633</v>
      </c>
      <c r="K615" s="183" t="s">
        <v>1635</v>
      </c>
      <c r="L615" s="327">
        <v>45670</v>
      </c>
      <c r="M615" s="183" t="s">
        <v>1963</v>
      </c>
      <c r="N615" s="183" t="s">
        <v>1633</v>
      </c>
      <c r="P615" s="183" t="s">
        <v>3236</v>
      </c>
      <c r="Q615" s="183" t="s">
        <v>89</v>
      </c>
      <c r="R615" s="324">
        <v>1.66</v>
      </c>
      <c r="S615" s="183" t="s">
        <v>89</v>
      </c>
      <c r="T615" s="324">
        <v>1.66</v>
      </c>
      <c r="U615" s="183" t="s">
        <v>282</v>
      </c>
      <c r="V615" s="183" t="s">
        <v>3237</v>
      </c>
      <c r="W615" s="183" t="s">
        <v>1633</v>
      </c>
      <c r="X615" s="183" t="s">
        <v>1633</v>
      </c>
      <c r="Y615" s="183" t="s">
        <v>1633</v>
      </c>
      <c r="Z615" s="183" t="s">
        <v>1633</v>
      </c>
      <c r="AA615" s="183" t="s">
        <v>1874</v>
      </c>
      <c r="AB615" s="183" t="s">
        <v>1633</v>
      </c>
      <c r="AC615" s="327">
        <v>45670</v>
      </c>
      <c r="AF615" s="183" t="s">
        <v>1633</v>
      </c>
      <c r="AG615" s="183" t="s">
        <v>1633</v>
      </c>
      <c r="AH615" s="183" t="s">
        <v>3238</v>
      </c>
      <c r="AI615" s="183" t="s">
        <v>3239</v>
      </c>
      <c r="AJ615" s="183">
        <v>15</v>
      </c>
      <c r="AK615" s="183" t="s">
        <v>2049</v>
      </c>
      <c r="AL615" s="183" t="s">
        <v>1877</v>
      </c>
      <c r="AM615" s="183" t="s">
        <v>3314</v>
      </c>
      <c r="AN615" s="183" t="s">
        <v>3315</v>
      </c>
      <c r="AO615" s="183" t="s">
        <v>1633</v>
      </c>
      <c r="AP615" s="183" t="s">
        <v>1880</v>
      </c>
      <c r="AQ615" s="183" t="s">
        <v>1633</v>
      </c>
      <c r="AR615" s="183" t="s">
        <v>1881</v>
      </c>
      <c r="AS615" s="183" t="s">
        <v>1634</v>
      </c>
      <c r="AT615" s="183" t="s">
        <v>1817</v>
      </c>
      <c r="AU615" s="183" t="str">
        <f t="shared" si="18"/>
        <v>LSM</v>
      </c>
      <c r="AV615" s="324">
        <f t="shared" si="19"/>
        <v>27390</v>
      </c>
    </row>
    <row r="616" spans="1:48" x14ac:dyDescent="0.25">
      <c r="A616" s="183" t="s">
        <v>1867</v>
      </c>
      <c r="B616" s="183" t="s">
        <v>1810</v>
      </c>
      <c r="C616" s="183" t="s">
        <v>1868</v>
      </c>
      <c r="D616" s="183" t="s">
        <v>1869</v>
      </c>
      <c r="E616" s="327">
        <v>45666</v>
      </c>
      <c r="F616" s="183" t="s">
        <v>3294</v>
      </c>
      <c r="G616" s="183" t="s">
        <v>1633</v>
      </c>
      <c r="H616" s="183" t="s">
        <v>3295</v>
      </c>
      <c r="I616" s="183" t="s">
        <v>3296</v>
      </c>
      <c r="J616" s="183" t="s">
        <v>1633</v>
      </c>
      <c r="K616" s="183" t="s">
        <v>1635</v>
      </c>
      <c r="L616" s="327">
        <v>45666</v>
      </c>
      <c r="M616" s="183" t="s">
        <v>1983</v>
      </c>
      <c r="N616" s="183" t="s">
        <v>1633</v>
      </c>
      <c r="P616" s="183" t="s">
        <v>3236</v>
      </c>
      <c r="Q616" s="183" t="s">
        <v>89</v>
      </c>
      <c r="R616" s="324">
        <v>1.35</v>
      </c>
      <c r="S616" s="183" t="s">
        <v>89</v>
      </c>
      <c r="T616" s="324">
        <v>1.35</v>
      </c>
      <c r="U616" s="183" t="s">
        <v>282</v>
      </c>
      <c r="V616" s="183" t="s">
        <v>3237</v>
      </c>
      <c r="W616" s="183" t="s">
        <v>1633</v>
      </c>
      <c r="X616" s="183" t="s">
        <v>1633</v>
      </c>
      <c r="Y616" s="183" t="s">
        <v>1633</v>
      </c>
      <c r="Z616" s="183" t="s">
        <v>1633</v>
      </c>
      <c r="AA616" s="183" t="s">
        <v>1874</v>
      </c>
      <c r="AB616" s="183" t="s">
        <v>1633</v>
      </c>
      <c r="AC616" s="327">
        <v>45666</v>
      </c>
      <c r="AF616" s="183" t="s">
        <v>1633</v>
      </c>
      <c r="AG616" s="183" t="s">
        <v>1633</v>
      </c>
      <c r="AH616" s="183" t="s">
        <v>3238</v>
      </c>
      <c r="AI616" s="183" t="s">
        <v>3239</v>
      </c>
      <c r="AJ616" s="183">
        <v>5</v>
      </c>
      <c r="AK616" s="183" t="s">
        <v>1709</v>
      </c>
      <c r="AL616" s="183" t="s">
        <v>1877</v>
      </c>
      <c r="AM616" s="183" t="s">
        <v>3316</v>
      </c>
      <c r="AN616" s="183" t="s">
        <v>3317</v>
      </c>
      <c r="AO616" s="183" t="s">
        <v>1633</v>
      </c>
      <c r="AP616" s="183" t="s">
        <v>1880</v>
      </c>
      <c r="AQ616" s="183" t="s">
        <v>1633</v>
      </c>
      <c r="AR616" s="183" t="s">
        <v>1881</v>
      </c>
      <c r="AS616" s="183" t="s">
        <v>1634</v>
      </c>
      <c r="AT616" s="183" t="s">
        <v>1817</v>
      </c>
      <c r="AU616" s="183" t="str">
        <f t="shared" si="18"/>
        <v>LSM</v>
      </c>
      <c r="AV616" s="324">
        <f t="shared" si="19"/>
        <v>22275</v>
      </c>
    </row>
    <row r="617" spans="1:48" x14ac:dyDescent="0.25">
      <c r="A617" s="183" t="s">
        <v>1867</v>
      </c>
      <c r="B617" s="183" t="s">
        <v>1810</v>
      </c>
      <c r="C617" s="183" t="s">
        <v>1868</v>
      </c>
      <c r="D617" s="183" t="s">
        <v>1869</v>
      </c>
      <c r="E617" s="327">
        <v>45663</v>
      </c>
      <c r="F617" s="183" t="s">
        <v>3318</v>
      </c>
      <c r="G617" s="183" t="s">
        <v>1633</v>
      </c>
      <c r="H617" s="183" t="s">
        <v>3280</v>
      </c>
      <c r="I617" s="183" t="s">
        <v>3303</v>
      </c>
      <c r="J617" s="183" t="s">
        <v>1633</v>
      </c>
      <c r="K617" s="183" t="s">
        <v>644</v>
      </c>
      <c r="L617" s="327">
        <v>45663</v>
      </c>
      <c r="M617" s="183" t="s">
        <v>1906</v>
      </c>
      <c r="N617" s="183" t="s">
        <v>1633</v>
      </c>
      <c r="P617" s="183" t="s">
        <v>3236</v>
      </c>
      <c r="Q617" s="183" t="s">
        <v>89</v>
      </c>
      <c r="R617" s="324">
        <v>1.27</v>
      </c>
      <c r="S617" s="183" t="s">
        <v>89</v>
      </c>
      <c r="T617" s="324">
        <v>1.27</v>
      </c>
      <c r="U617" s="183" t="s">
        <v>282</v>
      </c>
      <c r="V617" s="183" t="s">
        <v>3237</v>
      </c>
      <c r="W617" s="183" t="s">
        <v>1633</v>
      </c>
      <c r="X617" s="183" t="s">
        <v>1633</v>
      </c>
      <c r="Y617" s="183" t="s">
        <v>1633</v>
      </c>
      <c r="Z617" s="183" t="s">
        <v>1633</v>
      </c>
      <c r="AA617" s="183" t="s">
        <v>1874</v>
      </c>
      <c r="AB617" s="183" t="s">
        <v>1633</v>
      </c>
      <c r="AC617" s="327">
        <v>45663</v>
      </c>
      <c r="AF617" s="183" t="s">
        <v>1633</v>
      </c>
      <c r="AG617" s="183" t="s">
        <v>1633</v>
      </c>
      <c r="AH617" s="183" t="s">
        <v>3238</v>
      </c>
      <c r="AI617" s="183" t="s">
        <v>3239</v>
      </c>
      <c r="AJ617" s="183">
        <v>1</v>
      </c>
      <c r="AK617" s="183" t="s">
        <v>1709</v>
      </c>
      <c r="AL617" s="183" t="s">
        <v>1877</v>
      </c>
      <c r="AM617" s="183" t="s">
        <v>3319</v>
      </c>
      <c r="AN617" s="183" t="s">
        <v>3320</v>
      </c>
      <c r="AO617" s="183" t="s">
        <v>1633</v>
      </c>
      <c r="AP617" s="183" t="s">
        <v>1880</v>
      </c>
      <c r="AQ617" s="183" t="s">
        <v>1633</v>
      </c>
      <c r="AR617" s="183" t="s">
        <v>1881</v>
      </c>
      <c r="AS617" s="183" t="s">
        <v>1641</v>
      </c>
      <c r="AT617" s="183" t="s">
        <v>1817</v>
      </c>
      <c r="AU617" s="183" t="str">
        <f t="shared" si="18"/>
        <v>LSM</v>
      </c>
      <c r="AV617" s="324">
        <f t="shared" si="19"/>
        <v>20955</v>
      </c>
    </row>
    <row r="618" spans="1:48" x14ac:dyDescent="0.25">
      <c r="A618" s="183" t="s">
        <v>1867</v>
      </c>
      <c r="B618" s="183" t="s">
        <v>1810</v>
      </c>
      <c r="C618" s="183" t="s">
        <v>1868</v>
      </c>
      <c r="D618" s="183" t="s">
        <v>1869</v>
      </c>
      <c r="E618" s="327">
        <v>45659</v>
      </c>
      <c r="F618" s="183" t="s">
        <v>3321</v>
      </c>
      <c r="G618" s="183" t="s">
        <v>1633</v>
      </c>
      <c r="H618" s="183" t="s">
        <v>3280</v>
      </c>
      <c r="I618" s="183" t="s">
        <v>3292</v>
      </c>
      <c r="J618" s="183" t="s">
        <v>1633</v>
      </c>
      <c r="K618" s="183" t="s">
        <v>644</v>
      </c>
      <c r="L618" s="327">
        <v>45659</v>
      </c>
      <c r="M618" s="183" t="s">
        <v>3282</v>
      </c>
      <c r="N618" s="183" t="s">
        <v>1633</v>
      </c>
      <c r="P618" s="183" t="s">
        <v>3236</v>
      </c>
      <c r="Q618" s="183" t="s">
        <v>89</v>
      </c>
      <c r="R618" s="324">
        <v>1.03</v>
      </c>
      <c r="S618" s="183" t="s">
        <v>89</v>
      </c>
      <c r="T618" s="324">
        <v>1.03</v>
      </c>
      <c r="U618" s="183" t="s">
        <v>282</v>
      </c>
      <c r="V618" s="183" t="s">
        <v>3237</v>
      </c>
      <c r="W618" s="183" t="s">
        <v>1633</v>
      </c>
      <c r="X618" s="183" t="s">
        <v>1633</v>
      </c>
      <c r="Y618" s="183" t="s">
        <v>1633</v>
      </c>
      <c r="Z618" s="183" t="s">
        <v>1633</v>
      </c>
      <c r="AA618" s="183" t="s">
        <v>1874</v>
      </c>
      <c r="AB618" s="183" t="s">
        <v>1633</v>
      </c>
      <c r="AC618" s="327">
        <v>45659</v>
      </c>
      <c r="AF618" s="183" t="s">
        <v>1633</v>
      </c>
      <c r="AG618" s="183" t="s">
        <v>1633</v>
      </c>
      <c r="AH618" s="183" t="s">
        <v>3238</v>
      </c>
      <c r="AI618" s="183" t="s">
        <v>3239</v>
      </c>
      <c r="AJ618" s="183">
        <v>2</v>
      </c>
      <c r="AK618" s="183" t="s">
        <v>1709</v>
      </c>
      <c r="AL618" s="183" t="s">
        <v>1877</v>
      </c>
      <c r="AM618" s="183" t="s">
        <v>2095</v>
      </c>
      <c r="AN618" s="183" t="s">
        <v>2096</v>
      </c>
      <c r="AO618" s="183" t="s">
        <v>1633</v>
      </c>
      <c r="AP618" s="183" t="s">
        <v>1880</v>
      </c>
      <c r="AQ618" s="183" t="s">
        <v>1633</v>
      </c>
      <c r="AR618" s="183" t="s">
        <v>1881</v>
      </c>
      <c r="AS618" s="183" t="s">
        <v>1641</v>
      </c>
      <c r="AT618" s="183" t="s">
        <v>1817</v>
      </c>
      <c r="AU618" s="183" t="str">
        <f t="shared" si="18"/>
        <v>LSM</v>
      </c>
      <c r="AV618" s="324">
        <f t="shared" si="19"/>
        <v>16995</v>
      </c>
    </row>
    <row r="619" spans="1:48" x14ac:dyDescent="0.25">
      <c r="A619" s="183" t="s">
        <v>1867</v>
      </c>
      <c r="B619" s="183" t="s">
        <v>1810</v>
      </c>
      <c r="C619" s="183" t="s">
        <v>1868</v>
      </c>
      <c r="D619" s="183" t="s">
        <v>1869</v>
      </c>
      <c r="E619" s="327">
        <v>45659</v>
      </c>
      <c r="F619" s="183" t="s">
        <v>3321</v>
      </c>
      <c r="G619" s="183" t="s">
        <v>1633</v>
      </c>
      <c r="H619" s="183" t="s">
        <v>3280</v>
      </c>
      <c r="I619" s="183" t="s">
        <v>3281</v>
      </c>
      <c r="J619" s="183" t="s">
        <v>1633</v>
      </c>
      <c r="K619" s="183" t="s">
        <v>644</v>
      </c>
      <c r="L619" s="327">
        <v>45659</v>
      </c>
      <c r="M619" s="183" t="s">
        <v>3282</v>
      </c>
      <c r="N619" s="183" t="s">
        <v>1633</v>
      </c>
      <c r="P619" s="183" t="s">
        <v>3236</v>
      </c>
      <c r="Q619" s="183" t="s">
        <v>89</v>
      </c>
      <c r="R619" s="324">
        <v>1.03</v>
      </c>
      <c r="S619" s="183" t="s">
        <v>89</v>
      </c>
      <c r="T619" s="324">
        <v>1.03</v>
      </c>
      <c r="U619" s="183" t="s">
        <v>282</v>
      </c>
      <c r="V619" s="183" t="s">
        <v>3237</v>
      </c>
      <c r="W619" s="183" t="s">
        <v>1633</v>
      </c>
      <c r="X619" s="183" t="s">
        <v>1633</v>
      </c>
      <c r="Y619" s="183" t="s">
        <v>1633</v>
      </c>
      <c r="Z619" s="183" t="s">
        <v>1633</v>
      </c>
      <c r="AA619" s="183" t="s">
        <v>1874</v>
      </c>
      <c r="AB619" s="183" t="s">
        <v>1633</v>
      </c>
      <c r="AC619" s="327">
        <v>45659</v>
      </c>
      <c r="AF619" s="183" t="s">
        <v>1633</v>
      </c>
      <c r="AG619" s="183" t="s">
        <v>1633</v>
      </c>
      <c r="AH619" s="183" t="s">
        <v>3238</v>
      </c>
      <c r="AI619" s="183" t="s">
        <v>3239</v>
      </c>
      <c r="AJ619" s="183">
        <v>2</v>
      </c>
      <c r="AK619" s="183" t="s">
        <v>1709</v>
      </c>
      <c r="AL619" s="183" t="s">
        <v>1877</v>
      </c>
      <c r="AM619" s="183" t="s">
        <v>2095</v>
      </c>
      <c r="AN619" s="183" t="s">
        <v>2096</v>
      </c>
      <c r="AO619" s="183" t="s">
        <v>1633</v>
      </c>
      <c r="AP619" s="183" t="s">
        <v>1880</v>
      </c>
      <c r="AQ619" s="183" t="s">
        <v>1633</v>
      </c>
      <c r="AR619" s="183" t="s">
        <v>1881</v>
      </c>
      <c r="AS619" s="183" t="s">
        <v>1641</v>
      </c>
      <c r="AT619" s="183" t="s">
        <v>1817</v>
      </c>
      <c r="AU619" s="183" t="str">
        <f t="shared" si="18"/>
        <v>LSM</v>
      </c>
      <c r="AV619" s="324">
        <f t="shared" si="19"/>
        <v>16995</v>
      </c>
    </row>
    <row r="620" spans="1:48" x14ac:dyDescent="0.25">
      <c r="A620" s="183" t="s">
        <v>1867</v>
      </c>
      <c r="B620" s="183" t="s">
        <v>1810</v>
      </c>
      <c r="C620" s="183" t="s">
        <v>1868</v>
      </c>
      <c r="D620" s="183" t="s">
        <v>1888</v>
      </c>
      <c r="E620" s="327">
        <v>45670</v>
      </c>
      <c r="F620" s="183" t="s">
        <v>1633</v>
      </c>
      <c r="G620" s="183" t="s">
        <v>1633</v>
      </c>
      <c r="H620" s="183" t="s">
        <v>3240</v>
      </c>
      <c r="I620" s="183" t="s">
        <v>3322</v>
      </c>
      <c r="J620" s="183" t="s">
        <v>1633</v>
      </c>
      <c r="K620" s="183" t="s">
        <v>454</v>
      </c>
      <c r="L620" s="327">
        <v>45670</v>
      </c>
      <c r="M620" s="183" t="s">
        <v>1963</v>
      </c>
      <c r="N620" s="183" t="s">
        <v>3323</v>
      </c>
      <c r="P620" s="183" t="s">
        <v>3236</v>
      </c>
      <c r="Q620" s="183" t="s">
        <v>1534</v>
      </c>
      <c r="R620" s="324">
        <v>10000</v>
      </c>
      <c r="S620" s="183" t="s">
        <v>89</v>
      </c>
      <c r="T620" s="324">
        <v>0.62</v>
      </c>
      <c r="U620" s="183" t="s">
        <v>282</v>
      </c>
      <c r="V620" s="183" t="s">
        <v>3237</v>
      </c>
      <c r="W620" s="183" t="s">
        <v>1633</v>
      </c>
      <c r="X620" s="183" t="s">
        <v>1633</v>
      </c>
      <c r="Y620" s="183" t="s">
        <v>1633</v>
      </c>
      <c r="Z620" s="183" t="s">
        <v>1633</v>
      </c>
      <c r="AA620" s="183" t="s">
        <v>1874</v>
      </c>
      <c r="AB620" s="183" t="s">
        <v>1633</v>
      </c>
      <c r="AC620" s="327">
        <v>45670</v>
      </c>
      <c r="AF620" s="183" t="s">
        <v>1633</v>
      </c>
      <c r="AG620" s="183" t="s">
        <v>3257</v>
      </c>
      <c r="AH620" s="183" t="s">
        <v>3238</v>
      </c>
      <c r="AI620" s="183" t="s">
        <v>3239</v>
      </c>
      <c r="AJ620" s="183">
        <v>5</v>
      </c>
      <c r="AK620" s="183" t="s">
        <v>1709</v>
      </c>
      <c r="AL620" s="183" t="s">
        <v>1877</v>
      </c>
      <c r="AM620" s="183" t="s">
        <v>1633</v>
      </c>
      <c r="AN620" s="183" t="s">
        <v>1633</v>
      </c>
      <c r="AO620" s="183" t="s">
        <v>1633</v>
      </c>
      <c r="AP620" s="183" t="s">
        <v>1880</v>
      </c>
      <c r="AQ620" s="183" t="s">
        <v>1633</v>
      </c>
      <c r="AR620" s="183" t="s">
        <v>1881</v>
      </c>
      <c r="AS620" s="183" t="s">
        <v>1641</v>
      </c>
      <c r="AT620" s="183" t="s">
        <v>1817</v>
      </c>
      <c r="AU620" s="183" t="str">
        <f t="shared" si="18"/>
        <v>LSM</v>
      </c>
      <c r="AV620" s="324">
        <f t="shared" si="19"/>
        <v>10000</v>
      </c>
    </row>
    <row r="621" spans="1:48" x14ac:dyDescent="0.25">
      <c r="A621" s="183" t="s">
        <v>1867</v>
      </c>
      <c r="B621" s="183" t="s">
        <v>1810</v>
      </c>
      <c r="C621" s="183" t="s">
        <v>1868</v>
      </c>
      <c r="D621" s="183" t="s">
        <v>1869</v>
      </c>
      <c r="E621" s="327">
        <v>45659</v>
      </c>
      <c r="F621" s="183" t="s">
        <v>3321</v>
      </c>
      <c r="G621" s="183" t="s">
        <v>1633</v>
      </c>
      <c r="H621" s="183" t="s">
        <v>3280</v>
      </c>
      <c r="I621" s="183" t="s">
        <v>3324</v>
      </c>
      <c r="J621" s="183" t="s">
        <v>1633</v>
      </c>
      <c r="K621" s="183" t="s">
        <v>644</v>
      </c>
      <c r="L621" s="327">
        <v>45659</v>
      </c>
      <c r="M621" s="183" t="s">
        <v>3282</v>
      </c>
      <c r="N621" s="183" t="s">
        <v>1633</v>
      </c>
      <c r="P621" s="183" t="s">
        <v>3236</v>
      </c>
      <c r="Q621" s="183" t="s">
        <v>89</v>
      </c>
      <c r="R621" s="324">
        <v>-1.03</v>
      </c>
      <c r="S621" s="183" t="s">
        <v>89</v>
      </c>
      <c r="T621" s="324">
        <v>-1.03</v>
      </c>
      <c r="U621" s="183" t="s">
        <v>282</v>
      </c>
      <c r="V621" s="183" t="s">
        <v>3237</v>
      </c>
      <c r="W621" s="183" t="s">
        <v>1633</v>
      </c>
      <c r="X621" s="183" t="s">
        <v>1633</v>
      </c>
      <c r="Y621" s="183" t="s">
        <v>1633</v>
      </c>
      <c r="Z621" s="183" t="s">
        <v>1633</v>
      </c>
      <c r="AA621" s="183" t="s">
        <v>1874</v>
      </c>
      <c r="AB621" s="183" t="s">
        <v>1633</v>
      </c>
      <c r="AC621" s="327">
        <v>45659</v>
      </c>
      <c r="AF621" s="183" t="s">
        <v>1633</v>
      </c>
      <c r="AG621" s="183" t="s">
        <v>1633</v>
      </c>
      <c r="AH621" s="183" t="s">
        <v>3238</v>
      </c>
      <c r="AI621" s="183" t="s">
        <v>3239</v>
      </c>
      <c r="AJ621" s="183">
        <v>-2</v>
      </c>
      <c r="AK621" s="183" t="s">
        <v>1709</v>
      </c>
      <c r="AL621" s="183" t="s">
        <v>1931</v>
      </c>
      <c r="AM621" s="183" t="s">
        <v>2095</v>
      </c>
      <c r="AN621" s="183" t="s">
        <v>2096</v>
      </c>
      <c r="AO621" s="183" t="s">
        <v>1633</v>
      </c>
      <c r="AP621" s="183" t="s">
        <v>1880</v>
      </c>
      <c r="AQ621" s="183" t="s">
        <v>1633</v>
      </c>
      <c r="AR621" s="183" t="s">
        <v>1881</v>
      </c>
      <c r="AS621" s="183" t="s">
        <v>1641</v>
      </c>
      <c r="AT621" s="183" t="s">
        <v>1817</v>
      </c>
      <c r="AU621" s="183" t="str">
        <f t="shared" si="18"/>
        <v>LSM</v>
      </c>
      <c r="AV621" s="324">
        <f t="shared" si="19"/>
        <v>-16995</v>
      </c>
    </row>
    <row r="622" spans="1:48" x14ac:dyDescent="0.25">
      <c r="A622" s="183" t="s">
        <v>1867</v>
      </c>
      <c r="B622" s="183" t="s">
        <v>1810</v>
      </c>
      <c r="C622" s="183" t="s">
        <v>1868</v>
      </c>
      <c r="D622" s="183" t="s">
        <v>2103</v>
      </c>
      <c r="E622" s="327">
        <v>45688</v>
      </c>
      <c r="F622" s="183" t="s">
        <v>2104</v>
      </c>
      <c r="G622" s="183" t="s">
        <v>2105</v>
      </c>
      <c r="H622" s="183" t="s">
        <v>3259</v>
      </c>
      <c r="I622" s="183" t="s">
        <v>2106</v>
      </c>
      <c r="J622" s="183" t="s">
        <v>1633</v>
      </c>
      <c r="K622" s="183" t="s">
        <v>448</v>
      </c>
      <c r="L622" s="327">
        <v>45657</v>
      </c>
      <c r="M622" s="183" t="s">
        <v>1920</v>
      </c>
      <c r="N622" s="183" t="s">
        <v>1633</v>
      </c>
      <c r="P622" s="183" t="s">
        <v>3236</v>
      </c>
      <c r="Q622" s="183" t="s">
        <v>1534</v>
      </c>
      <c r="R622" s="324">
        <v>-131368</v>
      </c>
      <c r="S622" s="183" t="s">
        <v>89</v>
      </c>
      <c r="T622" s="324">
        <v>-8.14</v>
      </c>
      <c r="U622" s="183" t="s">
        <v>282</v>
      </c>
      <c r="V622" s="183" t="s">
        <v>3237</v>
      </c>
      <c r="W622" s="183" t="s">
        <v>2107</v>
      </c>
      <c r="X622" s="183" t="s">
        <v>1633</v>
      </c>
      <c r="Y622" s="183" t="s">
        <v>1633</v>
      </c>
      <c r="Z622" s="183" t="s">
        <v>1633</v>
      </c>
      <c r="AA622" s="183" t="s">
        <v>1874</v>
      </c>
      <c r="AB622" s="183" t="s">
        <v>1633</v>
      </c>
      <c r="AC622" s="327">
        <v>45681</v>
      </c>
      <c r="AF622" s="183" t="s">
        <v>1633</v>
      </c>
      <c r="AG622" s="183" t="s">
        <v>1633</v>
      </c>
      <c r="AH622" s="183" t="s">
        <v>3238</v>
      </c>
      <c r="AI622" s="183" t="s">
        <v>3239</v>
      </c>
      <c r="AJ622" s="183">
        <v>0</v>
      </c>
      <c r="AK622" s="183" t="s">
        <v>1633</v>
      </c>
      <c r="AL622" s="183" t="s">
        <v>1633</v>
      </c>
      <c r="AM622" s="183" t="s">
        <v>1633</v>
      </c>
      <c r="AN622" s="183" t="s">
        <v>1633</v>
      </c>
      <c r="AO622" s="183" t="s">
        <v>1633</v>
      </c>
      <c r="AP622" s="183" t="s">
        <v>1880</v>
      </c>
      <c r="AQ622" s="183" t="s">
        <v>1633</v>
      </c>
      <c r="AR622" s="183" t="s">
        <v>1881</v>
      </c>
      <c r="AS622" s="183" t="s">
        <v>448</v>
      </c>
      <c r="AT622" s="183" t="s">
        <v>1817</v>
      </c>
      <c r="AU622" s="183" t="str">
        <f t="shared" si="18"/>
        <v>LSM</v>
      </c>
      <c r="AV622" s="324">
        <f t="shared" si="19"/>
        <v>-131368</v>
      </c>
    </row>
    <row r="623" spans="1:48" x14ac:dyDescent="0.25">
      <c r="A623" s="183" t="s">
        <v>1867</v>
      </c>
      <c r="B623" s="183" t="s">
        <v>1810</v>
      </c>
      <c r="C623" s="183" t="s">
        <v>1868</v>
      </c>
      <c r="D623" s="183" t="s">
        <v>1869</v>
      </c>
      <c r="E623" s="327">
        <v>45659</v>
      </c>
      <c r="F623" s="183" t="s">
        <v>3279</v>
      </c>
      <c r="G623" s="183" t="s">
        <v>1633</v>
      </c>
      <c r="H623" s="183" t="s">
        <v>3280</v>
      </c>
      <c r="I623" s="183" t="s">
        <v>3324</v>
      </c>
      <c r="J623" s="183" t="s">
        <v>1633</v>
      </c>
      <c r="K623" s="183" t="s">
        <v>644</v>
      </c>
      <c r="L623" s="327">
        <v>45659</v>
      </c>
      <c r="M623" s="183" t="s">
        <v>3282</v>
      </c>
      <c r="N623" s="183" t="s">
        <v>1633</v>
      </c>
      <c r="P623" s="183" t="s">
        <v>3236</v>
      </c>
      <c r="Q623" s="183" t="s">
        <v>89</v>
      </c>
      <c r="R623" s="324">
        <v>-10.29</v>
      </c>
      <c r="S623" s="183" t="s">
        <v>89</v>
      </c>
      <c r="T623" s="324">
        <v>-10.29</v>
      </c>
      <c r="U623" s="183" t="s">
        <v>282</v>
      </c>
      <c r="V623" s="183" t="s">
        <v>3237</v>
      </c>
      <c r="W623" s="183" t="s">
        <v>1633</v>
      </c>
      <c r="X623" s="183" t="s">
        <v>1633</v>
      </c>
      <c r="Y623" s="183" t="s">
        <v>1633</v>
      </c>
      <c r="Z623" s="183" t="s">
        <v>1633</v>
      </c>
      <c r="AA623" s="183" t="s">
        <v>1874</v>
      </c>
      <c r="AB623" s="183" t="s">
        <v>1633</v>
      </c>
      <c r="AC623" s="327">
        <v>45659</v>
      </c>
      <c r="AF623" s="183" t="s">
        <v>1633</v>
      </c>
      <c r="AG623" s="183" t="s">
        <v>1633</v>
      </c>
      <c r="AH623" s="183" t="s">
        <v>3238</v>
      </c>
      <c r="AI623" s="183" t="s">
        <v>3239</v>
      </c>
      <c r="AJ623" s="183">
        <v>-1</v>
      </c>
      <c r="AK623" s="183" t="s">
        <v>1709</v>
      </c>
      <c r="AL623" s="183" t="s">
        <v>1931</v>
      </c>
      <c r="AM623" s="183" t="s">
        <v>2311</v>
      </c>
      <c r="AN623" s="183" t="s">
        <v>2312</v>
      </c>
      <c r="AO623" s="183" t="s">
        <v>1633</v>
      </c>
      <c r="AP623" s="183" t="s">
        <v>1880</v>
      </c>
      <c r="AQ623" s="183" t="s">
        <v>1633</v>
      </c>
      <c r="AR623" s="183" t="s">
        <v>1881</v>
      </c>
      <c r="AS623" s="183" t="s">
        <v>1641</v>
      </c>
      <c r="AT623" s="183" t="s">
        <v>1817</v>
      </c>
      <c r="AU623" s="183" t="str">
        <f t="shared" si="18"/>
        <v>LSM</v>
      </c>
      <c r="AV623" s="324">
        <f t="shared" si="19"/>
        <v>-169785</v>
      </c>
    </row>
    <row r="624" spans="1:48" x14ac:dyDescent="0.25">
      <c r="A624" s="183" t="s">
        <v>1867</v>
      </c>
      <c r="B624" s="183" t="s">
        <v>1810</v>
      </c>
      <c r="C624" s="183" t="s">
        <v>1868</v>
      </c>
      <c r="D624" s="183" t="s">
        <v>2103</v>
      </c>
      <c r="E624" s="327">
        <v>45688</v>
      </c>
      <c r="F624" s="183" t="s">
        <v>2105</v>
      </c>
      <c r="G624" s="183" t="s">
        <v>2105</v>
      </c>
      <c r="H624" s="183" t="s">
        <v>3259</v>
      </c>
      <c r="I624" s="183" t="s">
        <v>2106</v>
      </c>
      <c r="J624" s="183" t="s">
        <v>1633</v>
      </c>
      <c r="K624" s="183" t="s">
        <v>448</v>
      </c>
      <c r="L624" s="327">
        <v>45657</v>
      </c>
      <c r="M624" s="183" t="s">
        <v>1920</v>
      </c>
      <c r="N624" s="183" t="s">
        <v>1633</v>
      </c>
      <c r="P624" s="183" t="s">
        <v>3236</v>
      </c>
      <c r="Q624" s="183" t="s">
        <v>1534</v>
      </c>
      <c r="R624" s="324">
        <v>-4378946</v>
      </c>
      <c r="S624" s="183" t="s">
        <v>89</v>
      </c>
      <c r="T624" s="324">
        <v>-271.24</v>
      </c>
      <c r="U624" s="183" t="s">
        <v>282</v>
      </c>
      <c r="V624" s="183" t="s">
        <v>3237</v>
      </c>
      <c r="W624" s="183" t="s">
        <v>2107</v>
      </c>
      <c r="X624" s="183" t="s">
        <v>1633</v>
      </c>
      <c r="Y624" s="183" t="s">
        <v>1633</v>
      </c>
      <c r="Z624" s="183" t="s">
        <v>1633</v>
      </c>
      <c r="AA624" s="183" t="s">
        <v>1874</v>
      </c>
      <c r="AB624" s="183" t="s">
        <v>1633</v>
      </c>
      <c r="AC624" s="327">
        <v>45681</v>
      </c>
      <c r="AF624" s="183" t="s">
        <v>1633</v>
      </c>
      <c r="AG624" s="183" t="s">
        <v>1633</v>
      </c>
      <c r="AH624" s="183" t="s">
        <v>3238</v>
      </c>
      <c r="AI624" s="183" t="s">
        <v>3239</v>
      </c>
      <c r="AJ624" s="183">
        <v>0</v>
      </c>
      <c r="AK624" s="183" t="s">
        <v>1633</v>
      </c>
      <c r="AL624" s="183" t="s">
        <v>1633</v>
      </c>
      <c r="AM624" s="183" t="s">
        <v>1633</v>
      </c>
      <c r="AN624" s="183" t="s">
        <v>1633</v>
      </c>
      <c r="AO624" s="183" t="s">
        <v>1633</v>
      </c>
      <c r="AP624" s="183" t="s">
        <v>1880</v>
      </c>
      <c r="AQ624" s="183" t="s">
        <v>1633</v>
      </c>
      <c r="AR624" s="183" t="s">
        <v>1881</v>
      </c>
      <c r="AS624" s="183" t="s">
        <v>448</v>
      </c>
      <c r="AT624" s="183" t="s">
        <v>1817</v>
      </c>
      <c r="AU624" s="183" t="str">
        <f t="shared" si="18"/>
        <v>LSM</v>
      </c>
      <c r="AV624" s="324">
        <f t="shared" si="19"/>
        <v>-4378946</v>
      </c>
    </row>
    <row r="625" spans="1:48" x14ac:dyDescent="0.25">
      <c r="A625" s="319" t="s">
        <v>1867</v>
      </c>
      <c r="B625" s="319" t="s">
        <v>1823</v>
      </c>
      <c r="C625" s="319" t="s">
        <v>1868</v>
      </c>
      <c r="D625" s="319" t="s">
        <v>1882</v>
      </c>
      <c r="E625" s="320">
        <v>45693</v>
      </c>
      <c r="F625" s="319" t="s">
        <v>2150</v>
      </c>
      <c r="G625" s="319" t="s">
        <v>1884</v>
      </c>
      <c r="H625" s="319" t="s">
        <v>1581</v>
      </c>
      <c r="I625" s="319" t="s">
        <v>2151</v>
      </c>
      <c r="J625" s="319" t="s">
        <v>1633</v>
      </c>
      <c r="K625" s="319" t="s">
        <v>1373</v>
      </c>
      <c r="L625" s="320">
        <v>45693</v>
      </c>
      <c r="M625" s="319" t="s">
        <v>1886</v>
      </c>
      <c r="N625" s="319" t="s">
        <v>1948</v>
      </c>
      <c r="O625" s="320"/>
      <c r="P625" s="319" t="s">
        <v>3236</v>
      </c>
      <c r="Q625" s="319" t="s">
        <v>1534</v>
      </c>
      <c r="R625" s="322">
        <v>8637118</v>
      </c>
      <c r="S625" s="319" t="s">
        <v>89</v>
      </c>
      <c r="T625" s="321">
        <v>530.34</v>
      </c>
      <c r="U625" s="319" t="s">
        <v>282</v>
      </c>
      <c r="V625" s="319" t="s">
        <v>3237</v>
      </c>
      <c r="W625" s="319" t="s">
        <v>2152</v>
      </c>
      <c r="X625" s="319" t="s">
        <v>1633</v>
      </c>
      <c r="Y625" s="319" t="s">
        <v>1633</v>
      </c>
      <c r="Z625" s="319" t="s">
        <v>1633</v>
      </c>
      <c r="AA625" s="319" t="s">
        <v>1874</v>
      </c>
      <c r="AB625" s="319" t="s">
        <v>1633</v>
      </c>
      <c r="AC625" s="320">
        <v>45693</v>
      </c>
      <c r="AD625" s="319"/>
      <c r="AE625" s="319"/>
      <c r="AF625" s="319" t="s">
        <v>1633</v>
      </c>
      <c r="AG625" s="319" t="s">
        <v>1633</v>
      </c>
      <c r="AH625" s="319" t="s">
        <v>3238</v>
      </c>
      <c r="AI625" s="319" t="s">
        <v>3239</v>
      </c>
      <c r="AJ625" s="325">
        <v>0</v>
      </c>
      <c r="AK625" s="319" t="s">
        <v>1633</v>
      </c>
      <c r="AL625" s="319" t="s">
        <v>1633</v>
      </c>
      <c r="AM625" s="319" t="s">
        <v>1633</v>
      </c>
      <c r="AN625" s="319" t="s">
        <v>1633</v>
      </c>
      <c r="AO625" s="319" t="s">
        <v>1633</v>
      </c>
      <c r="AP625" s="183" t="s">
        <v>1880</v>
      </c>
      <c r="AQ625" s="183" t="s">
        <v>2113</v>
      </c>
      <c r="AS625" s="183" t="s">
        <v>1636</v>
      </c>
      <c r="AT625" s="183" t="s">
        <v>1817</v>
      </c>
      <c r="AU625" s="183" t="str">
        <f t="shared" si="18"/>
        <v>LSM</v>
      </c>
      <c r="AV625" s="324">
        <f t="shared" si="19"/>
        <v>8637118</v>
      </c>
    </row>
    <row r="626" spans="1:48" x14ac:dyDescent="0.25">
      <c r="A626" s="319" t="s">
        <v>1867</v>
      </c>
      <c r="B626" s="319" t="s">
        <v>1823</v>
      </c>
      <c r="C626" s="319" t="s">
        <v>1868</v>
      </c>
      <c r="D626" s="319" t="s">
        <v>2153</v>
      </c>
      <c r="E626" s="320">
        <v>45693</v>
      </c>
      <c r="F626" s="319" t="s">
        <v>2150</v>
      </c>
      <c r="G626" s="319" t="s">
        <v>1884</v>
      </c>
      <c r="H626" s="319" t="s">
        <v>1581</v>
      </c>
      <c r="I626" s="319" t="s">
        <v>2152</v>
      </c>
      <c r="J626" s="319" t="s">
        <v>1633</v>
      </c>
      <c r="K626" s="319" t="s">
        <v>1373</v>
      </c>
      <c r="L626" s="320">
        <v>45693</v>
      </c>
      <c r="M626" s="319" t="s">
        <v>1886</v>
      </c>
      <c r="N626" s="319" t="s">
        <v>1948</v>
      </c>
      <c r="O626" s="320"/>
      <c r="P626" s="319" t="s">
        <v>3236</v>
      </c>
      <c r="Q626" s="319" t="s">
        <v>1534</v>
      </c>
      <c r="R626" s="322">
        <v>-8637118</v>
      </c>
      <c r="S626" s="319" t="s">
        <v>89</v>
      </c>
      <c r="T626" s="321">
        <v>-530.34</v>
      </c>
      <c r="U626" s="319" t="s">
        <v>282</v>
      </c>
      <c r="V626" s="319" t="s">
        <v>3237</v>
      </c>
      <c r="W626" s="319" t="s">
        <v>2151</v>
      </c>
      <c r="X626" s="319" t="s">
        <v>1633</v>
      </c>
      <c r="Y626" s="319" t="s">
        <v>1633</v>
      </c>
      <c r="Z626" s="319" t="s">
        <v>1633</v>
      </c>
      <c r="AA626" s="319" t="s">
        <v>1874</v>
      </c>
      <c r="AB626" s="319" t="s">
        <v>1633</v>
      </c>
      <c r="AC626" s="320">
        <v>45693</v>
      </c>
      <c r="AD626" s="319"/>
      <c r="AE626" s="319"/>
      <c r="AF626" s="319" t="s">
        <v>1633</v>
      </c>
      <c r="AG626" s="319" t="s">
        <v>1633</v>
      </c>
      <c r="AH626" s="319" t="s">
        <v>3238</v>
      </c>
      <c r="AI626" s="319" t="s">
        <v>3239</v>
      </c>
      <c r="AJ626" s="325">
        <v>0</v>
      </c>
      <c r="AK626" s="319" t="s">
        <v>1633</v>
      </c>
      <c r="AL626" s="319" t="s">
        <v>1633</v>
      </c>
      <c r="AM626" s="319" t="s">
        <v>1633</v>
      </c>
      <c r="AN626" s="319" t="s">
        <v>1633</v>
      </c>
      <c r="AO626" s="319" t="s">
        <v>1633</v>
      </c>
      <c r="AP626" s="183" t="s">
        <v>1880</v>
      </c>
      <c r="AQ626" s="183" t="s">
        <v>2113</v>
      </c>
      <c r="AS626" s="183" t="s">
        <v>1636</v>
      </c>
      <c r="AT626" s="183" t="s">
        <v>1817</v>
      </c>
      <c r="AU626" s="183" t="str">
        <f t="shared" si="18"/>
        <v>LSM</v>
      </c>
      <c r="AV626" s="324">
        <f t="shared" si="19"/>
        <v>-8637118</v>
      </c>
    </row>
    <row r="627" spans="1:48" x14ac:dyDescent="0.25">
      <c r="A627" s="319" t="s">
        <v>1867</v>
      </c>
      <c r="B627" s="319" t="s">
        <v>1823</v>
      </c>
      <c r="C627" s="319" t="s">
        <v>1868</v>
      </c>
      <c r="D627" s="319" t="s">
        <v>1882</v>
      </c>
      <c r="E627" s="320">
        <v>45693</v>
      </c>
      <c r="F627" s="319" t="s">
        <v>2150</v>
      </c>
      <c r="G627" s="319" t="s">
        <v>1884</v>
      </c>
      <c r="H627" s="319" t="s">
        <v>1581</v>
      </c>
      <c r="I627" s="319" t="s">
        <v>2154</v>
      </c>
      <c r="J627" s="319" t="s">
        <v>1633</v>
      </c>
      <c r="K627" s="319" t="s">
        <v>1373</v>
      </c>
      <c r="L627" s="320">
        <v>45693</v>
      </c>
      <c r="M627" s="319" t="s">
        <v>1886</v>
      </c>
      <c r="N627" s="319" t="s">
        <v>1948</v>
      </c>
      <c r="O627" s="320"/>
      <c r="P627" s="319" t="s">
        <v>3236</v>
      </c>
      <c r="Q627" s="319" t="s">
        <v>1534</v>
      </c>
      <c r="R627" s="322">
        <v>8637118</v>
      </c>
      <c r="S627" s="319" t="s">
        <v>89</v>
      </c>
      <c r="T627" s="321">
        <v>530.34</v>
      </c>
      <c r="U627" s="319" t="s">
        <v>282</v>
      </c>
      <c r="V627" s="319" t="s">
        <v>3237</v>
      </c>
      <c r="W627" s="319" t="s">
        <v>1633</v>
      </c>
      <c r="X627" s="319" t="s">
        <v>1633</v>
      </c>
      <c r="Y627" s="319" t="s">
        <v>1633</v>
      </c>
      <c r="Z627" s="319" t="s">
        <v>1633</v>
      </c>
      <c r="AA627" s="319" t="s">
        <v>1874</v>
      </c>
      <c r="AB627" s="319" t="s">
        <v>1633</v>
      </c>
      <c r="AC627" s="320">
        <v>45693</v>
      </c>
      <c r="AD627" s="319"/>
      <c r="AE627" s="319"/>
      <c r="AF627" s="319" t="s">
        <v>1633</v>
      </c>
      <c r="AG627" s="319" t="s">
        <v>1633</v>
      </c>
      <c r="AH627" s="319" t="s">
        <v>3238</v>
      </c>
      <c r="AI627" s="319" t="s">
        <v>3239</v>
      </c>
      <c r="AJ627" s="325">
        <v>0</v>
      </c>
      <c r="AK627" s="319" t="s">
        <v>1633</v>
      </c>
      <c r="AL627" s="319" t="s">
        <v>1633</v>
      </c>
      <c r="AM627" s="319" t="s">
        <v>1633</v>
      </c>
      <c r="AN627" s="319" t="s">
        <v>1633</v>
      </c>
      <c r="AO627" s="319" t="s">
        <v>1633</v>
      </c>
      <c r="AP627" s="183" t="s">
        <v>1880</v>
      </c>
      <c r="AQ627" s="183" t="s">
        <v>2113</v>
      </c>
      <c r="AS627" s="183" t="s">
        <v>1636</v>
      </c>
      <c r="AT627" s="183" t="s">
        <v>1817</v>
      </c>
      <c r="AU627" s="183" t="str">
        <f t="shared" si="18"/>
        <v>LSM</v>
      </c>
      <c r="AV627" s="324">
        <f t="shared" si="19"/>
        <v>8637118</v>
      </c>
    </row>
    <row r="628" spans="1:48" x14ac:dyDescent="0.25">
      <c r="A628" s="319" t="s">
        <v>1867</v>
      </c>
      <c r="B628" s="319" t="s">
        <v>1823</v>
      </c>
      <c r="C628" s="319" t="s">
        <v>1868</v>
      </c>
      <c r="D628" s="319" t="s">
        <v>1888</v>
      </c>
      <c r="E628" s="320">
        <v>45694</v>
      </c>
      <c r="F628" s="319" t="s">
        <v>1633</v>
      </c>
      <c r="G628" s="319" t="s">
        <v>1633</v>
      </c>
      <c r="H628" s="319" t="s">
        <v>3240</v>
      </c>
      <c r="I628" s="319" t="s">
        <v>3325</v>
      </c>
      <c r="J628" s="319" t="s">
        <v>1633</v>
      </c>
      <c r="K628" s="319" t="s">
        <v>454</v>
      </c>
      <c r="L628" s="320">
        <v>45694</v>
      </c>
      <c r="M628" s="319" t="s">
        <v>2157</v>
      </c>
      <c r="N628" s="319" t="s">
        <v>3326</v>
      </c>
      <c r="O628" s="320"/>
      <c r="P628" s="319" t="s">
        <v>3236</v>
      </c>
      <c r="Q628" s="319" t="s">
        <v>1534</v>
      </c>
      <c r="R628" s="322">
        <v>5600000</v>
      </c>
      <c r="S628" s="319" t="s">
        <v>89</v>
      </c>
      <c r="T628" s="321">
        <v>343.85</v>
      </c>
      <c r="U628" s="319" t="s">
        <v>282</v>
      </c>
      <c r="V628" s="319" t="s">
        <v>3237</v>
      </c>
      <c r="W628" s="319" t="s">
        <v>1633</v>
      </c>
      <c r="X628" s="319" t="s">
        <v>1633</v>
      </c>
      <c r="Y628" s="319" t="s">
        <v>1633</v>
      </c>
      <c r="Z628" s="319" t="s">
        <v>1633</v>
      </c>
      <c r="AA628" s="319" t="s">
        <v>1874</v>
      </c>
      <c r="AB628" s="319" t="s">
        <v>1633</v>
      </c>
      <c r="AC628" s="320">
        <v>45694</v>
      </c>
      <c r="AD628" s="319"/>
      <c r="AE628" s="319"/>
      <c r="AF628" s="319" t="s">
        <v>1633</v>
      </c>
      <c r="AG628" s="319" t="s">
        <v>3327</v>
      </c>
      <c r="AH628" s="319" t="s">
        <v>3238</v>
      </c>
      <c r="AI628" s="319" t="s">
        <v>3239</v>
      </c>
      <c r="AJ628" s="322">
        <v>1</v>
      </c>
      <c r="AK628" s="319" t="s">
        <v>2039</v>
      </c>
      <c r="AL628" s="323" t="s">
        <v>1877</v>
      </c>
      <c r="AM628" s="319" t="s">
        <v>1633</v>
      </c>
      <c r="AN628" s="319" t="s">
        <v>1633</v>
      </c>
      <c r="AO628" s="319" t="s">
        <v>1633</v>
      </c>
      <c r="AP628" s="183" t="s">
        <v>1880</v>
      </c>
      <c r="AQ628" s="183" t="s">
        <v>2113</v>
      </c>
      <c r="AS628" s="183" t="s">
        <v>1641</v>
      </c>
      <c r="AT628" s="183" t="s">
        <v>1817</v>
      </c>
      <c r="AU628" s="183" t="str">
        <f t="shared" si="18"/>
        <v>LSM</v>
      </c>
      <c r="AV628" s="324">
        <f t="shared" si="19"/>
        <v>5600000</v>
      </c>
    </row>
    <row r="629" spans="1:48" x14ac:dyDescent="0.25">
      <c r="A629" s="319" t="s">
        <v>1867</v>
      </c>
      <c r="B629" s="319" t="s">
        <v>1823</v>
      </c>
      <c r="C629" s="319" t="s">
        <v>1868</v>
      </c>
      <c r="D629" s="319" t="s">
        <v>1869</v>
      </c>
      <c r="E629" s="320">
        <v>45695</v>
      </c>
      <c r="F629" s="319" t="s">
        <v>3328</v>
      </c>
      <c r="G629" s="319" t="s">
        <v>1633</v>
      </c>
      <c r="H629" s="319" t="s">
        <v>3295</v>
      </c>
      <c r="I629" s="319" t="s">
        <v>3329</v>
      </c>
      <c r="J629" s="319" t="s">
        <v>1633</v>
      </c>
      <c r="K629" s="319" t="s">
        <v>1635</v>
      </c>
      <c r="L629" s="320">
        <v>45695</v>
      </c>
      <c r="M629" s="319" t="s">
        <v>3330</v>
      </c>
      <c r="N629" s="319" t="s">
        <v>1633</v>
      </c>
      <c r="O629" s="320"/>
      <c r="P629" s="319" t="s">
        <v>3236</v>
      </c>
      <c r="Q629" s="319" t="s">
        <v>89</v>
      </c>
      <c r="R629" s="321">
        <v>0.2</v>
      </c>
      <c r="S629" s="319" t="s">
        <v>89</v>
      </c>
      <c r="T629" s="321">
        <v>0.2</v>
      </c>
      <c r="U629" s="319" t="s">
        <v>282</v>
      </c>
      <c r="V629" s="319" t="s">
        <v>3237</v>
      </c>
      <c r="W629" s="319" t="s">
        <v>1633</v>
      </c>
      <c r="X629" s="319" t="s">
        <v>1633</v>
      </c>
      <c r="Y629" s="319" t="s">
        <v>1633</v>
      </c>
      <c r="Z629" s="319" t="s">
        <v>1633</v>
      </c>
      <c r="AA629" s="319" t="s">
        <v>1874</v>
      </c>
      <c r="AB629" s="319" t="s">
        <v>1633</v>
      </c>
      <c r="AC629" s="320">
        <v>45695</v>
      </c>
      <c r="AD629" s="319"/>
      <c r="AE629" s="319"/>
      <c r="AF629" s="319" t="s">
        <v>1633</v>
      </c>
      <c r="AG629" s="319" t="s">
        <v>1633</v>
      </c>
      <c r="AH629" s="319" t="s">
        <v>3238</v>
      </c>
      <c r="AI629" s="319" t="s">
        <v>3239</v>
      </c>
      <c r="AJ629" s="322">
        <v>2</v>
      </c>
      <c r="AK629" s="319" t="s">
        <v>1709</v>
      </c>
      <c r="AL629" s="323" t="s">
        <v>1877</v>
      </c>
      <c r="AM629" s="319" t="s">
        <v>2180</v>
      </c>
      <c r="AN629" s="319" t="s">
        <v>2181</v>
      </c>
      <c r="AO629" s="319" t="s">
        <v>1633</v>
      </c>
      <c r="AP629" s="183" t="s">
        <v>1880</v>
      </c>
      <c r="AQ629" s="183" t="s">
        <v>2113</v>
      </c>
      <c r="AS629" s="183" t="s">
        <v>1634</v>
      </c>
      <c r="AT629" s="183" t="s">
        <v>1817</v>
      </c>
      <c r="AU629" s="183" t="str">
        <f t="shared" si="18"/>
        <v>LSM</v>
      </c>
      <c r="AV629" s="324">
        <f t="shared" si="19"/>
        <v>3300</v>
      </c>
    </row>
    <row r="630" spans="1:48" x14ac:dyDescent="0.25">
      <c r="A630" s="319" t="s">
        <v>1867</v>
      </c>
      <c r="B630" s="319" t="s">
        <v>1823</v>
      </c>
      <c r="C630" s="319" t="s">
        <v>1868</v>
      </c>
      <c r="D630" s="319" t="s">
        <v>1869</v>
      </c>
      <c r="E630" s="320">
        <v>45696</v>
      </c>
      <c r="F630" s="319" t="s">
        <v>3331</v>
      </c>
      <c r="G630" s="319" t="s">
        <v>1633</v>
      </c>
      <c r="H630" s="319" t="s">
        <v>3295</v>
      </c>
      <c r="I630" s="319" t="s">
        <v>3332</v>
      </c>
      <c r="J630" s="319" t="s">
        <v>1633</v>
      </c>
      <c r="K630" s="319" t="s">
        <v>1635</v>
      </c>
      <c r="L630" s="320">
        <v>45696</v>
      </c>
      <c r="M630" s="319" t="s">
        <v>3333</v>
      </c>
      <c r="N630" s="319" t="s">
        <v>1633</v>
      </c>
      <c r="O630" s="320"/>
      <c r="P630" s="319" t="s">
        <v>3236</v>
      </c>
      <c r="Q630" s="319" t="s">
        <v>89</v>
      </c>
      <c r="R630" s="321">
        <v>1.99</v>
      </c>
      <c r="S630" s="319" t="s">
        <v>89</v>
      </c>
      <c r="T630" s="321">
        <v>1.99</v>
      </c>
      <c r="U630" s="319" t="s">
        <v>282</v>
      </c>
      <c r="V630" s="319" t="s">
        <v>3237</v>
      </c>
      <c r="W630" s="319" t="s">
        <v>1633</v>
      </c>
      <c r="X630" s="319" t="s">
        <v>1633</v>
      </c>
      <c r="Y630" s="319" t="s">
        <v>1633</v>
      </c>
      <c r="Z630" s="319" t="s">
        <v>1633</v>
      </c>
      <c r="AA630" s="319" t="s">
        <v>1874</v>
      </c>
      <c r="AB630" s="319" t="s">
        <v>1633</v>
      </c>
      <c r="AC630" s="320">
        <v>45696</v>
      </c>
      <c r="AD630" s="319"/>
      <c r="AE630" s="319"/>
      <c r="AF630" s="319" t="s">
        <v>1633</v>
      </c>
      <c r="AG630" s="319" t="s">
        <v>1633</v>
      </c>
      <c r="AH630" s="319" t="s">
        <v>3238</v>
      </c>
      <c r="AI630" s="319" t="s">
        <v>3239</v>
      </c>
      <c r="AJ630" s="322">
        <v>4</v>
      </c>
      <c r="AK630" s="319" t="s">
        <v>1709</v>
      </c>
      <c r="AL630" s="323" t="s">
        <v>1877</v>
      </c>
      <c r="AM630" s="319" t="s">
        <v>2601</v>
      </c>
      <c r="AN630" s="319" t="s">
        <v>2602</v>
      </c>
      <c r="AO630" s="319" t="s">
        <v>1633</v>
      </c>
      <c r="AP630" s="183" t="s">
        <v>1880</v>
      </c>
      <c r="AQ630" s="183" t="s">
        <v>2113</v>
      </c>
      <c r="AS630" s="183" t="s">
        <v>1634</v>
      </c>
      <c r="AT630" s="183" t="s">
        <v>1817</v>
      </c>
      <c r="AU630" s="183" t="str">
        <f t="shared" si="18"/>
        <v>LSM</v>
      </c>
      <c r="AV630" s="324">
        <f t="shared" si="19"/>
        <v>32835</v>
      </c>
    </row>
    <row r="631" spans="1:48" x14ac:dyDescent="0.25">
      <c r="A631" s="319" t="s">
        <v>1867</v>
      </c>
      <c r="B631" s="319" t="s">
        <v>1823</v>
      </c>
      <c r="C631" s="319" t="s">
        <v>1868</v>
      </c>
      <c r="D631" s="319" t="s">
        <v>1869</v>
      </c>
      <c r="E631" s="320">
        <v>45696</v>
      </c>
      <c r="F631" s="319" t="s">
        <v>3334</v>
      </c>
      <c r="G631" s="319" t="s">
        <v>1633</v>
      </c>
      <c r="H631" s="319" t="s">
        <v>3295</v>
      </c>
      <c r="I631" s="319" t="s">
        <v>3332</v>
      </c>
      <c r="J631" s="319" t="s">
        <v>1633</v>
      </c>
      <c r="K631" s="319" t="s">
        <v>1635</v>
      </c>
      <c r="L631" s="320">
        <v>45696</v>
      </c>
      <c r="M631" s="319" t="s">
        <v>3333</v>
      </c>
      <c r="N631" s="319" t="s">
        <v>1633</v>
      </c>
      <c r="O631" s="320"/>
      <c r="P631" s="319" t="s">
        <v>3236</v>
      </c>
      <c r="Q631" s="319" t="s">
        <v>89</v>
      </c>
      <c r="R631" s="321">
        <v>1.02</v>
      </c>
      <c r="S631" s="319" t="s">
        <v>89</v>
      </c>
      <c r="T631" s="321">
        <v>1.02</v>
      </c>
      <c r="U631" s="319" t="s">
        <v>282</v>
      </c>
      <c r="V631" s="319" t="s">
        <v>3237</v>
      </c>
      <c r="W631" s="319" t="s">
        <v>1633</v>
      </c>
      <c r="X631" s="319" t="s">
        <v>1633</v>
      </c>
      <c r="Y631" s="319" t="s">
        <v>1633</v>
      </c>
      <c r="Z631" s="319" t="s">
        <v>1633</v>
      </c>
      <c r="AA631" s="319" t="s">
        <v>1874</v>
      </c>
      <c r="AB631" s="319" t="s">
        <v>1633</v>
      </c>
      <c r="AC631" s="320">
        <v>45696</v>
      </c>
      <c r="AD631" s="319"/>
      <c r="AE631" s="319"/>
      <c r="AF631" s="319" t="s">
        <v>1633</v>
      </c>
      <c r="AG631" s="319" t="s">
        <v>1633</v>
      </c>
      <c r="AH631" s="319" t="s">
        <v>3238</v>
      </c>
      <c r="AI631" s="319" t="s">
        <v>3239</v>
      </c>
      <c r="AJ631" s="322">
        <v>2</v>
      </c>
      <c r="AK631" s="319" t="s">
        <v>1709</v>
      </c>
      <c r="AL631" s="323" t="s">
        <v>1877</v>
      </c>
      <c r="AM631" s="319" t="s">
        <v>2095</v>
      </c>
      <c r="AN631" s="319" t="s">
        <v>2096</v>
      </c>
      <c r="AO631" s="319" t="s">
        <v>1633</v>
      </c>
      <c r="AP631" s="183" t="s">
        <v>1880</v>
      </c>
      <c r="AQ631" s="183" t="s">
        <v>2113</v>
      </c>
      <c r="AS631" s="183" t="s">
        <v>1634</v>
      </c>
      <c r="AT631" s="183" t="s">
        <v>1817</v>
      </c>
      <c r="AU631" s="183" t="str">
        <f t="shared" si="18"/>
        <v>LSM</v>
      </c>
      <c r="AV631" s="324">
        <f t="shared" si="19"/>
        <v>16830</v>
      </c>
    </row>
    <row r="632" spans="1:48" x14ac:dyDescent="0.25">
      <c r="A632" s="319" t="s">
        <v>1867</v>
      </c>
      <c r="B632" s="319" t="s">
        <v>1823</v>
      </c>
      <c r="C632" s="319" t="s">
        <v>1868</v>
      </c>
      <c r="D632" s="319" t="s">
        <v>1869</v>
      </c>
      <c r="E632" s="320">
        <v>45696</v>
      </c>
      <c r="F632" s="319" t="s">
        <v>3335</v>
      </c>
      <c r="G632" s="319" t="s">
        <v>1633</v>
      </c>
      <c r="H632" s="319" t="s">
        <v>3295</v>
      </c>
      <c r="I632" s="319" t="s">
        <v>3332</v>
      </c>
      <c r="J632" s="319" t="s">
        <v>1633</v>
      </c>
      <c r="K632" s="319" t="s">
        <v>1635</v>
      </c>
      <c r="L632" s="320">
        <v>45696</v>
      </c>
      <c r="M632" s="319" t="s">
        <v>3333</v>
      </c>
      <c r="N632" s="319" t="s">
        <v>1633</v>
      </c>
      <c r="O632" s="320"/>
      <c r="P632" s="319" t="s">
        <v>3236</v>
      </c>
      <c r="Q632" s="319" t="s">
        <v>89</v>
      </c>
      <c r="R632" s="321">
        <v>1.26</v>
      </c>
      <c r="S632" s="319" t="s">
        <v>89</v>
      </c>
      <c r="T632" s="321">
        <v>1.26</v>
      </c>
      <c r="U632" s="319" t="s">
        <v>282</v>
      </c>
      <c r="V632" s="319" t="s">
        <v>3237</v>
      </c>
      <c r="W632" s="319" t="s">
        <v>1633</v>
      </c>
      <c r="X632" s="319" t="s">
        <v>1633</v>
      </c>
      <c r="Y632" s="319" t="s">
        <v>1633</v>
      </c>
      <c r="Z632" s="319" t="s">
        <v>1633</v>
      </c>
      <c r="AA632" s="319" t="s">
        <v>1874</v>
      </c>
      <c r="AB632" s="319" t="s">
        <v>1633</v>
      </c>
      <c r="AC632" s="320">
        <v>45696</v>
      </c>
      <c r="AD632" s="319"/>
      <c r="AE632" s="319"/>
      <c r="AF632" s="319" t="s">
        <v>1633</v>
      </c>
      <c r="AG632" s="319" t="s">
        <v>1633</v>
      </c>
      <c r="AH632" s="319" t="s">
        <v>3238</v>
      </c>
      <c r="AI632" s="319" t="s">
        <v>3239</v>
      </c>
      <c r="AJ632" s="322">
        <v>2</v>
      </c>
      <c r="AK632" s="319" t="s">
        <v>1709</v>
      </c>
      <c r="AL632" s="323" t="s">
        <v>1877</v>
      </c>
      <c r="AM632" s="319" t="s">
        <v>2305</v>
      </c>
      <c r="AN632" s="319" t="s">
        <v>2306</v>
      </c>
      <c r="AO632" s="319" t="s">
        <v>1633</v>
      </c>
      <c r="AP632" s="183" t="s">
        <v>1880</v>
      </c>
      <c r="AQ632" s="183" t="s">
        <v>2113</v>
      </c>
      <c r="AS632" s="183" t="s">
        <v>1634</v>
      </c>
      <c r="AT632" s="183" t="s">
        <v>1817</v>
      </c>
      <c r="AU632" s="183" t="str">
        <f t="shared" si="18"/>
        <v>LSM</v>
      </c>
      <c r="AV632" s="324">
        <f t="shared" si="19"/>
        <v>20790</v>
      </c>
    </row>
    <row r="633" spans="1:48" x14ac:dyDescent="0.25">
      <c r="A633" s="319" t="s">
        <v>1867</v>
      </c>
      <c r="B633" s="319" t="s">
        <v>1823</v>
      </c>
      <c r="C633" s="319" t="s">
        <v>1868</v>
      </c>
      <c r="D633" s="319" t="s">
        <v>1888</v>
      </c>
      <c r="E633" s="320">
        <v>45698</v>
      </c>
      <c r="F633" s="319" t="s">
        <v>1633</v>
      </c>
      <c r="G633" s="319" t="s">
        <v>1633</v>
      </c>
      <c r="H633" s="319" t="s">
        <v>3240</v>
      </c>
      <c r="I633" s="319" t="s">
        <v>3336</v>
      </c>
      <c r="J633" s="319" t="s">
        <v>1633</v>
      </c>
      <c r="K633" s="319" t="s">
        <v>454</v>
      </c>
      <c r="L633" s="320">
        <v>45698</v>
      </c>
      <c r="M633" s="319" t="s">
        <v>2173</v>
      </c>
      <c r="N633" s="319" t="s">
        <v>3337</v>
      </c>
      <c r="O633" s="320"/>
      <c r="P633" s="319" t="s">
        <v>3236</v>
      </c>
      <c r="Q633" s="319" t="s">
        <v>1534</v>
      </c>
      <c r="R633" s="322">
        <v>4050000</v>
      </c>
      <c r="S633" s="319" t="s">
        <v>89</v>
      </c>
      <c r="T633" s="321">
        <v>248.68</v>
      </c>
      <c r="U633" s="319" t="s">
        <v>282</v>
      </c>
      <c r="V633" s="319" t="s">
        <v>3237</v>
      </c>
      <c r="W633" s="319" t="s">
        <v>1633</v>
      </c>
      <c r="X633" s="319" t="s">
        <v>1633</v>
      </c>
      <c r="Y633" s="319" t="s">
        <v>1633</v>
      </c>
      <c r="Z633" s="319" t="s">
        <v>1633</v>
      </c>
      <c r="AA633" s="319" t="s">
        <v>1874</v>
      </c>
      <c r="AB633" s="319" t="s">
        <v>1633</v>
      </c>
      <c r="AC633" s="320">
        <v>45698</v>
      </c>
      <c r="AD633" s="319"/>
      <c r="AE633" s="319"/>
      <c r="AF633" s="319" t="s">
        <v>1633</v>
      </c>
      <c r="AG633" s="319" t="s">
        <v>3327</v>
      </c>
      <c r="AH633" s="319" t="s">
        <v>3238</v>
      </c>
      <c r="AI633" s="319" t="s">
        <v>3239</v>
      </c>
      <c r="AJ633" s="322">
        <v>30</v>
      </c>
      <c r="AK633" s="319" t="s">
        <v>1935</v>
      </c>
      <c r="AL633" s="323" t="s">
        <v>1877</v>
      </c>
      <c r="AM633" s="319" t="s">
        <v>1633</v>
      </c>
      <c r="AN633" s="319" t="s">
        <v>1633</v>
      </c>
      <c r="AO633" s="319" t="s">
        <v>1633</v>
      </c>
      <c r="AP633" s="183" t="s">
        <v>1880</v>
      </c>
      <c r="AQ633" s="183" t="s">
        <v>2113</v>
      </c>
      <c r="AS633" s="183" t="s">
        <v>1641</v>
      </c>
      <c r="AT633" s="183" t="s">
        <v>1817</v>
      </c>
      <c r="AU633" s="183" t="str">
        <f t="shared" ref="AU633:AU696" si="20">LEFT(V633,3)</f>
        <v>LSM</v>
      </c>
      <c r="AV633" s="324">
        <f t="shared" ref="AV633:AV696" si="21">IF(Q633="USD",R633*16500,IF(Q633="IDR",R633,T633*16500))</f>
        <v>4050000</v>
      </c>
    </row>
    <row r="634" spans="1:48" x14ac:dyDescent="0.25">
      <c r="A634" s="319" t="s">
        <v>1867</v>
      </c>
      <c r="B634" s="319" t="s">
        <v>1823</v>
      </c>
      <c r="C634" s="319" t="s">
        <v>1868</v>
      </c>
      <c r="D634" s="319" t="s">
        <v>1888</v>
      </c>
      <c r="E634" s="320">
        <v>45698</v>
      </c>
      <c r="F634" s="319" t="s">
        <v>1633</v>
      </c>
      <c r="G634" s="319" t="s">
        <v>1633</v>
      </c>
      <c r="H634" s="319" t="s">
        <v>3240</v>
      </c>
      <c r="I634" s="319" t="s">
        <v>3338</v>
      </c>
      <c r="J634" s="319" t="s">
        <v>1633</v>
      </c>
      <c r="K634" s="319" t="s">
        <v>454</v>
      </c>
      <c r="L634" s="320">
        <v>45698</v>
      </c>
      <c r="M634" s="319" t="s">
        <v>2173</v>
      </c>
      <c r="N634" s="319" t="s">
        <v>2174</v>
      </c>
      <c r="O634" s="320"/>
      <c r="P634" s="319" t="s">
        <v>3236</v>
      </c>
      <c r="Q634" s="319" t="s">
        <v>1534</v>
      </c>
      <c r="R634" s="322">
        <v>8000000</v>
      </c>
      <c r="S634" s="319" t="s">
        <v>89</v>
      </c>
      <c r="T634" s="321">
        <v>491.22</v>
      </c>
      <c r="U634" s="319" t="s">
        <v>282</v>
      </c>
      <c r="V634" s="319" t="s">
        <v>3237</v>
      </c>
      <c r="W634" s="319" t="s">
        <v>1633</v>
      </c>
      <c r="X634" s="319" t="s">
        <v>1633</v>
      </c>
      <c r="Y634" s="319" t="s">
        <v>1633</v>
      </c>
      <c r="Z634" s="319" t="s">
        <v>1633</v>
      </c>
      <c r="AA634" s="319" t="s">
        <v>1874</v>
      </c>
      <c r="AB634" s="319" t="s">
        <v>1633</v>
      </c>
      <c r="AC634" s="320">
        <v>45698</v>
      </c>
      <c r="AD634" s="319"/>
      <c r="AE634" s="319"/>
      <c r="AF634" s="319" t="s">
        <v>1633</v>
      </c>
      <c r="AG634" s="319" t="s">
        <v>2175</v>
      </c>
      <c r="AH634" s="319" t="s">
        <v>3238</v>
      </c>
      <c r="AI634" s="319" t="s">
        <v>3239</v>
      </c>
      <c r="AJ634" s="322">
        <v>5</v>
      </c>
      <c r="AK634" s="319" t="s">
        <v>1709</v>
      </c>
      <c r="AL634" s="323" t="s">
        <v>1877</v>
      </c>
      <c r="AM634" s="319" t="s">
        <v>1633</v>
      </c>
      <c r="AN634" s="319" t="s">
        <v>1633</v>
      </c>
      <c r="AO634" s="319" t="s">
        <v>1633</v>
      </c>
      <c r="AP634" s="183" t="s">
        <v>1880</v>
      </c>
      <c r="AQ634" s="183" t="s">
        <v>2113</v>
      </c>
      <c r="AS634" s="183" t="s">
        <v>1641</v>
      </c>
      <c r="AT634" s="183" t="s">
        <v>1817</v>
      </c>
      <c r="AU634" s="183" t="str">
        <f t="shared" si="20"/>
        <v>LSM</v>
      </c>
      <c r="AV634" s="324">
        <f t="shared" si="21"/>
        <v>8000000</v>
      </c>
    </row>
    <row r="635" spans="1:48" x14ac:dyDescent="0.25">
      <c r="A635" s="319" t="s">
        <v>1867</v>
      </c>
      <c r="B635" s="319" t="s">
        <v>1823</v>
      </c>
      <c r="C635" s="319" t="s">
        <v>1868</v>
      </c>
      <c r="D635" s="319" t="s">
        <v>1869</v>
      </c>
      <c r="E635" s="320">
        <v>45701</v>
      </c>
      <c r="F635" s="319" t="s">
        <v>3339</v>
      </c>
      <c r="G635" s="319" t="s">
        <v>1633</v>
      </c>
      <c r="H635" s="319" t="s">
        <v>3295</v>
      </c>
      <c r="I635" s="319" t="s">
        <v>3340</v>
      </c>
      <c r="J635" s="319" t="s">
        <v>1633</v>
      </c>
      <c r="K635" s="319" t="s">
        <v>1635</v>
      </c>
      <c r="L635" s="320">
        <v>45701</v>
      </c>
      <c r="M635" s="319" t="s">
        <v>2195</v>
      </c>
      <c r="N635" s="319" t="s">
        <v>1633</v>
      </c>
      <c r="O635" s="320"/>
      <c r="P635" s="319" t="s">
        <v>3236</v>
      </c>
      <c r="Q635" s="319" t="s">
        <v>89</v>
      </c>
      <c r="R635" s="321">
        <v>236.87</v>
      </c>
      <c r="S635" s="319" t="s">
        <v>89</v>
      </c>
      <c r="T635" s="321">
        <v>236.87</v>
      </c>
      <c r="U635" s="319" t="s">
        <v>282</v>
      </c>
      <c r="V635" s="319" t="s">
        <v>3237</v>
      </c>
      <c r="W635" s="319" t="s">
        <v>1633</v>
      </c>
      <c r="X635" s="319" t="s">
        <v>1633</v>
      </c>
      <c r="Y635" s="319" t="s">
        <v>1633</v>
      </c>
      <c r="Z635" s="319" t="s">
        <v>1633</v>
      </c>
      <c r="AA635" s="319" t="s">
        <v>1874</v>
      </c>
      <c r="AB635" s="319" t="s">
        <v>1633</v>
      </c>
      <c r="AC635" s="320">
        <v>45701</v>
      </c>
      <c r="AD635" s="319"/>
      <c r="AE635" s="319"/>
      <c r="AF635" s="319" t="s">
        <v>1633</v>
      </c>
      <c r="AG635" s="319" t="s">
        <v>1633</v>
      </c>
      <c r="AH635" s="319" t="s">
        <v>3238</v>
      </c>
      <c r="AI635" s="319" t="s">
        <v>3239</v>
      </c>
      <c r="AJ635" s="322">
        <v>3</v>
      </c>
      <c r="AK635" s="319" t="s">
        <v>1709</v>
      </c>
      <c r="AL635" s="323" t="s">
        <v>1877</v>
      </c>
      <c r="AM635" s="319" t="s">
        <v>3341</v>
      </c>
      <c r="AN635" s="319" t="s">
        <v>3342</v>
      </c>
      <c r="AO635" s="319" t="s">
        <v>1633</v>
      </c>
      <c r="AP635" s="183" t="s">
        <v>1880</v>
      </c>
      <c r="AQ635" s="183" t="s">
        <v>2113</v>
      </c>
      <c r="AS635" s="183" t="s">
        <v>1634</v>
      </c>
      <c r="AT635" s="183" t="s">
        <v>1817</v>
      </c>
      <c r="AU635" s="183" t="str">
        <f t="shared" si="20"/>
        <v>LSM</v>
      </c>
      <c r="AV635" s="324">
        <f t="shared" si="21"/>
        <v>3908355</v>
      </c>
    </row>
    <row r="636" spans="1:48" x14ac:dyDescent="0.25">
      <c r="A636" s="319" t="s">
        <v>1867</v>
      </c>
      <c r="B636" s="319" t="s">
        <v>1823</v>
      </c>
      <c r="C636" s="319" t="s">
        <v>1868</v>
      </c>
      <c r="D636" s="319" t="s">
        <v>1888</v>
      </c>
      <c r="E636" s="320">
        <v>45701</v>
      </c>
      <c r="F636" s="319" t="s">
        <v>1633</v>
      </c>
      <c r="G636" s="319" t="s">
        <v>1633</v>
      </c>
      <c r="H636" s="319" t="s">
        <v>3240</v>
      </c>
      <c r="I636" s="319" t="s">
        <v>3343</v>
      </c>
      <c r="J636" s="319" t="s">
        <v>1633</v>
      </c>
      <c r="K636" s="319" t="s">
        <v>454</v>
      </c>
      <c r="L636" s="320">
        <v>45701</v>
      </c>
      <c r="M636" s="319" t="s">
        <v>2195</v>
      </c>
      <c r="N636" s="319" t="s">
        <v>2208</v>
      </c>
      <c r="O636" s="320"/>
      <c r="P636" s="319" t="s">
        <v>3236</v>
      </c>
      <c r="Q636" s="319" t="s">
        <v>1534</v>
      </c>
      <c r="R636" s="322">
        <v>100000</v>
      </c>
      <c r="S636" s="319" t="s">
        <v>89</v>
      </c>
      <c r="T636" s="321">
        <v>6.11</v>
      </c>
      <c r="U636" s="319" t="s">
        <v>282</v>
      </c>
      <c r="V636" s="319" t="s">
        <v>3237</v>
      </c>
      <c r="W636" s="319" t="s">
        <v>1633</v>
      </c>
      <c r="X636" s="319" t="s">
        <v>1633</v>
      </c>
      <c r="Y636" s="319" t="s">
        <v>1633</v>
      </c>
      <c r="Z636" s="319" t="s">
        <v>1633</v>
      </c>
      <c r="AA636" s="319" t="s">
        <v>1874</v>
      </c>
      <c r="AB636" s="319" t="s">
        <v>1633</v>
      </c>
      <c r="AC636" s="320">
        <v>45701</v>
      </c>
      <c r="AD636" s="319"/>
      <c r="AE636" s="319"/>
      <c r="AF636" s="319" t="s">
        <v>1633</v>
      </c>
      <c r="AG636" s="319" t="s">
        <v>2209</v>
      </c>
      <c r="AH636" s="319" t="s">
        <v>3238</v>
      </c>
      <c r="AI636" s="319" t="s">
        <v>3239</v>
      </c>
      <c r="AJ636" s="322">
        <v>1</v>
      </c>
      <c r="AK636" s="319" t="s">
        <v>1709</v>
      </c>
      <c r="AL636" s="323" t="s">
        <v>1877</v>
      </c>
      <c r="AM636" s="319" t="s">
        <v>1633</v>
      </c>
      <c r="AN636" s="319" t="s">
        <v>1633</v>
      </c>
      <c r="AO636" s="319" t="s">
        <v>1633</v>
      </c>
      <c r="AP636" s="183" t="s">
        <v>1880</v>
      </c>
      <c r="AQ636" s="183" t="s">
        <v>2113</v>
      </c>
      <c r="AS636" s="183" t="s">
        <v>1641</v>
      </c>
      <c r="AT636" s="183" t="s">
        <v>1817</v>
      </c>
      <c r="AU636" s="183" t="str">
        <f t="shared" si="20"/>
        <v>LSM</v>
      </c>
      <c r="AV636" s="324">
        <f t="shared" si="21"/>
        <v>100000</v>
      </c>
    </row>
    <row r="637" spans="1:48" x14ac:dyDescent="0.25">
      <c r="A637" s="319" t="s">
        <v>1867</v>
      </c>
      <c r="B637" s="319" t="s">
        <v>1823</v>
      </c>
      <c r="C637" s="319" t="s">
        <v>1868</v>
      </c>
      <c r="D637" s="319" t="s">
        <v>1888</v>
      </c>
      <c r="E637" s="320">
        <v>45702</v>
      </c>
      <c r="F637" s="319" t="s">
        <v>1633</v>
      </c>
      <c r="G637" s="319" t="s">
        <v>3344</v>
      </c>
      <c r="H637" s="319" t="s">
        <v>3240</v>
      </c>
      <c r="I637" s="319" t="s">
        <v>3345</v>
      </c>
      <c r="J637" s="319" t="s">
        <v>1633</v>
      </c>
      <c r="K637" s="319" t="s">
        <v>454</v>
      </c>
      <c r="L637" s="320">
        <v>45702</v>
      </c>
      <c r="M637" s="319" t="s">
        <v>3346</v>
      </c>
      <c r="N637" s="319" t="s">
        <v>3347</v>
      </c>
      <c r="O637" s="320"/>
      <c r="P637" s="319" t="s">
        <v>3236</v>
      </c>
      <c r="Q637" s="319" t="s">
        <v>1914</v>
      </c>
      <c r="R637" s="321">
        <v>53475</v>
      </c>
      <c r="S637" s="319" t="s">
        <v>89</v>
      </c>
      <c r="T637" s="321">
        <v>7330.35</v>
      </c>
      <c r="U637" s="319" t="s">
        <v>282</v>
      </c>
      <c r="V637" s="319" t="s">
        <v>3237</v>
      </c>
      <c r="W637" s="319" t="s">
        <v>1633</v>
      </c>
      <c r="X637" s="319" t="s">
        <v>1633</v>
      </c>
      <c r="Y637" s="319" t="s">
        <v>1633</v>
      </c>
      <c r="Z637" s="319" t="s">
        <v>1633</v>
      </c>
      <c r="AA637" s="319" t="s">
        <v>1874</v>
      </c>
      <c r="AB637" s="319" t="s">
        <v>1633</v>
      </c>
      <c r="AC637" s="320">
        <v>45702</v>
      </c>
      <c r="AD637" s="319"/>
      <c r="AE637" s="319"/>
      <c r="AF637" s="319" t="s">
        <v>1633</v>
      </c>
      <c r="AG637" s="319" t="s">
        <v>3348</v>
      </c>
      <c r="AH637" s="319" t="s">
        <v>3238</v>
      </c>
      <c r="AI637" s="319" t="s">
        <v>3239</v>
      </c>
      <c r="AJ637" s="322">
        <v>1</v>
      </c>
      <c r="AK637" s="319" t="s">
        <v>1709</v>
      </c>
      <c r="AL637" s="323" t="s">
        <v>1877</v>
      </c>
      <c r="AM637" s="319" t="s">
        <v>1633</v>
      </c>
      <c r="AN637" s="319" t="s">
        <v>1633</v>
      </c>
      <c r="AO637" s="319" t="s">
        <v>1633</v>
      </c>
      <c r="AP637" s="183" t="s">
        <v>1880</v>
      </c>
      <c r="AQ637" s="183" t="s">
        <v>2113</v>
      </c>
      <c r="AS637" s="183" t="s">
        <v>1641</v>
      </c>
      <c r="AT637" s="183" t="s">
        <v>1817</v>
      </c>
      <c r="AU637" s="183" t="str">
        <f t="shared" si="20"/>
        <v>LSM</v>
      </c>
      <c r="AV637" s="324">
        <f t="shared" si="21"/>
        <v>120950775</v>
      </c>
    </row>
    <row r="638" spans="1:48" x14ac:dyDescent="0.25">
      <c r="A638" s="319" t="s">
        <v>1867</v>
      </c>
      <c r="B638" s="319" t="s">
        <v>1823</v>
      </c>
      <c r="C638" s="319" t="s">
        <v>1868</v>
      </c>
      <c r="D638" s="319" t="s">
        <v>1882</v>
      </c>
      <c r="E638" s="320">
        <v>45705</v>
      </c>
      <c r="F638" s="319" t="s">
        <v>2222</v>
      </c>
      <c r="G638" s="319" t="s">
        <v>1884</v>
      </c>
      <c r="H638" s="319" t="s">
        <v>1582</v>
      </c>
      <c r="I638" s="319" t="s">
        <v>2223</v>
      </c>
      <c r="J638" s="319" t="s">
        <v>1633</v>
      </c>
      <c r="K638" s="319" t="s">
        <v>1374</v>
      </c>
      <c r="L638" s="320">
        <v>45705</v>
      </c>
      <c r="M638" s="319" t="s">
        <v>1886</v>
      </c>
      <c r="N638" s="319" t="s">
        <v>1940</v>
      </c>
      <c r="O638" s="320"/>
      <c r="P638" s="319" t="s">
        <v>3236</v>
      </c>
      <c r="Q638" s="319" t="s">
        <v>1534</v>
      </c>
      <c r="R638" s="322">
        <v>3156196</v>
      </c>
      <c r="S638" s="319" t="s">
        <v>89</v>
      </c>
      <c r="T638" s="321">
        <v>192.96</v>
      </c>
      <c r="U638" s="319" t="s">
        <v>282</v>
      </c>
      <c r="V638" s="319" t="s">
        <v>3237</v>
      </c>
      <c r="W638" s="319" t="s">
        <v>1633</v>
      </c>
      <c r="X638" s="319" t="s">
        <v>1633</v>
      </c>
      <c r="Y638" s="319" t="s">
        <v>1633</v>
      </c>
      <c r="Z638" s="319" t="s">
        <v>1633</v>
      </c>
      <c r="AA638" s="319" t="s">
        <v>1874</v>
      </c>
      <c r="AB638" s="319" t="s">
        <v>1633</v>
      </c>
      <c r="AC638" s="320">
        <v>45705</v>
      </c>
      <c r="AD638" s="319"/>
      <c r="AE638" s="319"/>
      <c r="AF638" s="319" t="s">
        <v>1633</v>
      </c>
      <c r="AG638" s="319" t="s">
        <v>1633</v>
      </c>
      <c r="AH638" s="319" t="s">
        <v>3238</v>
      </c>
      <c r="AI638" s="319" t="s">
        <v>3239</v>
      </c>
      <c r="AJ638" s="325">
        <v>0</v>
      </c>
      <c r="AK638" s="319" t="s">
        <v>1633</v>
      </c>
      <c r="AL638" s="319" t="s">
        <v>1633</v>
      </c>
      <c r="AM638" s="319" t="s">
        <v>1633</v>
      </c>
      <c r="AN638" s="319" t="s">
        <v>1633</v>
      </c>
      <c r="AO638" s="319" t="s">
        <v>1633</v>
      </c>
      <c r="AP638" s="183" t="s">
        <v>1880</v>
      </c>
      <c r="AQ638" s="183" t="s">
        <v>2113</v>
      </c>
      <c r="AS638" s="183" t="s">
        <v>1640</v>
      </c>
      <c r="AT638" s="183" t="s">
        <v>1817</v>
      </c>
      <c r="AU638" s="183" t="str">
        <f t="shared" si="20"/>
        <v>LSM</v>
      </c>
      <c r="AV638" s="324">
        <f t="shared" si="21"/>
        <v>3156196</v>
      </c>
    </row>
    <row r="639" spans="1:48" x14ac:dyDescent="0.25">
      <c r="A639" s="319" t="s">
        <v>1867</v>
      </c>
      <c r="B639" s="319" t="s">
        <v>1823</v>
      </c>
      <c r="C639" s="319" t="s">
        <v>1868</v>
      </c>
      <c r="D639" s="319" t="s">
        <v>1869</v>
      </c>
      <c r="E639" s="320">
        <v>45705</v>
      </c>
      <c r="F639" s="319" t="s">
        <v>3349</v>
      </c>
      <c r="G639" s="319" t="s">
        <v>1633</v>
      </c>
      <c r="H639" s="319" t="s">
        <v>3295</v>
      </c>
      <c r="I639" s="319" t="s">
        <v>3350</v>
      </c>
      <c r="J639" s="319" t="s">
        <v>1633</v>
      </c>
      <c r="K639" s="319" t="s">
        <v>1635</v>
      </c>
      <c r="L639" s="320">
        <v>45705</v>
      </c>
      <c r="M639" s="319" t="s">
        <v>2225</v>
      </c>
      <c r="N639" s="319" t="s">
        <v>1633</v>
      </c>
      <c r="O639" s="320"/>
      <c r="P639" s="319" t="s">
        <v>3236</v>
      </c>
      <c r="Q639" s="319" t="s">
        <v>89</v>
      </c>
      <c r="R639" s="321">
        <v>6.5</v>
      </c>
      <c r="S639" s="319" t="s">
        <v>89</v>
      </c>
      <c r="T639" s="321">
        <v>6.5</v>
      </c>
      <c r="U639" s="319" t="s">
        <v>282</v>
      </c>
      <c r="V639" s="319" t="s">
        <v>3237</v>
      </c>
      <c r="W639" s="319" t="s">
        <v>1633</v>
      </c>
      <c r="X639" s="319" t="s">
        <v>1633</v>
      </c>
      <c r="Y639" s="319" t="s">
        <v>1633</v>
      </c>
      <c r="Z639" s="319" t="s">
        <v>1633</v>
      </c>
      <c r="AA639" s="319" t="s">
        <v>1874</v>
      </c>
      <c r="AB639" s="319" t="s">
        <v>1633</v>
      </c>
      <c r="AC639" s="320">
        <v>45705</v>
      </c>
      <c r="AD639" s="319"/>
      <c r="AE639" s="319"/>
      <c r="AF639" s="319" t="s">
        <v>1633</v>
      </c>
      <c r="AG639" s="319" t="s">
        <v>1633</v>
      </c>
      <c r="AH639" s="319" t="s">
        <v>3238</v>
      </c>
      <c r="AI639" s="319" t="s">
        <v>3239</v>
      </c>
      <c r="AJ639" s="322">
        <v>2</v>
      </c>
      <c r="AK639" s="319" t="s">
        <v>2039</v>
      </c>
      <c r="AL639" s="323" t="s">
        <v>1877</v>
      </c>
      <c r="AM639" s="319" t="s">
        <v>2059</v>
      </c>
      <c r="AN639" s="319" t="s">
        <v>2060</v>
      </c>
      <c r="AO639" s="319" t="s">
        <v>1633</v>
      </c>
      <c r="AP639" s="183" t="s">
        <v>1880</v>
      </c>
      <c r="AQ639" s="183" t="s">
        <v>2113</v>
      </c>
      <c r="AS639" s="183" t="s">
        <v>1634</v>
      </c>
      <c r="AT639" s="183" t="s">
        <v>1817</v>
      </c>
      <c r="AU639" s="183" t="str">
        <f t="shared" si="20"/>
        <v>LSM</v>
      </c>
      <c r="AV639" s="324">
        <f t="shared" si="21"/>
        <v>107250</v>
      </c>
    </row>
    <row r="640" spans="1:48" x14ac:dyDescent="0.25">
      <c r="A640" s="319" t="s">
        <v>1867</v>
      </c>
      <c r="B640" s="319" t="s">
        <v>1823</v>
      </c>
      <c r="C640" s="319" t="s">
        <v>1868</v>
      </c>
      <c r="D640" s="319" t="s">
        <v>1869</v>
      </c>
      <c r="E640" s="320">
        <v>45705</v>
      </c>
      <c r="F640" s="319" t="s">
        <v>3351</v>
      </c>
      <c r="G640" s="319" t="s">
        <v>1633</v>
      </c>
      <c r="H640" s="319" t="s">
        <v>3295</v>
      </c>
      <c r="I640" s="319" t="s">
        <v>3350</v>
      </c>
      <c r="J640" s="319" t="s">
        <v>1633</v>
      </c>
      <c r="K640" s="319" t="s">
        <v>1635</v>
      </c>
      <c r="L640" s="320">
        <v>45705</v>
      </c>
      <c r="M640" s="319" t="s">
        <v>2225</v>
      </c>
      <c r="N640" s="319" t="s">
        <v>1633</v>
      </c>
      <c r="O640" s="320"/>
      <c r="P640" s="319" t="s">
        <v>3236</v>
      </c>
      <c r="Q640" s="319" t="s">
        <v>89</v>
      </c>
      <c r="R640" s="321">
        <v>1.01</v>
      </c>
      <c r="S640" s="319" t="s">
        <v>89</v>
      </c>
      <c r="T640" s="321">
        <v>1.01</v>
      </c>
      <c r="U640" s="319" t="s">
        <v>282</v>
      </c>
      <c r="V640" s="319" t="s">
        <v>3237</v>
      </c>
      <c r="W640" s="319" t="s">
        <v>1633</v>
      </c>
      <c r="X640" s="319" t="s">
        <v>1633</v>
      </c>
      <c r="Y640" s="319" t="s">
        <v>1633</v>
      </c>
      <c r="Z640" s="319" t="s">
        <v>1633</v>
      </c>
      <c r="AA640" s="319" t="s">
        <v>1874</v>
      </c>
      <c r="AB640" s="319" t="s">
        <v>1633</v>
      </c>
      <c r="AC640" s="320">
        <v>45705</v>
      </c>
      <c r="AD640" s="319"/>
      <c r="AE640" s="319"/>
      <c r="AF640" s="319" t="s">
        <v>1633</v>
      </c>
      <c r="AG640" s="319" t="s">
        <v>1633</v>
      </c>
      <c r="AH640" s="319" t="s">
        <v>3238</v>
      </c>
      <c r="AI640" s="319" t="s">
        <v>3239</v>
      </c>
      <c r="AJ640" s="322">
        <v>5</v>
      </c>
      <c r="AK640" s="319" t="s">
        <v>1709</v>
      </c>
      <c r="AL640" s="323" t="s">
        <v>1877</v>
      </c>
      <c r="AM640" s="319" t="s">
        <v>3352</v>
      </c>
      <c r="AN640" s="319" t="s">
        <v>3353</v>
      </c>
      <c r="AO640" s="319" t="s">
        <v>1633</v>
      </c>
      <c r="AP640" s="183" t="s">
        <v>1880</v>
      </c>
      <c r="AQ640" s="183" t="s">
        <v>2113</v>
      </c>
      <c r="AS640" s="183" t="s">
        <v>1634</v>
      </c>
      <c r="AT640" s="183" t="s">
        <v>1817</v>
      </c>
      <c r="AU640" s="183" t="str">
        <f t="shared" si="20"/>
        <v>LSM</v>
      </c>
      <c r="AV640" s="324">
        <f t="shared" si="21"/>
        <v>16665</v>
      </c>
    </row>
    <row r="641" spans="1:48" x14ac:dyDescent="0.25">
      <c r="A641" s="319" t="s">
        <v>1867</v>
      </c>
      <c r="B641" s="319" t="s">
        <v>1823</v>
      </c>
      <c r="C641" s="319" t="s">
        <v>1868</v>
      </c>
      <c r="D641" s="319" t="s">
        <v>1869</v>
      </c>
      <c r="E641" s="320">
        <v>45705</v>
      </c>
      <c r="F641" s="319" t="s">
        <v>3354</v>
      </c>
      <c r="G641" s="319" t="s">
        <v>1633</v>
      </c>
      <c r="H641" s="319" t="s">
        <v>3295</v>
      </c>
      <c r="I641" s="319" t="s">
        <v>3350</v>
      </c>
      <c r="J641" s="319" t="s">
        <v>1633</v>
      </c>
      <c r="K641" s="319" t="s">
        <v>1635</v>
      </c>
      <c r="L641" s="320">
        <v>45705</v>
      </c>
      <c r="M641" s="319" t="s">
        <v>2225</v>
      </c>
      <c r="N641" s="319" t="s">
        <v>1633</v>
      </c>
      <c r="O641" s="320"/>
      <c r="P641" s="319" t="s">
        <v>3236</v>
      </c>
      <c r="Q641" s="319" t="s">
        <v>89</v>
      </c>
      <c r="R641" s="321">
        <v>1.1399999999999999</v>
      </c>
      <c r="S641" s="319" t="s">
        <v>89</v>
      </c>
      <c r="T641" s="321">
        <v>1.1399999999999999</v>
      </c>
      <c r="U641" s="319" t="s">
        <v>282</v>
      </c>
      <c r="V641" s="319" t="s">
        <v>3237</v>
      </c>
      <c r="W641" s="319" t="s">
        <v>1633</v>
      </c>
      <c r="X641" s="319" t="s">
        <v>1633</v>
      </c>
      <c r="Y641" s="319" t="s">
        <v>1633</v>
      </c>
      <c r="Z641" s="319" t="s">
        <v>1633</v>
      </c>
      <c r="AA641" s="319" t="s">
        <v>1874</v>
      </c>
      <c r="AB641" s="319" t="s">
        <v>1633</v>
      </c>
      <c r="AC641" s="320">
        <v>45705</v>
      </c>
      <c r="AD641" s="319"/>
      <c r="AE641" s="319"/>
      <c r="AF641" s="319" t="s">
        <v>1633</v>
      </c>
      <c r="AG641" s="319" t="s">
        <v>1633</v>
      </c>
      <c r="AH641" s="319" t="s">
        <v>3238</v>
      </c>
      <c r="AI641" s="319" t="s">
        <v>3239</v>
      </c>
      <c r="AJ641" s="322">
        <v>5</v>
      </c>
      <c r="AK641" s="319" t="s">
        <v>1709</v>
      </c>
      <c r="AL641" s="323" t="s">
        <v>1877</v>
      </c>
      <c r="AM641" s="319" t="s">
        <v>2165</v>
      </c>
      <c r="AN641" s="319" t="s">
        <v>2166</v>
      </c>
      <c r="AO641" s="319" t="s">
        <v>1633</v>
      </c>
      <c r="AP641" s="183" t="s">
        <v>1880</v>
      </c>
      <c r="AQ641" s="183" t="s">
        <v>2113</v>
      </c>
      <c r="AS641" s="183" t="s">
        <v>1634</v>
      </c>
      <c r="AT641" s="183" t="s">
        <v>1817</v>
      </c>
      <c r="AU641" s="183" t="str">
        <f t="shared" si="20"/>
        <v>LSM</v>
      </c>
      <c r="AV641" s="324">
        <f t="shared" si="21"/>
        <v>18810</v>
      </c>
    </row>
    <row r="642" spans="1:48" x14ac:dyDescent="0.25">
      <c r="A642" s="319" t="s">
        <v>1867</v>
      </c>
      <c r="B642" s="319" t="s">
        <v>1823</v>
      </c>
      <c r="C642" s="319" t="s">
        <v>1868</v>
      </c>
      <c r="D642" s="319" t="s">
        <v>1888</v>
      </c>
      <c r="E642" s="320">
        <v>45705</v>
      </c>
      <c r="F642" s="319" t="s">
        <v>1633</v>
      </c>
      <c r="G642" s="319" t="s">
        <v>1633</v>
      </c>
      <c r="H642" s="319" t="s">
        <v>3240</v>
      </c>
      <c r="I642" s="319" t="s">
        <v>3355</v>
      </c>
      <c r="J642" s="319" t="s">
        <v>1633</v>
      </c>
      <c r="K642" s="319" t="s">
        <v>454</v>
      </c>
      <c r="L642" s="320">
        <v>45705</v>
      </c>
      <c r="M642" s="319" t="s">
        <v>2225</v>
      </c>
      <c r="N642" s="319" t="s">
        <v>3356</v>
      </c>
      <c r="O642" s="320"/>
      <c r="P642" s="319" t="s">
        <v>3236</v>
      </c>
      <c r="Q642" s="319" t="s">
        <v>1534</v>
      </c>
      <c r="R642" s="322">
        <v>150000</v>
      </c>
      <c r="S642" s="319" t="s">
        <v>89</v>
      </c>
      <c r="T642" s="321">
        <v>9.17</v>
      </c>
      <c r="U642" s="319" t="s">
        <v>282</v>
      </c>
      <c r="V642" s="319" t="s">
        <v>3237</v>
      </c>
      <c r="W642" s="319" t="s">
        <v>1633</v>
      </c>
      <c r="X642" s="319" t="s">
        <v>1633</v>
      </c>
      <c r="Y642" s="319" t="s">
        <v>1633</v>
      </c>
      <c r="Z642" s="319" t="s">
        <v>1633</v>
      </c>
      <c r="AA642" s="319" t="s">
        <v>1874</v>
      </c>
      <c r="AB642" s="319" t="s">
        <v>1633</v>
      </c>
      <c r="AC642" s="320">
        <v>45705</v>
      </c>
      <c r="AD642" s="319"/>
      <c r="AE642" s="319"/>
      <c r="AF642" s="319" t="s">
        <v>1633</v>
      </c>
      <c r="AG642" s="319" t="s">
        <v>3357</v>
      </c>
      <c r="AH642" s="319" t="s">
        <v>3238</v>
      </c>
      <c r="AI642" s="319" t="s">
        <v>3239</v>
      </c>
      <c r="AJ642" s="322">
        <v>1</v>
      </c>
      <c r="AK642" s="319" t="s">
        <v>1709</v>
      </c>
      <c r="AL642" s="323" t="s">
        <v>1877</v>
      </c>
      <c r="AM642" s="319" t="s">
        <v>1633</v>
      </c>
      <c r="AN642" s="319" t="s">
        <v>1633</v>
      </c>
      <c r="AO642" s="319" t="s">
        <v>1633</v>
      </c>
      <c r="AP642" s="183" t="s">
        <v>1880</v>
      </c>
      <c r="AQ642" s="183" t="s">
        <v>2113</v>
      </c>
      <c r="AS642" s="183" t="s">
        <v>1641</v>
      </c>
      <c r="AT642" s="183" t="s">
        <v>1817</v>
      </c>
      <c r="AU642" s="183" t="str">
        <f t="shared" si="20"/>
        <v>LSM</v>
      </c>
      <c r="AV642" s="324">
        <f t="shared" si="21"/>
        <v>150000</v>
      </c>
    </row>
    <row r="643" spans="1:48" x14ac:dyDescent="0.25">
      <c r="A643" s="319" t="s">
        <v>1867</v>
      </c>
      <c r="B643" s="319" t="s">
        <v>1823</v>
      </c>
      <c r="C643" s="319" t="s">
        <v>1868</v>
      </c>
      <c r="D643" s="319" t="s">
        <v>1888</v>
      </c>
      <c r="E643" s="320">
        <v>45705</v>
      </c>
      <c r="F643" s="319" t="s">
        <v>1633</v>
      </c>
      <c r="G643" s="319" t="s">
        <v>1633</v>
      </c>
      <c r="H643" s="319" t="s">
        <v>3240</v>
      </c>
      <c r="I643" s="319" t="s">
        <v>3358</v>
      </c>
      <c r="J643" s="319" t="s">
        <v>1633</v>
      </c>
      <c r="K643" s="319" t="s">
        <v>454</v>
      </c>
      <c r="L643" s="320">
        <v>45705</v>
      </c>
      <c r="M643" s="319" t="s">
        <v>2225</v>
      </c>
      <c r="N643" s="319" t="s">
        <v>3359</v>
      </c>
      <c r="O643" s="320"/>
      <c r="P643" s="319" t="s">
        <v>3236</v>
      </c>
      <c r="Q643" s="319" t="s">
        <v>1534</v>
      </c>
      <c r="R643" s="322">
        <v>340000</v>
      </c>
      <c r="S643" s="319" t="s">
        <v>89</v>
      </c>
      <c r="T643" s="321">
        <v>20.78</v>
      </c>
      <c r="U643" s="319" t="s">
        <v>282</v>
      </c>
      <c r="V643" s="319" t="s">
        <v>3237</v>
      </c>
      <c r="W643" s="319" t="s">
        <v>1633</v>
      </c>
      <c r="X643" s="319" t="s">
        <v>1633</v>
      </c>
      <c r="Y643" s="319" t="s">
        <v>1633</v>
      </c>
      <c r="Z643" s="319" t="s">
        <v>1633</v>
      </c>
      <c r="AA643" s="319" t="s">
        <v>1874</v>
      </c>
      <c r="AB643" s="319" t="s">
        <v>1633</v>
      </c>
      <c r="AC643" s="320">
        <v>45705</v>
      </c>
      <c r="AD643" s="319"/>
      <c r="AE643" s="319"/>
      <c r="AF643" s="319" t="s">
        <v>1633</v>
      </c>
      <c r="AG643" s="319" t="s">
        <v>3360</v>
      </c>
      <c r="AH643" s="319" t="s">
        <v>3238</v>
      </c>
      <c r="AI643" s="319" t="s">
        <v>3239</v>
      </c>
      <c r="AJ643" s="322">
        <v>4</v>
      </c>
      <c r="AK643" s="319" t="s">
        <v>1709</v>
      </c>
      <c r="AL643" s="323" t="s">
        <v>1877</v>
      </c>
      <c r="AM643" s="319" t="s">
        <v>1633</v>
      </c>
      <c r="AN643" s="319" t="s">
        <v>1633</v>
      </c>
      <c r="AO643" s="319" t="s">
        <v>1633</v>
      </c>
      <c r="AP643" s="183" t="s">
        <v>1880</v>
      </c>
      <c r="AQ643" s="183" t="s">
        <v>2113</v>
      </c>
      <c r="AS643" s="183" t="s">
        <v>1641</v>
      </c>
      <c r="AT643" s="183" t="s">
        <v>1817</v>
      </c>
      <c r="AU643" s="183" t="str">
        <f t="shared" si="20"/>
        <v>LSM</v>
      </c>
      <c r="AV643" s="324">
        <f t="shared" si="21"/>
        <v>340000</v>
      </c>
    </row>
    <row r="644" spans="1:48" x14ac:dyDescent="0.25">
      <c r="A644" s="319" t="s">
        <v>1867</v>
      </c>
      <c r="B644" s="319" t="s">
        <v>1823</v>
      </c>
      <c r="C644" s="319" t="s">
        <v>1868</v>
      </c>
      <c r="D644" s="319" t="s">
        <v>1888</v>
      </c>
      <c r="E644" s="320">
        <v>45705</v>
      </c>
      <c r="F644" s="319" t="s">
        <v>1633</v>
      </c>
      <c r="G644" s="319" t="s">
        <v>1633</v>
      </c>
      <c r="H644" s="319" t="s">
        <v>3240</v>
      </c>
      <c r="I644" s="319" t="s">
        <v>3361</v>
      </c>
      <c r="J644" s="319" t="s">
        <v>1633</v>
      </c>
      <c r="K644" s="319" t="s">
        <v>454</v>
      </c>
      <c r="L644" s="320">
        <v>45705</v>
      </c>
      <c r="M644" s="319" t="s">
        <v>2225</v>
      </c>
      <c r="N644" s="319" t="s">
        <v>3362</v>
      </c>
      <c r="O644" s="320"/>
      <c r="P644" s="319" t="s">
        <v>3236</v>
      </c>
      <c r="Q644" s="319" t="s">
        <v>1534</v>
      </c>
      <c r="R644" s="322">
        <v>1413000</v>
      </c>
      <c r="S644" s="319" t="s">
        <v>89</v>
      </c>
      <c r="T644" s="321">
        <v>86.39</v>
      </c>
      <c r="U644" s="319" t="s">
        <v>282</v>
      </c>
      <c r="V644" s="319" t="s">
        <v>3237</v>
      </c>
      <c r="W644" s="319" t="s">
        <v>1633</v>
      </c>
      <c r="X644" s="319" t="s">
        <v>1633</v>
      </c>
      <c r="Y644" s="319" t="s">
        <v>1633</v>
      </c>
      <c r="Z644" s="319" t="s">
        <v>1633</v>
      </c>
      <c r="AA644" s="319" t="s">
        <v>1874</v>
      </c>
      <c r="AB644" s="319" t="s">
        <v>1633</v>
      </c>
      <c r="AC644" s="320">
        <v>45705</v>
      </c>
      <c r="AD644" s="319"/>
      <c r="AE644" s="319"/>
      <c r="AF644" s="319" t="s">
        <v>1633</v>
      </c>
      <c r="AG644" s="319" t="s">
        <v>3363</v>
      </c>
      <c r="AH644" s="319" t="s">
        <v>3238</v>
      </c>
      <c r="AI644" s="319" t="s">
        <v>3239</v>
      </c>
      <c r="AJ644" s="322">
        <v>1</v>
      </c>
      <c r="AK644" s="319" t="s">
        <v>1916</v>
      </c>
      <c r="AL644" s="323" t="s">
        <v>1877</v>
      </c>
      <c r="AM644" s="319" t="s">
        <v>1633</v>
      </c>
      <c r="AN644" s="319" t="s">
        <v>1633</v>
      </c>
      <c r="AO644" s="319" t="s">
        <v>1633</v>
      </c>
      <c r="AP644" s="183" t="s">
        <v>1880</v>
      </c>
      <c r="AQ644" s="183" t="s">
        <v>2113</v>
      </c>
      <c r="AS644" s="183" t="s">
        <v>1641</v>
      </c>
      <c r="AT644" s="183" t="s">
        <v>1817</v>
      </c>
      <c r="AU644" s="183" t="str">
        <f t="shared" si="20"/>
        <v>LSM</v>
      </c>
      <c r="AV644" s="324">
        <f t="shared" si="21"/>
        <v>1413000</v>
      </c>
    </row>
    <row r="645" spans="1:48" x14ac:dyDescent="0.25">
      <c r="A645" s="319" t="s">
        <v>1867</v>
      </c>
      <c r="B645" s="319" t="s">
        <v>1823</v>
      </c>
      <c r="C645" s="319" t="s">
        <v>1868</v>
      </c>
      <c r="D645" s="319" t="s">
        <v>1869</v>
      </c>
      <c r="E645" s="320">
        <v>45706</v>
      </c>
      <c r="F645" s="319" t="s">
        <v>3364</v>
      </c>
      <c r="G645" s="319" t="s">
        <v>1633</v>
      </c>
      <c r="H645" s="319" t="s">
        <v>3295</v>
      </c>
      <c r="I645" s="319" t="s">
        <v>3365</v>
      </c>
      <c r="J645" s="319" t="s">
        <v>1633</v>
      </c>
      <c r="K645" s="319" t="s">
        <v>1635</v>
      </c>
      <c r="L645" s="320">
        <v>45706</v>
      </c>
      <c r="M645" s="319" t="s">
        <v>3366</v>
      </c>
      <c r="N645" s="319" t="s">
        <v>1633</v>
      </c>
      <c r="O645" s="320"/>
      <c r="P645" s="319" t="s">
        <v>3236</v>
      </c>
      <c r="Q645" s="319" t="s">
        <v>89</v>
      </c>
      <c r="R645" s="321">
        <v>157.94999999999999</v>
      </c>
      <c r="S645" s="319" t="s">
        <v>89</v>
      </c>
      <c r="T645" s="321">
        <v>157.94999999999999</v>
      </c>
      <c r="U645" s="319" t="s">
        <v>282</v>
      </c>
      <c r="V645" s="319" t="s">
        <v>3237</v>
      </c>
      <c r="W645" s="319" t="s">
        <v>1633</v>
      </c>
      <c r="X645" s="319" t="s">
        <v>1633</v>
      </c>
      <c r="Y645" s="319" t="s">
        <v>1633</v>
      </c>
      <c r="Z645" s="319" t="s">
        <v>1633</v>
      </c>
      <c r="AA645" s="319" t="s">
        <v>1874</v>
      </c>
      <c r="AB645" s="319" t="s">
        <v>1633</v>
      </c>
      <c r="AC645" s="320">
        <v>45706</v>
      </c>
      <c r="AD645" s="319"/>
      <c r="AE645" s="319"/>
      <c r="AF645" s="319" t="s">
        <v>1633</v>
      </c>
      <c r="AG645" s="319" t="s">
        <v>1633</v>
      </c>
      <c r="AH645" s="319" t="s">
        <v>3238</v>
      </c>
      <c r="AI645" s="319" t="s">
        <v>3239</v>
      </c>
      <c r="AJ645" s="322">
        <v>1</v>
      </c>
      <c r="AK645" s="319" t="s">
        <v>1709</v>
      </c>
      <c r="AL645" s="323" t="s">
        <v>1877</v>
      </c>
      <c r="AM645" s="319" t="s">
        <v>2978</v>
      </c>
      <c r="AN645" s="319" t="s">
        <v>2979</v>
      </c>
      <c r="AO645" s="319" t="s">
        <v>1633</v>
      </c>
      <c r="AP645" s="183" t="s">
        <v>1880</v>
      </c>
      <c r="AQ645" s="183" t="s">
        <v>2113</v>
      </c>
      <c r="AS645" s="183" t="s">
        <v>1634</v>
      </c>
      <c r="AT645" s="183" t="s">
        <v>1817</v>
      </c>
      <c r="AU645" s="183" t="str">
        <f t="shared" si="20"/>
        <v>LSM</v>
      </c>
      <c r="AV645" s="324">
        <f t="shared" si="21"/>
        <v>2606175</v>
      </c>
    </row>
    <row r="646" spans="1:48" x14ac:dyDescent="0.25">
      <c r="A646" s="319" t="s">
        <v>1867</v>
      </c>
      <c r="B646" s="319" t="s">
        <v>1823</v>
      </c>
      <c r="C646" s="319" t="s">
        <v>1868</v>
      </c>
      <c r="D646" s="319" t="s">
        <v>1888</v>
      </c>
      <c r="E646" s="320">
        <v>45709</v>
      </c>
      <c r="F646" s="319" t="s">
        <v>1633</v>
      </c>
      <c r="G646" s="319" t="s">
        <v>1633</v>
      </c>
      <c r="H646" s="319" t="s">
        <v>3240</v>
      </c>
      <c r="I646" s="319" t="s">
        <v>3367</v>
      </c>
      <c r="J646" s="319" t="s">
        <v>1633</v>
      </c>
      <c r="K646" s="319" t="s">
        <v>454</v>
      </c>
      <c r="L646" s="320">
        <v>45709</v>
      </c>
      <c r="M646" s="319" t="s">
        <v>2261</v>
      </c>
      <c r="N646" s="319" t="s">
        <v>3368</v>
      </c>
      <c r="O646" s="320"/>
      <c r="P646" s="319" t="s">
        <v>3236</v>
      </c>
      <c r="Q646" s="319" t="s">
        <v>1534</v>
      </c>
      <c r="R646" s="322">
        <v>350000</v>
      </c>
      <c r="S646" s="319" t="s">
        <v>89</v>
      </c>
      <c r="T646" s="321">
        <v>21.41</v>
      </c>
      <c r="U646" s="319" t="s">
        <v>282</v>
      </c>
      <c r="V646" s="319" t="s">
        <v>3237</v>
      </c>
      <c r="W646" s="319" t="s">
        <v>1633</v>
      </c>
      <c r="X646" s="319" t="s">
        <v>1633</v>
      </c>
      <c r="Y646" s="319" t="s">
        <v>1633</v>
      </c>
      <c r="Z646" s="319" t="s">
        <v>1633</v>
      </c>
      <c r="AA646" s="319" t="s">
        <v>1874</v>
      </c>
      <c r="AB646" s="319" t="s">
        <v>1633</v>
      </c>
      <c r="AC646" s="320">
        <v>45709</v>
      </c>
      <c r="AD646" s="319"/>
      <c r="AE646" s="319"/>
      <c r="AF646" s="319" t="s">
        <v>1633</v>
      </c>
      <c r="AG646" s="319" t="s">
        <v>3369</v>
      </c>
      <c r="AH646" s="319" t="s">
        <v>3238</v>
      </c>
      <c r="AI646" s="319" t="s">
        <v>3239</v>
      </c>
      <c r="AJ646" s="322">
        <v>10</v>
      </c>
      <c r="AK646" s="319" t="s">
        <v>1709</v>
      </c>
      <c r="AL646" s="323" t="s">
        <v>1877</v>
      </c>
      <c r="AM646" s="319" t="s">
        <v>1633</v>
      </c>
      <c r="AN646" s="319" t="s">
        <v>1633</v>
      </c>
      <c r="AO646" s="319" t="s">
        <v>1633</v>
      </c>
      <c r="AP646" s="183" t="s">
        <v>1880</v>
      </c>
      <c r="AQ646" s="183" t="s">
        <v>2113</v>
      </c>
      <c r="AS646" s="183" t="s">
        <v>1641</v>
      </c>
      <c r="AT646" s="183" t="s">
        <v>1817</v>
      </c>
      <c r="AU646" s="183" t="str">
        <f t="shared" si="20"/>
        <v>LSM</v>
      </c>
      <c r="AV646" s="324">
        <f t="shared" si="21"/>
        <v>350000</v>
      </c>
    </row>
    <row r="647" spans="1:48" x14ac:dyDescent="0.25">
      <c r="A647" s="319" t="s">
        <v>1867</v>
      </c>
      <c r="B647" s="319" t="s">
        <v>1823</v>
      </c>
      <c r="C647" s="319" t="s">
        <v>1868</v>
      </c>
      <c r="D647" s="319" t="s">
        <v>1869</v>
      </c>
      <c r="E647" s="320">
        <v>45713</v>
      </c>
      <c r="F647" s="319" t="s">
        <v>3370</v>
      </c>
      <c r="G647" s="319" t="s">
        <v>1633</v>
      </c>
      <c r="H647" s="319" t="s">
        <v>3295</v>
      </c>
      <c r="I647" s="319" t="s">
        <v>3371</v>
      </c>
      <c r="J647" s="319" t="s">
        <v>1633</v>
      </c>
      <c r="K647" s="319" t="s">
        <v>1635</v>
      </c>
      <c r="L647" s="320">
        <v>45713</v>
      </c>
      <c r="M647" s="319" t="s">
        <v>2301</v>
      </c>
      <c r="N647" s="319" t="s">
        <v>1633</v>
      </c>
      <c r="O647" s="320"/>
      <c r="P647" s="319" t="s">
        <v>3236</v>
      </c>
      <c r="Q647" s="319" t="s">
        <v>89</v>
      </c>
      <c r="R647" s="321">
        <v>7.03</v>
      </c>
      <c r="S647" s="319" t="s">
        <v>89</v>
      </c>
      <c r="T647" s="321">
        <v>7.03</v>
      </c>
      <c r="U647" s="319" t="s">
        <v>282</v>
      </c>
      <c r="V647" s="319" t="s">
        <v>3237</v>
      </c>
      <c r="W647" s="319" t="s">
        <v>1633</v>
      </c>
      <c r="X647" s="319" t="s">
        <v>1633</v>
      </c>
      <c r="Y647" s="319" t="s">
        <v>1633</v>
      </c>
      <c r="Z647" s="319" t="s">
        <v>1633</v>
      </c>
      <c r="AA647" s="319" t="s">
        <v>1874</v>
      </c>
      <c r="AB647" s="319" t="s">
        <v>1633</v>
      </c>
      <c r="AC647" s="320">
        <v>45713</v>
      </c>
      <c r="AD647" s="319"/>
      <c r="AE647" s="319"/>
      <c r="AF647" s="319" t="s">
        <v>1633</v>
      </c>
      <c r="AG647" s="319" t="s">
        <v>1633</v>
      </c>
      <c r="AH647" s="319" t="s">
        <v>3238</v>
      </c>
      <c r="AI647" s="319" t="s">
        <v>3239</v>
      </c>
      <c r="AJ647" s="322">
        <v>5</v>
      </c>
      <c r="AK647" s="319" t="s">
        <v>1709</v>
      </c>
      <c r="AL647" s="323" t="s">
        <v>1877</v>
      </c>
      <c r="AM647" s="319" t="s">
        <v>2063</v>
      </c>
      <c r="AN647" s="319" t="s">
        <v>2064</v>
      </c>
      <c r="AO647" s="319" t="s">
        <v>1633</v>
      </c>
      <c r="AP647" s="183" t="s">
        <v>1880</v>
      </c>
      <c r="AQ647" s="183" t="s">
        <v>2113</v>
      </c>
      <c r="AS647" s="183" t="s">
        <v>1634</v>
      </c>
      <c r="AT647" s="183" t="s">
        <v>1817</v>
      </c>
      <c r="AU647" s="183" t="str">
        <f t="shared" si="20"/>
        <v>LSM</v>
      </c>
      <c r="AV647" s="324">
        <f t="shared" si="21"/>
        <v>115995</v>
      </c>
    </row>
    <row r="648" spans="1:48" x14ac:dyDescent="0.25">
      <c r="A648" s="319" t="s">
        <v>1867</v>
      </c>
      <c r="B648" s="319" t="s">
        <v>1823</v>
      </c>
      <c r="C648" s="319" t="s">
        <v>1868</v>
      </c>
      <c r="D648" s="319" t="s">
        <v>1888</v>
      </c>
      <c r="E648" s="320">
        <v>45713</v>
      </c>
      <c r="F648" s="319" t="s">
        <v>1633</v>
      </c>
      <c r="G648" s="319" t="s">
        <v>1633</v>
      </c>
      <c r="H648" s="319" t="s">
        <v>3240</v>
      </c>
      <c r="I648" s="319" t="s">
        <v>2316</v>
      </c>
      <c r="J648" s="319" t="s">
        <v>1633</v>
      </c>
      <c r="K648" s="319" t="s">
        <v>454</v>
      </c>
      <c r="L648" s="320">
        <v>45713</v>
      </c>
      <c r="M648" s="319" t="s">
        <v>2301</v>
      </c>
      <c r="N648" s="319" t="s">
        <v>2317</v>
      </c>
      <c r="O648" s="320"/>
      <c r="P648" s="319" t="s">
        <v>3236</v>
      </c>
      <c r="Q648" s="319" t="s">
        <v>1534</v>
      </c>
      <c r="R648" s="322">
        <v>1470000</v>
      </c>
      <c r="S648" s="319" t="s">
        <v>89</v>
      </c>
      <c r="T648" s="321">
        <v>89.91</v>
      </c>
      <c r="U648" s="319" t="s">
        <v>282</v>
      </c>
      <c r="V648" s="319" t="s">
        <v>3237</v>
      </c>
      <c r="W648" s="319" t="s">
        <v>1633</v>
      </c>
      <c r="X648" s="319" t="s">
        <v>1633</v>
      </c>
      <c r="Y648" s="319" t="s">
        <v>1633</v>
      </c>
      <c r="Z648" s="319" t="s">
        <v>1633</v>
      </c>
      <c r="AA648" s="319" t="s">
        <v>1874</v>
      </c>
      <c r="AB648" s="319" t="s">
        <v>1633</v>
      </c>
      <c r="AC648" s="320">
        <v>45713</v>
      </c>
      <c r="AD648" s="319"/>
      <c r="AE648" s="319"/>
      <c r="AF648" s="319" t="s">
        <v>1633</v>
      </c>
      <c r="AG648" s="319" t="s">
        <v>2318</v>
      </c>
      <c r="AH648" s="319" t="s">
        <v>3238</v>
      </c>
      <c r="AI648" s="319" t="s">
        <v>3239</v>
      </c>
      <c r="AJ648" s="322">
        <v>7</v>
      </c>
      <c r="AK648" s="319" t="s">
        <v>1980</v>
      </c>
      <c r="AL648" s="323" t="s">
        <v>1877</v>
      </c>
      <c r="AM648" s="319" t="s">
        <v>1633</v>
      </c>
      <c r="AN648" s="319" t="s">
        <v>1633</v>
      </c>
      <c r="AO648" s="319" t="s">
        <v>1633</v>
      </c>
      <c r="AP648" s="183" t="s">
        <v>1880</v>
      </c>
      <c r="AQ648" s="183" t="s">
        <v>2113</v>
      </c>
      <c r="AS648" s="183" t="s">
        <v>1641</v>
      </c>
      <c r="AT648" s="183" t="s">
        <v>1817</v>
      </c>
      <c r="AU648" s="183" t="str">
        <f t="shared" si="20"/>
        <v>LSM</v>
      </c>
      <c r="AV648" s="324">
        <f t="shared" si="21"/>
        <v>1470000</v>
      </c>
    </row>
    <row r="649" spans="1:48" x14ac:dyDescent="0.25">
      <c r="A649" s="319" t="s">
        <v>1867</v>
      </c>
      <c r="B649" s="319" t="s">
        <v>1823</v>
      </c>
      <c r="C649" s="319" t="s">
        <v>1868</v>
      </c>
      <c r="D649" s="319" t="s">
        <v>1882</v>
      </c>
      <c r="E649" s="320">
        <v>45714</v>
      </c>
      <c r="F649" s="319" t="s">
        <v>2324</v>
      </c>
      <c r="G649" s="319" t="s">
        <v>1884</v>
      </c>
      <c r="H649" s="319" t="s">
        <v>1581</v>
      </c>
      <c r="I649" s="319" t="s">
        <v>2325</v>
      </c>
      <c r="J649" s="319" t="s">
        <v>1633</v>
      </c>
      <c r="K649" s="319" t="s">
        <v>1373</v>
      </c>
      <c r="L649" s="320">
        <v>45714</v>
      </c>
      <c r="M649" s="319" t="s">
        <v>1886</v>
      </c>
      <c r="N649" s="319" t="s">
        <v>2326</v>
      </c>
      <c r="O649" s="320"/>
      <c r="P649" s="319" t="s">
        <v>3236</v>
      </c>
      <c r="Q649" s="319" t="s">
        <v>1534</v>
      </c>
      <c r="R649" s="322">
        <v>17806737</v>
      </c>
      <c r="S649" s="319" t="s">
        <v>89</v>
      </c>
      <c r="T649" s="321">
        <v>1092.6400000000001</v>
      </c>
      <c r="U649" s="319" t="s">
        <v>282</v>
      </c>
      <c r="V649" s="319" t="s">
        <v>3237</v>
      </c>
      <c r="W649" s="319" t="s">
        <v>1633</v>
      </c>
      <c r="X649" s="319" t="s">
        <v>1633</v>
      </c>
      <c r="Y649" s="319" t="s">
        <v>1633</v>
      </c>
      <c r="Z649" s="319" t="s">
        <v>1633</v>
      </c>
      <c r="AA649" s="319" t="s">
        <v>1874</v>
      </c>
      <c r="AB649" s="319" t="s">
        <v>1633</v>
      </c>
      <c r="AC649" s="320">
        <v>45714</v>
      </c>
      <c r="AD649" s="319"/>
      <c r="AE649" s="319"/>
      <c r="AF649" s="319" t="s">
        <v>1633</v>
      </c>
      <c r="AG649" s="319" t="s">
        <v>1633</v>
      </c>
      <c r="AH649" s="319" t="s">
        <v>3238</v>
      </c>
      <c r="AI649" s="319" t="s">
        <v>3239</v>
      </c>
      <c r="AJ649" s="325">
        <v>0</v>
      </c>
      <c r="AK649" s="319" t="s">
        <v>1633</v>
      </c>
      <c r="AL649" s="319" t="s">
        <v>1633</v>
      </c>
      <c r="AM649" s="319" t="s">
        <v>1633</v>
      </c>
      <c r="AN649" s="319" t="s">
        <v>1633</v>
      </c>
      <c r="AO649" s="319" t="s">
        <v>1633</v>
      </c>
      <c r="AP649" s="183" t="s">
        <v>1880</v>
      </c>
      <c r="AQ649" s="183" t="s">
        <v>2113</v>
      </c>
      <c r="AS649" s="183" t="s">
        <v>1636</v>
      </c>
      <c r="AT649" s="183" t="s">
        <v>1817</v>
      </c>
      <c r="AU649" s="183" t="str">
        <f t="shared" si="20"/>
        <v>LSM</v>
      </c>
      <c r="AV649" s="324">
        <f t="shared" si="21"/>
        <v>17806737</v>
      </c>
    </row>
    <row r="650" spans="1:48" x14ac:dyDescent="0.25">
      <c r="A650" s="319" t="s">
        <v>1867</v>
      </c>
      <c r="B650" s="319" t="s">
        <v>1823</v>
      </c>
      <c r="C650" s="319" t="s">
        <v>1868</v>
      </c>
      <c r="D650" s="319" t="s">
        <v>1869</v>
      </c>
      <c r="E650" s="320">
        <v>45714</v>
      </c>
      <c r="F650" s="319" t="s">
        <v>3372</v>
      </c>
      <c r="G650" s="319" t="s">
        <v>1633</v>
      </c>
      <c r="H650" s="319" t="s">
        <v>3295</v>
      </c>
      <c r="I650" s="319" t="s">
        <v>3373</v>
      </c>
      <c r="J650" s="319" t="s">
        <v>1633</v>
      </c>
      <c r="K650" s="319" t="s">
        <v>1635</v>
      </c>
      <c r="L650" s="320">
        <v>45714</v>
      </c>
      <c r="M650" s="319" t="s">
        <v>2329</v>
      </c>
      <c r="N650" s="319" t="s">
        <v>1633</v>
      </c>
      <c r="O650" s="320"/>
      <c r="P650" s="319" t="s">
        <v>3236</v>
      </c>
      <c r="Q650" s="319" t="s">
        <v>89</v>
      </c>
      <c r="R650" s="321">
        <v>0.99</v>
      </c>
      <c r="S650" s="319" t="s">
        <v>89</v>
      </c>
      <c r="T650" s="321">
        <v>0.99</v>
      </c>
      <c r="U650" s="319" t="s">
        <v>282</v>
      </c>
      <c r="V650" s="319" t="s">
        <v>3237</v>
      </c>
      <c r="W650" s="319" t="s">
        <v>1633</v>
      </c>
      <c r="X650" s="319" t="s">
        <v>1633</v>
      </c>
      <c r="Y650" s="319" t="s">
        <v>1633</v>
      </c>
      <c r="Z650" s="319" t="s">
        <v>1633</v>
      </c>
      <c r="AA650" s="319" t="s">
        <v>1874</v>
      </c>
      <c r="AB650" s="319" t="s">
        <v>1633</v>
      </c>
      <c r="AC650" s="320">
        <v>45714</v>
      </c>
      <c r="AD650" s="319"/>
      <c r="AE650" s="319"/>
      <c r="AF650" s="319" t="s">
        <v>1633</v>
      </c>
      <c r="AG650" s="319" t="s">
        <v>1633</v>
      </c>
      <c r="AH650" s="319" t="s">
        <v>3238</v>
      </c>
      <c r="AI650" s="319" t="s">
        <v>3239</v>
      </c>
      <c r="AJ650" s="322">
        <v>200</v>
      </c>
      <c r="AK650" s="319" t="s">
        <v>1709</v>
      </c>
      <c r="AL650" s="323" t="s">
        <v>1877</v>
      </c>
      <c r="AM650" s="319" t="s">
        <v>2271</v>
      </c>
      <c r="AN650" s="319" t="s">
        <v>2272</v>
      </c>
      <c r="AO650" s="319" t="s">
        <v>1633</v>
      </c>
      <c r="AP650" s="183" t="s">
        <v>1880</v>
      </c>
      <c r="AQ650" s="183" t="s">
        <v>2113</v>
      </c>
      <c r="AS650" s="183" t="s">
        <v>1634</v>
      </c>
      <c r="AT650" s="183" t="s">
        <v>1817</v>
      </c>
      <c r="AU650" s="183" t="str">
        <f t="shared" si="20"/>
        <v>LSM</v>
      </c>
      <c r="AV650" s="324">
        <f t="shared" si="21"/>
        <v>16335</v>
      </c>
    </row>
    <row r="651" spans="1:48" x14ac:dyDescent="0.25">
      <c r="A651" s="319" t="s">
        <v>1867</v>
      </c>
      <c r="B651" s="319" t="s">
        <v>1823</v>
      </c>
      <c r="C651" s="319" t="s">
        <v>1868</v>
      </c>
      <c r="D651" s="319" t="s">
        <v>1869</v>
      </c>
      <c r="E651" s="320">
        <v>45714</v>
      </c>
      <c r="F651" s="319" t="s">
        <v>3372</v>
      </c>
      <c r="G651" s="319" t="s">
        <v>1633</v>
      </c>
      <c r="H651" s="319" t="s">
        <v>3295</v>
      </c>
      <c r="I651" s="319" t="s">
        <v>3373</v>
      </c>
      <c r="J651" s="319" t="s">
        <v>1633</v>
      </c>
      <c r="K651" s="319" t="s">
        <v>1635</v>
      </c>
      <c r="L651" s="320">
        <v>45714</v>
      </c>
      <c r="M651" s="319" t="s">
        <v>2329</v>
      </c>
      <c r="N651" s="319" t="s">
        <v>1633</v>
      </c>
      <c r="O651" s="320"/>
      <c r="P651" s="319" t="s">
        <v>3236</v>
      </c>
      <c r="Q651" s="319" t="s">
        <v>89</v>
      </c>
      <c r="R651" s="321">
        <v>3.76</v>
      </c>
      <c r="S651" s="319" t="s">
        <v>89</v>
      </c>
      <c r="T651" s="321">
        <v>3.76</v>
      </c>
      <c r="U651" s="319" t="s">
        <v>282</v>
      </c>
      <c r="V651" s="319" t="s">
        <v>3237</v>
      </c>
      <c r="W651" s="319" t="s">
        <v>1633</v>
      </c>
      <c r="X651" s="319" t="s">
        <v>1633</v>
      </c>
      <c r="Y651" s="319" t="s">
        <v>1633</v>
      </c>
      <c r="Z651" s="319" t="s">
        <v>1633</v>
      </c>
      <c r="AA651" s="319" t="s">
        <v>1874</v>
      </c>
      <c r="AB651" s="319" t="s">
        <v>1633</v>
      </c>
      <c r="AC651" s="320">
        <v>45714</v>
      </c>
      <c r="AD651" s="319"/>
      <c r="AE651" s="319"/>
      <c r="AF651" s="319" t="s">
        <v>1633</v>
      </c>
      <c r="AG651" s="319" t="s">
        <v>1633</v>
      </c>
      <c r="AH651" s="319" t="s">
        <v>3238</v>
      </c>
      <c r="AI651" s="319" t="s">
        <v>3239</v>
      </c>
      <c r="AJ651" s="322">
        <v>200</v>
      </c>
      <c r="AK651" s="319" t="s">
        <v>1709</v>
      </c>
      <c r="AL651" s="323" t="s">
        <v>1877</v>
      </c>
      <c r="AM651" s="319" t="s">
        <v>2302</v>
      </c>
      <c r="AN651" s="319" t="s">
        <v>2303</v>
      </c>
      <c r="AO651" s="319" t="s">
        <v>1633</v>
      </c>
      <c r="AP651" s="183" t="s">
        <v>1880</v>
      </c>
      <c r="AQ651" s="183" t="s">
        <v>2113</v>
      </c>
      <c r="AS651" s="183" t="s">
        <v>1634</v>
      </c>
      <c r="AT651" s="183" t="s">
        <v>1817</v>
      </c>
      <c r="AU651" s="183" t="str">
        <f t="shared" si="20"/>
        <v>LSM</v>
      </c>
      <c r="AV651" s="324">
        <f t="shared" si="21"/>
        <v>62040</v>
      </c>
    </row>
    <row r="652" spans="1:48" x14ac:dyDescent="0.25">
      <c r="A652" s="319" t="s">
        <v>1867</v>
      </c>
      <c r="B652" s="319" t="s">
        <v>1823</v>
      </c>
      <c r="C652" s="319" t="s">
        <v>1868</v>
      </c>
      <c r="D652" s="319" t="s">
        <v>1893</v>
      </c>
      <c r="E652" s="320">
        <v>45716</v>
      </c>
      <c r="F652" s="319" t="s">
        <v>1928</v>
      </c>
      <c r="G652" s="319" t="s">
        <v>1929</v>
      </c>
      <c r="H652" s="319" t="s">
        <v>1579</v>
      </c>
      <c r="I652" s="319" t="s">
        <v>2350</v>
      </c>
      <c r="J652" s="319" t="s">
        <v>1633</v>
      </c>
      <c r="K652" s="319" t="s">
        <v>1371</v>
      </c>
      <c r="L652" s="320">
        <v>45716</v>
      </c>
      <c r="M652" s="323" t="s">
        <v>1931</v>
      </c>
      <c r="N652" s="323" t="s">
        <v>1931</v>
      </c>
      <c r="O652" s="320"/>
      <c r="P652" s="319" t="s">
        <v>3236</v>
      </c>
      <c r="Q652" s="319" t="s">
        <v>89</v>
      </c>
      <c r="R652" s="321">
        <v>1049.8699999999999</v>
      </c>
      <c r="S652" s="319" t="s">
        <v>89</v>
      </c>
      <c r="T652" s="321">
        <v>1049.8699999999999</v>
      </c>
      <c r="U652" s="319" t="s">
        <v>282</v>
      </c>
      <c r="V652" s="319" t="s">
        <v>3237</v>
      </c>
      <c r="W652" s="319" t="s">
        <v>1633</v>
      </c>
      <c r="X652" s="319" t="s">
        <v>1633</v>
      </c>
      <c r="Y652" s="319" t="s">
        <v>1633</v>
      </c>
      <c r="Z652" s="319" t="s">
        <v>1633</v>
      </c>
      <c r="AA652" s="319" t="s">
        <v>1874</v>
      </c>
      <c r="AB652" s="319" t="s">
        <v>1633</v>
      </c>
      <c r="AC652" s="320">
        <v>45714</v>
      </c>
      <c r="AD652" s="319"/>
      <c r="AE652" s="319"/>
      <c r="AF652" s="319" t="s">
        <v>1633</v>
      </c>
      <c r="AG652" s="319" t="s">
        <v>1633</v>
      </c>
      <c r="AH652" s="319" t="s">
        <v>3238</v>
      </c>
      <c r="AI652" s="319" t="s">
        <v>3239</v>
      </c>
      <c r="AJ652" s="325">
        <v>0</v>
      </c>
      <c r="AK652" s="319" t="s">
        <v>1633</v>
      </c>
      <c r="AL652" s="319" t="s">
        <v>1633</v>
      </c>
      <c r="AM652" s="319" t="s">
        <v>1633</v>
      </c>
      <c r="AN652" s="319" t="s">
        <v>1633</v>
      </c>
      <c r="AO652" s="319" t="s">
        <v>1633</v>
      </c>
      <c r="AP652" s="183" t="s">
        <v>1880</v>
      </c>
      <c r="AQ652" s="183" t="s">
        <v>2113</v>
      </c>
      <c r="AS652" s="183" t="s">
        <v>1636</v>
      </c>
      <c r="AT652" s="183" t="s">
        <v>1817</v>
      </c>
      <c r="AU652" s="183" t="str">
        <f t="shared" si="20"/>
        <v>LSM</v>
      </c>
      <c r="AV652" s="324">
        <f t="shared" si="21"/>
        <v>17322855</v>
      </c>
    </row>
    <row r="653" spans="1:48" x14ac:dyDescent="0.25">
      <c r="A653" s="319" t="s">
        <v>1867</v>
      </c>
      <c r="B653" s="319" t="s">
        <v>1823</v>
      </c>
      <c r="C653" s="319" t="s">
        <v>1868</v>
      </c>
      <c r="D653" s="319" t="s">
        <v>1882</v>
      </c>
      <c r="E653" s="320">
        <v>45714</v>
      </c>
      <c r="F653" s="319" t="s">
        <v>2351</v>
      </c>
      <c r="G653" s="319" t="s">
        <v>1884</v>
      </c>
      <c r="H653" s="319" t="s">
        <v>1578</v>
      </c>
      <c r="I653" s="319" t="s">
        <v>2352</v>
      </c>
      <c r="J653" s="319" t="s">
        <v>1633</v>
      </c>
      <c r="K653" s="319" t="s">
        <v>1370</v>
      </c>
      <c r="L653" s="320">
        <v>45714</v>
      </c>
      <c r="M653" s="319" t="s">
        <v>1886</v>
      </c>
      <c r="N653" s="319" t="s">
        <v>1887</v>
      </c>
      <c r="O653" s="320"/>
      <c r="P653" s="319" t="s">
        <v>3236</v>
      </c>
      <c r="Q653" s="319" t="s">
        <v>1534</v>
      </c>
      <c r="R653" s="322">
        <v>27414908</v>
      </c>
      <c r="S653" s="319" t="s">
        <v>89</v>
      </c>
      <c r="T653" s="321">
        <v>1682.21</v>
      </c>
      <c r="U653" s="319" t="s">
        <v>282</v>
      </c>
      <c r="V653" s="319" t="s">
        <v>3237</v>
      </c>
      <c r="W653" s="319" t="s">
        <v>1633</v>
      </c>
      <c r="X653" s="319" t="s">
        <v>1633</v>
      </c>
      <c r="Y653" s="319" t="s">
        <v>1633</v>
      </c>
      <c r="Z653" s="319" t="s">
        <v>1633</v>
      </c>
      <c r="AA653" s="319" t="s">
        <v>1874</v>
      </c>
      <c r="AB653" s="319" t="s">
        <v>1633</v>
      </c>
      <c r="AC653" s="320">
        <v>45714</v>
      </c>
      <c r="AD653" s="319"/>
      <c r="AE653" s="319"/>
      <c r="AF653" s="319" t="s">
        <v>1633</v>
      </c>
      <c r="AG653" s="319" t="s">
        <v>1633</v>
      </c>
      <c r="AH653" s="319" t="s">
        <v>3238</v>
      </c>
      <c r="AI653" s="319" t="s">
        <v>3239</v>
      </c>
      <c r="AJ653" s="325">
        <v>0</v>
      </c>
      <c r="AK653" s="319" t="s">
        <v>1633</v>
      </c>
      <c r="AL653" s="319" t="s">
        <v>1633</v>
      </c>
      <c r="AM653" s="319" t="s">
        <v>1633</v>
      </c>
      <c r="AN653" s="319" t="s">
        <v>1633</v>
      </c>
      <c r="AO653" s="319" t="s">
        <v>1633</v>
      </c>
      <c r="AP653" s="183" t="s">
        <v>1880</v>
      </c>
      <c r="AQ653" s="183" t="s">
        <v>2113</v>
      </c>
      <c r="AS653" s="183" t="s">
        <v>1640</v>
      </c>
      <c r="AT653" s="183" t="s">
        <v>1817</v>
      </c>
      <c r="AU653" s="183" t="str">
        <f t="shared" si="20"/>
        <v>LSM</v>
      </c>
      <c r="AV653" s="324">
        <f t="shared" si="21"/>
        <v>27414908</v>
      </c>
    </row>
    <row r="654" spans="1:48" x14ac:dyDescent="0.25">
      <c r="A654" s="319" t="s">
        <v>1867</v>
      </c>
      <c r="B654" s="319" t="s">
        <v>1823</v>
      </c>
      <c r="C654" s="319" t="s">
        <v>1868</v>
      </c>
      <c r="D654" s="319" t="s">
        <v>1882</v>
      </c>
      <c r="E654" s="320">
        <v>45714</v>
      </c>
      <c r="F654" s="319" t="s">
        <v>2351</v>
      </c>
      <c r="G654" s="319" t="s">
        <v>1884</v>
      </c>
      <c r="H654" s="319" t="s">
        <v>1580</v>
      </c>
      <c r="I654" s="319" t="s">
        <v>2352</v>
      </c>
      <c r="J654" s="319" t="s">
        <v>1633</v>
      </c>
      <c r="K654" s="319" t="s">
        <v>1372</v>
      </c>
      <c r="L654" s="320">
        <v>45714</v>
      </c>
      <c r="M654" s="319" t="s">
        <v>1886</v>
      </c>
      <c r="N654" s="319" t="s">
        <v>1887</v>
      </c>
      <c r="O654" s="320"/>
      <c r="P654" s="319" t="s">
        <v>3236</v>
      </c>
      <c r="Q654" s="319" t="s">
        <v>1534</v>
      </c>
      <c r="R654" s="322">
        <v>4391665</v>
      </c>
      <c r="S654" s="319" t="s">
        <v>89</v>
      </c>
      <c r="T654" s="321">
        <v>269.48</v>
      </c>
      <c r="U654" s="319" t="s">
        <v>282</v>
      </c>
      <c r="V654" s="319" t="s">
        <v>3237</v>
      </c>
      <c r="W654" s="319" t="s">
        <v>1633</v>
      </c>
      <c r="X654" s="319" t="s">
        <v>1633</v>
      </c>
      <c r="Y654" s="319" t="s">
        <v>1633</v>
      </c>
      <c r="Z654" s="319" t="s">
        <v>1633</v>
      </c>
      <c r="AA654" s="319" t="s">
        <v>1874</v>
      </c>
      <c r="AB654" s="319" t="s">
        <v>1633</v>
      </c>
      <c r="AC654" s="320">
        <v>45714</v>
      </c>
      <c r="AD654" s="319"/>
      <c r="AE654" s="319"/>
      <c r="AF654" s="319" t="s">
        <v>1633</v>
      </c>
      <c r="AG654" s="319" t="s">
        <v>1633</v>
      </c>
      <c r="AH654" s="319" t="s">
        <v>3238</v>
      </c>
      <c r="AI654" s="319" t="s">
        <v>3239</v>
      </c>
      <c r="AJ654" s="325">
        <v>0</v>
      </c>
      <c r="AK654" s="319" t="s">
        <v>1633</v>
      </c>
      <c r="AL654" s="319" t="s">
        <v>1633</v>
      </c>
      <c r="AM654" s="319" t="s">
        <v>1633</v>
      </c>
      <c r="AN654" s="319" t="s">
        <v>1633</v>
      </c>
      <c r="AO654" s="319" t="s">
        <v>1633</v>
      </c>
      <c r="AP654" s="183" t="s">
        <v>1880</v>
      </c>
      <c r="AQ654" s="183" t="s">
        <v>2113</v>
      </c>
      <c r="AS654" s="183" t="s">
        <v>1636</v>
      </c>
      <c r="AT654" s="183" t="s">
        <v>1817</v>
      </c>
      <c r="AU654" s="183" t="str">
        <f t="shared" si="20"/>
        <v>LSM</v>
      </c>
      <c r="AV654" s="324">
        <f t="shared" si="21"/>
        <v>4391665</v>
      </c>
    </row>
    <row r="655" spans="1:48" x14ac:dyDescent="0.25">
      <c r="A655" s="319" t="s">
        <v>1867</v>
      </c>
      <c r="B655" s="319" t="s">
        <v>1823</v>
      </c>
      <c r="C655" s="319" t="s">
        <v>1868</v>
      </c>
      <c r="D655" s="319" t="s">
        <v>1882</v>
      </c>
      <c r="E655" s="320">
        <v>45714</v>
      </c>
      <c r="F655" s="319" t="s">
        <v>2351</v>
      </c>
      <c r="G655" s="319" t="s">
        <v>1884</v>
      </c>
      <c r="H655" s="319" t="s">
        <v>1577</v>
      </c>
      <c r="I655" s="319" t="s">
        <v>2352</v>
      </c>
      <c r="J655" s="319" t="s">
        <v>1633</v>
      </c>
      <c r="K655" s="319" t="s">
        <v>1369</v>
      </c>
      <c r="L655" s="320">
        <v>45714</v>
      </c>
      <c r="M655" s="319" t="s">
        <v>1886</v>
      </c>
      <c r="N655" s="319" t="s">
        <v>1887</v>
      </c>
      <c r="O655" s="320"/>
      <c r="P655" s="319" t="s">
        <v>3236</v>
      </c>
      <c r="Q655" s="319" t="s">
        <v>1534</v>
      </c>
      <c r="R655" s="322">
        <v>182547068</v>
      </c>
      <c r="S655" s="319" t="s">
        <v>89</v>
      </c>
      <c r="T655" s="321">
        <v>11201.27</v>
      </c>
      <c r="U655" s="319" t="s">
        <v>282</v>
      </c>
      <c r="V655" s="319" t="s">
        <v>3237</v>
      </c>
      <c r="W655" s="319" t="s">
        <v>1633</v>
      </c>
      <c r="X655" s="319" t="s">
        <v>1633</v>
      </c>
      <c r="Y655" s="319" t="s">
        <v>1633</v>
      </c>
      <c r="Z655" s="319" t="s">
        <v>1633</v>
      </c>
      <c r="AA655" s="319" t="s">
        <v>1874</v>
      </c>
      <c r="AB655" s="319" t="s">
        <v>1633</v>
      </c>
      <c r="AC655" s="320">
        <v>45714</v>
      </c>
      <c r="AD655" s="319"/>
      <c r="AE655" s="319"/>
      <c r="AF655" s="319" t="s">
        <v>1633</v>
      </c>
      <c r="AG655" s="319" t="s">
        <v>1633</v>
      </c>
      <c r="AH655" s="319" t="s">
        <v>3238</v>
      </c>
      <c r="AI655" s="319" t="s">
        <v>3239</v>
      </c>
      <c r="AJ655" s="325">
        <v>0</v>
      </c>
      <c r="AK655" s="319" t="s">
        <v>1633</v>
      </c>
      <c r="AL655" s="319" t="s">
        <v>1633</v>
      </c>
      <c r="AM655" s="319" t="s">
        <v>1633</v>
      </c>
      <c r="AN655" s="319" t="s">
        <v>1633</v>
      </c>
      <c r="AO655" s="319" t="s">
        <v>1633</v>
      </c>
      <c r="AP655" s="183" t="s">
        <v>1880</v>
      </c>
      <c r="AQ655" s="183" t="s">
        <v>2113</v>
      </c>
      <c r="AS655" s="183" t="s">
        <v>1636</v>
      </c>
      <c r="AT655" s="183" t="s">
        <v>1817</v>
      </c>
      <c r="AU655" s="183" t="str">
        <f t="shared" si="20"/>
        <v>LSM</v>
      </c>
      <c r="AV655" s="324">
        <f t="shared" si="21"/>
        <v>182547068</v>
      </c>
    </row>
    <row r="656" spans="1:48" x14ac:dyDescent="0.25">
      <c r="A656" s="319" t="s">
        <v>1867</v>
      </c>
      <c r="B656" s="319" t="s">
        <v>1823</v>
      </c>
      <c r="C656" s="319" t="s">
        <v>1868</v>
      </c>
      <c r="D656" s="319" t="s">
        <v>1882</v>
      </c>
      <c r="E656" s="320">
        <v>45714</v>
      </c>
      <c r="F656" s="319" t="s">
        <v>2351</v>
      </c>
      <c r="G656" s="319" t="s">
        <v>1884</v>
      </c>
      <c r="H656" s="319" t="s">
        <v>1582</v>
      </c>
      <c r="I656" s="319" t="s">
        <v>2352</v>
      </c>
      <c r="J656" s="319" t="s">
        <v>1633</v>
      </c>
      <c r="K656" s="319" t="s">
        <v>1374</v>
      </c>
      <c r="L656" s="320">
        <v>45714</v>
      </c>
      <c r="M656" s="319" t="s">
        <v>1886</v>
      </c>
      <c r="N656" s="319" t="s">
        <v>1887</v>
      </c>
      <c r="O656" s="320"/>
      <c r="P656" s="319" t="s">
        <v>3236</v>
      </c>
      <c r="Q656" s="319" t="s">
        <v>1534</v>
      </c>
      <c r="R656" s="322">
        <v>11994116</v>
      </c>
      <c r="S656" s="319" t="s">
        <v>89</v>
      </c>
      <c r="T656" s="321">
        <v>735.97</v>
      </c>
      <c r="U656" s="319" t="s">
        <v>282</v>
      </c>
      <c r="V656" s="319" t="s">
        <v>3237</v>
      </c>
      <c r="W656" s="319" t="s">
        <v>1633</v>
      </c>
      <c r="X656" s="319" t="s">
        <v>1633</v>
      </c>
      <c r="Y656" s="319" t="s">
        <v>1633</v>
      </c>
      <c r="Z656" s="319" t="s">
        <v>1633</v>
      </c>
      <c r="AA656" s="319" t="s">
        <v>1874</v>
      </c>
      <c r="AB656" s="319" t="s">
        <v>1633</v>
      </c>
      <c r="AC656" s="320">
        <v>45714</v>
      </c>
      <c r="AD656" s="319"/>
      <c r="AE656" s="319"/>
      <c r="AF656" s="319" t="s">
        <v>1633</v>
      </c>
      <c r="AG656" s="319" t="s">
        <v>1633</v>
      </c>
      <c r="AH656" s="319" t="s">
        <v>3238</v>
      </c>
      <c r="AI656" s="319" t="s">
        <v>3239</v>
      </c>
      <c r="AJ656" s="325">
        <v>0</v>
      </c>
      <c r="AK656" s="319" t="s">
        <v>1633</v>
      </c>
      <c r="AL656" s="319" t="s">
        <v>1633</v>
      </c>
      <c r="AM656" s="319" t="s">
        <v>1633</v>
      </c>
      <c r="AN656" s="319" t="s">
        <v>1633</v>
      </c>
      <c r="AO656" s="319" t="s">
        <v>1633</v>
      </c>
      <c r="AP656" s="183" t="s">
        <v>1880</v>
      </c>
      <c r="AQ656" s="183" t="s">
        <v>2113</v>
      </c>
      <c r="AS656" s="183" t="s">
        <v>1640</v>
      </c>
      <c r="AT656" s="183" t="s">
        <v>1817</v>
      </c>
      <c r="AU656" s="183" t="str">
        <f t="shared" si="20"/>
        <v>LSM</v>
      </c>
      <c r="AV656" s="324">
        <f t="shared" si="21"/>
        <v>11994116</v>
      </c>
    </row>
    <row r="657" spans="1:48" x14ac:dyDescent="0.25">
      <c r="A657" s="319" t="s">
        <v>1867</v>
      </c>
      <c r="B657" s="319" t="s">
        <v>1823</v>
      </c>
      <c r="C657" s="319" t="s">
        <v>1868</v>
      </c>
      <c r="D657" s="319" t="s">
        <v>1893</v>
      </c>
      <c r="E657" s="320">
        <v>45716</v>
      </c>
      <c r="F657" s="319" t="s">
        <v>1894</v>
      </c>
      <c r="G657" s="319" t="s">
        <v>1895</v>
      </c>
      <c r="H657" s="319" t="s">
        <v>1585</v>
      </c>
      <c r="I657" s="319" t="s">
        <v>2356</v>
      </c>
      <c r="J657" s="319" t="s">
        <v>1633</v>
      </c>
      <c r="K657" s="319" t="s">
        <v>1376</v>
      </c>
      <c r="L657" s="320">
        <v>45716</v>
      </c>
      <c r="M657" s="319" t="s">
        <v>1897</v>
      </c>
      <c r="N657" s="319" t="s">
        <v>1898</v>
      </c>
      <c r="O657" s="320"/>
      <c r="P657" s="319" t="s">
        <v>3236</v>
      </c>
      <c r="Q657" s="319" t="s">
        <v>1534</v>
      </c>
      <c r="R657" s="322">
        <v>59746812</v>
      </c>
      <c r="S657" s="319" t="s">
        <v>89</v>
      </c>
      <c r="T657" s="321">
        <v>3854.63</v>
      </c>
      <c r="U657" s="319" t="s">
        <v>282</v>
      </c>
      <c r="V657" s="319" t="s">
        <v>3237</v>
      </c>
      <c r="W657" s="319" t="s">
        <v>1633</v>
      </c>
      <c r="X657" s="319" t="s">
        <v>1633</v>
      </c>
      <c r="Y657" s="319" t="s">
        <v>1633</v>
      </c>
      <c r="Z657" s="319" t="s">
        <v>1633</v>
      </c>
      <c r="AA657" s="319" t="s">
        <v>1874</v>
      </c>
      <c r="AB657" s="319" t="s">
        <v>1633</v>
      </c>
      <c r="AC657" s="320">
        <v>45714</v>
      </c>
      <c r="AD657" s="319"/>
      <c r="AE657" s="319"/>
      <c r="AF657" s="319" t="s">
        <v>1633</v>
      </c>
      <c r="AG657" s="319" t="s">
        <v>1633</v>
      </c>
      <c r="AH657" s="319" t="s">
        <v>3238</v>
      </c>
      <c r="AI657" s="319" t="s">
        <v>3239</v>
      </c>
      <c r="AJ657" s="325">
        <v>0</v>
      </c>
      <c r="AK657" s="319" t="s">
        <v>1633</v>
      </c>
      <c r="AL657" s="319" t="s">
        <v>1633</v>
      </c>
      <c r="AM657" s="319" t="s">
        <v>1633</v>
      </c>
      <c r="AN657" s="319" t="s">
        <v>1633</v>
      </c>
      <c r="AO657" s="319" t="s">
        <v>1633</v>
      </c>
      <c r="AP657" s="183" t="s">
        <v>1880</v>
      </c>
      <c r="AQ657" s="183" t="s">
        <v>2113</v>
      </c>
      <c r="AS657" s="183" t="s">
        <v>1636</v>
      </c>
      <c r="AT657" s="183" t="s">
        <v>1817</v>
      </c>
      <c r="AU657" s="183" t="str">
        <f t="shared" si="20"/>
        <v>LSM</v>
      </c>
      <c r="AV657" s="324">
        <f t="shared" si="21"/>
        <v>59746812</v>
      </c>
    </row>
    <row r="658" spans="1:48" x14ac:dyDescent="0.25">
      <c r="A658" s="319" t="s">
        <v>1867</v>
      </c>
      <c r="B658" s="319" t="s">
        <v>1823</v>
      </c>
      <c r="C658" s="319" t="s">
        <v>1868</v>
      </c>
      <c r="D658" s="319" t="s">
        <v>1893</v>
      </c>
      <c r="E658" s="320">
        <v>45716</v>
      </c>
      <c r="F658" s="319" t="s">
        <v>2357</v>
      </c>
      <c r="G658" s="319" t="s">
        <v>1918</v>
      </c>
      <c r="H658" s="319" t="s">
        <v>1588</v>
      </c>
      <c r="I658" s="319" t="s">
        <v>2358</v>
      </c>
      <c r="J658" s="319" t="s">
        <v>1633</v>
      </c>
      <c r="K658" s="319" t="s">
        <v>1638</v>
      </c>
      <c r="L658" s="320">
        <v>45716</v>
      </c>
      <c r="M658" s="319" t="s">
        <v>2359</v>
      </c>
      <c r="N658" s="319" t="s">
        <v>1633</v>
      </c>
      <c r="O658" s="320"/>
      <c r="P658" s="319" t="s">
        <v>3236</v>
      </c>
      <c r="Q658" s="319" t="s">
        <v>1534</v>
      </c>
      <c r="R658" s="322">
        <v>26729405</v>
      </c>
      <c r="S658" s="319" t="s">
        <v>89</v>
      </c>
      <c r="T658" s="321">
        <v>1643.98</v>
      </c>
      <c r="U658" s="319" t="s">
        <v>282</v>
      </c>
      <c r="V658" s="319" t="s">
        <v>3237</v>
      </c>
      <c r="W658" s="319" t="s">
        <v>1633</v>
      </c>
      <c r="X658" s="319" t="s">
        <v>1633</v>
      </c>
      <c r="Y658" s="319" t="s">
        <v>1633</v>
      </c>
      <c r="Z658" s="319" t="s">
        <v>1633</v>
      </c>
      <c r="AA658" s="319" t="s">
        <v>1874</v>
      </c>
      <c r="AB658" s="319" t="s">
        <v>1633</v>
      </c>
      <c r="AC658" s="320">
        <v>45714</v>
      </c>
      <c r="AD658" s="319"/>
      <c r="AE658" s="319"/>
      <c r="AF658" s="319" t="s">
        <v>1633</v>
      </c>
      <c r="AG658" s="319" t="s">
        <v>1633</v>
      </c>
      <c r="AH658" s="319" t="s">
        <v>3238</v>
      </c>
      <c r="AI658" s="319" t="s">
        <v>3239</v>
      </c>
      <c r="AJ658" s="325">
        <v>0</v>
      </c>
      <c r="AK658" s="319" t="s">
        <v>1633</v>
      </c>
      <c r="AL658" s="319" t="s">
        <v>1633</v>
      </c>
      <c r="AM658" s="319" t="s">
        <v>1633</v>
      </c>
      <c r="AN658" s="319" t="s">
        <v>1633</v>
      </c>
      <c r="AO658" s="319" t="s">
        <v>1633</v>
      </c>
      <c r="AP658" s="183" t="s">
        <v>1880</v>
      </c>
      <c r="AQ658" s="183" t="s">
        <v>2113</v>
      </c>
      <c r="AS658" s="183" t="s">
        <v>1636</v>
      </c>
      <c r="AT658" s="183" t="s">
        <v>1817</v>
      </c>
      <c r="AU658" s="183" t="str">
        <f t="shared" si="20"/>
        <v>LSM</v>
      </c>
      <c r="AV658" s="324">
        <f t="shared" si="21"/>
        <v>26729405</v>
      </c>
    </row>
    <row r="659" spans="1:48" x14ac:dyDescent="0.25">
      <c r="A659" s="319" t="s">
        <v>1867</v>
      </c>
      <c r="B659" s="319" t="s">
        <v>1823</v>
      </c>
      <c r="C659" s="319" t="s">
        <v>1868</v>
      </c>
      <c r="D659" s="319" t="s">
        <v>1888</v>
      </c>
      <c r="E659" s="320">
        <v>45715</v>
      </c>
      <c r="F659" s="319" t="s">
        <v>1633</v>
      </c>
      <c r="G659" s="319" t="s">
        <v>1633</v>
      </c>
      <c r="H659" s="319" t="s">
        <v>3240</v>
      </c>
      <c r="I659" s="319" t="s">
        <v>3374</v>
      </c>
      <c r="J659" s="319" t="s">
        <v>1633</v>
      </c>
      <c r="K659" s="319" t="s">
        <v>454</v>
      </c>
      <c r="L659" s="320">
        <v>45715</v>
      </c>
      <c r="M659" s="319" t="s">
        <v>2364</v>
      </c>
      <c r="N659" s="319" t="s">
        <v>3375</v>
      </c>
      <c r="O659" s="320"/>
      <c r="P659" s="319" t="s">
        <v>3236</v>
      </c>
      <c r="Q659" s="319" t="s">
        <v>1534</v>
      </c>
      <c r="R659" s="322">
        <v>177000</v>
      </c>
      <c r="S659" s="319" t="s">
        <v>89</v>
      </c>
      <c r="T659" s="321">
        <v>10.86</v>
      </c>
      <c r="U659" s="319" t="s">
        <v>282</v>
      </c>
      <c r="V659" s="319" t="s">
        <v>3237</v>
      </c>
      <c r="W659" s="319" t="s">
        <v>1633</v>
      </c>
      <c r="X659" s="319" t="s">
        <v>1633</v>
      </c>
      <c r="Y659" s="319" t="s">
        <v>1633</v>
      </c>
      <c r="Z659" s="319" t="s">
        <v>1633</v>
      </c>
      <c r="AA659" s="319" t="s">
        <v>1874</v>
      </c>
      <c r="AB659" s="319" t="s">
        <v>1633</v>
      </c>
      <c r="AC659" s="320">
        <v>45715</v>
      </c>
      <c r="AD659" s="319"/>
      <c r="AE659" s="319"/>
      <c r="AF659" s="319" t="s">
        <v>1633</v>
      </c>
      <c r="AG659" s="319" t="s">
        <v>3376</v>
      </c>
      <c r="AH659" s="319" t="s">
        <v>3238</v>
      </c>
      <c r="AI659" s="319" t="s">
        <v>3239</v>
      </c>
      <c r="AJ659" s="322">
        <v>1</v>
      </c>
      <c r="AK659" s="319" t="s">
        <v>1916</v>
      </c>
      <c r="AL659" s="323" t="s">
        <v>1877</v>
      </c>
      <c r="AM659" s="319" t="s">
        <v>1633</v>
      </c>
      <c r="AN659" s="319" t="s">
        <v>1633</v>
      </c>
      <c r="AO659" s="319" t="s">
        <v>1633</v>
      </c>
      <c r="AP659" s="183" t="s">
        <v>1880</v>
      </c>
      <c r="AQ659" s="183" t="s">
        <v>2113</v>
      </c>
      <c r="AS659" s="183" t="s">
        <v>1641</v>
      </c>
      <c r="AT659" s="183" t="s">
        <v>1817</v>
      </c>
      <c r="AU659" s="183" t="str">
        <f t="shared" si="20"/>
        <v>LSM</v>
      </c>
      <c r="AV659" s="324">
        <f t="shared" si="21"/>
        <v>177000</v>
      </c>
    </row>
    <row r="660" spans="1:48" x14ac:dyDescent="0.25">
      <c r="A660" s="319" t="s">
        <v>1867</v>
      </c>
      <c r="B660" s="319" t="s">
        <v>1823</v>
      </c>
      <c r="C660" s="319" t="s">
        <v>1868</v>
      </c>
      <c r="D660" s="319" t="s">
        <v>1888</v>
      </c>
      <c r="E660" s="320">
        <v>45716</v>
      </c>
      <c r="F660" s="319" t="s">
        <v>3377</v>
      </c>
      <c r="G660" s="319" t="s">
        <v>1633</v>
      </c>
      <c r="H660" s="319" t="s">
        <v>3259</v>
      </c>
      <c r="I660" s="319" t="s">
        <v>2395</v>
      </c>
      <c r="J660" s="319" t="s">
        <v>1633</v>
      </c>
      <c r="K660" s="319" t="s">
        <v>448</v>
      </c>
      <c r="L660" s="320">
        <v>45716</v>
      </c>
      <c r="M660" s="319" t="s">
        <v>2359</v>
      </c>
      <c r="N660" s="319" t="s">
        <v>2396</v>
      </c>
      <c r="O660" s="320"/>
      <c r="P660" s="319" t="s">
        <v>3236</v>
      </c>
      <c r="Q660" s="319" t="s">
        <v>1534</v>
      </c>
      <c r="R660" s="322">
        <v>3990586</v>
      </c>
      <c r="S660" s="319" t="s">
        <v>89</v>
      </c>
      <c r="T660" s="321">
        <v>244.87</v>
      </c>
      <c r="U660" s="319" t="s">
        <v>282</v>
      </c>
      <c r="V660" s="319" t="s">
        <v>3237</v>
      </c>
      <c r="W660" s="319" t="s">
        <v>1633</v>
      </c>
      <c r="X660" s="319" t="s">
        <v>1633</v>
      </c>
      <c r="Y660" s="319" t="s">
        <v>1633</v>
      </c>
      <c r="Z660" s="319" t="s">
        <v>1633</v>
      </c>
      <c r="AA660" s="319" t="s">
        <v>1874</v>
      </c>
      <c r="AB660" s="319" t="s">
        <v>1633</v>
      </c>
      <c r="AC660" s="320">
        <v>45719</v>
      </c>
      <c r="AD660" s="319"/>
      <c r="AE660" s="319"/>
      <c r="AF660" s="319" t="s">
        <v>1633</v>
      </c>
      <c r="AG660" s="319" t="s">
        <v>2397</v>
      </c>
      <c r="AH660" s="319" t="s">
        <v>3238</v>
      </c>
      <c r="AI660" s="319" t="s">
        <v>3239</v>
      </c>
      <c r="AJ660" s="322">
        <v>1</v>
      </c>
      <c r="AK660" s="319" t="s">
        <v>2398</v>
      </c>
      <c r="AL660" s="323" t="s">
        <v>1877</v>
      </c>
      <c r="AM660" s="319" t="s">
        <v>1633</v>
      </c>
      <c r="AN660" s="319" t="s">
        <v>1633</v>
      </c>
      <c r="AO660" s="319" t="s">
        <v>1633</v>
      </c>
      <c r="AP660" s="183" t="s">
        <v>1880</v>
      </c>
      <c r="AQ660" s="183" t="s">
        <v>2113</v>
      </c>
      <c r="AS660" s="183" t="s">
        <v>448</v>
      </c>
      <c r="AT660" s="183" t="s">
        <v>1817</v>
      </c>
      <c r="AU660" s="183" t="str">
        <f t="shared" si="20"/>
        <v>LSM</v>
      </c>
      <c r="AV660" s="324">
        <f t="shared" si="21"/>
        <v>3990586</v>
      </c>
    </row>
    <row r="661" spans="1:48" x14ac:dyDescent="0.25">
      <c r="A661" s="319" t="s">
        <v>1867</v>
      </c>
      <c r="B661" s="319" t="s">
        <v>1823</v>
      </c>
      <c r="C661" s="319" t="s">
        <v>1868</v>
      </c>
      <c r="D661" s="319" t="s">
        <v>1888</v>
      </c>
      <c r="E661" s="320">
        <v>45716</v>
      </c>
      <c r="F661" s="319" t="s">
        <v>3378</v>
      </c>
      <c r="G661" s="319" t="s">
        <v>1633</v>
      </c>
      <c r="H661" s="319" t="s">
        <v>3259</v>
      </c>
      <c r="I661" s="319" t="s">
        <v>2400</v>
      </c>
      <c r="J661" s="319" t="s">
        <v>1633</v>
      </c>
      <c r="K661" s="319" t="s">
        <v>448</v>
      </c>
      <c r="L661" s="320">
        <v>45716</v>
      </c>
      <c r="M661" s="319" t="s">
        <v>2359</v>
      </c>
      <c r="N661" s="319" t="s">
        <v>2396</v>
      </c>
      <c r="O661" s="320"/>
      <c r="P661" s="319" t="s">
        <v>3236</v>
      </c>
      <c r="Q661" s="319" t="s">
        <v>1534</v>
      </c>
      <c r="R661" s="322">
        <v>119717</v>
      </c>
      <c r="S661" s="319" t="s">
        <v>89</v>
      </c>
      <c r="T661" s="321">
        <v>7.35</v>
      </c>
      <c r="U661" s="319" t="s">
        <v>282</v>
      </c>
      <c r="V661" s="319" t="s">
        <v>3237</v>
      </c>
      <c r="W661" s="319" t="s">
        <v>1633</v>
      </c>
      <c r="X661" s="319" t="s">
        <v>1633</v>
      </c>
      <c r="Y661" s="319" t="s">
        <v>1633</v>
      </c>
      <c r="Z661" s="319" t="s">
        <v>1633</v>
      </c>
      <c r="AA661" s="319" t="s">
        <v>1874</v>
      </c>
      <c r="AB661" s="319" t="s">
        <v>1633</v>
      </c>
      <c r="AC661" s="320">
        <v>45719</v>
      </c>
      <c r="AD661" s="319"/>
      <c r="AE661" s="319"/>
      <c r="AF661" s="319" t="s">
        <v>1633</v>
      </c>
      <c r="AG661" s="319" t="s">
        <v>2397</v>
      </c>
      <c r="AH661" s="319" t="s">
        <v>3238</v>
      </c>
      <c r="AI661" s="319" t="s">
        <v>3239</v>
      </c>
      <c r="AJ661" s="322">
        <v>1</v>
      </c>
      <c r="AK661" s="319" t="s">
        <v>2398</v>
      </c>
      <c r="AL661" s="323" t="s">
        <v>1877</v>
      </c>
      <c r="AM661" s="319" t="s">
        <v>1633</v>
      </c>
      <c r="AN661" s="319" t="s">
        <v>1633</v>
      </c>
      <c r="AO661" s="319" t="s">
        <v>1633</v>
      </c>
      <c r="AP661" s="183" t="s">
        <v>1880</v>
      </c>
      <c r="AQ661" s="183" t="s">
        <v>2113</v>
      </c>
      <c r="AS661" s="183" t="s">
        <v>448</v>
      </c>
      <c r="AT661" s="183" t="s">
        <v>1817</v>
      </c>
      <c r="AU661" s="183" t="str">
        <f t="shared" si="20"/>
        <v>LSM</v>
      </c>
      <c r="AV661" s="324">
        <f t="shared" si="21"/>
        <v>119717</v>
      </c>
    </row>
    <row r="662" spans="1:48" x14ac:dyDescent="0.25">
      <c r="A662" s="319" t="s">
        <v>1867</v>
      </c>
      <c r="B662" s="319" t="s">
        <v>1823</v>
      </c>
      <c r="C662" s="319" t="s">
        <v>1868</v>
      </c>
      <c r="D662" s="319" t="s">
        <v>1917</v>
      </c>
      <c r="E662" s="320">
        <v>45716</v>
      </c>
      <c r="F662" s="319" t="s">
        <v>2412</v>
      </c>
      <c r="G662" s="319" t="s">
        <v>2413</v>
      </c>
      <c r="H662" s="319" t="s">
        <v>1583</v>
      </c>
      <c r="I662" s="319" t="s">
        <v>2414</v>
      </c>
      <c r="J662" s="319" t="s">
        <v>1633</v>
      </c>
      <c r="K662" s="319" t="s">
        <v>1584</v>
      </c>
      <c r="L662" s="320">
        <v>45716</v>
      </c>
      <c r="M662" s="319" t="s">
        <v>2359</v>
      </c>
      <c r="N662" s="319" t="s">
        <v>1976</v>
      </c>
      <c r="O662" s="320"/>
      <c r="P662" s="319" t="s">
        <v>3236</v>
      </c>
      <c r="Q662" s="319" t="s">
        <v>1534</v>
      </c>
      <c r="R662" s="322">
        <v>4203964</v>
      </c>
      <c r="S662" s="319" t="s">
        <v>89</v>
      </c>
      <c r="T662" s="321">
        <v>255.86</v>
      </c>
      <c r="U662" s="319" t="s">
        <v>282</v>
      </c>
      <c r="V662" s="319" t="s">
        <v>3237</v>
      </c>
      <c r="W662" s="319" t="s">
        <v>1633</v>
      </c>
      <c r="X662" s="319" t="s">
        <v>1633</v>
      </c>
      <c r="Y662" s="319" t="s">
        <v>1633</v>
      </c>
      <c r="Z662" s="319" t="s">
        <v>1633</v>
      </c>
      <c r="AA662" s="319" t="s">
        <v>1874</v>
      </c>
      <c r="AB662" s="319" t="s">
        <v>1633</v>
      </c>
      <c r="AC662" s="320">
        <v>45720</v>
      </c>
      <c r="AD662" s="319"/>
      <c r="AE662" s="319"/>
      <c r="AF662" s="319" t="s">
        <v>1633</v>
      </c>
      <c r="AG662" s="319" t="s">
        <v>1633</v>
      </c>
      <c r="AH662" s="319" t="s">
        <v>3238</v>
      </c>
      <c r="AI662" s="319" t="s">
        <v>3239</v>
      </c>
      <c r="AJ662" s="325">
        <v>0</v>
      </c>
      <c r="AK662" s="319" t="s">
        <v>1633</v>
      </c>
      <c r="AL662" s="319" t="s">
        <v>1633</v>
      </c>
      <c r="AM662" s="319" t="s">
        <v>1633</v>
      </c>
      <c r="AN662" s="319" t="s">
        <v>1633</v>
      </c>
      <c r="AO662" s="319" t="s">
        <v>1633</v>
      </c>
      <c r="AP662" s="183" t="s">
        <v>1880</v>
      </c>
      <c r="AQ662" s="183" t="s">
        <v>2113</v>
      </c>
      <c r="AS662" s="183" t="s">
        <v>1636</v>
      </c>
      <c r="AT662" s="183" t="s">
        <v>1817</v>
      </c>
      <c r="AU662" s="183" t="str">
        <f t="shared" si="20"/>
        <v>LSM</v>
      </c>
      <c r="AV662" s="324">
        <f t="shared" si="21"/>
        <v>4203964</v>
      </c>
    </row>
    <row r="663" spans="1:48" x14ac:dyDescent="0.25">
      <c r="A663" s="319" t="s">
        <v>1867</v>
      </c>
      <c r="B663" s="319" t="s">
        <v>1823</v>
      </c>
      <c r="C663" s="319" t="s">
        <v>1868</v>
      </c>
      <c r="D663" s="319" t="s">
        <v>1917</v>
      </c>
      <c r="E663" s="320">
        <v>45716</v>
      </c>
      <c r="F663" s="319" t="s">
        <v>2415</v>
      </c>
      <c r="G663" s="319" t="s">
        <v>2416</v>
      </c>
      <c r="H663" s="319" t="s">
        <v>3280</v>
      </c>
      <c r="I663" s="319" t="s">
        <v>2417</v>
      </c>
      <c r="J663" s="319" t="s">
        <v>1633</v>
      </c>
      <c r="K663" s="319" t="s">
        <v>644</v>
      </c>
      <c r="L663" s="320">
        <v>45716</v>
      </c>
      <c r="M663" s="319" t="s">
        <v>2359</v>
      </c>
      <c r="N663" s="319" t="s">
        <v>2418</v>
      </c>
      <c r="O663" s="320"/>
      <c r="P663" s="319" t="s">
        <v>3236</v>
      </c>
      <c r="Q663" s="319" t="s">
        <v>1534</v>
      </c>
      <c r="R663" s="322">
        <v>6549815</v>
      </c>
      <c r="S663" s="319" t="s">
        <v>89</v>
      </c>
      <c r="T663" s="321">
        <v>401.85</v>
      </c>
      <c r="U663" s="319" t="s">
        <v>282</v>
      </c>
      <c r="V663" s="319" t="s">
        <v>3237</v>
      </c>
      <c r="W663" s="319" t="s">
        <v>1633</v>
      </c>
      <c r="X663" s="319" t="s">
        <v>1633</v>
      </c>
      <c r="Y663" s="319" t="s">
        <v>1633</v>
      </c>
      <c r="Z663" s="319" t="s">
        <v>1633</v>
      </c>
      <c r="AA663" s="319" t="s">
        <v>1874</v>
      </c>
      <c r="AB663" s="319" t="s">
        <v>1633</v>
      </c>
      <c r="AC663" s="320">
        <v>45721</v>
      </c>
      <c r="AD663" s="319"/>
      <c r="AE663" s="319"/>
      <c r="AF663" s="319" t="s">
        <v>1633</v>
      </c>
      <c r="AG663" s="319" t="s">
        <v>1633</v>
      </c>
      <c r="AH663" s="319" t="s">
        <v>3238</v>
      </c>
      <c r="AI663" s="319" t="s">
        <v>3239</v>
      </c>
      <c r="AJ663" s="325">
        <v>0</v>
      </c>
      <c r="AK663" s="319" t="s">
        <v>1633</v>
      </c>
      <c r="AL663" s="319" t="s">
        <v>1633</v>
      </c>
      <c r="AM663" s="319" t="s">
        <v>1633</v>
      </c>
      <c r="AN663" s="319" t="s">
        <v>1633</v>
      </c>
      <c r="AO663" s="319" t="s">
        <v>1633</v>
      </c>
      <c r="AP663" s="183" t="s">
        <v>1880</v>
      </c>
      <c r="AQ663" s="183" t="s">
        <v>2113</v>
      </c>
      <c r="AS663" s="183" t="s">
        <v>1641</v>
      </c>
      <c r="AT663" s="183" t="s">
        <v>1817</v>
      </c>
      <c r="AU663" s="183" t="str">
        <f t="shared" si="20"/>
        <v>LSM</v>
      </c>
      <c r="AV663" s="324">
        <f t="shared" si="21"/>
        <v>6549815</v>
      </c>
    </row>
    <row r="664" spans="1:48" x14ac:dyDescent="0.25">
      <c r="A664" s="319" t="s">
        <v>1867</v>
      </c>
      <c r="B664" s="319" t="s">
        <v>1823</v>
      </c>
      <c r="C664" s="319" t="s">
        <v>1868</v>
      </c>
      <c r="D664" s="319" t="s">
        <v>1917</v>
      </c>
      <c r="E664" s="320">
        <v>45716</v>
      </c>
      <c r="F664" s="319" t="s">
        <v>2415</v>
      </c>
      <c r="G664" s="319" t="s">
        <v>2416</v>
      </c>
      <c r="H664" s="319" t="s">
        <v>3295</v>
      </c>
      <c r="I664" s="319" t="s">
        <v>2417</v>
      </c>
      <c r="J664" s="319" t="s">
        <v>1633</v>
      </c>
      <c r="K664" s="319" t="s">
        <v>1635</v>
      </c>
      <c r="L664" s="320">
        <v>45716</v>
      </c>
      <c r="M664" s="319" t="s">
        <v>2359</v>
      </c>
      <c r="N664" s="319" t="s">
        <v>2418</v>
      </c>
      <c r="O664" s="320"/>
      <c r="P664" s="319" t="s">
        <v>3236</v>
      </c>
      <c r="Q664" s="319" t="s">
        <v>1534</v>
      </c>
      <c r="R664" s="322">
        <v>-6549815</v>
      </c>
      <c r="S664" s="319" t="s">
        <v>89</v>
      </c>
      <c r="T664" s="321">
        <v>-401.85</v>
      </c>
      <c r="U664" s="319" t="s">
        <v>282</v>
      </c>
      <c r="V664" s="319" t="s">
        <v>3237</v>
      </c>
      <c r="W664" s="319" t="s">
        <v>1633</v>
      </c>
      <c r="X664" s="319" t="s">
        <v>1633</v>
      </c>
      <c r="Y664" s="319" t="s">
        <v>1633</v>
      </c>
      <c r="Z664" s="319" t="s">
        <v>1633</v>
      </c>
      <c r="AA664" s="319" t="s">
        <v>1874</v>
      </c>
      <c r="AB664" s="319" t="s">
        <v>1633</v>
      </c>
      <c r="AC664" s="320">
        <v>45721</v>
      </c>
      <c r="AD664" s="319"/>
      <c r="AE664" s="319"/>
      <c r="AF664" s="319" t="s">
        <v>1633</v>
      </c>
      <c r="AG664" s="319" t="s">
        <v>1633</v>
      </c>
      <c r="AH664" s="319" t="s">
        <v>3238</v>
      </c>
      <c r="AI664" s="319" t="s">
        <v>3239</v>
      </c>
      <c r="AJ664" s="325">
        <v>0</v>
      </c>
      <c r="AK664" s="319" t="s">
        <v>1633</v>
      </c>
      <c r="AL664" s="319" t="s">
        <v>1633</v>
      </c>
      <c r="AM664" s="319" t="s">
        <v>1633</v>
      </c>
      <c r="AN664" s="319" t="s">
        <v>1633</v>
      </c>
      <c r="AO664" s="319" t="s">
        <v>1633</v>
      </c>
      <c r="AP664" s="183" t="s">
        <v>1880</v>
      </c>
      <c r="AQ664" s="183" t="s">
        <v>2113</v>
      </c>
      <c r="AS664" s="183" t="s">
        <v>1634</v>
      </c>
      <c r="AT664" s="183" t="s">
        <v>1817</v>
      </c>
      <c r="AU664" s="183" t="str">
        <f t="shared" si="20"/>
        <v>LSM</v>
      </c>
      <c r="AV664" s="324">
        <f t="shared" si="21"/>
        <v>-6549815</v>
      </c>
    </row>
    <row r="665" spans="1:48" x14ac:dyDescent="0.25">
      <c r="A665" s="319" t="s">
        <v>1867</v>
      </c>
      <c r="B665" s="319" t="s">
        <v>1823</v>
      </c>
      <c r="C665" s="319" t="s">
        <v>1868</v>
      </c>
      <c r="D665" s="319" t="s">
        <v>1917</v>
      </c>
      <c r="E665" s="320">
        <v>45716</v>
      </c>
      <c r="F665" s="319" t="s">
        <v>2419</v>
      </c>
      <c r="G665" s="319" t="s">
        <v>2420</v>
      </c>
      <c r="H665" s="319" t="s">
        <v>1577</v>
      </c>
      <c r="I665" s="319" t="s">
        <v>2421</v>
      </c>
      <c r="J665" s="319" t="s">
        <v>1633</v>
      </c>
      <c r="K665" s="319" t="s">
        <v>1369</v>
      </c>
      <c r="L665" s="320">
        <v>45716</v>
      </c>
      <c r="M665" s="319" t="s">
        <v>2359</v>
      </c>
      <c r="N665" s="319" t="s">
        <v>1976</v>
      </c>
      <c r="O665" s="320"/>
      <c r="P665" s="319" t="s">
        <v>3236</v>
      </c>
      <c r="Q665" s="319" t="s">
        <v>1534</v>
      </c>
      <c r="R665" s="322">
        <v>1228612</v>
      </c>
      <c r="S665" s="319" t="s">
        <v>89</v>
      </c>
      <c r="T665" s="321">
        <v>74.77</v>
      </c>
      <c r="U665" s="319" t="s">
        <v>282</v>
      </c>
      <c r="V665" s="319" t="s">
        <v>3237</v>
      </c>
      <c r="W665" s="319" t="s">
        <v>1633</v>
      </c>
      <c r="X665" s="319" t="s">
        <v>1633</v>
      </c>
      <c r="Y665" s="319" t="s">
        <v>1633</v>
      </c>
      <c r="Z665" s="319" t="s">
        <v>1633</v>
      </c>
      <c r="AA665" s="319" t="s">
        <v>1874</v>
      </c>
      <c r="AB665" s="319" t="s">
        <v>1633</v>
      </c>
      <c r="AC665" s="320">
        <v>45721</v>
      </c>
      <c r="AD665" s="319"/>
      <c r="AE665" s="319"/>
      <c r="AF665" s="319" t="s">
        <v>1633</v>
      </c>
      <c r="AG665" s="319" t="s">
        <v>1633</v>
      </c>
      <c r="AH665" s="319" t="s">
        <v>3238</v>
      </c>
      <c r="AI665" s="319" t="s">
        <v>3239</v>
      </c>
      <c r="AJ665" s="325">
        <v>0</v>
      </c>
      <c r="AK665" s="319" t="s">
        <v>1633</v>
      </c>
      <c r="AL665" s="319" t="s">
        <v>1633</v>
      </c>
      <c r="AM665" s="319" t="s">
        <v>1633</v>
      </c>
      <c r="AN665" s="319" t="s">
        <v>1633</v>
      </c>
      <c r="AO665" s="319" t="s">
        <v>1633</v>
      </c>
      <c r="AP665" s="183" t="s">
        <v>1880</v>
      </c>
      <c r="AQ665" s="183" t="s">
        <v>2113</v>
      </c>
      <c r="AS665" s="183" t="s">
        <v>1636</v>
      </c>
      <c r="AT665" s="183" t="s">
        <v>1817</v>
      </c>
      <c r="AU665" s="183" t="str">
        <f t="shared" si="20"/>
        <v>LSM</v>
      </c>
      <c r="AV665" s="324">
        <f t="shared" si="21"/>
        <v>1228612</v>
      </c>
    </row>
    <row r="666" spans="1:48" x14ac:dyDescent="0.25">
      <c r="A666" s="319" t="s">
        <v>1867</v>
      </c>
      <c r="B666" s="319" t="s">
        <v>1823</v>
      </c>
      <c r="C666" s="319" t="s">
        <v>1868</v>
      </c>
      <c r="D666" s="319" t="s">
        <v>1917</v>
      </c>
      <c r="E666" s="320">
        <v>45716</v>
      </c>
      <c r="F666" s="319" t="s">
        <v>2422</v>
      </c>
      <c r="G666" s="319" t="s">
        <v>2420</v>
      </c>
      <c r="H666" s="319" t="s">
        <v>1577</v>
      </c>
      <c r="I666" s="319" t="s">
        <v>2421</v>
      </c>
      <c r="J666" s="319" t="s">
        <v>1633</v>
      </c>
      <c r="K666" s="319" t="s">
        <v>1369</v>
      </c>
      <c r="L666" s="320">
        <v>45716</v>
      </c>
      <c r="M666" s="319" t="s">
        <v>2359</v>
      </c>
      <c r="N666" s="319" t="s">
        <v>1976</v>
      </c>
      <c r="O666" s="320"/>
      <c r="P666" s="319" t="s">
        <v>3236</v>
      </c>
      <c r="Q666" s="319" t="s">
        <v>1534</v>
      </c>
      <c r="R666" s="322">
        <v>55846</v>
      </c>
      <c r="S666" s="319" t="s">
        <v>89</v>
      </c>
      <c r="T666" s="321">
        <v>3.4</v>
      </c>
      <c r="U666" s="319" t="s">
        <v>282</v>
      </c>
      <c r="V666" s="319" t="s">
        <v>3237</v>
      </c>
      <c r="W666" s="319" t="s">
        <v>1633</v>
      </c>
      <c r="X666" s="319" t="s">
        <v>1633</v>
      </c>
      <c r="Y666" s="319" t="s">
        <v>1633</v>
      </c>
      <c r="Z666" s="319" t="s">
        <v>1633</v>
      </c>
      <c r="AA666" s="319" t="s">
        <v>1874</v>
      </c>
      <c r="AB666" s="319" t="s">
        <v>1633</v>
      </c>
      <c r="AC666" s="320">
        <v>45721</v>
      </c>
      <c r="AD666" s="319"/>
      <c r="AE666" s="319"/>
      <c r="AF666" s="319" t="s">
        <v>1633</v>
      </c>
      <c r="AG666" s="319" t="s">
        <v>1633</v>
      </c>
      <c r="AH666" s="319" t="s">
        <v>3238</v>
      </c>
      <c r="AI666" s="319" t="s">
        <v>3239</v>
      </c>
      <c r="AJ666" s="325">
        <v>0</v>
      </c>
      <c r="AK666" s="319" t="s">
        <v>1633</v>
      </c>
      <c r="AL666" s="319" t="s">
        <v>1633</v>
      </c>
      <c r="AM666" s="319" t="s">
        <v>1633</v>
      </c>
      <c r="AN666" s="319" t="s">
        <v>1633</v>
      </c>
      <c r="AO666" s="319" t="s">
        <v>1633</v>
      </c>
      <c r="AP666" s="183" t="s">
        <v>1880</v>
      </c>
      <c r="AQ666" s="183" t="s">
        <v>2113</v>
      </c>
      <c r="AS666" s="183" t="s">
        <v>1636</v>
      </c>
      <c r="AT666" s="183" t="s">
        <v>1817</v>
      </c>
      <c r="AU666" s="183" t="str">
        <f t="shared" si="20"/>
        <v>LSM</v>
      </c>
      <c r="AV666" s="324">
        <f t="shared" si="21"/>
        <v>55846</v>
      </c>
    </row>
    <row r="667" spans="1:48" x14ac:dyDescent="0.25">
      <c r="A667" s="319" t="s">
        <v>1867</v>
      </c>
      <c r="B667" s="319" t="s">
        <v>1828</v>
      </c>
      <c r="C667" s="319" t="s">
        <v>1868</v>
      </c>
      <c r="D667" s="319" t="s">
        <v>1882</v>
      </c>
      <c r="E667" s="320">
        <v>45721</v>
      </c>
      <c r="F667" s="319" t="s">
        <v>2450</v>
      </c>
      <c r="G667" s="319" t="s">
        <v>1884</v>
      </c>
      <c r="H667" s="319" t="s">
        <v>1577</v>
      </c>
      <c r="I667" s="319" t="s">
        <v>2451</v>
      </c>
      <c r="J667" s="319" t="s">
        <v>1633</v>
      </c>
      <c r="K667" s="319" t="s">
        <v>1369</v>
      </c>
      <c r="L667" s="320">
        <v>45721</v>
      </c>
      <c r="M667" s="319" t="s">
        <v>1886</v>
      </c>
      <c r="N667" s="319" t="s">
        <v>1998</v>
      </c>
      <c r="O667" s="320"/>
      <c r="P667" s="319" t="s">
        <v>3236</v>
      </c>
      <c r="Q667" s="319" t="s">
        <v>1534</v>
      </c>
      <c r="R667" s="322">
        <v>1228612</v>
      </c>
      <c r="S667" s="319" t="s">
        <v>89</v>
      </c>
      <c r="T667" s="321">
        <v>74.900000000000006</v>
      </c>
      <c r="U667" s="319" t="s">
        <v>282</v>
      </c>
      <c r="V667" s="319" t="s">
        <v>3237</v>
      </c>
      <c r="W667" s="319" t="s">
        <v>1633</v>
      </c>
      <c r="X667" s="319" t="s">
        <v>1633</v>
      </c>
      <c r="Y667" s="319" t="s">
        <v>1633</v>
      </c>
      <c r="Z667" s="319" t="s">
        <v>1633</v>
      </c>
      <c r="AA667" s="319" t="s">
        <v>1874</v>
      </c>
      <c r="AB667" s="319" t="s">
        <v>1633</v>
      </c>
      <c r="AC667" s="320">
        <v>45721</v>
      </c>
      <c r="AD667" s="319"/>
      <c r="AE667" s="319"/>
      <c r="AF667" s="319" t="s">
        <v>1633</v>
      </c>
      <c r="AG667" s="319" t="s">
        <v>1633</v>
      </c>
      <c r="AH667" s="319" t="s">
        <v>3238</v>
      </c>
      <c r="AI667" s="319" t="s">
        <v>3239</v>
      </c>
      <c r="AJ667" s="325">
        <v>0</v>
      </c>
      <c r="AK667" s="319" t="s">
        <v>1633</v>
      </c>
      <c r="AL667" s="319" t="s">
        <v>1633</v>
      </c>
      <c r="AM667" s="319" t="s">
        <v>1633</v>
      </c>
      <c r="AN667" s="319" t="s">
        <v>1633</v>
      </c>
      <c r="AO667" s="319" t="s">
        <v>1633</v>
      </c>
      <c r="AP667" s="183" t="s">
        <v>1880</v>
      </c>
      <c r="AQ667" s="183" t="s">
        <v>2113</v>
      </c>
      <c r="AS667" s="183" t="s">
        <v>1636</v>
      </c>
      <c r="AT667" s="183" t="s">
        <v>1817</v>
      </c>
      <c r="AU667" s="183" t="str">
        <f t="shared" si="20"/>
        <v>LSM</v>
      </c>
      <c r="AV667" s="324">
        <f t="shared" si="21"/>
        <v>1228612</v>
      </c>
    </row>
    <row r="668" spans="1:48" x14ac:dyDescent="0.25">
      <c r="A668" s="319" t="s">
        <v>1867</v>
      </c>
      <c r="B668" s="319" t="s">
        <v>1828</v>
      </c>
      <c r="C668" s="319" t="s">
        <v>1868</v>
      </c>
      <c r="D668" s="319" t="s">
        <v>1882</v>
      </c>
      <c r="E668" s="320">
        <v>45721</v>
      </c>
      <c r="F668" s="319" t="s">
        <v>2452</v>
      </c>
      <c r="G668" s="319" t="s">
        <v>1884</v>
      </c>
      <c r="H668" s="319" t="s">
        <v>1577</v>
      </c>
      <c r="I668" s="319" t="s">
        <v>2453</v>
      </c>
      <c r="J668" s="319" t="s">
        <v>1633</v>
      </c>
      <c r="K668" s="319" t="s">
        <v>1369</v>
      </c>
      <c r="L668" s="320">
        <v>45721</v>
      </c>
      <c r="M668" s="319" t="s">
        <v>1886</v>
      </c>
      <c r="N668" s="319" t="s">
        <v>2075</v>
      </c>
      <c r="O668" s="320"/>
      <c r="P668" s="319" t="s">
        <v>3236</v>
      </c>
      <c r="Q668" s="319" t="s">
        <v>1534</v>
      </c>
      <c r="R668" s="322">
        <v>55846</v>
      </c>
      <c r="S668" s="319" t="s">
        <v>89</v>
      </c>
      <c r="T668" s="321">
        <v>3.4</v>
      </c>
      <c r="U668" s="319" t="s">
        <v>282</v>
      </c>
      <c r="V668" s="319" t="s">
        <v>3237</v>
      </c>
      <c r="W668" s="319" t="s">
        <v>1633</v>
      </c>
      <c r="X668" s="319" t="s">
        <v>1633</v>
      </c>
      <c r="Y668" s="319" t="s">
        <v>1633</v>
      </c>
      <c r="Z668" s="319" t="s">
        <v>1633</v>
      </c>
      <c r="AA668" s="319" t="s">
        <v>1874</v>
      </c>
      <c r="AB668" s="319" t="s">
        <v>1633</v>
      </c>
      <c r="AC668" s="320">
        <v>45721</v>
      </c>
      <c r="AD668" s="319"/>
      <c r="AE668" s="319"/>
      <c r="AF668" s="319" t="s">
        <v>1633</v>
      </c>
      <c r="AG668" s="319" t="s">
        <v>1633</v>
      </c>
      <c r="AH668" s="319" t="s">
        <v>3238</v>
      </c>
      <c r="AI668" s="319" t="s">
        <v>3239</v>
      </c>
      <c r="AJ668" s="325">
        <v>0</v>
      </c>
      <c r="AK668" s="319" t="s">
        <v>1633</v>
      </c>
      <c r="AL668" s="319" t="s">
        <v>1633</v>
      </c>
      <c r="AM668" s="319" t="s">
        <v>1633</v>
      </c>
      <c r="AN668" s="319" t="s">
        <v>1633</v>
      </c>
      <c r="AO668" s="319" t="s">
        <v>1633</v>
      </c>
      <c r="AP668" s="183" t="s">
        <v>1880</v>
      </c>
      <c r="AQ668" s="183" t="s">
        <v>2113</v>
      </c>
      <c r="AS668" s="183" t="s">
        <v>1636</v>
      </c>
      <c r="AT668" s="183" t="s">
        <v>1817</v>
      </c>
      <c r="AU668" s="183" t="str">
        <f t="shared" si="20"/>
        <v>LSM</v>
      </c>
      <c r="AV668" s="324">
        <f t="shared" si="21"/>
        <v>55846</v>
      </c>
    </row>
    <row r="669" spans="1:48" x14ac:dyDescent="0.25">
      <c r="A669" s="319" t="s">
        <v>1867</v>
      </c>
      <c r="B669" s="319" t="s">
        <v>1828</v>
      </c>
      <c r="C669" s="319" t="s">
        <v>1868</v>
      </c>
      <c r="D669" s="319" t="s">
        <v>1869</v>
      </c>
      <c r="E669" s="320">
        <v>45721</v>
      </c>
      <c r="F669" s="319" t="s">
        <v>3379</v>
      </c>
      <c r="G669" s="319" t="s">
        <v>1633</v>
      </c>
      <c r="H669" s="319" t="s">
        <v>3295</v>
      </c>
      <c r="I669" s="319" t="s">
        <v>3380</v>
      </c>
      <c r="J669" s="319" t="s">
        <v>1633</v>
      </c>
      <c r="K669" s="319" t="s">
        <v>1635</v>
      </c>
      <c r="L669" s="320">
        <v>45721</v>
      </c>
      <c r="M669" s="319" t="s">
        <v>2447</v>
      </c>
      <c r="N669" s="319" t="s">
        <v>1633</v>
      </c>
      <c r="O669" s="320"/>
      <c r="P669" s="319" t="s">
        <v>3236</v>
      </c>
      <c r="Q669" s="319" t="s">
        <v>89</v>
      </c>
      <c r="R669" s="321">
        <v>1.42</v>
      </c>
      <c r="S669" s="319" t="s">
        <v>89</v>
      </c>
      <c r="T669" s="321">
        <v>1.42</v>
      </c>
      <c r="U669" s="319" t="s">
        <v>282</v>
      </c>
      <c r="V669" s="319" t="s">
        <v>3237</v>
      </c>
      <c r="W669" s="319" t="s">
        <v>1633</v>
      </c>
      <c r="X669" s="319" t="s">
        <v>1633</v>
      </c>
      <c r="Y669" s="319" t="s">
        <v>1633</v>
      </c>
      <c r="Z669" s="319" t="s">
        <v>1633</v>
      </c>
      <c r="AA669" s="319" t="s">
        <v>1874</v>
      </c>
      <c r="AB669" s="319" t="s">
        <v>1633</v>
      </c>
      <c r="AC669" s="320">
        <v>45721</v>
      </c>
      <c r="AD669" s="319"/>
      <c r="AE669" s="319"/>
      <c r="AF669" s="319" t="s">
        <v>1633</v>
      </c>
      <c r="AG669" s="319" t="s">
        <v>1633</v>
      </c>
      <c r="AH669" s="319" t="s">
        <v>3238</v>
      </c>
      <c r="AI669" s="319" t="s">
        <v>3239</v>
      </c>
      <c r="AJ669" s="322">
        <v>8</v>
      </c>
      <c r="AK669" s="319" t="s">
        <v>1709</v>
      </c>
      <c r="AL669" s="323" t="s">
        <v>1877</v>
      </c>
      <c r="AM669" s="319" t="s">
        <v>3381</v>
      </c>
      <c r="AN669" s="319" t="s">
        <v>3382</v>
      </c>
      <c r="AO669" s="319" t="s">
        <v>1633</v>
      </c>
      <c r="AP669" s="183" t="s">
        <v>1880</v>
      </c>
      <c r="AQ669" s="183" t="s">
        <v>2113</v>
      </c>
      <c r="AS669" s="183" t="s">
        <v>1634</v>
      </c>
      <c r="AT669" s="183" t="s">
        <v>1817</v>
      </c>
      <c r="AU669" s="183" t="str">
        <f t="shared" si="20"/>
        <v>LSM</v>
      </c>
      <c r="AV669" s="324">
        <f t="shared" si="21"/>
        <v>23430</v>
      </c>
    </row>
    <row r="670" spans="1:48" x14ac:dyDescent="0.25">
      <c r="A670" s="319" t="s">
        <v>1867</v>
      </c>
      <c r="B670" s="319" t="s">
        <v>1828</v>
      </c>
      <c r="C670" s="319" t="s">
        <v>1868</v>
      </c>
      <c r="D670" s="319" t="s">
        <v>1869</v>
      </c>
      <c r="E670" s="320">
        <v>45721</v>
      </c>
      <c r="F670" s="319" t="s">
        <v>3383</v>
      </c>
      <c r="G670" s="319" t="s">
        <v>1633</v>
      </c>
      <c r="H670" s="319" t="s">
        <v>3295</v>
      </c>
      <c r="I670" s="319" t="s">
        <v>3380</v>
      </c>
      <c r="J670" s="319" t="s">
        <v>1633</v>
      </c>
      <c r="K670" s="319" t="s">
        <v>1635</v>
      </c>
      <c r="L670" s="320">
        <v>45721</v>
      </c>
      <c r="M670" s="319" t="s">
        <v>2447</v>
      </c>
      <c r="N670" s="319" t="s">
        <v>1633</v>
      </c>
      <c r="O670" s="320"/>
      <c r="P670" s="319" t="s">
        <v>3236</v>
      </c>
      <c r="Q670" s="319" t="s">
        <v>89</v>
      </c>
      <c r="R670" s="321">
        <v>0.17</v>
      </c>
      <c r="S670" s="319" t="s">
        <v>89</v>
      </c>
      <c r="T670" s="321">
        <v>0.17</v>
      </c>
      <c r="U670" s="319" t="s">
        <v>282</v>
      </c>
      <c r="V670" s="319" t="s">
        <v>3237</v>
      </c>
      <c r="W670" s="319" t="s">
        <v>1633</v>
      </c>
      <c r="X670" s="319" t="s">
        <v>1633</v>
      </c>
      <c r="Y670" s="319" t="s">
        <v>1633</v>
      </c>
      <c r="Z670" s="319" t="s">
        <v>1633</v>
      </c>
      <c r="AA670" s="319" t="s">
        <v>1874</v>
      </c>
      <c r="AB670" s="319" t="s">
        <v>1633</v>
      </c>
      <c r="AC670" s="320">
        <v>45721</v>
      </c>
      <c r="AD670" s="319"/>
      <c r="AE670" s="319"/>
      <c r="AF670" s="319" t="s">
        <v>1633</v>
      </c>
      <c r="AG670" s="319" t="s">
        <v>1633</v>
      </c>
      <c r="AH670" s="319" t="s">
        <v>3238</v>
      </c>
      <c r="AI670" s="319" t="s">
        <v>3239</v>
      </c>
      <c r="AJ670" s="322">
        <v>16</v>
      </c>
      <c r="AK670" s="319" t="s">
        <v>1709</v>
      </c>
      <c r="AL670" s="323" t="s">
        <v>1877</v>
      </c>
      <c r="AM670" s="319" t="s">
        <v>2960</v>
      </c>
      <c r="AN670" s="319" t="s">
        <v>2961</v>
      </c>
      <c r="AO670" s="319" t="s">
        <v>1633</v>
      </c>
      <c r="AP670" s="183" t="s">
        <v>1880</v>
      </c>
      <c r="AQ670" s="183" t="s">
        <v>2113</v>
      </c>
      <c r="AS670" s="183" t="s">
        <v>1634</v>
      </c>
      <c r="AT670" s="183" t="s">
        <v>1817</v>
      </c>
      <c r="AU670" s="183" t="str">
        <f t="shared" si="20"/>
        <v>LSM</v>
      </c>
      <c r="AV670" s="324">
        <f t="shared" si="21"/>
        <v>2805</v>
      </c>
    </row>
    <row r="671" spans="1:48" x14ac:dyDescent="0.25">
      <c r="A671" s="319" t="s">
        <v>1867</v>
      </c>
      <c r="B671" s="319" t="s">
        <v>1828</v>
      </c>
      <c r="C671" s="319" t="s">
        <v>1868</v>
      </c>
      <c r="D671" s="319" t="s">
        <v>1888</v>
      </c>
      <c r="E671" s="320">
        <v>45722</v>
      </c>
      <c r="F671" s="319" t="s">
        <v>1633</v>
      </c>
      <c r="G671" s="319" t="s">
        <v>1633</v>
      </c>
      <c r="H671" s="319" t="s">
        <v>3240</v>
      </c>
      <c r="I671" s="319" t="s">
        <v>3384</v>
      </c>
      <c r="J671" s="319" t="s">
        <v>1633</v>
      </c>
      <c r="K671" s="319" t="s">
        <v>454</v>
      </c>
      <c r="L671" s="320">
        <v>45722</v>
      </c>
      <c r="M671" s="319" t="s">
        <v>2468</v>
      </c>
      <c r="N671" s="319" t="s">
        <v>3385</v>
      </c>
      <c r="O671" s="320"/>
      <c r="P671" s="319" t="s">
        <v>3236</v>
      </c>
      <c r="Q671" s="319" t="s">
        <v>1534</v>
      </c>
      <c r="R671" s="322">
        <v>30000</v>
      </c>
      <c r="S671" s="319" t="s">
        <v>89</v>
      </c>
      <c r="T671" s="321">
        <v>1.83</v>
      </c>
      <c r="U671" s="319" t="s">
        <v>282</v>
      </c>
      <c r="V671" s="319" t="s">
        <v>3237</v>
      </c>
      <c r="W671" s="319" t="s">
        <v>1633</v>
      </c>
      <c r="X671" s="319" t="s">
        <v>1633</v>
      </c>
      <c r="Y671" s="319" t="s">
        <v>1633</v>
      </c>
      <c r="Z671" s="319" t="s">
        <v>1633</v>
      </c>
      <c r="AA671" s="319" t="s">
        <v>1874</v>
      </c>
      <c r="AB671" s="319" t="s">
        <v>1633</v>
      </c>
      <c r="AC671" s="320">
        <v>45722</v>
      </c>
      <c r="AD671" s="319"/>
      <c r="AE671" s="319"/>
      <c r="AF671" s="319" t="s">
        <v>1633</v>
      </c>
      <c r="AG671" s="319" t="s">
        <v>3386</v>
      </c>
      <c r="AH671" s="319" t="s">
        <v>3238</v>
      </c>
      <c r="AI671" s="319" t="s">
        <v>3239</v>
      </c>
      <c r="AJ671" s="322">
        <v>25</v>
      </c>
      <c r="AK671" s="319" t="s">
        <v>1709</v>
      </c>
      <c r="AL671" s="323" t="s">
        <v>1877</v>
      </c>
      <c r="AM671" s="319" t="s">
        <v>1633</v>
      </c>
      <c r="AN671" s="319" t="s">
        <v>1633</v>
      </c>
      <c r="AO671" s="319" t="s">
        <v>1633</v>
      </c>
      <c r="AP671" s="183" t="s">
        <v>1880</v>
      </c>
      <c r="AQ671" s="183" t="s">
        <v>2113</v>
      </c>
      <c r="AS671" s="183" t="s">
        <v>1641</v>
      </c>
      <c r="AT671" s="183" t="s">
        <v>1817</v>
      </c>
      <c r="AU671" s="183" t="str">
        <f t="shared" si="20"/>
        <v>LSM</v>
      </c>
      <c r="AV671" s="324">
        <f t="shared" si="21"/>
        <v>30000</v>
      </c>
    </row>
    <row r="672" spans="1:48" x14ac:dyDescent="0.25">
      <c r="A672" s="319" t="s">
        <v>1867</v>
      </c>
      <c r="B672" s="319" t="s">
        <v>1828</v>
      </c>
      <c r="C672" s="319" t="s">
        <v>1868</v>
      </c>
      <c r="D672" s="319" t="s">
        <v>1869</v>
      </c>
      <c r="E672" s="320">
        <v>45722</v>
      </c>
      <c r="F672" s="319" t="s">
        <v>3294</v>
      </c>
      <c r="G672" s="319" t="s">
        <v>1633</v>
      </c>
      <c r="H672" s="319" t="s">
        <v>3295</v>
      </c>
      <c r="I672" s="319" t="s">
        <v>3387</v>
      </c>
      <c r="J672" s="319" t="s">
        <v>1633</v>
      </c>
      <c r="K672" s="319" t="s">
        <v>1635</v>
      </c>
      <c r="L672" s="320">
        <v>45722</v>
      </c>
      <c r="M672" s="319" t="s">
        <v>2468</v>
      </c>
      <c r="N672" s="319" t="s">
        <v>1633</v>
      </c>
      <c r="O672" s="320"/>
      <c r="P672" s="319" t="s">
        <v>3236</v>
      </c>
      <c r="Q672" s="319" t="s">
        <v>89</v>
      </c>
      <c r="R672" s="321">
        <v>8.5399999999999991</v>
      </c>
      <c r="S672" s="319" t="s">
        <v>89</v>
      </c>
      <c r="T672" s="321">
        <v>8.5399999999999991</v>
      </c>
      <c r="U672" s="319" t="s">
        <v>282</v>
      </c>
      <c r="V672" s="319" t="s">
        <v>3237</v>
      </c>
      <c r="W672" s="319" t="s">
        <v>1633</v>
      </c>
      <c r="X672" s="319" t="s">
        <v>1633</v>
      </c>
      <c r="Y672" s="319" t="s">
        <v>1633</v>
      </c>
      <c r="Z672" s="319" t="s">
        <v>1633</v>
      </c>
      <c r="AA672" s="319" t="s">
        <v>1874</v>
      </c>
      <c r="AB672" s="319" t="s">
        <v>1633</v>
      </c>
      <c r="AC672" s="320">
        <v>45722</v>
      </c>
      <c r="AD672" s="319"/>
      <c r="AE672" s="319"/>
      <c r="AF672" s="319" t="s">
        <v>1633</v>
      </c>
      <c r="AG672" s="319" t="s">
        <v>1633</v>
      </c>
      <c r="AH672" s="319" t="s">
        <v>3238</v>
      </c>
      <c r="AI672" s="319" t="s">
        <v>3239</v>
      </c>
      <c r="AJ672" s="322">
        <v>2</v>
      </c>
      <c r="AK672" s="319" t="s">
        <v>2039</v>
      </c>
      <c r="AL672" s="323" t="s">
        <v>1877</v>
      </c>
      <c r="AM672" s="319" t="s">
        <v>2054</v>
      </c>
      <c r="AN672" s="319" t="s">
        <v>2055</v>
      </c>
      <c r="AO672" s="319" t="s">
        <v>1633</v>
      </c>
      <c r="AP672" s="183" t="s">
        <v>1880</v>
      </c>
      <c r="AQ672" s="183" t="s">
        <v>2113</v>
      </c>
      <c r="AS672" s="183" t="s">
        <v>1634</v>
      </c>
      <c r="AT672" s="183" t="s">
        <v>1817</v>
      </c>
      <c r="AU672" s="183" t="str">
        <f t="shared" si="20"/>
        <v>LSM</v>
      </c>
      <c r="AV672" s="324">
        <f t="shared" si="21"/>
        <v>140910</v>
      </c>
    </row>
    <row r="673" spans="1:48" x14ac:dyDescent="0.25">
      <c r="A673" s="319" t="s">
        <v>1867</v>
      </c>
      <c r="B673" s="319" t="s">
        <v>1828</v>
      </c>
      <c r="C673" s="319" t="s">
        <v>1868</v>
      </c>
      <c r="D673" s="319" t="s">
        <v>1869</v>
      </c>
      <c r="E673" s="320">
        <v>45722</v>
      </c>
      <c r="F673" s="319" t="s">
        <v>3294</v>
      </c>
      <c r="G673" s="319" t="s">
        <v>1633</v>
      </c>
      <c r="H673" s="319" t="s">
        <v>3295</v>
      </c>
      <c r="I673" s="319" t="s">
        <v>3387</v>
      </c>
      <c r="J673" s="319" t="s">
        <v>1633</v>
      </c>
      <c r="K673" s="319" t="s">
        <v>1635</v>
      </c>
      <c r="L673" s="320">
        <v>45722</v>
      </c>
      <c r="M673" s="319" t="s">
        <v>2468</v>
      </c>
      <c r="N673" s="319" t="s">
        <v>1633</v>
      </c>
      <c r="O673" s="320"/>
      <c r="P673" s="319" t="s">
        <v>3236</v>
      </c>
      <c r="Q673" s="319" t="s">
        <v>89</v>
      </c>
      <c r="R673" s="321">
        <v>3.05</v>
      </c>
      <c r="S673" s="319" t="s">
        <v>89</v>
      </c>
      <c r="T673" s="321">
        <v>3.05</v>
      </c>
      <c r="U673" s="319" t="s">
        <v>282</v>
      </c>
      <c r="V673" s="319" t="s">
        <v>3237</v>
      </c>
      <c r="W673" s="319" t="s">
        <v>1633</v>
      </c>
      <c r="X673" s="319" t="s">
        <v>1633</v>
      </c>
      <c r="Y673" s="319" t="s">
        <v>1633</v>
      </c>
      <c r="Z673" s="319" t="s">
        <v>1633</v>
      </c>
      <c r="AA673" s="319" t="s">
        <v>1874</v>
      </c>
      <c r="AB673" s="319" t="s">
        <v>1633</v>
      </c>
      <c r="AC673" s="320">
        <v>45722</v>
      </c>
      <c r="AD673" s="319"/>
      <c r="AE673" s="319"/>
      <c r="AF673" s="319" t="s">
        <v>1633</v>
      </c>
      <c r="AG673" s="319" t="s">
        <v>1633</v>
      </c>
      <c r="AH673" s="319" t="s">
        <v>3238</v>
      </c>
      <c r="AI673" s="319" t="s">
        <v>3239</v>
      </c>
      <c r="AJ673" s="322">
        <v>10</v>
      </c>
      <c r="AK673" s="319" t="s">
        <v>2049</v>
      </c>
      <c r="AL673" s="323" t="s">
        <v>1877</v>
      </c>
      <c r="AM673" s="319" t="s">
        <v>2050</v>
      </c>
      <c r="AN673" s="319" t="s">
        <v>2051</v>
      </c>
      <c r="AO673" s="319" t="s">
        <v>1633</v>
      </c>
      <c r="AP673" s="183" t="s">
        <v>1880</v>
      </c>
      <c r="AQ673" s="183" t="s">
        <v>2113</v>
      </c>
      <c r="AS673" s="183" t="s">
        <v>1634</v>
      </c>
      <c r="AT673" s="183" t="s">
        <v>1817</v>
      </c>
      <c r="AU673" s="183" t="str">
        <f t="shared" si="20"/>
        <v>LSM</v>
      </c>
      <c r="AV673" s="324">
        <f t="shared" si="21"/>
        <v>50325</v>
      </c>
    </row>
    <row r="674" spans="1:48" x14ac:dyDescent="0.25">
      <c r="A674" s="319" t="s">
        <v>1867</v>
      </c>
      <c r="B674" s="319" t="s">
        <v>1828</v>
      </c>
      <c r="C674" s="319" t="s">
        <v>1868</v>
      </c>
      <c r="D674" s="319" t="s">
        <v>1869</v>
      </c>
      <c r="E674" s="320">
        <v>45722</v>
      </c>
      <c r="F674" s="319" t="s">
        <v>3388</v>
      </c>
      <c r="G674" s="319" t="s">
        <v>1633</v>
      </c>
      <c r="H674" s="319" t="s">
        <v>3295</v>
      </c>
      <c r="I674" s="319" t="s">
        <v>3389</v>
      </c>
      <c r="J674" s="319" t="s">
        <v>1633</v>
      </c>
      <c r="K674" s="319" t="s">
        <v>1635</v>
      </c>
      <c r="L674" s="320">
        <v>45722</v>
      </c>
      <c r="M674" s="319" t="s">
        <v>2468</v>
      </c>
      <c r="N674" s="319" t="s">
        <v>1633</v>
      </c>
      <c r="O674" s="320"/>
      <c r="P674" s="319" t="s">
        <v>3236</v>
      </c>
      <c r="Q674" s="319" t="s">
        <v>89</v>
      </c>
      <c r="R674" s="321">
        <v>865.18</v>
      </c>
      <c r="S674" s="319" t="s">
        <v>89</v>
      </c>
      <c r="T674" s="321">
        <v>865.18</v>
      </c>
      <c r="U674" s="319" t="s">
        <v>282</v>
      </c>
      <c r="V674" s="319" t="s">
        <v>3237</v>
      </c>
      <c r="W674" s="319" t="s">
        <v>1633</v>
      </c>
      <c r="X674" s="319" t="s">
        <v>1633</v>
      </c>
      <c r="Y674" s="319" t="s">
        <v>1633</v>
      </c>
      <c r="Z674" s="319" t="s">
        <v>1633</v>
      </c>
      <c r="AA674" s="319" t="s">
        <v>1874</v>
      </c>
      <c r="AB674" s="319" t="s">
        <v>1633</v>
      </c>
      <c r="AC674" s="320">
        <v>45722</v>
      </c>
      <c r="AD674" s="319"/>
      <c r="AE674" s="319"/>
      <c r="AF674" s="319" t="s">
        <v>1633</v>
      </c>
      <c r="AG674" s="319" t="s">
        <v>1633</v>
      </c>
      <c r="AH674" s="319" t="s">
        <v>3238</v>
      </c>
      <c r="AI674" s="319" t="s">
        <v>3239</v>
      </c>
      <c r="AJ674" s="322">
        <v>3</v>
      </c>
      <c r="AK674" s="319" t="s">
        <v>1709</v>
      </c>
      <c r="AL674" s="323" t="s">
        <v>1877</v>
      </c>
      <c r="AM674" s="319" t="s">
        <v>3390</v>
      </c>
      <c r="AN674" s="319" t="s">
        <v>3391</v>
      </c>
      <c r="AO674" s="319" t="s">
        <v>1633</v>
      </c>
      <c r="AP674" s="183" t="s">
        <v>1880</v>
      </c>
      <c r="AQ674" s="183" t="s">
        <v>2113</v>
      </c>
      <c r="AS674" s="183" t="s">
        <v>1634</v>
      </c>
      <c r="AT674" s="183" t="s">
        <v>1817</v>
      </c>
      <c r="AU674" s="183" t="str">
        <f t="shared" si="20"/>
        <v>LSM</v>
      </c>
      <c r="AV674" s="324">
        <f t="shared" si="21"/>
        <v>14275470</v>
      </c>
    </row>
    <row r="675" spans="1:48" x14ac:dyDescent="0.25">
      <c r="A675" s="319" t="s">
        <v>1867</v>
      </c>
      <c r="B675" s="319" t="s">
        <v>1828</v>
      </c>
      <c r="C675" s="319" t="s">
        <v>1868</v>
      </c>
      <c r="D675" s="319" t="s">
        <v>1869</v>
      </c>
      <c r="E675" s="320">
        <v>45722</v>
      </c>
      <c r="F675" s="319" t="s">
        <v>3294</v>
      </c>
      <c r="G675" s="319" t="s">
        <v>1633</v>
      </c>
      <c r="H675" s="319" t="s">
        <v>3295</v>
      </c>
      <c r="I675" s="319" t="s">
        <v>3389</v>
      </c>
      <c r="J675" s="319" t="s">
        <v>1633</v>
      </c>
      <c r="K675" s="319" t="s">
        <v>1635</v>
      </c>
      <c r="L675" s="320">
        <v>45722</v>
      </c>
      <c r="M675" s="319" t="s">
        <v>2468</v>
      </c>
      <c r="N675" s="319" t="s">
        <v>1633</v>
      </c>
      <c r="O675" s="320"/>
      <c r="P675" s="319" t="s">
        <v>3236</v>
      </c>
      <c r="Q675" s="319" t="s">
        <v>89</v>
      </c>
      <c r="R675" s="321">
        <v>18.78</v>
      </c>
      <c r="S675" s="319" t="s">
        <v>89</v>
      </c>
      <c r="T675" s="321">
        <v>18.78</v>
      </c>
      <c r="U675" s="319" t="s">
        <v>282</v>
      </c>
      <c r="V675" s="319" t="s">
        <v>3237</v>
      </c>
      <c r="W675" s="319" t="s">
        <v>1633</v>
      </c>
      <c r="X675" s="319" t="s">
        <v>1633</v>
      </c>
      <c r="Y675" s="319" t="s">
        <v>1633</v>
      </c>
      <c r="Z675" s="319" t="s">
        <v>1633</v>
      </c>
      <c r="AA675" s="319" t="s">
        <v>1874</v>
      </c>
      <c r="AB675" s="319" t="s">
        <v>1633</v>
      </c>
      <c r="AC675" s="320">
        <v>45722</v>
      </c>
      <c r="AD675" s="319"/>
      <c r="AE675" s="319"/>
      <c r="AF675" s="319" t="s">
        <v>1633</v>
      </c>
      <c r="AG675" s="319" t="s">
        <v>1633</v>
      </c>
      <c r="AH675" s="319" t="s">
        <v>3238</v>
      </c>
      <c r="AI675" s="319" t="s">
        <v>3239</v>
      </c>
      <c r="AJ675" s="322">
        <v>20</v>
      </c>
      <c r="AK675" s="319" t="s">
        <v>1980</v>
      </c>
      <c r="AL675" s="323" t="s">
        <v>1877</v>
      </c>
      <c r="AM675" s="319" t="s">
        <v>2111</v>
      </c>
      <c r="AN675" s="319" t="s">
        <v>2112</v>
      </c>
      <c r="AO675" s="319" t="s">
        <v>1633</v>
      </c>
      <c r="AP675" s="183" t="s">
        <v>1880</v>
      </c>
      <c r="AQ675" s="183" t="s">
        <v>2113</v>
      </c>
      <c r="AS675" s="183" t="s">
        <v>1634</v>
      </c>
      <c r="AT675" s="183" t="s">
        <v>1817</v>
      </c>
      <c r="AU675" s="183" t="str">
        <f t="shared" si="20"/>
        <v>LSM</v>
      </c>
      <c r="AV675" s="324">
        <f t="shared" si="21"/>
        <v>309870</v>
      </c>
    </row>
    <row r="676" spans="1:48" x14ac:dyDescent="0.25">
      <c r="A676" s="319" t="s">
        <v>1867</v>
      </c>
      <c r="B676" s="319" t="s">
        <v>1828</v>
      </c>
      <c r="C676" s="319" t="s">
        <v>1868</v>
      </c>
      <c r="D676" s="319" t="s">
        <v>1882</v>
      </c>
      <c r="E676" s="320">
        <v>45722</v>
      </c>
      <c r="F676" s="319" t="s">
        <v>2471</v>
      </c>
      <c r="G676" s="319" t="s">
        <v>1884</v>
      </c>
      <c r="H676" s="319" t="s">
        <v>1581</v>
      </c>
      <c r="I676" s="319" t="s">
        <v>2472</v>
      </c>
      <c r="J676" s="319" t="s">
        <v>1633</v>
      </c>
      <c r="K676" s="319" t="s">
        <v>1373</v>
      </c>
      <c r="L676" s="320">
        <v>45722</v>
      </c>
      <c r="M676" s="319" t="s">
        <v>1886</v>
      </c>
      <c r="N676" s="319" t="s">
        <v>2473</v>
      </c>
      <c r="O676" s="320"/>
      <c r="P676" s="319" t="s">
        <v>3236</v>
      </c>
      <c r="Q676" s="319" t="s">
        <v>1534</v>
      </c>
      <c r="R676" s="322">
        <v>8638368</v>
      </c>
      <c r="S676" s="319" t="s">
        <v>89</v>
      </c>
      <c r="T676" s="321">
        <v>526.63</v>
      </c>
      <c r="U676" s="319" t="s">
        <v>282</v>
      </c>
      <c r="V676" s="319" t="s">
        <v>3237</v>
      </c>
      <c r="W676" s="319" t="s">
        <v>1633</v>
      </c>
      <c r="X676" s="319" t="s">
        <v>1633</v>
      </c>
      <c r="Y676" s="319" t="s">
        <v>1633</v>
      </c>
      <c r="Z676" s="319" t="s">
        <v>1633</v>
      </c>
      <c r="AA676" s="319" t="s">
        <v>1874</v>
      </c>
      <c r="AB676" s="319" t="s">
        <v>1633</v>
      </c>
      <c r="AC676" s="320">
        <v>45723</v>
      </c>
      <c r="AD676" s="319"/>
      <c r="AE676" s="319"/>
      <c r="AF676" s="319" t="s">
        <v>1633</v>
      </c>
      <c r="AG676" s="319" t="s">
        <v>1633</v>
      </c>
      <c r="AH676" s="319" t="s">
        <v>3238</v>
      </c>
      <c r="AI676" s="319" t="s">
        <v>3239</v>
      </c>
      <c r="AJ676" s="325">
        <v>0</v>
      </c>
      <c r="AK676" s="319" t="s">
        <v>1633</v>
      </c>
      <c r="AL676" s="319" t="s">
        <v>1633</v>
      </c>
      <c r="AM676" s="319" t="s">
        <v>1633</v>
      </c>
      <c r="AN676" s="319" t="s">
        <v>1633</v>
      </c>
      <c r="AO676" s="319" t="s">
        <v>1633</v>
      </c>
      <c r="AP676" s="183" t="s">
        <v>1880</v>
      </c>
      <c r="AQ676" s="183" t="s">
        <v>2113</v>
      </c>
      <c r="AS676" s="183" t="s">
        <v>1636</v>
      </c>
      <c r="AT676" s="183" t="s">
        <v>1817</v>
      </c>
      <c r="AU676" s="183" t="str">
        <f t="shared" si="20"/>
        <v>LSM</v>
      </c>
      <c r="AV676" s="324">
        <f t="shared" si="21"/>
        <v>8638368</v>
      </c>
    </row>
    <row r="677" spans="1:48" x14ac:dyDescent="0.25">
      <c r="A677" s="319" t="s">
        <v>1867</v>
      </c>
      <c r="B677" s="319" t="s">
        <v>1828</v>
      </c>
      <c r="C677" s="319" t="s">
        <v>1868</v>
      </c>
      <c r="D677" s="319" t="s">
        <v>1869</v>
      </c>
      <c r="E677" s="320">
        <v>45726</v>
      </c>
      <c r="F677" s="319" t="s">
        <v>3392</v>
      </c>
      <c r="G677" s="319" t="s">
        <v>1633</v>
      </c>
      <c r="H677" s="319" t="s">
        <v>3295</v>
      </c>
      <c r="I677" s="319" t="s">
        <v>3393</v>
      </c>
      <c r="J677" s="319" t="s">
        <v>1633</v>
      </c>
      <c r="K677" s="319" t="s">
        <v>1635</v>
      </c>
      <c r="L677" s="320">
        <v>45726</v>
      </c>
      <c r="M677" s="319" t="s">
        <v>2483</v>
      </c>
      <c r="N677" s="319" t="s">
        <v>1633</v>
      </c>
      <c r="O677" s="320"/>
      <c r="P677" s="319" t="s">
        <v>3236</v>
      </c>
      <c r="Q677" s="319" t="s">
        <v>89</v>
      </c>
      <c r="R677" s="321">
        <v>0.43</v>
      </c>
      <c r="S677" s="319" t="s">
        <v>89</v>
      </c>
      <c r="T677" s="321">
        <v>0.43</v>
      </c>
      <c r="U677" s="319" t="s">
        <v>282</v>
      </c>
      <c r="V677" s="319" t="s">
        <v>3237</v>
      </c>
      <c r="W677" s="319" t="s">
        <v>1633</v>
      </c>
      <c r="X677" s="319" t="s">
        <v>1633</v>
      </c>
      <c r="Y677" s="319" t="s">
        <v>1633</v>
      </c>
      <c r="Z677" s="319" t="s">
        <v>1633</v>
      </c>
      <c r="AA677" s="319" t="s">
        <v>1874</v>
      </c>
      <c r="AB677" s="319" t="s">
        <v>1633</v>
      </c>
      <c r="AC677" s="320">
        <v>45726</v>
      </c>
      <c r="AD677" s="319"/>
      <c r="AE677" s="319"/>
      <c r="AF677" s="319" t="s">
        <v>1633</v>
      </c>
      <c r="AG677" s="319" t="s">
        <v>1633</v>
      </c>
      <c r="AH677" s="319" t="s">
        <v>3238</v>
      </c>
      <c r="AI677" s="319" t="s">
        <v>3239</v>
      </c>
      <c r="AJ677" s="322">
        <v>100</v>
      </c>
      <c r="AK677" s="319" t="s">
        <v>1709</v>
      </c>
      <c r="AL677" s="323" t="s">
        <v>1877</v>
      </c>
      <c r="AM677" s="319" t="s">
        <v>3394</v>
      </c>
      <c r="AN677" s="319" t="s">
        <v>3395</v>
      </c>
      <c r="AO677" s="319" t="s">
        <v>1633</v>
      </c>
      <c r="AP677" s="183" t="s">
        <v>1880</v>
      </c>
      <c r="AQ677" s="183" t="s">
        <v>2113</v>
      </c>
      <c r="AS677" s="183" t="s">
        <v>1634</v>
      </c>
      <c r="AT677" s="183" t="s">
        <v>1817</v>
      </c>
      <c r="AU677" s="183" t="str">
        <f t="shared" si="20"/>
        <v>LSM</v>
      </c>
      <c r="AV677" s="324">
        <f t="shared" si="21"/>
        <v>7095</v>
      </c>
    </row>
    <row r="678" spans="1:48" x14ac:dyDescent="0.25">
      <c r="A678" s="319" t="s">
        <v>1867</v>
      </c>
      <c r="B678" s="319" t="s">
        <v>1828</v>
      </c>
      <c r="C678" s="319" t="s">
        <v>1868</v>
      </c>
      <c r="D678" s="319" t="s">
        <v>1869</v>
      </c>
      <c r="E678" s="320">
        <v>45726</v>
      </c>
      <c r="F678" s="319" t="s">
        <v>3392</v>
      </c>
      <c r="G678" s="319" t="s">
        <v>1633</v>
      </c>
      <c r="H678" s="319" t="s">
        <v>3295</v>
      </c>
      <c r="I678" s="319" t="s">
        <v>3393</v>
      </c>
      <c r="J678" s="319" t="s">
        <v>1633</v>
      </c>
      <c r="K678" s="319" t="s">
        <v>1635</v>
      </c>
      <c r="L678" s="320">
        <v>45726</v>
      </c>
      <c r="M678" s="319" t="s">
        <v>2483</v>
      </c>
      <c r="N678" s="319" t="s">
        <v>1633</v>
      </c>
      <c r="O678" s="320"/>
      <c r="P678" s="319" t="s">
        <v>3236</v>
      </c>
      <c r="Q678" s="319" t="s">
        <v>89</v>
      </c>
      <c r="R678" s="321">
        <v>0.43</v>
      </c>
      <c r="S678" s="319" t="s">
        <v>89</v>
      </c>
      <c r="T678" s="321">
        <v>0.43</v>
      </c>
      <c r="U678" s="319" t="s">
        <v>282</v>
      </c>
      <c r="V678" s="319" t="s">
        <v>3237</v>
      </c>
      <c r="W678" s="319" t="s">
        <v>1633</v>
      </c>
      <c r="X678" s="319" t="s">
        <v>1633</v>
      </c>
      <c r="Y678" s="319" t="s">
        <v>1633</v>
      </c>
      <c r="Z678" s="319" t="s">
        <v>1633</v>
      </c>
      <c r="AA678" s="319" t="s">
        <v>1874</v>
      </c>
      <c r="AB678" s="319" t="s">
        <v>1633</v>
      </c>
      <c r="AC678" s="320">
        <v>45726</v>
      </c>
      <c r="AD678" s="319"/>
      <c r="AE678" s="319"/>
      <c r="AF678" s="319" t="s">
        <v>1633</v>
      </c>
      <c r="AG678" s="319" t="s">
        <v>1633</v>
      </c>
      <c r="AH678" s="319" t="s">
        <v>3238</v>
      </c>
      <c r="AI678" s="319" t="s">
        <v>3239</v>
      </c>
      <c r="AJ678" s="322">
        <v>100</v>
      </c>
      <c r="AK678" s="319" t="s">
        <v>1709</v>
      </c>
      <c r="AL678" s="323" t="s">
        <v>1877</v>
      </c>
      <c r="AM678" s="319" t="s">
        <v>3396</v>
      </c>
      <c r="AN678" s="319" t="s">
        <v>3397</v>
      </c>
      <c r="AO678" s="319" t="s">
        <v>1633</v>
      </c>
      <c r="AP678" s="183" t="s">
        <v>1880</v>
      </c>
      <c r="AQ678" s="183" t="s">
        <v>2113</v>
      </c>
      <c r="AS678" s="183" t="s">
        <v>1634</v>
      </c>
      <c r="AT678" s="183" t="s">
        <v>1817</v>
      </c>
      <c r="AU678" s="183" t="str">
        <f t="shared" si="20"/>
        <v>LSM</v>
      </c>
      <c r="AV678" s="324">
        <f t="shared" si="21"/>
        <v>7095</v>
      </c>
    </row>
    <row r="679" spans="1:48" x14ac:dyDescent="0.25">
      <c r="A679" s="319" t="s">
        <v>1867</v>
      </c>
      <c r="B679" s="319" t="s">
        <v>1828</v>
      </c>
      <c r="C679" s="319" t="s">
        <v>1868</v>
      </c>
      <c r="D679" s="319" t="s">
        <v>1869</v>
      </c>
      <c r="E679" s="320">
        <v>45726</v>
      </c>
      <c r="F679" s="319" t="s">
        <v>3392</v>
      </c>
      <c r="G679" s="319" t="s">
        <v>1633</v>
      </c>
      <c r="H679" s="319" t="s">
        <v>3295</v>
      </c>
      <c r="I679" s="319" t="s">
        <v>3393</v>
      </c>
      <c r="J679" s="319" t="s">
        <v>1633</v>
      </c>
      <c r="K679" s="319" t="s">
        <v>1635</v>
      </c>
      <c r="L679" s="320">
        <v>45726</v>
      </c>
      <c r="M679" s="319" t="s">
        <v>2483</v>
      </c>
      <c r="N679" s="319" t="s">
        <v>1633</v>
      </c>
      <c r="O679" s="320"/>
      <c r="P679" s="319" t="s">
        <v>3236</v>
      </c>
      <c r="Q679" s="319" t="s">
        <v>89</v>
      </c>
      <c r="R679" s="321">
        <v>0.47</v>
      </c>
      <c r="S679" s="319" t="s">
        <v>89</v>
      </c>
      <c r="T679" s="321">
        <v>0.47</v>
      </c>
      <c r="U679" s="319" t="s">
        <v>282</v>
      </c>
      <c r="V679" s="319" t="s">
        <v>3237</v>
      </c>
      <c r="W679" s="319" t="s">
        <v>1633</v>
      </c>
      <c r="X679" s="319" t="s">
        <v>1633</v>
      </c>
      <c r="Y679" s="319" t="s">
        <v>1633</v>
      </c>
      <c r="Z679" s="319" t="s">
        <v>1633</v>
      </c>
      <c r="AA679" s="319" t="s">
        <v>1874</v>
      </c>
      <c r="AB679" s="319" t="s">
        <v>1633</v>
      </c>
      <c r="AC679" s="320">
        <v>45726</v>
      </c>
      <c r="AD679" s="319"/>
      <c r="AE679" s="319"/>
      <c r="AF679" s="319" t="s">
        <v>1633</v>
      </c>
      <c r="AG679" s="319" t="s">
        <v>1633</v>
      </c>
      <c r="AH679" s="319" t="s">
        <v>3238</v>
      </c>
      <c r="AI679" s="319" t="s">
        <v>3239</v>
      </c>
      <c r="AJ679" s="322">
        <v>100</v>
      </c>
      <c r="AK679" s="319" t="s">
        <v>1709</v>
      </c>
      <c r="AL679" s="323" t="s">
        <v>1877</v>
      </c>
      <c r="AM679" s="319" t="s">
        <v>3398</v>
      </c>
      <c r="AN679" s="319" t="s">
        <v>3399</v>
      </c>
      <c r="AO679" s="319" t="s">
        <v>1633</v>
      </c>
      <c r="AP679" s="183" t="s">
        <v>1880</v>
      </c>
      <c r="AQ679" s="183" t="s">
        <v>2113</v>
      </c>
      <c r="AS679" s="183" t="s">
        <v>1634</v>
      </c>
      <c r="AT679" s="183" t="s">
        <v>1817</v>
      </c>
      <c r="AU679" s="183" t="str">
        <f t="shared" si="20"/>
        <v>LSM</v>
      </c>
      <c r="AV679" s="324">
        <f t="shared" si="21"/>
        <v>7755</v>
      </c>
    </row>
    <row r="680" spans="1:48" x14ac:dyDescent="0.25">
      <c r="A680" s="319" t="s">
        <v>1867</v>
      </c>
      <c r="B680" s="319" t="s">
        <v>1828</v>
      </c>
      <c r="C680" s="319" t="s">
        <v>1868</v>
      </c>
      <c r="D680" s="319" t="s">
        <v>1869</v>
      </c>
      <c r="E680" s="320">
        <v>45731</v>
      </c>
      <c r="F680" s="319" t="s">
        <v>3400</v>
      </c>
      <c r="G680" s="319" t="s">
        <v>1633</v>
      </c>
      <c r="H680" s="319" t="s">
        <v>3295</v>
      </c>
      <c r="I680" s="319" t="s">
        <v>3401</v>
      </c>
      <c r="J680" s="319" t="s">
        <v>1633</v>
      </c>
      <c r="K680" s="319" t="s">
        <v>1635</v>
      </c>
      <c r="L680" s="320">
        <v>45731</v>
      </c>
      <c r="M680" s="319" t="s">
        <v>2538</v>
      </c>
      <c r="N680" s="319" t="s">
        <v>1633</v>
      </c>
      <c r="O680" s="320"/>
      <c r="P680" s="319" t="s">
        <v>3236</v>
      </c>
      <c r="Q680" s="319" t="s">
        <v>89</v>
      </c>
      <c r="R680" s="321">
        <v>29.02</v>
      </c>
      <c r="S680" s="319" t="s">
        <v>89</v>
      </c>
      <c r="T680" s="321">
        <v>29.02</v>
      </c>
      <c r="U680" s="319" t="s">
        <v>282</v>
      </c>
      <c r="V680" s="319" t="s">
        <v>3237</v>
      </c>
      <c r="W680" s="319" t="s">
        <v>1633</v>
      </c>
      <c r="X680" s="319" t="s">
        <v>1633</v>
      </c>
      <c r="Y680" s="319" t="s">
        <v>1633</v>
      </c>
      <c r="Z680" s="319" t="s">
        <v>1633</v>
      </c>
      <c r="AA680" s="319" t="s">
        <v>1874</v>
      </c>
      <c r="AB680" s="319" t="s">
        <v>1633</v>
      </c>
      <c r="AC680" s="320">
        <v>45731</v>
      </c>
      <c r="AD680" s="319"/>
      <c r="AE680" s="319"/>
      <c r="AF680" s="319" t="s">
        <v>1633</v>
      </c>
      <c r="AG680" s="319" t="s">
        <v>1633</v>
      </c>
      <c r="AH680" s="319" t="s">
        <v>3238</v>
      </c>
      <c r="AI680" s="319" t="s">
        <v>3239</v>
      </c>
      <c r="AJ680" s="322">
        <v>20</v>
      </c>
      <c r="AK680" s="319" t="s">
        <v>1980</v>
      </c>
      <c r="AL680" s="323" t="s">
        <v>1877</v>
      </c>
      <c r="AM680" s="319" t="s">
        <v>2139</v>
      </c>
      <c r="AN680" s="319" t="s">
        <v>2140</v>
      </c>
      <c r="AO680" s="319" t="s">
        <v>1633</v>
      </c>
      <c r="AP680" s="183" t="s">
        <v>1880</v>
      </c>
      <c r="AQ680" s="183" t="s">
        <v>2113</v>
      </c>
      <c r="AS680" s="183" t="s">
        <v>1634</v>
      </c>
      <c r="AT680" s="183" t="s">
        <v>1817</v>
      </c>
      <c r="AU680" s="183" t="str">
        <f t="shared" si="20"/>
        <v>LSM</v>
      </c>
      <c r="AV680" s="324">
        <f t="shared" si="21"/>
        <v>478830</v>
      </c>
    </row>
    <row r="681" spans="1:48" x14ac:dyDescent="0.25">
      <c r="A681" s="319" t="s">
        <v>1867</v>
      </c>
      <c r="B681" s="319" t="s">
        <v>1828</v>
      </c>
      <c r="C681" s="319" t="s">
        <v>1868</v>
      </c>
      <c r="D681" s="319" t="s">
        <v>1869</v>
      </c>
      <c r="E681" s="320">
        <v>45731</v>
      </c>
      <c r="F681" s="319" t="s">
        <v>3400</v>
      </c>
      <c r="G681" s="319" t="s">
        <v>1633</v>
      </c>
      <c r="H681" s="319" t="s">
        <v>3295</v>
      </c>
      <c r="I681" s="319" t="s">
        <v>3401</v>
      </c>
      <c r="J681" s="319" t="s">
        <v>1633</v>
      </c>
      <c r="K681" s="319" t="s">
        <v>1635</v>
      </c>
      <c r="L681" s="320">
        <v>45731</v>
      </c>
      <c r="M681" s="319" t="s">
        <v>2538</v>
      </c>
      <c r="N681" s="319" t="s">
        <v>1633</v>
      </c>
      <c r="O681" s="320"/>
      <c r="P681" s="319" t="s">
        <v>3236</v>
      </c>
      <c r="Q681" s="319" t="s">
        <v>89</v>
      </c>
      <c r="R681" s="321">
        <v>11.7</v>
      </c>
      <c r="S681" s="319" t="s">
        <v>89</v>
      </c>
      <c r="T681" s="321">
        <v>11.7</v>
      </c>
      <c r="U681" s="319" t="s">
        <v>282</v>
      </c>
      <c r="V681" s="319" t="s">
        <v>3237</v>
      </c>
      <c r="W681" s="319" t="s">
        <v>1633</v>
      </c>
      <c r="X681" s="319" t="s">
        <v>1633</v>
      </c>
      <c r="Y681" s="319" t="s">
        <v>1633</v>
      </c>
      <c r="Z681" s="319" t="s">
        <v>1633</v>
      </c>
      <c r="AA681" s="319" t="s">
        <v>1874</v>
      </c>
      <c r="AB681" s="319" t="s">
        <v>1633</v>
      </c>
      <c r="AC681" s="320">
        <v>45731</v>
      </c>
      <c r="AD681" s="319"/>
      <c r="AE681" s="319"/>
      <c r="AF681" s="319" t="s">
        <v>1633</v>
      </c>
      <c r="AG681" s="319" t="s">
        <v>1633</v>
      </c>
      <c r="AH681" s="319" t="s">
        <v>3238</v>
      </c>
      <c r="AI681" s="319" t="s">
        <v>3239</v>
      </c>
      <c r="AJ681" s="322">
        <v>8</v>
      </c>
      <c r="AK681" s="319" t="s">
        <v>1980</v>
      </c>
      <c r="AL681" s="323" t="s">
        <v>1877</v>
      </c>
      <c r="AM681" s="319" t="s">
        <v>3402</v>
      </c>
      <c r="AN681" s="319" t="s">
        <v>3403</v>
      </c>
      <c r="AO681" s="319" t="s">
        <v>1633</v>
      </c>
      <c r="AP681" s="183" t="s">
        <v>1880</v>
      </c>
      <c r="AQ681" s="183" t="s">
        <v>2113</v>
      </c>
      <c r="AS681" s="183" t="s">
        <v>1634</v>
      </c>
      <c r="AT681" s="183" t="s">
        <v>1817</v>
      </c>
      <c r="AU681" s="183" t="str">
        <f t="shared" si="20"/>
        <v>LSM</v>
      </c>
      <c r="AV681" s="324">
        <f t="shared" si="21"/>
        <v>193050</v>
      </c>
    </row>
    <row r="682" spans="1:48" x14ac:dyDescent="0.25">
      <c r="A682" s="319" t="s">
        <v>1867</v>
      </c>
      <c r="B682" s="319" t="s">
        <v>1828</v>
      </c>
      <c r="C682" s="319" t="s">
        <v>1868</v>
      </c>
      <c r="D682" s="319" t="s">
        <v>1869</v>
      </c>
      <c r="E682" s="320">
        <v>45731</v>
      </c>
      <c r="F682" s="319" t="s">
        <v>3400</v>
      </c>
      <c r="G682" s="319" t="s">
        <v>1633</v>
      </c>
      <c r="H682" s="319" t="s">
        <v>3295</v>
      </c>
      <c r="I682" s="319" t="s">
        <v>3401</v>
      </c>
      <c r="J682" s="319" t="s">
        <v>1633</v>
      </c>
      <c r="K682" s="319" t="s">
        <v>1635</v>
      </c>
      <c r="L682" s="320">
        <v>45731</v>
      </c>
      <c r="M682" s="319" t="s">
        <v>2538</v>
      </c>
      <c r="N682" s="319" t="s">
        <v>1633</v>
      </c>
      <c r="O682" s="320"/>
      <c r="P682" s="319" t="s">
        <v>3236</v>
      </c>
      <c r="Q682" s="319" t="s">
        <v>89</v>
      </c>
      <c r="R682" s="321">
        <v>1.26</v>
      </c>
      <c r="S682" s="319" t="s">
        <v>89</v>
      </c>
      <c r="T682" s="321">
        <v>1.26</v>
      </c>
      <c r="U682" s="319" t="s">
        <v>282</v>
      </c>
      <c r="V682" s="319" t="s">
        <v>3237</v>
      </c>
      <c r="W682" s="319" t="s">
        <v>1633</v>
      </c>
      <c r="X682" s="319" t="s">
        <v>1633</v>
      </c>
      <c r="Y682" s="319" t="s">
        <v>1633</v>
      </c>
      <c r="Z682" s="319" t="s">
        <v>1633</v>
      </c>
      <c r="AA682" s="319" t="s">
        <v>1874</v>
      </c>
      <c r="AB682" s="319" t="s">
        <v>1633</v>
      </c>
      <c r="AC682" s="320">
        <v>45731</v>
      </c>
      <c r="AD682" s="319"/>
      <c r="AE682" s="319"/>
      <c r="AF682" s="319" t="s">
        <v>1633</v>
      </c>
      <c r="AG682" s="319" t="s">
        <v>1633</v>
      </c>
      <c r="AH682" s="319" t="s">
        <v>3238</v>
      </c>
      <c r="AI682" s="319" t="s">
        <v>3239</v>
      </c>
      <c r="AJ682" s="322">
        <v>2</v>
      </c>
      <c r="AK682" s="319" t="s">
        <v>1709</v>
      </c>
      <c r="AL682" s="323" t="s">
        <v>1877</v>
      </c>
      <c r="AM682" s="319" t="s">
        <v>2479</v>
      </c>
      <c r="AN682" s="319" t="s">
        <v>2480</v>
      </c>
      <c r="AO682" s="319" t="s">
        <v>1633</v>
      </c>
      <c r="AP682" s="183" t="s">
        <v>1880</v>
      </c>
      <c r="AQ682" s="183" t="s">
        <v>2113</v>
      </c>
      <c r="AS682" s="183" t="s">
        <v>1634</v>
      </c>
      <c r="AT682" s="183" t="s">
        <v>1817</v>
      </c>
      <c r="AU682" s="183" t="str">
        <f t="shared" si="20"/>
        <v>LSM</v>
      </c>
      <c r="AV682" s="324">
        <f t="shared" si="21"/>
        <v>20790</v>
      </c>
    </row>
    <row r="683" spans="1:48" x14ac:dyDescent="0.25">
      <c r="A683" s="319" t="s">
        <v>1867</v>
      </c>
      <c r="B683" s="319" t="s">
        <v>1828</v>
      </c>
      <c r="C683" s="319" t="s">
        <v>1868</v>
      </c>
      <c r="D683" s="319" t="s">
        <v>1882</v>
      </c>
      <c r="E683" s="320">
        <v>45733</v>
      </c>
      <c r="F683" s="319" t="s">
        <v>2539</v>
      </c>
      <c r="G683" s="319" t="s">
        <v>1884</v>
      </c>
      <c r="H683" s="319" t="s">
        <v>1582</v>
      </c>
      <c r="I683" s="319" t="s">
        <v>2540</v>
      </c>
      <c r="J683" s="319" t="s">
        <v>1633</v>
      </c>
      <c r="K683" s="319" t="s">
        <v>1374</v>
      </c>
      <c r="L683" s="320">
        <v>45733</v>
      </c>
      <c r="M683" s="319" t="s">
        <v>1886</v>
      </c>
      <c r="N683" s="319" t="s">
        <v>1927</v>
      </c>
      <c r="O683" s="320"/>
      <c r="P683" s="319" t="s">
        <v>3236</v>
      </c>
      <c r="Q683" s="319" t="s">
        <v>1534</v>
      </c>
      <c r="R683" s="322">
        <v>3134100</v>
      </c>
      <c r="S683" s="319" t="s">
        <v>89</v>
      </c>
      <c r="T683" s="321">
        <v>191.16</v>
      </c>
      <c r="U683" s="319" t="s">
        <v>282</v>
      </c>
      <c r="V683" s="319" t="s">
        <v>3237</v>
      </c>
      <c r="W683" s="319" t="s">
        <v>1633</v>
      </c>
      <c r="X683" s="319" t="s">
        <v>1633</v>
      </c>
      <c r="Y683" s="319" t="s">
        <v>1633</v>
      </c>
      <c r="Z683" s="319" t="s">
        <v>1633</v>
      </c>
      <c r="AA683" s="319" t="s">
        <v>1874</v>
      </c>
      <c r="AB683" s="319" t="s">
        <v>1633</v>
      </c>
      <c r="AC683" s="320">
        <v>45733</v>
      </c>
      <c r="AD683" s="319"/>
      <c r="AE683" s="319"/>
      <c r="AF683" s="319" t="s">
        <v>1633</v>
      </c>
      <c r="AG683" s="319" t="s">
        <v>1633</v>
      </c>
      <c r="AH683" s="319" t="s">
        <v>3238</v>
      </c>
      <c r="AI683" s="319" t="s">
        <v>3239</v>
      </c>
      <c r="AJ683" s="325">
        <v>0</v>
      </c>
      <c r="AK683" s="319" t="s">
        <v>1633</v>
      </c>
      <c r="AL683" s="319" t="s">
        <v>1633</v>
      </c>
      <c r="AM683" s="319" t="s">
        <v>1633</v>
      </c>
      <c r="AN683" s="319" t="s">
        <v>1633</v>
      </c>
      <c r="AO683" s="319" t="s">
        <v>1633</v>
      </c>
      <c r="AP683" s="183" t="s">
        <v>1880</v>
      </c>
      <c r="AQ683" s="183" t="s">
        <v>2113</v>
      </c>
      <c r="AS683" s="183" t="s">
        <v>1640</v>
      </c>
      <c r="AT683" s="183" t="s">
        <v>1817</v>
      </c>
      <c r="AU683" s="183" t="str">
        <f t="shared" si="20"/>
        <v>LSM</v>
      </c>
      <c r="AV683" s="324">
        <f t="shared" si="21"/>
        <v>3134100</v>
      </c>
    </row>
    <row r="684" spans="1:48" x14ac:dyDescent="0.25">
      <c r="A684" s="319" t="s">
        <v>1867</v>
      </c>
      <c r="B684" s="319" t="s">
        <v>1828</v>
      </c>
      <c r="C684" s="319" t="s">
        <v>1868</v>
      </c>
      <c r="D684" s="319" t="s">
        <v>1888</v>
      </c>
      <c r="E684" s="320">
        <v>45733</v>
      </c>
      <c r="F684" s="319" t="s">
        <v>1633</v>
      </c>
      <c r="G684" s="319" t="s">
        <v>1633</v>
      </c>
      <c r="H684" s="319" t="s">
        <v>3240</v>
      </c>
      <c r="I684" s="319" t="s">
        <v>3404</v>
      </c>
      <c r="J684" s="319" t="s">
        <v>1633</v>
      </c>
      <c r="K684" s="319" t="s">
        <v>454</v>
      </c>
      <c r="L684" s="320">
        <v>45733</v>
      </c>
      <c r="M684" s="319" t="s">
        <v>2543</v>
      </c>
      <c r="N684" s="319" t="s">
        <v>3405</v>
      </c>
      <c r="O684" s="320"/>
      <c r="P684" s="319" t="s">
        <v>3236</v>
      </c>
      <c r="Q684" s="319" t="s">
        <v>1534</v>
      </c>
      <c r="R684" s="322">
        <v>3860360</v>
      </c>
      <c r="S684" s="319" t="s">
        <v>89</v>
      </c>
      <c r="T684" s="321">
        <v>235.45</v>
      </c>
      <c r="U684" s="319" t="s">
        <v>282</v>
      </c>
      <c r="V684" s="319" t="s">
        <v>3237</v>
      </c>
      <c r="W684" s="319" t="s">
        <v>1633</v>
      </c>
      <c r="X684" s="319" t="s">
        <v>1633</v>
      </c>
      <c r="Y684" s="319" t="s">
        <v>1633</v>
      </c>
      <c r="Z684" s="319" t="s">
        <v>1633</v>
      </c>
      <c r="AA684" s="319" t="s">
        <v>1874</v>
      </c>
      <c r="AB684" s="319" t="s">
        <v>1633</v>
      </c>
      <c r="AC684" s="320">
        <v>45733</v>
      </c>
      <c r="AD684" s="319"/>
      <c r="AE684" s="319"/>
      <c r="AF684" s="319" t="s">
        <v>1633</v>
      </c>
      <c r="AG684" s="319" t="s">
        <v>3406</v>
      </c>
      <c r="AH684" s="319" t="s">
        <v>3238</v>
      </c>
      <c r="AI684" s="319" t="s">
        <v>3239</v>
      </c>
      <c r="AJ684" s="322">
        <v>8</v>
      </c>
      <c r="AK684" s="319" t="s">
        <v>1709</v>
      </c>
      <c r="AL684" s="323" t="s">
        <v>1877</v>
      </c>
      <c r="AM684" s="319" t="s">
        <v>1633</v>
      </c>
      <c r="AN684" s="319" t="s">
        <v>1633</v>
      </c>
      <c r="AO684" s="319" t="s">
        <v>1633</v>
      </c>
      <c r="AP684" s="183" t="s">
        <v>1880</v>
      </c>
      <c r="AQ684" s="183" t="s">
        <v>2113</v>
      </c>
      <c r="AS684" s="183" t="s">
        <v>1641</v>
      </c>
      <c r="AT684" s="183" t="s">
        <v>1817</v>
      </c>
      <c r="AU684" s="183" t="str">
        <f t="shared" si="20"/>
        <v>LSM</v>
      </c>
      <c r="AV684" s="324">
        <f t="shared" si="21"/>
        <v>3860360</v>
      </c>
    </row>
    <row r="685" spans="1:48" x14ac:dyDescent="0.25">
      <c r="A685" s="319" t="s">
        <v>1867</v>
      </c>
      <c r="B685" s="319" t="s">
        <v>1828</v>
      </c>
      <c r="C685" s="319" t="s">
        <v>1868</v>
      </c>
      <c r="D685" s="319" t="s">
        <v>1869</v>
      </c>
      <c r="E685" s="320">
        <v>45734</v>
      </c>
      <c r="F685" s="319" t="s">
        <v>3407</v>
      </c>
      <c r="G685" s="319" t="s">
        <v>1633</v>
      </c>
      <c r="H685" s="319" t="s">
        <v>3295</v>
      </c>
      <c r="I685" s="319" t="s">
        <v>3408</v>
      </c>
      <c r="J685" s="319" t="s">
        <v>1633</v>
      </c>
      <c r="K685" s="319" t="s">
        <v>1635</v>
      </c>
      <c r="L685" s="320">
        <v>45734</v>
      </c>
      <c r="M685" s="319" t="s">
        <v>2554</v>
      </c>
      <c r="N685" s="319" t="s">
        <v>1633</v>
      </c>
      <c r="O685" s="320"/>
      <c r="P685" s="319" t="s">
        <v>3236</v>
      </c>
      <c r="Q685" s="319" t="s">
        <v>89</v>
      </c>
      <c r="R685" s="321">
        <v>27.64</v>
      </c>
      <c r="S685" s="319" t="s">
        <v>89</v>
      </c>
      <c r="T685" s="321">
        <v>27.64</v>
      </c>
      <c r="U685" s="319" t="s">
        <v>282</v>
      </c>
      <c r="V685" s="319" t="s">
        <v>3237</v>
      </c>
      <c r="W685" s="319" t="s">
        <v>1633</v>
      </c>
      <c r="X685" s="319" t="s">
        <v>1633</v>
      </c>
      <c r="Y685" s="319" t="s">
        <v>1633</v>
      </c>
      <c r="Z685" s="319" t="s">
        <v>1633</v>
      </c>
      <c r="AA685" s="319" t="s">
        <v>1874</v>
      </c>
      <c r="AB685" s="319" t="s">
        <v>1633</v>
      </c>
      <c r="AC685" s="320">
        <v>45734</v>
      </c>
      <c r="AD685" s="319"/>
      <c r="AE685" s="319"/>
      <c r="AF685" s="319" t="s">
        <v>1633</v>
      </c>
      <c r="AG685" s="319" t="s">
        <v>1633</v>
      </c>
      <c r="AH685" s="319" t="s">
        <v>3238</v>
      </c>
      <c r="AI685" s="319" t="s">
        <v>3239</v>
      </c>
      <c r="AJ685" s="322">
        <v>50</v>
      </c>
      <c r="AK685" s="319" t="s">
        <v>1709</v>
      </c>
      <c r="AL685" s="323" t="s">
        <v>1877</v>
      </c>
      <c r="AM685" s="319" t="s">
        <v>2030</v>
      </c>
      <c r="AN685" s="319" t="s">
        <v>2031</v>
      </c>
      <c r="AO685" s="319" t="s">
        <v>1633</v>
      </c>
      <c r="AP685" s="183" t="s">
        <v>1880</v>
      </c>
      <c r="AQ685" s="183" t="s">
        <v>2113</v>
      </c>
      <c r="AS685" s="183" t="s">
        <v>1634</v>
      </c>
      <c r="AT685" s="183" t="s">
        <v>1817</v>
      </c>
      <c r="AU685" s="183" t="str">
        <f t="shared" si="20"/>
        <v>LSM</v>
      </c>
      <c r="AV685" s="324">
        <f t="shared" si="21"/>
        <v>456060</v>
      </c>
    </row>
    <row r="686" spans="1:48" x14ac:dyDescent="0.25">
      <c r="A686" s="319" t="s">
        <v>1867</v>
      </c>
      <c r="B686" s="319" t="s">
        <v>1828</v>
      </c>
      <c r="C686" s="319" t="s">
        <v>1868</v>
      </c>
      <c r="D686" s="319" t="s">
        <v>1869</v>
      </c>
      <c r="E686" s="320">
        <v>45734</v>
      </c>
      <c r="F686" s="319" t="s">
        <v>3409</v>
      </c>
      <c r="G686" s="319" t="s">
        <v>1633</v>
      </c>
      <c r="H686" s="319" t="s">
        <v>3295</v>
      </c>
      <c r="I686" s="319" t="s">
        <v>3408</v>
      </c>
      <c r="J686" s="319" t="s">
        <v>1633</v>
      </c>
      <c r="K686" s="319" t="s">
        <v>1635</v>
      </c>
      <c r="L686" s="320">
        <v>45734</v>
      </c>
      <c r="M686" s="319" t="s">
        <v>2554</v>
      </c>
      <c r="N686" s="319" t="s">
        <v>1633</v>
      </c>
      <c r="O686" s="320"/>
      <c r="P686" s="319" t="s">
        <v>3236</v>
      </c>
      <c r="Q686" s="319" t="s">
        <v>89</v>
      </c>
      <c r="R686" s="321">
        <v>1.18</v>
      </c>
      <c r="S686" s="319" t="s">
        <v>89</v>
      </c>
      <c r="T686" s="321">
        <v>1.18</v>
      </c>
      <c r="U686" s="319" t="s">
        <v>282</v>
      </c>
      <c r="V686" s="319" t="s">
        <v>3237</v>
      </c>
      <c r="W686" s="319" t="s">
        <v>1633</v>
      </c>
      <c r="X686" s="319" t="s">
        <v>1633</v>
      </c>
      <c r="Y686" s="319" t="s">
        <v>1633</v>
      </c>
      <c r="Z686" s="319" t="s">
        <v>1633</v>
      </c>
      <c r="AA686" s="319" t="s">
        <v>1874</v>
      </c>
      <c r="AB686" s="319" t="s">
        <v>1633</v>
      </c>
      <c r="AC686" s="320">
        <v>45734</v>
      </c>
      <c r="AD686" s="319"/>
      <c r="AE686" s="319"/>
      <c r="AF686" s="319" t="s">
        <v>1633</v>
      </c>
      <c r="AG686" s="319" t="s">
        <v>1633</v>
      </c>
      <c r="AH686" s="319" t="s">
        <v>3238</v>
      </c>
      <c r="AI686" s="319" t="s">
        <v>3239</v>
      </c>
      <c r="AJ686" s="322">
        <v>4</v>
      </c>
      <c r="AK686" s="319" t="s">
        <v>1709</v>
      </c>
      <c r="AL686" s="323" t="s">
        <v>1877</v>
      </c>
      <c r="AM686" s="319" t="s">
        <v>3410</v>
      </c>
      <c r="AN686" s="319" t="s">
        <v>3411</v>
      </c>
      <c r="AO686" s="319" t="s">
        <v>1633</v>
      </c>
      <c r="AP686" s="183" t="s">
        <v>1880</v>
      </c>
      <c r="AQ686" s="183" t="s">
        <v>2113</v>
      </c>
      <c r="AS686" s="183" t="s">
        <v>1634</v>
      </c>
      <c r="AT686" s="183" t="s">
        <v>1817</v>
      </c>
      <c r="AU686" s="183" t="str">
        <f t="shared" si="20"/>
        <v>LSM</v>
      </c>
      <c r="AV686" s="324">
        <f t="shared" si="21"/>
        <v>19470</v>
      </c>
    </row>
    <row r="687" spans="1:48" x14ac:dyDescent="0.25">
      <c r="A687" s="319" t="s">
        <v>1867</v>
      </c>
      <c r="B687" s="319" t="s">
        <v>1828</v>
      </c>
      <c r="C687" s="319" t="s">
        <v>1868</v>
      </c>
      <c r="D687" s="319" t="s">
        <v>1869</v>
      </c>
      <c r="E687" s="320">
        <v>45734</v>
      </c>
      <c r="F687" s="319" t="s">
        <v>3412</v>
      </c>
      <c r="G687" s="319" t="s">
        <v>1633</v>
      </c>
      <c r="H687" s="319" t="s">
        <v>3295</v>
      </c>
      <c r="I687" s="319" t="s">
        <v>3408</v>
      </c>
      <c r="J687" s="319" t="s">
        <v>1633</v>
      </c>
      <c r="K687" s="319" t="s">
        <v>1635</v>
      </c>
      <c r="L687" s="320">
        <v>45734</v>
      </c>
      <c r="M687" s="319" t="s">
        <v>2554</v>
      </c>
      <c r="N687" s="319" t="s">
        <v>1633</v>
      </c>
      <c r="O687" s="320"/>
      <c r="P687" s="319" t="s">
        <v>3236</v>
      </c>
      <c r="Q687" s="319" t="s">
        <v>89</v>
      </c>
      <c r="R687" s="321">
        <v>1.85</v>
      </c>
      <c r="S687" s="319" t="s">
        <v>89</v>
      </c>
      <c r="T687" s="321">
        <v>1.85</v>
      </c>
      <c r="U687" s="319" t="s">
        <v>282</v>
      </c>
      <c r="V687" s="319" t="s">
        <v>3237</v>
      </c>
      <c r="W687" s="319" t="s">
        <v>1633</v>
      </c>
      <c r="X687" s="319" t="s">
        <v>1633</v>
      </c>
      <c r="Y687" s="319" t="s">
        <v>1633</v>
      </c>
      <c r="Z687" s="319" t="s">
        <v>1633</v>
      </c>
      <c r="AA687" s="319" t="s">
        <v>1874</v>
      </c>
      <c r="AB687" s="319" t="s">
        <v>1633</v>
      </c>
      <c r="AC687" s="320">
        <v>45734</v>
      </c>
      <c r="AD687" s="319"/>
      <c r="AE687" s="319"/>
      <c r="AF687" s="319" t="s">
        <v>1633</v>
      </c>
      <c r="AG687" s="319" t="s">
        <v>1633</v>
      </c>
      <c r="AH687" s="319" t="s">
        <v>3238</v>
      </c>
      <c r="AI687" s="319" t="s">
        <v>3239</v>
      </c>
      <c r="AJ687" s="322">
        <v>4</v>
      </c>
      <c r="AK687" s="319" t="s">
        <v>1709</v>
      </c>
      <c r="AL687" s="323" t="s">
        <v>1877</v>
      </c>
      <c r="AM687" s="319" t="s">
        <v>3413</v>
      </c>
      <c r="AN687" s="319" t="s">
        <v>3414</v>
      </c>
      <c r="AO687" s="319" t="s">
        <v>1633</v>
      </c>
      <c r="AP687" s="183" t="s">
        <v>1880</v>
      </c>
      <c r="AQ687" s="183" t="s">
        <v>2113</v>
      </c>
      <c r="AS687" s="183" t="s">
        <v>1634</v>
      </c>
      <c r="AT687" s="183" t="s">
        <v>1817</v>
      </c>
      <c r="AU687" s="183" t="str">
        <f t="shared" si="20"/>
        <v>LSM</v>
      </c>
      <c r="AV687" s="324">
        <f t="shared" si="21"/>
        <v>30525</v>
      </c>
    </row>
    <row r="688" spans="1:48" x14ac:dyDescent="0.25">
      <c r="A688" s="319" t="s">
        <v>1867</v>
      </c>
      <c r="B688" s="319" t="s">
        <v>1828</v>
      </c>
      <c r="C688" s="319" t="s">
        <v>1868</v>
      </c>
      <c r="D688" s="319" t="s">
        <v>1869</v>
      </c>
      <c r="E688" s="320">
        <v>45734</v>
      </c>
      <c r="F688" s="319" t="s">
        <v>3415</v>
      </c>
      <c r="G688" s="319" t="s">
        <v>1633</v>
      </c>
      <c r="H688" s="319" t="s">
        <v>3295</v>
      </c>
      <c r="I688" s="319" t="s">
        <v>3408</v>
      </c>
      <c r="J688" s="319" t="s">
        <v>1633</v>
      </c>
      <c r="K688" s="319" t="s">
        <v>1635</v>
      </c>
      <c r="L688" s="320">
        <v>45734</v>
      </c>
      <c r="M688" s="319" t="s">
        <v>2554</v>
      </c>
      <c r="N688" s="319" t="s">
        <v>1633</v>
      </c>
      <c r="O688" s="320"/>
      <c r="P688" s="319" t="s">
        <v>3236</v>
      </c>
      <c r="Q688" s="319" t="s">
        <v>89</v>
      </c>
      <c r="R688" s="321">
        <v>6.14</v>
      </c>
      <c r="S688" s="319" t="s">
        <v>89</v>
      </c>
      <c r="T688" s="321">
        <v>6.14</v>
      </c>
      <c r="U688" s="319" t="s">
        <v>282</v>
      </c>
      <c r="V688" s="319" t="s">
        <v>3237</v>
      </c>
      <c r="W688" s="319" t="s">
        <v>1633</v>
      </c>
      <c r="X688" s="319" t="s">
        <v>1633</v>
      </c>
      <c r="Y688" s="319" t="s">
        <v>1633</v>
      </c>
      <c r="Z688" s="319" t="s">
        <v>1633</v>
      </c>
      <c r="AA688" s="319" t="s">
        <v>1874</v>
      </c>
      <c r="AB688" s="319" t="s">
        <v>1633</v>
      </c>
      <c r="AC688" s="320">
        <v>45734</v>
      </c>
      <c r="AD688" s="319"/>
      <c r="AE688" s="319"/>
      <c r="AF688" s="319" t="s">
        <v>1633</v>
      </c>
      <c r="AG688" s="319" t="s">
        <v>1633</v>
      </c>
      <c r="AH688" s="319" t="s">
        <v>3238</v>
      </c>
      <c r="AI688" s="319" t="s">
        <v>3239</v>
      </c>
      <c r="AJ688" s="322">
        <v>7</v>
      </c>
      <c r="AK688" s="319" t="s">
        <v>1709</v>
      </c>
      <c r="AL688" s="323" t="s">
        <v>1877</v>
      </c>
      <c r="AM688" s="319" t="s">
        <v>3416</v>
      </c>
      <c r="AN688" s="319" t="s">
        <v>3417</v>
      </c>
      <c r="AO688" s="319" t="s">
        <v>1633</v>
      </c>
      <c r="AP688" s="183" t="s">
        <v>1880</v>
      </c>
      <c r="AQ688" s="183" t="s">
        <v>2113</v>
      </c>
      <c r="AS688" s="183" t="s">
        <v>1634</v>
      </c>
      <c r="AT688" s="183" t="s">
        <v>1817</v>
      </c>
      <c r="AU688" s="183" t="str">
        <f t="shared" si="20"/>
        <v>LSM</v>
      </c>
      <c r="AV688" s="324">
        <f t="shared" si="21"/>
        <v>101310</v>
      </c>
    </row>
    <row r="689" spans="1:48" x14ac:dyDescent="0.25">
      <c r="A689" s="319" t="s">
        <v>1867</v>
      </c>
      <c r="B689" s="319" t="s">
        <v>1828</v>
      </c>
      <c r="C689" s="319" t="s">
        <v>1868</v>
      </c>
      <c r="D689" s="319" t="s">
        <v>1869</v>
      </c>
      <c r="E689" s="320">
        <v>45734</v>
      </c>
      <c r="F689" s="319" t="s">
        <v>3415</v>
      </c>
      <c r="G689" s="319" t="s">
        <v>1633</v>
      </c>
      <c r="H689" s="319" t="s">
        <v>3295</v>
      </c>
      <c r="I689" s="319" t="s">
        <v>3408</v>
      </c>
      <c r="J689" s="319" t="s">
        <v>1633</v>
      </c>
      <c r="K689" s="319" t="s">
        <v>1635</v>
      </c>
      <c r="L689" s="320">
        <v>45734</v>
      </c>
      <c r="M689" s="319" t="s">
        <v>2554</v>
      </c>
      <c r="N689" s="319" t="s">
        <v>1633</v>
      </c>
      <c r="O689" s="320"/>
      <c r="P689" s="319" t="s">
        <v>3236</v>
      </c>
      <c r="Q689" s="319" t="s">
        <v>89</v>
      </c>
      <c r="R689" s="321">
        <v>8.0500000000000007</v>
      </c>
      <c r="S689" s="319" t="s">
        <v>89</v>
      </c>
      <c r="T689" s="321">
        <v>8.0500000000000007</v>
      </c>
      <c r="U689" s="319" t="s">
        <v>282</v>
      </c>
      <c r="V689" s="319" t="s">
        <v>3237</v>
      </c>
      <c r="W689" s="319" t="s">
        <v>1633</v>
      </c>
      <c r="X689" s="319" t="s">
        <v>1633</v>
      </c>
      <c r="Y689" s="319" t="s">
        <v>1633</v>
      </c>
      <c r="Z689" s="319" t="s">
        <v>1633</v>
      </c>
      <c r="AA689" s="319" t="s">
        <v>1874</v>
      </c>
      <c r="AB689" s="319" t="s">
        <v>1633</v>
      </c>
      <c r="AC689" s="320">
        <v>45734</v>
      </c>
      <c r="AD689" s="319"/>
      <c r="AE689" s="319"/>
      <c r="AF689" s="319" t="s">
        <v>1633</v>
      </c>
      <c r="AG689" s="319" t="s">
        <v>1633</v>
      </c>
      <c r="AH689" s="319" t="s">
        <v>3238</v>
      </c>
      <c r="AI689" s="319" t="s">
        <v>3239</v>
      </c>
      <c r="AJ689" s="322">
        <v>16</v>
      </c>
      <c r="AK689" s="319" t="s">
        <v>1709</v>
      </c>
      <c r="AL689" s="323" t="s">
        <v>1877</v>
      </c>
      <c r="AM689" s="319" t="s">
        <v>2262</v>
      </c>
      <c r="AN689" s="319" t="s">
        <v>2263</v>
      </c>
      <c r="AO689" s="319" t="s">
        <v>1633</v>
      </c>
      <c r="AP689" s="183" t="s">
        <v>1880</v>
      </c>
      <c r="AQ689" s="183" t="s">
        <v>2113</v>
      </c>
      <c r="AS689" s="183" t="s">
        <v>1634</v>
      </c>
      <c r="AT689" s="183" t="s">
        <v>1817</v>
      </c>
      <c r="AU689" s="183" t="str">
        <f t="shared" si="20"/>
        <v>LSM</v>
      </c>
      <c r="AV689" s="324">
        <f t="shared" si="21"/>
        <v>132825</v>
      </c>
    </row>
    <row r="690" spans="1:48" x14ac:dyDescent="0.25">
      <c r="A690" s="319" t="s">
        <v>1867</v>
      </c>
      <c r="B690" s="319" t="s">
        <v>1828</v>
      </c>
      <c r="C690" s="319" t="s">
        <v>1868</v>
      </c>
      <c r="D690" s="319" t="s">
        <v>1869</v>
      </c>
      <c r="E690" s="320">
        <v>45734</v>
      </c>
      <c r="F690" s="319" t="s">
        <v>3294</v>
      </c>
      <c r="G690" s="319" t="s">
        <v>1633</v>
      </c>
      <c r="H690" s="319" t="s">
        <v>3295</v>
      </c>
      <c r="I690" s="319" t="s">
        <v>3408</v>
      </c>
      <c r="J690" s="319" t="s">
        <v>1633</v>
      </c>
      <c r="K690" s="319" t="s">
        <v>1635</v>
      </c>
      <c r="L690" s="320">
        <v>45734</v>
      </c>
      <c r="M690" s="319" t="s">
        <v>2554</v>
      </c>
      <c r="N690" s="319" t="s">
        <v>1633</v>
      </c>
      <c r="O690" s="320"/>
      <c r="P690" s="319" t="s">
        <v>3236</v>
      </c>
      <c r="Q690" s="319" t="s">
        <v>89</v>
      </c>
      <c r="R690" s="321">
        <v>10.130000000000001</v>
      </c>
      <c r="S690" s="319" t="s">
        <v>89</v>
      </c>
      <c r="T690" s="321">
        <v>10.130000000000001</v>
      </c>
      <c r="U690" s="319" t="s">
        <v>282</v>
      </c>
      <c r="V690" s="319" t="s">
        <v>3237</v>
      </c>
      <c r="W690" s="319" t="s">
        <v>1633</v>
      </c>
      <c r="X690" s="319" t="s">
        <v>1633</v>
      </c>
      <c r="Y690" s="319" t="s">
        <v>1633</v>
      </c>
      <c r="Z690" s="319" t="s">
        <v>1633</v>
      </c>
      <c r="AA690" s="319" t="s">
        <v>1874</v>
      </c>
      <c r="AB690" s="319" t="s">
        <v>1633</v>
      </c>
      <c r="AC690" s="320">
        <v>45734</v>
      </c>
      <c r="AD690" s="319"/>
      <c r="AE690" s="319"/>
      <c r="AF690" s="319" t="s">
        <v>1633</v>
      </c>
      <c r="AG690" s="319" t="s">
        <v>1633</v>
      </c>
      <c r="AH690" s="319" t="s">
        <v>3238</v>
      </c>
      <c r="AI690" s="319" t="s">
        <v>3239</v>
      </c>
      <c r="AJ690" s="322">
        <v>30</v>
      </c>
      <c r="AK690" s="319" t="s">
        <v>1980</v>
      </c>
      <c r="AL690" s="323" t="s">
        <v>1877</v>
      </c>
      <c r="AM690" s="319" t="s">
        <v>2128</v>
      </c>
      <c r="AN690" s="319" t="s">
        <v>2129</v>
      </c>
      <c r="AO690" s="319" t="s">
        <v>1633</v>
      </c>
      <c r="AP690" s="183" t="s">
        <v>1880</v>
      </c>
      <c r="AQ690" s="183" t="s">
        <v>2113</v>
      </c>
      <c r="AS690" s="183" t="s">
        <v>1634</v>
      </c>
      <c r="AT690" s="183" t="s">
        <v>1817</v>
      </c>
      <c r="AU690" s="183" t="str">
        <f t="shared" si="20"/>
        <v>LSM</v>
      </c>
      <c r="AV690" s="324">
        <f t="shared" si="21"/>
        <v>167145</v>
      </c>
    </row>
    <row r="691" spans="1:48" x14ac:dyDescent="0.25">
      <c r="A691" s="319" t="s">
        <v>1867</v>
      </c>
      <c r="B691" s="319" t="s">
        <v>1828</v>
      </c>
      <c r="C691" s="319" t="s">
        <v>1868</v>
      </c>
      <c r="D691" s="319" t="s">
        <v>1888</v>
      </c>
      <c r="E691" s="320">
        <v>45734</v>
      </c>
      <c r="F691" s="319" t="s">
        <v>1633</v>
      </c>
      <c r="G691" s="319" t="s">
        <v>1633</v>
      </c>
      <c r="H691" s="319" t="s">
        <v>3240</v>
      </c>
      <c r="I691" s="319" t="s">
        <v>3418</v>
      </c>
      <c r="J691" s="319" t="s">
        <v>1633</v>
      </c>
      <c r="K691" s="319" t="s">
        <v>454</v>
      </c>
      <c r="L691" s="320">
        <v>45734</v>
      </c>
      <c r="M691" s="319" t="s">
        <v>2554</v>
      </c>
      <c r="N691" s="319" t="s">
        <v>3419</v>
      </c>
      <c r="O691" s="320"/>
      <c r="P691" s="319" t="s">
        <v>3236</v>
      </c>
      <c r="Q691" s="319" t="s">
        <v>1534</v>
      </c>
      <c r="R691" s="322">
        <v>29900000</v>
      </c>
      <c r="S691" s="319" t="s">
        <v>89</v>
      </c>
      <c r="T691" s="321">
        <v>1823.73</v>
      </c>
      <c r="U691" s="319" t="s">
        <v>282</v>
      </c>
      <c r="V691" s="319" t="s">
        <v>3237</v>
      </c>
      <c r="W691" s="319" t="s">
        <v>1633</v>
      </c>
      <c r="X691" s="319" t="s">
        <v>1633</v>
      </c>
      <c r="Y691" s="319" t="s">
        <v>1633</v>
      </c>
      <c r="Z691" s="319" t="s">
        <v>1633</v>
      </c>
      <c r="AA691" s="319" t="s">
        <v>1874</v>
      </c>
      <c r="AB691" s="319" t="s">
        <v>1633</v>
      </c>
      <c r="AC691" s="320">
        <v>45734</v>
      </c>
      <c r="AD691" s="319"/>
      <c r="AE691" s="319"/>
      <c r="AF691" s="319" t="s">
        <v>1633</v>
      </c>
      <c r="AG691" s="319" t="s">
        <v>3420</v>
      </c>
      <c r="AH691" s="319" t="s">
        <v>3238</v>
      </c>
      <c r="AI691" s="319" t="s">
        <v>3239</v>
      </c>
      <c r="AJ691" s="322">
        <v>1</v>
      </c>
      <c r="AK691" s="319" t="s">
        <v>1709</v>
      </c>
      <c r="AL691" s="323" t="s">
        <v>1877</v>
      </c>
      <c r="AM691" s="319" t="s">
        <v>1633</v>
      </c>
      <c r="AN691" s="319" t="s">
        <v>1633</v>
      </c>
      <c r="AO691" s="319" t="s">
        <v>1633</v>
      </c>
      <c r="AP691" s="183" t="s">
        <v>1880</v>
      </c>
      <c r="AQ691" s="183" t="s">
        <v>2113</v>
      </c>
      <c r="AS691" s="183" t="s">
        <v>1641</v>
      </c>
      <c r="AT691" s="183" t="s">
        <v>1817</v>
      </c>
      <c r="AU691" s="183" t="str">
        <f t="shared" si="20"/>
        <v>LSM</v>
      </c>
      <c r="AV691" s="324">
        <f t="shared" si="21"/>
        <v>29900000</v>
      </c>
    </row>
    <row r="692" spans="1:48" x14ac:dyDescent="0.25">
      <c r="A692" s="319" t="s">
        <v>1867</v>
      </c>
      <c r="B692" s="319" t="s">
        <v>1828</v>
      </c>
      <c r="C692" s="319" t="s">
        <v>1868</v>
      </c>
      <c r="D692" s="319" t="s">
        <v>1882</v>
      </c>
      <c r="E692" s="320">
        <v>45734</v>
      </c>
      <c r="F692" s="319" t="s">
        <v>2559</v>
      </c>
      <c r="G692" s="319" t="s">
        <v>1884</v>
      </c>
      <c r="H692" s="319" t="s">
        <v>1579</v>
      </c>
      <c r="I692" s="319" t="s">
        <v>2560</v>
      </c>
      <c r="J692" s="319" t="s">
        <v>1633</v>
      </c>
      <c r="K692" s="319" t="s">
        <v>1371</v>
      </c>
      <c r="L692" s="320">
        <v>45734</v>
      </c>
      <c r="M692" s="319" t="s">
        <v>1886</v>
      </c>
      <c r="N692" s="319" t="s">
        <v>1887</v>
      </c>
      <c r="O692" s="320"/>
      <c r="P692" s="319" t="s">
        <v>3236</v>
      </c>
      <c r="Q692" s="319" t="s">
        <v>1534</v>
      </c>
      <c r="R692" s="322">
        <v>197621719</v>
      </c>
      <c r="S692" s="319" t="s">
        <v>89</v>
      </c>
      <c r="T692" s="321">
        <v>12053.78</v>
      </c>
      <c r="U692" s="319" t="s">
        <v>282</v>
      </c>
      <c r="V692" s="319" t="s">
        <v>3237</v>
      </c>
      <c r="W692" s="319" t="s">
        <v>1633</v>
      </c>
      <c r="X692" s="319" t="s">
        <v>1633</v>
      </c>
      <c r="Y692" s="319" t="s">
        <v>1633</v>
      </c>
      <c r="Z692" s="319" t="s">
        <v>1633</v>
      </c>
      <c r="AA692" s="319" t="s">
        <v>1874</v>
      </c>
      <c r="AB692" s="319" t="s">
        <v>1633</v>
      </c>
      <c r="AC692" s="320">
        <v>45734</v>
      </c>
      <c r="AD692" s="319"/>
      <c r="AE692" s="319"/>
      <c r="AF692" s="319" t="s">
        <v>1633</v>
      </c>
      <c r="AG692" s="319" t="s">
        <v>1633</v>
      </c>
      <c r="AH692" s="319" t="s">
        <v>3238</v>
      </c>
      <c r="AI692" s="319" t="s">
        <v>3239</v>
      </c>
      <c r="AJ692" s="325">
        <v>0</v>
      </c>
      <c r="AK692" s="319" t="s">
        <v>1633</v>
      </c>
      <c r="AL692" s="319" t="s">
        <v>1633</v>
      </c>
      <c r="AM692" s="319" t="s">
        <v>1633</v>
      </c>
      <c r="AN692" s="319" t="s">
        <v>1633</v>
      </c>
      <c r="AO692" s="319" t="s">
        <v>1633</v>
      </c>
      <c r="AP692" s="183" t="s">
        <v>1880</v>
      </c>
      <c r="AQ692" s="183" t="s">
        <v>2113</v>
      </c>
      <c r="AS692" s="183" t="s">
        <v>1636</v>
      </c>
      <c r="AT692" s="183" t="s">
        <v>1817</v>
      </c>
      <c r="AU692" s="183" t="str">
        <f t="shared" si="20"/>
        <v>LSM</v>
      </c>
      <c r="AV692" s="324">
        <f t="shared" si="21"/>
        <v>197621719</v>
      </c>
    </row>
    <row r="693" spans="1:48" x14ac:dyDescent="0.25">
      <c r="A693" s="319" t="s">
        <v>1867</v>
      </c>
      <c r="B693" s="319" t="s">
        <v>1828</v>
      </c>
      <c r="C693" s="319" t="s">
        <v>1868</v>
      </c>
      <c r="D693" s="319" t="s">
        <v>2103</v>
      </c>
      <c r="E693" s="320">
        <v>45735</v>
      </c>
      <c r="F693" s="319" t="s">
        <v>2419</v>
      </c>
      <c r="G693" s="319" t="s">
        <v>2420</v>
      </c>
      <c r="H693" s="319" t="s">
        <v>1577</v>
      </c>
      <c r="I693" s="319" t="s">
        <v>2561</v>
      </c>
      <c r="J693" s="319" t="s">
        <v>1633</v>
      </c>
      <c r="K693" s="319" t="s">
        <v>1369</v>
      </c>
      <c r="L693" s="320">
        <v>45716</v>
      </c>
      <c r="M693" s="319" t="s">
        <v>2562</v>
      </c>
      <c r="N693" s="319" t="s">
        <v>1976</v>
      </c>
      <c r="O693" s="320"/>
      <c r="P693" s="319" t="s">
        <v>3236</v>
      </c>
      <c r="Q693" s="319" t="s">
        <v>1534</v>
      </c>
      <c r="R693" s="322">
        <v>-1228612</v>
      </c>
      <c r="S693" s="319" t="s">
        <v>89</v>
      </c>
      <c r="T693" s="321">
        <v>-74.77</v>
      </c>
      <c r="U693" s="319" t="s">
        <v>282</v>
      </c>
      <c r="V693" s="319" t="s">
        <v>3237</v>
      </c>
      <c r="W693" s="319" t="s">
        <v>2421</v>
      </c>
      <c r="X693" s="319" t="s">
        <v>1633</v>
      </c>
      <c r="Y693" s="319" t="s">
        <v>1633</v>
      </c>
      <c r="Z693" s="319" t="s">
        <v>1633</v>
      </c>
      <c r="AA693" s="319" t="s">
        <v>1874</v>
      </c>
      <c r="AB693" s="319" t="s">
        <v>1633</v>
      </c>
      <c r="AC693" s="320">
        <v>45735</v>
      </c>
      <c r="AD693" s="319"/>
      <c r="AE693" s="319"/>
      <c r="AF693" s="319" t="s">
        <v>1633</v>
      </c>
      <c r="AG693" s="319" t="s">
        <v>1633</v>
      </c>
      <c r="AH693" s="319" t="s">
        <v>3238</v>
      </c>
      <c r="AI693" s="319" t="s">
        <v>3239</v>
      </c>
      <c r="AJ693" s="325">
        <v>0</v>
      </c>
      <c r="AK693" s="319" t="s">
        <v>1633</v>
      </c>
      <c r="AL693" s="319" t="s">
        <v>1633</v>
      </c>
      <c r="AM693" s="319" t="s">
        <v>1633</v>
      </c>
      <c r="AN693" s="319" t="s">
        <v>1633</v>
      </c>
      <c r="AO693" s="319" t="s">
        <v>1633</v>
      </c>
      <c r="AP693" s="183" t="s">
        <v>1880</v>
      </c>
      <c r="AQ693" s="183" t="s">
        <v>2113</v>
      </c>
      <c r="AS693" s="183" t="s">
        <v>1636</v>
      </c>
      <c r="AT693" s="183" t="s">
        <v>1817</v>
      </c>
      <c r="AU693" s="183" t="str">
        <f t="shared" si="20"/>
        <v>LSM</v>
      </c>
      <c r="AV693" s="324">
        <f t="shared" si="21"/>
        <v>-1228612</v>
      </c>
    </row>
    <row r="694" spans="1:48" x14ac:dyDescent="0.25">
      <c r="A694" s="319" t="s">
        <v>1867</v>
      </c>
      <c r="B694" s="319" t="s">
        <v>1828</v>
      </c>
      <c r="C694" s="319" t="s">
        <v>1868</v>
      </c>
      <c r="D694" s="319" t="s">
        <v>2103</v>
      </c>
      <c r="E694" s="320">
        <v>45735</v>
      </c>
      <c r="F694" s="319" t="s">
        <v>2422</v>
      </c>
      <c r="G694" s="319" t="s">
        <v>2420</v>
      </c>
      <c r="H694" s="319" t="s">
        <v>1577</v>
      </c>
      <c r="I694" s="319" t="s">
        <v>2561</v>
      </c>
      <c r="J694" s="319" t="s">
        <v>1633</v>
      </c>
      <c r="K694" s="319" t="s">
        <v>1369</v>
      </c>
      <c r="L694" s="320">
        <v>45716</v>
      </c>
      <c r="M694" s="319" t="s">
        <v>2562</v>
      </c>
      <c r="N694" s="319" t="s">
        <v>1976</v>
      </c>
      <c r="O694" s="320"/>
      <c r="P694" s="319" t="s">
        <v>3236</v>
      </c>
      <c r="Q694" s="319" t="s">
        <v>1534</v>
      </c>
      <c r="R694" s="322">
        <v>-55846</v>
      </c>
      <c r="S694" s="319" t="s">
        <v>89</v>
      </c>
      <c r="T694" s="321">
        <v>-3.4</v>
      </c>
      <c r="U694" s="319" t="s">
        <v>282</v>
      </c>
      <c r="V694" s="319" t="s">
        <v>3237</v>
      </c>
      <c r="W694" s="319" t="s">
        <v>2421</v>
      </c>
      <c r="X694" s="319" t="s">
        <v>1633</v>
      </c>
      <c r="Y694" s="319" t="s">
        <v>1633</v>
      </c>
      <c r="Z694" s="319" t="s">
        <v>1633</v>
      </c>
      <c r="AA694" s="319" t="s">
        <v>1874</v>
      </c>
      <c r="AB694" s="319" t="s">
        <v>1633</v>
      </c>
      <c r="AC694" s="320">
        <v>45735</v>
      </c>
      <c r="AD694" s="319"/>
      <c r="AE694" s="319"/>
      <c r="AF694" s="319" t="s">
        <v>1633</v>
      </c>
      <c r="AG694" s="319" t="s">
        <v>1633</v>
      </c>
      <c r="AH694" s="319" t="s">
        <v>3238</v>
      </c>
      <c r="AI694" s="319" t="s">
        <v>3239</v>
      </c>
      <c r="AJ694" s="325">
        <v>0</v>
      </c>
      <c r="AK694" s="319" t="s">
        <v>1633</v>
      </c>
      <c r="AL694" s="319" t="s">
        <v>1633</v>
      </c>
      <c r="AM694" s="319" t="s">
        <v>1633</v>
      </c>
      <c r="AN694" s="319" t="s">
        <v>1633</v>
      </c>
      <c r="AO694" s="319" t="s">
        <v>1633</v>
      </c>
      <c r="AP694" s="183" t="s">
        <v>1880</v>
      </c>
      <c r="AQ694" s="183" t="s">
        <v>2113</v>
      </c>
      <c r="AS694" s="183" t="s">
        <v>1636</v>
      </c>
      <c r="AT694" s="183" t="s">
        <v>1817</v>
      </c>
      <c r="AU694" s="183" t="str">
        <f t="shared" si="20"/>
        <v>LSM</v>
      </c>
      <c r="AV694" s="324">
        <f t="shared" si="21"/>
        <v>-55846</v>
      </c>
    </row>
    <row r="695" spans="1:48" x14ac:dyDescent="0.25">
      <c r="A695" s="319" t="s">
        <v>1867</v>
      </c>
      <c r="B695" s="319" t="s">
        <v>1828</v>
      </c>
      <c r="C695" s="319" t="s">
        <v>1868</v>
      </c>
      <c r="D695" s="319" t="s">
        <v>1869</v>
      </c>
      <c r="E695" s="320">
        <v>45737</v>
      </c>
      <c r="F695" s="319" t="s">
        <v>3421</v>
      </c>
      <c r="G695" s="319" t="s">
        <v>1633</v>
      </c>
      <c r="H695" s="319" t="s">
        <v>3295</v>
      </c>
      <c r="I695" s="319" t="s">
        <v>3422</v>
      </c>
      <c r="J695" s="319" t="s">
        <v>1633</v>
      </c>
      <c r="K695" s="319" t="s">
        <v>1635</v>
      </c>
      <c r="L695" s="320">
        <v>45737</v>
      </c>
      <c r="M695" s="319" t="s">
        <v>2584</v>
      </c>
      <c r="N695" s="319" t="s">
        <v>1633</v>
      </c>
      <c r="O695" s="320"/>
      <c r="P695" s="319" t="s">
        <v>3236</v>
      </c>
      <c r="Q695" s="319" t="s">
        <v>89</v>
      </c>
      <c r="R695" s="321">
        <v>38.1</v>
      </c>
      <c r="S695" s="319" t="s">
        <v>89</v>
      </c>
      <c r="T695" s="321">
        <v>38.1</v>
      </c>
      <c r="U695" s="319" t="s">
        <v>282</v>
      </c>
      <c r="V695" s="319" t="s">
        <v>3237</v>
      </c>
      <c r="W695" s="319" t="s">
        <v>1633</v>
      </c>
      <c r="X695" s="319" t="s">
        <v>1633</v>
      </c>
      <c r="Y695" s="319" t="s">
        <v>1633</v>
      </c>
      <c r="Z695" s="319" t="s">
        <v>1633</v>
      </c>
      <c r="AA695" s="319" t="s">
        <v>1874</v>
      </c>
      <c r="AB695" s="319" t="s">
        <v>1633</v>
      </c>
      <c r="AC695" s="320">
        <v>45737</v>
      </c>
      <c r="AD695" s="319"/>
      <c r="AE695" s="319"/>
      <c r="AF695" s="319" t="s">
        <v>1633</v>
      </c>
      <c r="AG695" s="319" t="s">
        <v>1633</v>
      </c>
      <c r="AH695" s="319" t="s">
        <v>3238</v>
      </c>
      <c r="AI695" s="319" t="s">
        <v>3239</v>
      </c>
      <c r="AJ695" s="322">
        <v>5</v>
      </c>
      <c r="AK695" s="319" t="s">
        <v>1709</v>
      </c>
      <c r="AL695" s="323" t="s">
        <v>1877</v>
      </c>
      <c r="AM695" s="319" t="s">
        <v>3423</v>
      </c>
      <c r="AN695" s="319" t="s">
        <v>3424</v>
      </c>
      <c r="AO695" s="319" t="s">
        <v>1633</v>
      </c>
      <c r="AP695" s="183" t="s">
        <v>1880</v>
      </c>
      <c r="AQ695" s="183" t="s">
        <v>2113</v>
      </c>
      <c r="AS695" s="183" t="s">
        <v>1634</v>
      </c>
      <c r="AT695" s="183" t="s">
        <v>1817</v>
      </c>
      <c r="AU695" s="183" t="str">
        <f t="shared" si="20"/>
        <v>LSM</v>
      </c>
      <c r="AV695" s="324">
        <f t="shared" si="21"/>
        <v>628650</v>
      </c>
    </row>
    <row r="696" spans="1:48" x14ac:dyDescent="0.25">
      <c r="A696" s="319" t="s">
        <v>1867</v>
      </c>
      <c r="B696" s="319" t="s">
        <v>1828</v>
      </c>
      <c r="C696" s="319" t="s">
        <v>1868</v>
      </c>
      <c r="D696" s="319" t="s">
        <v>1869</v>
      </c>
      <c r="E696" s="320">
        <v>45737</v>
      </c>
      <c r="F696" s="319" t="s">
        <v>3421</v>
      </c>
      <c r="G696" s="319" t="s">
        <v>1633</v>
      </c>
      <c r="H696" s="319" t="s">
        <v>3295</v>
      </c>
      <c r="I696" s="319" t="s">
        <v>3422</v>
      </c>
      <c r="J696" s="319" t="s">
        <v>1633</v>
      </c>
      <c r="K696" s="319" t="s">
        <v>1635</v>
      </c>
      <c r="L696" s="320">
        <v>45737</v>
      </c>
      <c r="M696" s="319" t="s">
        <v>2584</v>
      </c>
      <c r="N696" s="319" t="s">
        <v>1633</v>
      </c>
      <c r="O696" s="320"/>
      <c r="P696" s="319" t="s">
        <v>3236</v>
      </c>
      <c r="Q696" s="319" t="s">
        <v>89</v>
      </c>
      <c r="R696" s="321">
        <v>38.1</v>
      </c>
      <c r="S696" s="319" t="s">
        <v>89</v>
      </c>
      <c r="T696" s="321">
        <v>38.1</v>
      </c>
      <c r="U696" s="319" t="s">
        <v>282</v>
      </c>
      <c r="V696" s="319" t="s">
        <v>3237</v>
      </c>
      <c r="W696" s="319" t="s">
        <v>1633</v>
      </c>
      <c r="X696" s="319" t="s">
        <v>1633</v>
      </c>
      <c r="Y696" s="319" t="s">
        <v>1633</v>
      </c>
      <c r="Z696" s="319" t="s">
        <v>1633</v>
      </c>
      <c r="AA696" s="319" t="s">
        <v>1874</v>
      </c>
      <c r="AB696" s="319" t="s">
        <v>1633</v>
      </c>
      <c r="AC696" s="320">
        <v>45737</v>
      </c>
      <c r="AD696" s="319"/>
      <c r="AE696" s="319"/>
      <c r="AF696" s="319" t="s">
        <v>1633</v>
      </c>
      <c r="AG696" s="319" t="s">
        <v>1633</v>
      </c>
      <c r="AH696" s="319" t="s">
        <v>3238</v>
      </c>
      <c r="AI696" s="319" t="s">
        <v>3239</v>
      </c>
      <c r="AJ696" s="322">
        <v>5</v>
      </c>
      <c r="AK696" s="319" t="s">
        <v>1709</v>
      </c>
      <c r="AL696" s="323" t="s">
        <v>1877</v>
      </c>
      <c r="AM696" s="319" t="s">
        <v>3425</v>
      </c>
      <c r="AN696" s="319" t="s">
        <v>3426</v>
      </c>
      <c r="AO696" s="319" t="s">
        <v>1633</v>
      </c>
      <c r="AP696" s="183" t="s">
        <v>1880</v>
      </c>
      <c r="AQ696" s="183" t="s">
        <v>2113</v>
      </c>
      <c r="AS696" s="183" t="s">
        <v>1634</v>
      </c>
      <c r="AT696" s="183" t="s">
        <v>1817</v>
      </c>
      <c r="AU696" s="183" t="str">
        <f t="shared" si="20"/>
        <v>LSM</v>
      </c>
      <c r="AV696" s="324">
        <f t="shared" si="21"/>
        <v>628650</v>
      </c>
    </row>
    <row r="697" spans="1:48" x14ac:dyDescent="0.25">
      <c r="A697" s="319" t="s">
        <v>1867</v>
      </c>
      <c r="B697" s="319" t="s">
        <v>1828</v>
      </c>
      <c r="C697" s="319" t="s">
        <v>1868</v>
      </c>
      <c r="D697" s="319" t="s">
        <v>1882</v>
      </c>
      <c r="E697" s="320">
        <v>45737</v>
      </c>
      <c r="F697" s="319" t="s">
        <v>2587</v>
      </c>
      <c r="G697" s="319" t="s">
        <v>1884</v>
      </c>
      <c r="H697" s="319" t="s">
        <v>1581</v>
      </c>
      <c r="I697" s="319" t="s">
        <v>2588</v>
      </c>
      <c r="J697" s="319" t="s">
        <v>1633</v>
      </c>
      <c r="K697" s="319" t="s">
        <v>1373</v>
      </c>
      <c r="L697" s="320">
        <v>45737</v>
      </c>
      <c r="M697" s="319" t="s">
        <v>1886</v>
      </c>
      <c r="N697" s="319" t="s">
        <v>2075</v>
      </c>
      <c r="O697" s="320"/>
      <c r="P697" s="319" t="s">
        <v>3236</v>
      </c>
      <c r="Q697" s="319" t="s">
        <v>1534</v>
      </c>
      <c r="R697" s="322">
        <v>17087659</v>
      </c>
      <c r="S697" s="319" t="s">
        <v>89</v>
      </c>
      <c r="T697" s="321">
        <v>1041.55</v>
      </c>
      <c r="U697" s="319" t="s">
        <v>282</v>
      </c>
      <c r="V697" s="319" t="s">
        <v>3237</v>
      </c>
      <c r="W697" s="319" t="s">
        <v>1633</v>
      </c>
      <c r="X697" s="319" t="s">
        <v>1633</v>
      </c>
      <c r="Y697" s="319" t="s">
        <v>1633</v>
      </c>
      <c r="Z697" s="319" t="s">
        <v>1633</v>
      </c>
      <c r="AA697" s="319" t="s">
        <v>1874</v>
      </c>
      <c r="AB697" s="319" t="s">
        <v>1633</v>
      </c>
      <c r="AC697" s="320">
        <v>45737</v>
      </c>
      <c r="AD697" s="319"/>
      <c r="AE697" s="319"/>
      <c r="AF697" s="319" t="s">
        <v>1633</v>
      </c>
      <c r="AG697" s="319" t="s">
        <v>1633</v>
      </c>
      <c r="AH697" s="319" t="s">
        <v>3238</v>
      </c>
      <c r="AI697" s="319" t="s">
        <v>3239</v>
      </c>
      <c r="AJ697" s="325">
        <v>0</v>
      </c>
      <c r="AK697" s="319" t="s">
        <v>1633</v>
      </c>
      <c r="AL697" s="319" t="s">
        <v>1633</v>
      </c>
      <c r="AM697" s="319" t="s">
        <v>1633</v>
      </c>
      <c r="AN697" s="319" t="s">
        <v>1633</v>
      </c>
      <c r="AO697" s="319" t="s">
        <v>1633</v>
      </c>
      <c r="AP697" s="183" t="s">
        <v>1880</v>
      </c>
      <c r="AQ697" s="183" t="s">
        <v>2113</v>
      </c>
      <c r="AS697" s="183" t="s">
        <v>1636</v>
      </c>
      <c r="AT697" s="183" t="s">
        <v>1817</v>
      </c>
      <c r="AU697" s="183" t="str">
        <f t="shared" ref="AU697:AU760" si="22">LEFT(V697,3)</f>
        <v>LSM</v>
      </c>
      <c r="AV697" s="324">
        <f t="shared" ref="AV697:AV760" si="23">IF(Q697="USD",R697*16500,IF(Q697="IDR",R697,T697*16500))</f>
        <v>17087659</v>
      </c>
    </row>
    <row r="698" spans="1:48" x14ac:dyDescent="0.25">
      <c r="A698" s="319" t="s">
        <v>1867</v>
      </c>
      <c r="B698" s="319" t="s">
        <v>1828</v>
      </c>
      <c r="C698" s="319" t="s">
        <v>1868</v>
      </c>
      <c r="D698" s="319" t="s">
        <v>1893</v>
      </c>
      <c r="E698" s="320">
        <v>45747</v>
      </c>
      <c r="F698" s="319" t="s">
        <v>1894</v>
      </c>
      <c r="G698" s="319" t="s">
        <v>1895</v>
      </c>
      <c r="H698" s="319" t="s">
        <v>1585</v>
      </c>
      <c r="I698" s="319" t="s">
        <v>2589</v>
      </c>
      <c r="J698" s="319" t="s">
        <v>1633</v>
      </c>
      <c r="K698" s="319" t="s">
        <v>1376</v>
      </c>
      <c r="L698" s="320">
        <v>45747</v>
      </c>
      <c r="M698" s="319" t="s">
        <v>1897</v>
      </c>
      <c r="N698" s="319" t="s">
        <v>1898</v>
      </c>
      <c r="O698" s="320"/>
      <c r="P698" s="319" t="s">
        <v>3236</v>
      </c>
      <c r="Q698" s="319" t="s">
        <v>1534</v>
      </c>
      <c r="R698" s="322">
        <v>59746812</v>
      </c>
      <c r="S698" s="319" t="s">
        <v>89</v>
      </c>
      <c r="T698" s="321">
        <v>3854.63</v>
      </c>
      <c r="U698" s="319" t="s">
        <v>282</v>
      </c>
      <c r="V698" s="319" t="s">
        <v>3237</v>
      </c>
      <c r="W698" s="319" t="s">
        <v>1633</v>
      </c>
      <c r="X698" s="319" t="s">
        <v>1633</v>
      </c>
      <c r="Y698" s="319" t="s">
        <v>1633</v>
      </c>
      <c r="Z698" s="319" t="s">
        <v>1633</v>
      </c>
      <c r="AA698" s="319" t="s">
        <v>1874</v>
      </c>
      <c r="AB698" s="319" t="s">
        <v>1633</v>
      </c>
      <c r="AC698" s="320">
        <v>45740</v>
      </c>
      <c r="AD698" s="319"/>
      <c r="AE698" s="319"/>
      <c r="AF698" s="319" t="s">
        <v>1633</v>
      </c>
      <c r="AG698" s="319" t="s">
        <v>1633</v>
      </c>
      <c r="AH698" s="319" t="s">
        <v>3238</v>
      </c>
      <c r="AI698" s="319" t="s">
        <v>3239</v>
      </c>
      <c r="AJ698" s="325">
        <v>0</v>
      </c>
      <c r="AK698" s="319" t="s">
        <v>1633</v>
      </c>
      <c r="AL698" s="319" t="s">
        <v>1633</v>
      </c>
      <c r="AM698" s="319" t="s">
        <v>1633</v>
      </c>
      <c r="AN698" s="319" t="s">
        <v>1633</v>
      </c>
      <c r="AO698" s="319" t="s">
        <v>1633</v>
      </c>
      <c r="AP698" s="183" t="s">
        <v>1880</v>
      </c>
      <c r="AQ698" s="183" t="s">
        <v>2113</v>
      </c>
      <c r="AS698" s="183" t="s">
        <v>1636</v>
      </c>
      <c r="AT698" s="183" t="s">
        <v>1817</v>
      </c>
      <c r="AU698" s="183" t="str">
        <f t="shared" si="22"/>
        <v>LSM</v>
      </c>
      <c r="AV698" s="324">
        <f t="shared" si="23"/>
        <v>59746812</v>
      </c>
    </row>
    <row r="699" spans="1:48" x14ac:dyDescent="0.25">
      <c r="A699" s="319" t="s">
        <v>1867</v>
      </c>
      <c r="B699" s="319" t="s">
        <v>1828</v>
      </c>
      <c r="C699" s="319" t="s">
        <v>1868</v>
      </c>
      <c r="D699" s="319" t="s">
        <v>1893</v>
      </c>
      <c r="E699" s="320">
        <v>45747</v>
      </c>
      <c r="F699" s="319" t="s">
        <v>2357</v>
      </c>
      <c r="G699" s="319" t="s">
        <v>1918</v>
      </c>
      <c r="H699" s="319" t="s">
        <v>1588</v>
      </c>
      <c r="I699" s="319" t="s">
        <v>2590</v>
      </c>
      <c r="J699" s="319" t="s">
        <v>1633</v>
      </c>
      <c r="K699" s="319" t="s">
        <v>1638</v>
      </c>
      <c r="L699" s="320">
        <v>45747</v>
      </c>
      <c r="M699" s="319" t="s">
        <v>2591</v>
      </c>
      <c r="N699" s="319" t="s">
        <v>1633</v>
      </c>
      <c r="O699" s="320"/>
      <c r="P699" s="319" t="s">
        <v>3236</v>
      </c>
      <c r="Q699" s="319" t="s">
        <v>1534</v>
      </c>
      <c r="R699" s="322">
        <v>26729405</v>
      </c>
      <c r="S699" s="319" t="s">
        <v>89</v>
      </c>
      <c r="T699" s="321">
        <v>1643.98</v>
      </c>
      <c r="U699" s="319" t="s">
        <v>282</v>
      </c>
      <c r="V699" s="319" t="s">
        <v>3237</v>
      </c>
      <c r="W699" s="319" t="s">
        <v>1633</v>
      </c>
      <c r="X699" s="319" t="s">
        <v>1633</v>
      </c>
      <c r="Y699" s="319" t="s">
        <v>1633</v>
      </c>
      <c r="Z699" s="319" t="s">
        <v>1633</v>
      </c>
      <c r="AA699" s="319" t="s">
        <v>1874</v>
      </c>
      <c r="AB699" s="319" t="s">
        <v>1633</v>
      </c>
      <c r="AC699" s="320">
        <v>45740</v>
      </c>
      <c r="AD699" s="319"/>
      <c r="AE699" s="319"/>
      <c r="AF699" s="319" t="s">
        <v>1633</v>
      </c>
      <c r="AG699" s="319" t="s">
        <v>1633</v>
      </c>
      <c r="AH699" s="319" t="s">
        <v>3238</v>
      </c>
      <c r="AI699" s="319" t="s">
        <v>3239</v>
      </c>
      <c r="AJ699" s="325">
        <v>0</v>
      </c>
      <c r="AK699" s="319" t="s">
        <v>1633</v>
      </c>
      <c r="AL699" s="319" t="s">
        <v>1633</v>
      </c>
      <c r="AM699" s="319" t="s">
        <v>1633</v>
      </c>
      <c r="AN699" s="319" t="s">
        <v>1633</v>
      </c>
      <c r="AO699" s="319" t="s">
        <v>1633</v>
      </c>
      <c r="AP699" s="183" t="s">
        <v>1880</v>
      </c>
      <c r="AQ699" s="183" t="s">
        <v>2113</v>
      </c>
      <c r="AS699" s="183" t="s">
        <v>1636</v>
      </c>
      <c r="AT699" s="183" t="s">
        <v>1817</v>
      </c>
      <c r="AU699" s="183" t="str">
        <f t="shared" si="22"/>
        <v>LSM</v>
      </c>
      <c r="AV699" s="324">
        <f t="shared" si="23"/>
        <v>26729405</v>
      </c>
    </row>
    <row r="700" spans="1:48" x14ac:dyDescent="0.25">
      <c r="A700" s="319" t="s">
        <v>1867</v>
      </c>
      <c r="B700" s="319" t="s">
        <v>1828</v>
      </c>
      <c r="C700" s="319" t="s">
        <v>1868</v>
      </c>
      <c r="D700" s="319" t="s">
        <v>1882</v>
      </c>
      <c r="E700" s="320">
        <v>45741</v>
      </c>
      <c r="F700" s="319" t="s">
        <v>2592</v>
      </c>
      <c r="G700" s="319" t="s">
        <v>1884</v>
      </c>
      <c r="H700" s="319" t="s">
        <v>1578</v>
      </c>
      <c r="I700" s="319" t="s">
        <v>2593</v>
      </c>
      <c r="J700" s="319" t="s">
        <v>1633</v>
      </c>
      <c r="K700" s="319" t="s">
        <v>1370</v>
      </c>
      <c r="L700" s="320">
        <v>45741</v>
      </c>
      <c r="M700" s="319" t="s">
        <v>1886</v>
      </c>
      <c r="N700" s="319" t="s">
        <v>2594</v>
      </c>
      <c r="O700" s="320"/>
      <c r="P700" s="319" t="s">
        <v>3236</v>
      </c>
      <c r="Q700" s="319" t="s">
        <v>1534</v>
      </c>
      <c r="R700" s="322">
        <v>17756278</v>
      </c>
      <c r="S700" s="319" t="s">
        <v>89</v>
      </c>
      <c r="T700" s="321">
        <v>1082.3</v>
      </c>
      <c r="U700" s="319" t="s">
        <v>282</v>
      </c>
      <c r="V700" s="319" t="s">
        <v>3237</v>
      </c>
      <c r="W700" s="319" t="s">
        <v>1633</v>
      </c>
      <c r="X700" s="319" t="s">
        <v>1633</v>
      </c>
      <c r="Y700" s="319" t="s">
        <v>1633</v>
      </c>
      <c r="Z700" s="319" t="s">
        <v>1633</v>
      </c>
      <c r="AA700" s="319" t="s">
        <v>1874</v>
      </c>
      <c r="AB700" s="319" t="s">
        <v>1633</v>
      </c>
      <c r="AC700" s="320">
        <v>45741</v>
      </c>
      <c r="AD700" s="319"/>
      <c r="AE700" s="319"/>
      <c r="AF700" s="319" t="s">
        <v>1633</v>
      </c>
      <c r="AG700" s="319" t="s">
        <v>1633</v>
      </c>
      <c r="AH700" s="319" t="s">
        <v>3238</v>
      </c>
      <c r="AI700" s="319" t="s">
        <v>3239</v>
      </c>
      <c r="AJ700" s="325">
        <v>0</v>
      </c>
      <c r="AK700" s="319" t="s">
        <v>1633</v>
      </c>
      <c r="AL700" s="319" t="s">
        <v>1633</v>
      </c>
      <c r="AM700" s="319" t="s">
        <v>1633</v>
      </c>
      <c r="AN700" s="319" t="s">
        <v>1633</v>
      </c>
      <c r="AO700" s="319" t="s">
        <v>1633</v>
      </c>
      <c r="AP700" s="183" t="s">
        <v>1880</v>
      </c>
      <c r="AQ700" s="183" t="s">
        <v>2113</v>
      </c>
      <c r="AS700" s="183" t="s">
        <v>1640</v>
      </c>
      <c r="AT700" s="183" t="s">
        <v>1817</v>
      </c>
      <c r="AU700" s="183" t="str">
        <f t="shared" si="22"/>
        <v>LSM</v>
      </c>
      <c r="AV700" s="324">
        <f t="shared" si="23"/>
        <v>17756278</v>
      </c>
    </row>
    <row r="701" spans="1:48" x14ac:dyDescent="0.25">
      <c r="A701" s="319" t="s">
        <v>1867</v>
      </c>
      <c r="B701" s="319" t="s">
        <v>1828</v>
      </c>
      <c r="C701" s="319" t="s">
        <v>1868</v>
      </c>
      <c r="D701" s="319" t="s">
        <v>1882</v>
      </c>
      <c r="E701" s="320">
        <v>45741</v>
      </c>
      <c r="F701" s="319" t="s">
        <v>2592</v>
      </c>
      <c r="G701" s="319" t="s">
        <v>1884</v>
      </c>
      <c r="H701" s="319" t="s">
        <v>1587</v>
      </c>
      <c r="I701" s="319" t="s">
        <v>2593</v>
      </c>
      <c r="J701" s="319" t="s">
        <v>1633</v>
      </c>
      <c r="K701" s="319" t="s">
        <v>1379</v>
      </c>
      <c r="L701" s="320">
        <v>45741</v>
      </c>
      <c r="M701" s="319" t="s">
        <v>1886</v>
      </c>
      <c r="N701" s="319" t="s">
        <v>2594</v>
      </c>
      <c r="O701" s="320"/>
      <c r="P701" s="319" t="s">
        <v>3236</v>
      </c>
      <c r="Q701" s="319" t="s">
        <v>1534</v>
      </c>
      <c r="R701" s="322">
        <v>2953829</v>
      </c>
      <c r="S701" s="319" t="s">
        <v>89</v>
      </c>
      <c r="T701" s="321">
        <v>180.05</v>
      </c>
      <c r="U701" s="319" t="s">
        <v>282</v>
      </c>
      <c r="V701" s="319" t="s">
        <v>3237</v>
      </c>
      <c r="W701" s="319" t="s">
        <v>1633</v>
      </c>
      <c r="X701" s="319" t="s">
        <v>1633</v>
      </c>
      <c r="Y701" s="319" t="s">
        <v>1633</v>
      </c>
      <c r="Z701" s="319" t="s">
        <v>1633</v>
      </c>
      <c r="AA701" s="319" t="s">
        <v>1874</v>
      </c>
      <c r="AB701" s="319" t="s">
        <v>1633</v>
      </c>
      <c r="AC701" s="320">
        <v>45741</v>
      </c>
      <c r="AD701" s="319"/>
      <c r="AE701" s="319"/>
      <c r="AF701" s="319" t="s">
        <v>1633</v>
      </c>
      <c r="AG701" s="319" t="s">
        <v>1633</v>
      </c>
      <c r="AH701" s="319" t="s">
        <v>3238</v>
      </c>
      <c r="AI701" s="319" t="s">
        <v>3239</v>
      </c>
      <c r="AJ701" s="325">
        <v>0</v>
      </c>
      <c r="AK701" s="319" t="s">
        <v>1633</v>
      </c>
      <c r="AL701" s="319" t="s">
        <v>1633</v>
      </c>
      <c r="AM701" s="319" t="s">
        <v>1633</v>
      </c>
      <c r="AN701" s="319" t="s">
        <v>1633</v>
      </c>
      <c r="AO701" s="319" t="s">
        <v>1633</v>
      </c>
      <c r="AP701" s="183" t="s">
        <v>1880</v>
      </c>
      <c r="AQ701" s="183" t="s">
        <v>2113</v>
      </c>
      <c r="AS701" s="183" t="s">
        <v>1636</v>
      </c>
      <c r="AT701" s="183" t="s">
        <v>1817</v>
      </c>
      <c r="AU701" s="183" t="str">
        <f t="shared" si="22"/>
        <v>LSM</v>
      </c>
      <c r="AV701" s="324">
        <f t="shared" si="23"/>
        <v>2953829</v>
      </c>
    </row>
    <row r="702" spans="1:48" x14ac:dyDescent="0.25">
      <c r="A702" s="319" t="s">
        <v>1867</v>
      </c>
      <c r="B702" s="319" t="s">
        <v>1828</v>
      </c>
      <c r="C702" s="319" t="s">
        <v>1868</v>
      </c>
      <c r="D702" s="319" t="s">
        <v>1882</v>
      </c>
      <c r="E702" s="320">
        <v>45741</v>
      </c>
      <c r="F702" s="319" t="s">
        <v>2592</v>
      </c>
      <c r="G702" s="319" t="s">
        <v>1884</v>
      </c>
      <c r="H702" s="319" t="s">
        <v>1580</v>
      </c>
      <c r="I702" s="319" t="s">
        <v>2593</v>
      </c>
      <c r="J702" s="319" t="s">
        <v>1633</v>
      </c>
      <c r="K702" s="319" t="s">
        <v>1372</v>
      </c>
      <c r="L702" s="320">
        <v>45741</v>
      </c>
      <c r="M702" s="319" t="s">
        <v>1886</v>
      </c>
      <c r="N702" s="319" t="s">
        <v>2594</v>
      </c>
      <c r="O702" s="320"/>
      <c r="P702" s="319" t="s">
        <v>3236</v>
      </c>
      <c r="Q702" s="319" t="s">
        <v>1534</v>
      </c>
      <c r="R702" s="322">
        <v>4410894</v>
      </c>
      <c r="S702" s="319" t="s">
        <v>89</v>
      </c>
      <c r="T702" s="321">
        <v>268.86</v>
      </c>
      <c r="U702" s="319" t="s">
        <v>282</v>
      </c>
      <c r="V702" s="319" t="s">
        <v>3237</v>
      </c>
      <c r="W702" s="319" t="s">
        <v>1633</v>
      </c>
      <c r="X702" s="319" t="s">
        <v>1633</v>
      </c>
      <c r="Y702" s="319" t="s">
        <v>1633</v>
      </c>
      <c r="Z702" s="319" t="s">
        <v>1633</v>
      </c>
      <c r="AA702" s="319" t="s">
        <v>1874</v>
      </c>
      <c r="AB702" s="319" t="s">
        <v>1633</v>
      </c>
      <c r="AC702" s="320">
        <v>45741</v>
      </c>
      <c r="AD702" s="319"/>
      <c r="AE702" s="319"/>
      <c r="AF702" s="319" t="s">
        <v>1633</v>
      </c>
      <c r="AG702" s="319" t="s">
        <v>1633</v>
      </c>
      <c r="AH702" s="319" t="s">
        <v>3238</v>
      </c>
      <c r="AI702" s="319" t="s">
        <v>3239</v>
      </c>
      <c r="AJ702" s="325">
        <v>0</v>
      </c>
      <c r="AK702" s="319" t="s">
        <v>1633</v>
      </c>
      <c r="AL702" s="319" t="s">
        <v>1633</v>
      </c>
      <c r="AM702" s="319" t="s">
        <v>1633</v>
      </c>
      <c r="AN702" s="319" t="s">
        <v>1633</v>
      </c>
      <c r="AO702" s="319" t="s">
        <v>1633</v>
      </c>
      <c r="AP702" s="183" t="s">
        <v>1880</v>
      </c>
      <c r="AQ702" s="183" t="s">
        <v>2113</v>
      </c>
      <c r="AS702" s="183" t="s">
        <v>1636</v>
      </c>
      <c r="AT702" s="183" t="s">
        <v>1817</v>
      </c>
      <c r="AU702" s="183" t="str">
        <f t="shared" si="22"/>
        <v>LSM</v>
      </c>
      <c r="AV702" s="324">
        <f t="shared" si="23"/>
        <v>4410894</v>
      </c>
    </row>
    <row r="703" spans="1:48" x14ac:dyDescent="0.25">
      <c r="A703" s="319" t="s">
        <v>1867</v>
      </c>
      <c r="B703" s="319" t="s">
        <v>1828</v>
      </c>
      <c r="C703" s="319" t="s">
        <v>1868</v>
      </c>
      <c r="D703" s="319" t="s">
        <v>1882</v>
      </c>
      <c r="E703" s="320">
        <v>45741</v>
      </c>
      <c r="F703" s="319" t="s">
        <v>2592</v>
      </c>
      <c r="G703" s="319" t="s">
        <v>1884</v>
      </c>
      <c r="H703" s="319" t="s">
        <v>1577</v>
      </c>
      <c r="I703" s="319" t="s">
        <v>2593</v>
      </c>
      <c r="J703" s="319" t="s">
        <v>1633</v>
      </c>
      <c r="K703" s="319" t="s">
        <v>1369</v>
      </c>
      <c r="L703" s="320">
        <v>45741</v>
      </c>
      <c r="M703" s="319" t="s">
        <v>1886</v>
      </c>
      <c r="N703" s="319" t="s">
        <v>2594</v>
      </c>
      <c r="O703" s="320"/>
      <c r="P703" s="319" t="s">
        <v>3236</v>
      </c>
      <c r="Q703" s="319" t="s">
        <v>1534</v>
      </c>
      <c r="R703" s="322">
        <v>180757669</v>
      </c>
      <c r="S703" s="319" t="s">
        <v>89</v>
      </c>
      <c r="T703" s="321">
        <v>11017.77</v>
      </c>
      <c r="U703" s="319" t="s">
        <v>282</v>
      </c>
      <c r="V703" s="319" t="s">
        <v>3237</v>
      </c>
      <c r="W703" s="319" t="s">
        <v>1633</v>
      </c>
      <c r="X703" s="319" t="s">
        <v>1633</v>
      </c>
      <c r="Y703" s="319" t="s">
        <v>1633</v>
      </c>
      <c r="Z703" s="319" t="s">
        <v>1633</v>
      </c>
      <c r="AA703" s="319" t="s">
        <v>1874</v>
      </c>
      <c r="AB703" s="319" t="s">
        <v>1633</v>
      </c>
      <c r="AC703" s="320">
        <v>45741</v>
      </c>
      <c r="AD703" s="319"/>
      <c r="AE703" s="319"/>
      <c r="AF703" s="319" t="s">
        <v>1633</v>
      </c>
      <c r="AG703" s="319" t="s">
        <v>1633</v>
      </c>
      <c r="AH703" s="319" t="s">
        <v>3238</v>
      </c>
      <c r="AI703" s="319" t="s">
        <v>3239</v>
      </c>
      <c r="AJ703" s="325">
        <v>0</v>
      </c>
      <c r="AK703" s="319" t="s">
        <v>1633</v>
      </c>
      <c r="AL703" s="319" t="s">
        <v>1633</v>
      </c>
      <c r="AM703" s="319" t="s">
        <v>1633</v>
      </c>
      <c r="AN703" s="319" t="s">
        <v>1633</v>
      </c>
      <c r="AO703" s="319" t="s">
        <v>1633</v>
      </c>
      <c r="AP703" s="183" t="s">
        <v>1880</v>
      </c>
      <c r="AQ703" s="183" t="s">
        <v>2113</v>
      </c>
      <c r="AS703" s="183" t="s">
        <v>1636</v>
      </c>
      <c r="AT703" s="183" t="s">
        <v>1817</v>
      </c>
      <c r="AU703" s="183" t="str">
        <f t="shared" si="22"/>
        <v>LSM</v>
      </c>
      <c r="AV703" s="324">
        <f t="shared" si="23"/>
        <v>180757669</v>
      </c>
    </row>
    <row r="704" spans="1:48" x14ac:dyDescent="0.25">
      <c r="A704" s="319" t="s">
        <v>1867</v>
      </c>
      <c r="B704" s="319" t="s">
        <v>1828</v>
      </c>
      <c r="C704" s="319" t="s">
        <v>1868</v>
      </c>
      <c r="D704" s="319" t="s">
        <v>1882</v>
      </c>
      <c r="E704" s="320">
        <v>45741</v>
      </c>
      <c r="F704" s="319" t="s">
        <v>2592</v>
      </c>
      <c r="G704" s="319" t="s">
        <v>1884</v>
      </c>
      <c r="H704" s="319" t="s">
        <v>1582</v>
      </c>
      <c r="I704" s="319" t="s">
        <v>2593</v>
      </c>
      <c r="J704" s="319" t="s">
        <v>1633</v>
      </c>
      <c r="K704" s="319" t="s">
        <v>1374</v>
      </c>
      <c r="L704" s="320">
        <v>45741</v>
      </c>
      <c r="M704" s="319" t="s">
        <v>1886</v>
      </c>
      <c r="N704" s="319" t="s">
        <v>2594</v>
      </c>
      <c r="O704" s="320"/>
      <c r="P704" s="319" t="s">
        <v>3236</v>
      </c>
      <c r="Q704" s="319" t="s">
        <v>1534</v>
      </c>
      <c r="R704" s="322">
        <v>9581376</v>
      </c>
      <c r="S704" s="319" t="s">
        <v>89</v>
      </c>
      <c r="T704" s="321">
        <v>584.02</v>
      </c>
      <c r="U704" s="319" t="s">
        <v>282</v>
      </c>
      <c r="V704" s="319" t="s">
        <v>3237</v>
      </c>
      <c r="W704" s="319" t="s">
        <v>1633</v>
      </c>
      <c r="X704" s="319" t="s">
        <v>1633</v>
      </c>
      <c r="Y704" s="319" t="s">
        <v>1633</v>
      </c>
      <c r="Z704" s="319" t="s">
        <v>1633</v>
      </c>
      <c r="AA704" s="319" t="s">
        <v>1874</v>
      </c>
      <c r="AB704" s="319" t="s">
        <v>1633</v>
      </c>
      <c r="AC704" s="320">
        <v>45741</v>
      </c>
      <c r="AD704" s="319"/>
      <c r="AE704" s="319"/>
      <c r="AF704" s="319" t="s">
        <v>1633</v>
      </c>
      <c r="AG704" s="319" t="s">
        <v>1633</v>
      </c>
      <c r="AH704" s="319" t="s">
        <v>3238</v>
      </c>
      <c r="AI704" s="319" t="s">
        <v>3239</v>
      </c>
      <c r="AJ704" s="325">
        <v>0</v>
      </c>
      <c r="AK704" s="319" t="s">
        <v>1633</v>
      </c>
      <c r="AL704" s="319" t="s">
        <v>1633</v>
      </c>
      <c r="AM704" s="319" t="s">
        <v>1633</v>
      </c>
      <c r="AN704" s="319" t="s">
        <v>1633</v>
      </c>
      <c r="AO704" s="319" t="s">
        <v>1633</v>
      </c>
      <c r="AP704" s="183" t="s">
        <v>1880</v>
      </c>
      <c r="AQ704" s="183" t="s">
        <v>2113</v>
      </c>
      <c r="AS704" s="183" t="s">
        <v>1640</v>
      </c>
      <c r="AT704" s="183" t="s">
        <v>1817</v>
      </c>
      <c r="AU704" s="183" t="str">
        <f t="shared" si="22"/>
        <v>LSM</v>
      </c>
      <c r="AV704" s="324">
        <f t="shared" si="23"/>
        <v>9581376</v>
      </c>
    </row>
    <row r="705" spans="1:48" x14ac:dyDescent="0.25">
      <c r="A705" s="319" t="s">
        <v>1867</v>
      </c>
      <c r="B705" s="319" t="s">
        <v>1828</v>
      </c>
      <c r="C705" s="319" t="s">
        <v>1868</v>
      </c>
      <c r="D705" s="319" t="s">
        <v>1888</v>
      </c>
      <c r="E705" s="320">
        <v>45741</v>
      </c>
      <c r="F705" s="319" t="s">
        <v>1633</v>
      </c>
      <c r="G705" s="319" t="s">
        <v>1633</v>
      </c>
      <c r="H705" s="319" t="s">
        <v>3240</v>
      </c>
      <c r="I705" s="319" t="s">
        <v>3427</v>
      </c>
      <c r="J705" s="319" t="s">
        <v>1633</v>
      </c>
      <c r="K705" s="319" t="s">
        <v>454</v>
      </c>
      <c r="L705" s="320">
        <v>45741</v>
      </c>
      <c r="M705" s="319" t="s">
        <v>2596</v>
      </c>
      <c r="N705" s="319" t="s">
        <v>3428</v>
      </c>
      <c r="O705" s="320"/>
      <c r="P705" s="319" t="s">
        <v>3236</v>
      </c>
      <c r="Q705" s="319" t="s">
        <v>1534</v>
      </c>
      <c r="R705" s="322">
        <v>144000</v>
      </c>
      <c r="S705" s="319" t="s">
        <v>89</v>
      </c>
      <c r="T705" s="321">
        <v>8.7799999999999994</v>
      </c>
      <c r="U705" s="319" t="s">
        <v>282</v>
      </c>
      <c r="V705" s="319" t="s">
        <v>3237</v>
      </c>
      <c r="W705" s="319" t="s">
        <v>1633</v>
      </c>
      <c r="X705" s="319" t="s">
        <v>1633</v>
      </c>
      <c r="Y705" s="319" t="s">
        <v>1633</v>
      </c>
      <c r="Z705" s="319" t="s">
        <v>1633</v>
      </c>
      <c r="AA705" s="319" t="s">
        <v>1874</v>
      </c>
      <c r="AB705" s="319" t="s">
        <v>1633</v>
      </c>
      <c r="AC705" s="320">
        <v>45741</v>
      </c>
      <c r="AD705" s="319"/>
      <c r="AE705" s="319"/>
      <c r="AF705" s="319" t="s">
        <v>1633</v>
      </c>
      <c r="AG705" s="319" t="s">
        <v>2606</v>
      </c>
      <c r="AH705" s="319" t="s">
        <v>3238</v>
      </c>
      <c r="AI705" s="319" t="s">
        <v>3239</v>
      </c>
      <c r="AJ705" s="322">
        <v>1</v>
      </c>
      <c r="AK705" s="319" t="s">
        <v>1709</v>
      </c>
      <c r="AL705" s="323" t="s">
        <v>1877</v>
      </c>
      <c r="AM705" s="319" t="s">
        <v>1633</v>
      </c>
      <c r="AN705" s="319" t="s">
        <v>1633</v>
      </c>
      <c r="AO705" s="319" t="s">
        <v>1633</v>
      </c>
      <c r="AP705" s="183" t="s">
        <v>1880</v>
      </c>
      <c r="AQ705" s="183" t="s">
        <v>2113</v>
      </c>
      <c r="AS705" s="183" t="s">
        <v>1641</v>
      </c>
      <c r="AT705" s="183" t="s">
        <v>1817</v>
      </c>
      <c r="AU705" s="183" t="str">
        <f t="shared" si="22"/>
        <v>LSM</v>
      </c>
      <c r="AV705" s="324">
        <f t="shared" si="23"/>
        <v>144000</v>
      </c>
    </row>
    <row r="706" spans="1:48" x14ac:dyDescent="0.25">
      <c r="A706" s="319" t="s">
        <v>1867</v>
      </c>
      <c r="B706" s="319" t="s">
        <v>1828</v>
      </c>
      <c r="C706" s="319" t="s">
        <v>1868</v>
      </c>
      <c r="D706" s="319" t="s">
        <v>1888</v>
      </c>
      <c r="E706" s="320">
        <v>45741</v>
      </c>
      <c r="F706" s="319" t="s">
        <v>1633</v>
      </c>
      <c r="G706" s="319" t="s">
        <v>1633</v>
      </c>
      <c r="H706" s="319" t="s">
        <v>3240</v>
      </c>
      <c r="I706" s="319" t="s">
        <v>3429</v>
      </c>
      <c r="J706" s="319" t="s">
        <v>1633</v>
      </c>
      <c r="K706" s="319" t="s">
        <v>454</v>
      </c>
      <c r="L706" s="320">
        <v>45741</v>
      </c>
      <c r="M706" s="319" t="s">
        <v>2596</v>
      </c>
      <c r="N706" s="319" t="s">
        <v>3430</v>
      </c>
      <c r="O706" s="320"/>
      <c r="P706" s="319" t="s">
        <v>3236</v>
      </c>
      <c r="Q706" s="319" t="s">
        <v>1534</v>
      </c>
      <c r="R706" s="322">
        <v>400000</v>
      </c>
      <c r="S706" s="319" t="s">
        <v>89</v>
      </c>
      <c r="T706" s="321">
        <v>24.38</v>
      </c>
      <c r="U706" s="319" t="s">
        <v>282</v>
      </c>
      <c r="V706" s="319" t="s">
        <v>3237</v>
      </c>
      <c r="W706" s="319" t="s">
        <v>1633</v>
      </c>
      <c r="X706" s="319" t="s">
        <v>1633</v>
      </c>
      <c r="Y706" s="319" t="s">
        <v>1633</v>
      </c>
      <c r="Z706" s="319" t="s">
        <v>1633</v>
      </c>
      <c r="AA706" s="319" t="s">
        <v>1874</v>
      </c>
      <c r="AB706" s="319" t="s">
        <v>1633</v>
      </c>
      <c r="AC706" s="320">
        <v>45741</v>
      </c>
      <c r="AD706" s="319"/>
      <c r="AE706" s="319"/>
      <c r="AF706" s="319" t="s">
        <v>1633</v>
      </c>
      <c r="AG706" s="319" t="s">
        <v>3431</v>
      </c>
      <c r="AH706" s="319" t="s">
        <v>3238</v>
      </c>
      <c r="AI706" s="319" t="s">
        <v>3239</v>
      </c>
      <c r="AJ706" s="322">
        <v>1</v>
      </c>
      <c r="AK706" s="319" t="s">
        <v>1709</v>
      </c>
      <c r="AL706" s="323" t="s">
        <v>1877</v>
      </c>
      <c r="AM706" s="319" t="s">
        <v>1633</v>
      </c>
      <c r="AN706" s="319" t="s">
        <v>1633</v>
      </c>
      <c r="AO706" s="319" t="s">
        <v>1633</v>
      </c>
      <c r="AP706" s="183" t="s">
        <v>1880</v>
      </c>
      <c r="AQ706" s="183" t="s">
        <v>2113</v>
      </c>
      <c r="AS706" s="183" t="s">
        <v>1641</v>
      </c>
      <c r="AT706" s="183" t="s">
        <v>1817</v>
      </c>
      <c r="AU706" s="183" t="str">
        <f t="shared" si="22"/>
        <v>LSM</v>
      </c>
      <c r="AV706" s="324">
        <f t="shared" si="23"/>
        <v>400000</v>
      </c>
    </row>
    <row r="707" spans="1:48" x14ac:dyDescent="0.25">
      <c r="A707" s="319" t="s">
        <v>1867</v>
      </c>
      <c r="B707" s="319" t="s">
        <v>1828</v>
      </c>
      <c r="C707" s="319" t="s">
        <v>1868</v>
      </c>
      <c r="D707" s="319" t="s">
        <v>1888</v>
      </c>
      <c r="E707" s="320">
        <v>45741</v>
      </c>
      <c r="F707" s="319" t="s">
        <v>1633</v>
      </c>
      <c r="G707" s="319" t="s">
        <v>1633</v>
      </c>
      <c r="H707" s="319" t="s">
        <v>3240</v>
      </c>
      <c r="I707" s="319" t="s">
        <v>3432</v>
      </c>
      <c r="J707" s="319" t="s">
        <v>1633</v>
      </c>
      <c r="K707" s="319" t="s">
        <v>454</v>
      </c>
      <c r="L707" s="320">
        <v>45741</v>
      </c>
      <c r="M707" s="319" t="s">
        <v>2596</v>
      </c>
      <c r="N707" s="319" t="s">
        <v>3433</v>
      </c>
      <c r="O707" s="320"/>
      <c r="P707" s="319" t="s">
        <v>3236</v>
      </c>
      <c r="Q707" s="319" t="s">
        <v>1534</v>
      </c>
      <c r="R707" s="322">
        <v>1575000</v>
      </c>
      <c r="S707" s="319" t="s">
        <v>89</v>
      </c>
      <c r="T707" s="321">
        <v>96</v>
      </c>
      <c r="U707" s="319" t="s">
        <v>282</v>
      </c>
      <c r="V707" s="319" t="s">
        <v>3237</v>
      </c>
      <c r="W707" s="319" t="s">
        <v>1633</v>
      </c>
      <c r="X707" s="319" t="s">
        <v>1633</v>
      </c>
      <c r="Y707" s="319" t="s">
        <v>1633</v>
      </c>
      <c r="Z707" s="319" t="s">
        <v>1633</v>
      </c>
      <c r="AA707" s="319" t="s">
        <v>1874</v>
      </c>
      <c r="AB707" s="319" t="s">
        <v>1633</v>
      </c>
      <c r="AC707" s="320">
        <v>45741</v>
      </c>
      <c r="AD707" s="319"/>
      <c r="AE707" s="319"/>
      <c r="AF707" s="319" t="s">
        <v>1633</v>
      </c>
      <c r="AG707" s="319" t="s">
        <v>3434</v>
      </c>
      <c r="AH707" s="319" t="s">
        <v>3238</v>
      </c>
      <c r="AI707" s="319" t="s">
        <v>3239</v>
      </c>
      <c r="AJ707" s="322">
        <v>7</v>
      </c>
      <c r="AK707" s="319" t="s">
        <v>1709</v>
      </c>
      <c r="AL707" s="323" t="s">
        <v>1877</v>
      </c>
      <c r="AM707" s="319" t="s">
        <v>1633</v>
      </c>
      <c r="AN707" s="319" t="s">
        <v>1633</v>
      </c>
      <c r="AO707" s="319" t="s">
        <v>1633</v>
      </c>
      <c r="AP707" s="183" t="s">
        <v>1880</v>
      </c>
      <c r="AQ707" s="183" t="s">
        <v>2113</v>
      </c>
      <c r="AS707" s="183" t="s">
        <v>1641</v>
      </c>
      <c r="AT707" s="183" t="s">
        <v>1817</v>
      </c>
      <c r="AU707" s="183" t="str">
        <f t="shared" si="22"/>
        <v>LSM</v>
      </c>
      <c r="AV707" s="324">
        <f t="shared" si="23"/>
        <v>1575000</v>
      </c>
    </row>
    <row r="708" spans="1:48" x14ac:dyDescent="0.25">
      <c r="A708" s="319" t="s">
        <v>1867</v>
      </c>
      <c r="B708" s="319" t="s">
        <v>1828</v>
      </c>
      <c r="C708" s="319" t="s">
        <v>1868</v>
      </c>
      <c r="D708" s="319" t="s">
        <v>1882</v>
      </c>
      <c r="E708" s="320">
        <v>45747</v>
      </c>
      <c r="F708" s="319" t="s">
        <v>2624</v>
      </c>
      <c r="G708" s="319" t="s">
        <v>1884</v>
      </c>
      <c r="H708" s="319" t="s">
        <v>1577</v>
      </c>
      <c r="I708" s="319" t="s">
        <v>2625</v>
      </c>
      <c r="J708" s="319" t="s">
        <v>1633</v>
      </c>
      <c r="K708" s="319" t="s">
        <v>1369</v>
      </c>
      <c r="L708" s="320">
        <v>45754</v>
      </c>
      <c r="M708" s="319" t="s">
        <v>1886</v>
      </c>
      <c r="N708" s="319" t="s">
        <v>2473</v>
      </c>
      <c r="O708" s="320"/>
      <c r="P708" s="319" t="s">
        <v>3236</v>
      </c>
      <c r="Q708" s="319" t="s">
        <v>1534</v>
      </c>
      <c r="R708" s="322">
        <v>1228612</v>
      </c>
      <c r="S708" s="319" t="s">
        <v>89</v>
      </c>
      <c r="T708" s="321">
        <v>74.62</v>
      </c>
      <c r="U708" s="319" t="s">
        <v>282</v>
      </c>
      <c r="V708" s="319" t="s">
        <v>3237</v>
      </c>
      <c r="W708" s="319" t="s">
        <v>1633</v>
      </c>
      <c r="X708" s="319" t="s">
        <v>1633</v>
      </c>
      <c r="Y708" s="319" t="s">
        <v>1633</v>
      </c>
      <c r="Z708" s="319" t="s">
        <v>1633</v>
      </c>
      <c r="AA708" s="319" t="s">
        <v>1874</v>
      </c>
      <c r="AB708" s="319" t="s">
        <v>1633</v>
      </c>
      <c r="AC708" s="320">
        <v>45756</v>
      </c>
      <c r="AD708" s="319"/>
      <c r="AE708" s="319"/>
      <c r="AF708" s="319" t="s">
        <v>1633</v>
      </c>
      <c r="AG708" s="319" t="s">
        <v>1633</v>
      </c>
      <c r="AH708" s="319" t="s">
        <v>3238</v>
      </c>
      <c r="AI708" s="319" t="s">
        <v>3239</v>
      </c>
      <c r="AJ708" s="325">
        <v>0</v>
      </c>
      <c r="AK708" s="319" t="s">
        <v>1633</v>
      </c>
      <c r="AL708" s="319" t="s">
        <v>1633</v>
      </c>
      <c r="AM708" s="319" t="s">
        <v>1633</v>
      </c>
      <c r="AN708" s="319" t="s">
        <v>1633</v>
      </c>
      <c r="AO708" s="319" t="s">
        <v>1633</v>
      </c>
      <c r="AP708" s="183" t="s">
        <v>1880</v>
      </c>
      <c r="AQ708" s="183" t="s">
        <v>2113</v>
      </c>
      <c r="AS708" s="183" t="s">
        <v>1636</v>
      </c>
      <c r="AT708" s="183" t="s">
        <v>1817</v>
      </c>
      <c r="AU708" s="183" t="str">
        <f t="shared" si="22"/>
        <v>LSM</v>
      </c>
      <c r="AV708" s="324">
        <f t="shared" si="23"/>
        <v>1228612</v>
      </c>
    </row>
    <row r="709" spans="1:48" x14ac:dyDescent="0.25">
      <c r="A709" s="319" t="s">
        <v>1867</v>
      </c>
      <c r="B709" s="319" t="s">
        <v>1828</v>
      </c>
      <c r="C709" s="319" t="s">
        <v>1868</v>
      </c>
      <c r="D709" s="319" t="s">
        <v>1882</v>
      </c>
      <c r="E709" s="320">
        <v>45747</v>
      </c>
      <c r="F709" s="319" t="s">
        <v>2626</v>
      </c>
      <c r="G709" s="319" t="s">
        <v>1884</v>
      </c>
      <c r="H709" s="319" t="s">
        <v>1577</v>
      </c>
      <c r="I709" s="319" t="s">
        <v>2627</v>
      </c>
      <c r="J709" s="319" t="s">
        <v>1633</v>
      </c>
      <c r="K709" s="319" t="s">
        <v>1369</v>
      </c>
      <c r="L709" s="320">
        <v>45754</v>
      </c>
      <c r="M709" s="319" t="s">
        <v>1886</v>
      </c>
      <c r="N709" s="319" t="s">
        <v>1940</v>
      </c>
      <c r="O709" s="320"/>
      <c r="P709" s="319" t="s">
        <v>3236</v>
      </c>
      <c r="Q709" s="319" t="s">
        <v>1534</v>
      </c>
      <c r="R709" s="322">
        <v>55846</v>
      </c>
      <c r="S709" s="319" t="s">
        <v>89</v>
      </c>
      <c r="T709" s="321">
        <v>3.39</v>
      </c>
      <c r="U709" s="319" t="s">
        <v>282</v>
      </c>
      <c r="V709" s="319" t="s">
        <v>3237</v>
      </c>
      <c r="W709" s="319" t="s">
        <v>1633</v>
      </c>
      <c r="X709" s="319" t="s">
        <v>1633</v>
      </c>
      <c r="Y709" s="319" t="s">
        <v>1633</v>
      </c>
      <c r="Z709" s="319" t="s">
        <v>1633</v>
      </c>
      <c r="AA709" s="319" t="s">
        <v>1874</v>
      </c>
      <c r="AB709" s="319" t="s">
        <v>1633</v>
      </c>
      <c r="AC709" s="320">
        <v>45756</v>
      </c>
      <c r="AD709" s="319"/>
      <c r="AE709" s="319"/>
      <c r="AF709" s="319" t="s">
        <v>1633</v>
      </c>
      <c r="AG709" s="319" t="s">
        <v>1633</v>
      </c>
      <c r="AH709" s="319" t="s">
        <v>3238</v>
      </c>
      <c r="AI709" s="319" t="s">
        <v>3239</v>
      </c>
      <c r="AJ709" s="325">
        <v>0</v>
      </c>
      <c r="AK709" s="319" t="s">
        <v>1633</v>
      </c>
      <c r="AL709" s="319" t="s">
        <v>1633</v>
      </c>
      <c r="AM709" s="319" t="s">
        <v>1633</v>
      </c>
      <c r="AN709" s="319" t="s">
        <v>1633</v>
      </c>
      <c r="AO709" s="319" t="s">
        <v>1633</v>
      </c>
      <c r="AP709" s="183" t="s">
        <v>1880</v>
      </c>
      <c r="AQ709" s="183" t="s">
        <v>2113</v>
      </c>
      <c r="AS709" s="183" t="s">
        <v>1636</v>
      </c>
      <c r="AT709" s="183" t="s">
        <v>1817</v>
      </c>
      <c r="AU709" s="183" t="str">
        <f t="shared" si="22"/>
        <v>LSM</v>
      </c>
      <c r="AV709" s="324">
        <f t="shared" si="23"/>
        <v>55846</v>
      </c>
    </row>
    <row r="710" spans="1:48" x14ac:dyDescent="0.25">
      <c r="A710" s="319" t="s">
        <v>1867</v>
      </c>
      <c r="B710" s="319" t="s">
        <v>1828</v>
      </c>
      <c r="C710" s="319" t="s">
        <v>1868</v>
      </c>
      <c r="D710" s="319" t="s">
        <v>1917</v>
      </c>
      <c r="E710" s="320">
        <v>45734</v>
      </c>
      <c r="F710" s="319" t="s">
        <v>2628</v>
      </c>
      <c r="G710" s="319" t="s">
        <v>2629</v>
      </c>
      <c r="H710" s="319" t="s">
        <v>1579</v>
      </c>
      <c r="I710" s="319" t="s">
        <v>2630</v>
      </c>
      <c r="J710" s="319" t="s">
        <v>1633</v>
      </c>
      <c r="K710" s="319" t="s">
        <v>1371</v>
      </c>
      <c r="L710" s="320">
        <v>45734</v>
      </c>
      <c r="M710" s="319" t="s">
        <v>2554</v>
      </c>
      <c r="N710" s="319" t="s">
        <v>1898</v>
      </c>
      <c r="O710" s="320"/>
      <c r="P710" s="319" t="s">
        <v>3236</v>
      </c>
      <c r="Q710" s="319" t="s">
        <v>89</v>
      </c>
      <c r="R710" s="321">
        <v>-12598.44</v>
      </c>
      <c r="S710" s="319" t="s">
        <v>89</v>
      </c>
      <c r="T710" s="321">
        <v>-12598.44</v>
      </c>
      <c r="U710" s="319" t="s">
        <v>282</v>
      </c>
      <c r="V710" s="319" t="s">
        <v>3237</v>
      </c>
      <c r="W710" s="319" t="s">
        <v>1633</v>
      </c>
      <c r="X710" s="319" t="s">
        <v>1633</v>
      </c>
      <c r="Y710" s="319" t="s">
        <v>1633</v>
      </c>
      <c r="Z710" s="319" t="s">
        <v>1633</v>
      </c>
      <c r="AA710" s="319" t="s">
        <v>1874</v>
      </c>
      <c r="AB710" s="319" t="s">
        <v>1633</v>
      </c>
      <c r="AC710" s="320">
        <v>45756</v>
      </c>
      <c r="AD710" s="319"/>
      <c r="AE710" s="319"/>
      <c r="AF710" s="319" t="s">
        <v>1633</v>
      </c>
      <c r="AG710" s="319" t="s">
        <v>1633</v>
      </c>
      <c r="AH710" s="319" t="s">
        <v>3238</v>
      </c>
      <c r="AI710" s="319" t="s">
        <v>3239</v>
      </c>
      <c r="AJ710" s="325">
        <v>0</v>
      </c>
      <c r="AK710" s="319" t="s">
        <v>1633</v>
      </c>
      <c r="AL710" s="319" t="s">
        <v>1633</v>
      </c>
      <c r="AM710" s="319" t="s">
        <v>1633</v>
      </c>
      <c r="AN710" s="319" t="s">
        <v>1633</v>
      </c>
      <c r="AO710" s="319" t="s">
        <v>1633</v>
      </c>
      <c r="AP710" s="183" t="s">
        <v>1880</v>
      </c>
      <c r="AQ710" s="183" t="s">
        <v>2113</v>
      </c>
      <c r="AS710" s="183" t="s">
        <v>1636</v>
      </c>
      <c r="AT710" s="183" t="s">
        <v>1817</v>
      </c>
      <c r="AU710" s="183" t="str">
        <f t="shared" si="22"/>
        <v>LSM</v>
      </c>
      <c r="AV710" s="324">
        <f t="shared" si="23"/>
        <v>-207874260</v>
      </c>
    </row>
    <row r="711" spans="1:48" x14ac:dyDescent="0.25">
      <c r="A711" s="319" t="s">
        <v>1867</v>
      </c>
      <c r="B711" s="319" t="s">
        <v>1828</v>
      </c>
      <c r="C711" s="319" t="s">
        <v>1868</v>
      </c>
      <c r="D711" s="319" t="s">
        <v>1917</v>
      </c>
      <c r="E711" s="320">
        <v>45747</v>
      </c>
      <c r="F711" s="319" t="s">
        <v>2631</v>
      </c>
      <c r="G711" s="319" t="s">
        <v>2632</v>
      </c>
      <c r="H711" s="319" t="s">
        <v>1577</v>
      </c>
      <c r="I711" s="319" t="s">
        <v>2633</v>
      </c>
      <c r="J711" s="319" t="s">
        <v>1633</v>
      </c>
      <c r="K711" s="319" t="s">
        <v>1369</v>
      </c>
      <c r="L711" s="320">
        <v>45747</v>
      </c>
      <c r="M711" s="319" t="s">
        <v>2591</v>
      </c>
      <c r="N711" s="319" t="s">
        <v>1976</v>
      </c>
      <c r="O711" s="320"/>
      <c r="P711" s="319" t="s">
        <v>3236</v>
      </c>
      <c r="Q711" s="319" t="s">
        <v>1534</v>
      </c>
      <c r="R711" s="322">
        <v>1228612</v>
      </c>
      <c r="S711" s="319" t="s">
        <v>89</v>
      </c>
      <c r="T711" s="321">
        <v>74.069999999999993</v>
      </c>
      <c r="U711" s="319" t="s">
        <v>282</v>
      </c>
      <c r="V711" s="319" t="s">
        <v>3237</v>
      </c>
      <c r="W711" s="319" t="s">
        <v>1633</v>
      </c>
      <c r="X711" s="319" t="s">
        <v>1633</v>
      </c>
      <c r="Y711" s="319" t="s">
        <v>1633</v>
      </c>
      <c r="Z711" s="319" t="s">
        <v>1633</v>
      </c>
      <c r="AA711" s="319" t="s">
        <v>1874</v>
      </c>
      <c r="AB711" s="319" t="s">
        <v>1633</v>
      </c>
      <c r="AC711" s="320">
        <v>45756</v>
      </c>
      <c r="AD711" s="319"/>
      <c r="AE711" s="319"/>
      <c r="AF711" s="319" t="s">
        <v>1633</v>
      </c>
      <c r="AG711" s="319" t="s">
        <v>1633</v>
      </c>
      <c r="AH711" s="319" t="s">
        <v>3238</v>
      </c>
      <c r="AI711" s="319" t="s">
        <v>3239</v>
      </c>
      <c r="AJ711" s="325">
        <v>0</v>
      </c>
      <c r="AK711" s="319" t="s">
        <v>1633</v>
      </c>
      <c r="AL711" s="319" t="s">
        <v>1633</v>
      </c>
      <c r="AM711" s="319" t="s">
        <v>1633</v>
      </c>
      <c r="AN711" s="319" t="s">
        <v>1633</v>
      </c>
      <c r="AO711" s="319" t="s">
        <v>1633</v>
      </c>
      <c r="AP711" s="183" t="s">
        <v>1880</v>
      </c>
      <c r="AQ711" s="183" t="s">
        <v>2113</v>
      </c>
      <c r="AS711" s="183" t="s">
        <v>1636</v>
      </c>
      <c r="AT711" s="183" t="s">
        <v>1817</v>
      </c>
      <c r="AU711" s="183" t="str">
        <f t="shared" si="22"/>
        <v>LSM</v>
      </c>
      <c r="AV711" s="324">
        <f t="shared" si="23"/>
        <v>1228612</v>
      </c>
    </row>
    <row r="712" spans="1:48" x14ac:dyDescent="0.25">
      <c r="A712" s="319" t="s">
        <v>1867</v>
      </c>
      <c r="B712" s="319" t="s">
        <v>1828</v>
      </c>
      <c r="C712" s="319" t="s">
        <v>1868</v>
      </c>
      <c r="D712" s="319" t="s">
        <v>1917</v>
      </c>
      <c r="E712" s="320">
        <v>45747</v>
      </c>
      <c r="F712" s="319" t="s">
        <v>2634</v>
      </c>
      <c r="G712" s="319" t="s">
        <v>2632</v>
      </c>
      <c r="H712" s="319" t="s">
        <v>1577</v>
      </c>
      <c r="I712" s="319" t="s">
        <v>2633</v>
      </c>
      <c r="J712" s="319" t="s">
        <v>1633</v>
      </c>
      <c r="K712" s="319" t="s">
        <v>1369</v>
      </c>
      <c r="L712" s="320">
        <v>45747</v>
      </c>
      <c r="M712" s="319" t="s">
        <v>2591</v>
      </c>
      <c r="N712" s="319" t="s">
        <v>1976</v>
      </c>
      <c r="O712" s="320"/>
      <c r="P712" s="319" t="s">
        <v>3236</v>
      </c>
      <c r="Q712" s="319" t="s">
        <v>1534</v>
      </c>
      <c r="R712" s="322">
        <v>55846</v>
      </c>
      <c r="S712" s="319" t="s">
        <v>89</v>
      </c>
      <c r="T712" s="321">
        <v>3.37</v>
      </c>
      <c r="U712" s="319" t="s">
        <v>282</v>
      </c>
      <c r="V712" s="319" t="s">
        <v>3237</v>
      </c>
      <c r="W712" s="319" t="s">
        <v>1633</v>
      </c>
      <c r="X712" s="319" t="s">
        <v>1633</v>
      </c>
      <c r="Y712" s="319" t="s">
        <v>1633</v>
      </c>
      <c r="Z712" s="319" t="s">
        <v>1633</v>
      </c>
      <c r="AA712" s="319" t="s">
        <v>1874</v>
      </c>
      <c r="AB712" s="319" t="s">
        <v>1633</v>
      </c>
      <c r="AC712" s="320">
        <v>45756</v>
      </c>
      <c r="AD712" s="319"/>
      <c r="AE712" s="319"/>
      <c r="AF712" s="319" t="s">
        <v>1633</v>
      </c>
      <c r="AG712" s="319" t="s">
        <v>1633</v>
      </c>
      <c r="AH712" s="319" t="s">
        <v>3238</v>
      </c>
      <c r="AI712" s="319" t="s">
        <v>3239</v>
      </c>
      <c r="AJ712" s="325">
        <v>0</v>
      </c>
      <c r="AK712" s="319" t="s">
        <v>1633</v>
      </c>
      <c r="AL712" s="319" t="s">
        <v>1633</v>
      </c>
      <c r="AM712" s="319" t="s">
        <v>1633</v>
      </c>
      <c r="AN712" s="319" t="s">
        <v>1633</v>
      </c>
      <c r="AO712" s="319" t="s">
        <v>1633</v>
      </c>
      <c r="AP712" s="183" t="s">
        <v>1880</v>
      </c>
      <c r="AQ712" s="183" t="s">
        <v>2113</v>
      </c>
      <c r="AS712" s="183" t="s">
        <v>1636</v>
      </c>
      <c r="AT712" s="183" t="s">
        <v>1817</v>
      </c>
      <c r="AU712" s="183" t="str">
        <f t="shared" si="22"/>
        <v>LSM</v>
      </c>
      <c r="AV712" s="324">
        <f t="shared" si="23"/>
        <v>55846</v>
      </c>
    </row>
    <row r="713" spans="1:48" x14ac:dyDescent="0.25">
      <c r="A713" s="319" t="s">
        <v>1867</v>
      </c>
      <c r="B713" s="319" t="s">
        <v>1828</v>
      </c>
      <c r="C713" s="319" t="s">
        <v>1868</v>
      </c>
      <c r="D713" s="319" t="s">
        <v>1917</v>
      </c>
      <c r="E713" s="320">
        <v>45747</v>
      </c>
      <c r="F713" s="319" t="s">
        <v>2635</v>
      </c>
      <c r="G713" s="319" t="s">
        <v>2413</v>
      </c>
      <c r="H713" s="319" t="s">
        <v>1583</v>
      </c>
      <c r="I713" s="319" t="s">
        <v>2636</v>
      </c>
      <c r="J713" s="319" t="s">
        <v>1633</v>
      </c>
      <c r="K713" s="319" t="s">
        <v>1584</v>
      </c>
      <c r="L713" s="320">
        <v>45747</v>
      </c>
      <c r="M713" s="319" t="s">
        <v>2591</v>
      </c>
      <c r="N713" s="319" t="s">
        <v>1976</v>
      </c>
      <c r="O713" s="320"/>
      <c r="P713" s="319" t="s">
        <v>3236</v>
      </c>
      <c r="Q713" s="319" t="s">
        <v>1534</v>
      </c>
      <c r="R713" s="322">
        <v>25188736</v>
      </c>
      <c r="S713" s="319" t="s">
        <v>89</v>
      </c>
      <c r="T713" s="321">
        <v>1518.49</v>
      </c>
      <c r="U713" s="319" t="s">
        <v>282</v>
      </c>
      <c r="V713" s="319" t="s">
        <v>3237</v>
      </c>
      <c r="W713" s="319" t="s">
        <v>1633</v>
      </c>
      <c r="X713" s="319" t="s">
        <v>1633</v>
      </c>
      <c r="Y713" s="319" t="s">
        <v>1633</v>
      </c>
      <c r="Z713" s="319" t="s">
        <v>1633</v>
      </c>
      <c r="AA713" s="319" t="s">
        <v>1874</v>
      </c>
      <c r="AB713" s="319" t="s">
        <v>1633</v>
      </c>
      <c r="AC713" s="320">
        <v>45756</v>
      </c>
      <c r="AD713" s="319"/>
      <c r="AE713" s="319"/>
      <c r="AF713" s="319" t="s">
        <v>1633</v>
      </c>
      <c r="AG713" s="319" t="s">
        <v>1633</v>
      </c>
      <c r="AH713" s="319" t="s">
        <v>3238</v>
      </c>
      <c r="AI713" s="319" t="s">
        <v>3239</v>
      </c>
      <c r="AJ713" s="325">
        <v>0</v>
      </c>
      <c r="AK713" s="319" t="s">
        <v>1633</v>
      </c>
      <c r="AL713" s="319" t="s">
        <v>1633</v>
      </c>
      <c r="AM713" s="319" t="s">
        <v>1633</v>
      </c>
      <c r="AN713" s="319" t="s">
        <v>1633</v>
      </c>
      <c r="AO713" s="319" t="s">
        <v>1633</v>
      </c>
      <c r="AP713" s="183" t="s">
        <v>1880</v>
      </c>
      <c r="AQ713" s="183" t="s">
        <v>2113</v>
      </c>
      <c r="AS713" s="183" t="s">
        <v>1636</v>
      </c>
      <c r="AT713" s="183" t="s">
        <v>1817</v>
      </c>
      <c r="AU713" s="183" t="str">
        <f t="shared" si="22"/>
        <v>LSM</v>
      </c>
      <c r="AV713" s="324">
        <f t="shared" si="23"/>
        <v>25188736</v>
      </c>
    </row>
    <row r="714" spans="1:48" x14ac:dyDescent="0.25">
      <c r="A714" s="319" t="s">
        <v>1867</v>
      </c>
      <c r="B714" s="319" t="s">
        <v>1828</v>
      </c>
      <c r="C714" s="319" t="s">
        <v>1868</v>
      </c>
      <c r="D714" s="319" t="s">
        <v>1917</v>
      </c>
      <c r="E714" s="320">
        <v>45747</v>
      </c>
      <c r="F714" s="319" t="s">
        <v>2415</v>
      </c>
      <c r="G714" s="319" t="s">
        <v>2416</v>
      </c>
      <c r="H714" s="319" t="s">
        <v>3280</v>
      </c>
      <c r="I714" s="319" t="s">
        <v>2637</v>
      </c>
      <c r="J714" s="319" t="s">
        <v>1633</v>
      </c>
      <c r="K714" s="319" t="s">
        <v>644</v>
      </c>
      <c r="L714" s="320">
        <v>45747</v>
      </c>
      <c r="M714" s="319" t="s">
        <v>2591</v>
      </c>
      <c r="N714" s="319" t="s">
        <v>2418</v>
      </c>
      <c r="O714" s="320"/>
      <c r="P714" s="319" t="s">
        <v>3236</v>
      </c>
      <c r="Q714" s="319" t="s">
        <v>89</v>
      </c>
      <c r="R714" s="321">
        <v>961.52</v>
      </c>
      <c r="S714" s="319" t="s">
        <v>89</v>
      </c>
      <c r="T714" s="321">
        <v>961.52</v>
      </c>
      <c r="U714" s="319" t="s">
        <v>282</v>
      </c>
      <c r="V714" s="319" t="s">
        <v>3237</v>
      </c>
      <c r="W714" s="319" t="s">
        <v>1633</v>
      </c>
      <c r="X714" s="319" t="s">
        <v>1633</v>
      </c>
      <c r="Y714" s="319" t="s">
        <v>1633</v>
      </c>
      <c r="Z714" s="319" t="s">
        <v>1633</v>
      </c>
      <c r="AA714" s="319" t="s">
        <v>1874</v>
      </c>
      <c r="AB714" s="319" t="s">
        <v>1633</v>
      </c>
      <c r="AC714" s="320">
        <v>45757</v>
      </c>
      <c r="AD714" s="319"/>
      <c r="AE714" s="319"/>
      <c r="AF714" s="319" t="s">
        <v>1633</v>
      </c>
      <c r="AG714" s="319" t="s">
        <v>1633</v>
      </c>
      <c r="AH714" s="319" t="s">
        <v>3238</v>
      </c>
      <c r="AI714" s="319" t="s">
        <v>3239</v>
      </c>
      <c r="AJ714" s="325">
        <v>0</v>
      </c>
      <c r="AK714" s="319" t="s">
        <v>1633</v>
      </c>
      <c r="AL714" s="319" t="s">
        <v>1633</v>
      </c>
      <c r="AM714" s="319" t="s">
        <v>1633</v>
      </c>
      <c r="AN714" s="319" t="s">
        <v>1633</v>
      </c>
      <c r="AO714" s="319" t="s">
        <v>1633</v>
      </c>
      <c r="AP714" s="183" t="s">
        <v>1880</v>
      </c>
      <c r="AQ714" s="183" t="s">
        <v>2113</v>
      </c>
      <c r="AS714" s="183" t="s">
        <v>1641</v>
      </c>
      <c r="AT714" s="183" t="s">
        <v>1817</v>
      </c>
      <c r="AU714" s="183" t="str">
        <f t="shared" si="22"/>
        <v>LSM</v>
      </c>
      <c r="AV714" s="324">
        <f t="shared" si="23"/>
        <v>15865080</v>
      </c>
    </row>
    <row r="715" spans="1:48" x14ac:dyDescent="0.25">
      <c r="A715" s="319" t="s">
        <v>1867</v>
      </c>
      <c r="B715" s="319" t="s">
        <v>1828</v>
      </c>
      <c r="C715" s="319" t="s">
        <v>1868</v>
      </c>
      <c r="D715" s="319" t="s">
        <v>1917</v>
      </c>
      <c r="E715" s="320">
        <v>45747</v>
      </c>
      <c r="F715" s="319" t="s">
        <v>2415</v>
      </c>
      <c r="G715" s="319" t="s">
        <v>2416</v>
      </c>
      <c r="H715" s="319" t="s">
        <v>3295</v>
      </c>
      <c r="I715" s="319" t="s">
        <v>2637</v>
      </c>
      <c r="J715" s="319" t="s">
        <v>1633</v>
      </c>
      <c r="K715" s="319" t="s">
        <v>1635</v>
      </c>
      <c r="L715" s="320">
        <v>45747</v>
      </c>
      <c r="M715" s="319" t="s">
        <v>2591</v>
      </c>
      <c r="N715" s="319" t="s">
        <v>2418</v>
      </c>
      <c r="O715" s="320"/>
      <c r="P715" s="319" t="s">
        <v>3236</v>
      </c>
      <c r="Q715" s="319" t="s">
        <v>89</v>
      </c>
      <c r="R715" s="321">
        <v>-961.52</v>
      </c>
      <c r="S715" s="319" t="s">
        <v>89</v>
      </c>
      <c r="T715" s="321">
        <v>-961.52</v>
      </c>
      <c r="U715" s="319" t="s">
        <v>282</v>
      </c>
      <c r="V715" s="319" t="s">
        <v>3237</v>
      </c>
      <c r="W715" s="319" t="s">
        <v>1633</v>
      </c>
      <c r="X715" s="319" t="s">
        <v>1633</v>
      </c>
      <c r="Y715" s="319" t="s">
        <v>1633</v>
      </c>
      <c r="Z715" s="319" t="s">
        <v>1633</v>
      </c>
      <c r="AA715" s="319" t="s">
        <v>1874</v>
      </c>
      <c r="AB715" s="319" t="s">
        <v>1633</v>
      </c>
      <c r="AC715" s="320">
        <v>45757</v>
      </c>
      <c r="AD715" s="319"/>
      <c r="AE715" s="319"/>
      <c r="AF715" s="319" t="s">
        <v>1633</v>
      </c>
      <c r="AG715" s="319" t="s">
        <v>1633</v>
      </c>
      <c r="AH715" s="319" t="s">
        <v>3238</v>
      </c>
      <c r="AI715" s="319" t="s">
        <v>3239</v>
      </c>
      <c r="AJ715" s="325">
        <v>0</v>
      </c>
      <c r="AK715" s="319" t="s">
        <v>1633</v>
      </c>
      <c r="AL715" s="319" t="s">
        <v>1633</v>
      </c>
      <c r="AM715" s="319" t="s">
        <v>1633</v>
      </c>
      <c r="AN715" s="319" t="s">
        <v>1633</v>
      </c>
      <c r="AO715" s="319" t="s">
        <v>1633</v>
      </c>
      <c r="AP715" s="183" t="s">
        <v>1880</v>
      </c>
      <c r="AQ715" s="183" t="s">
        <v>2113</v>
      </c>
      <c r="AS715" s="183" t="s">
        <v>1634</v>
      </c>
      <c r="AT715" s="183" t="s">
        <v>1817</v>
      </c>
      <c r="AU715" s="183" t="str">
        <f t="shared" si="22"/>
        <v>LSM</v>
      </c>
      <c r="AV715" s="324">
        <f t="shared" si="23"/>
        <v>-15865080</v>
      </c>
    </row>
    <row r="716" spans="1:48" x14ac:dyDescent="0.25">
      <c r="A716" s="319" t="s">
        <v>1867</v>
      </c>
      <c r="B716" s="319" t="s">
        <v>1828</v>
      </c>
      <c r="C716" s="319" t="s">
        <v>1868</v>
      </c>
      <c r="D716" s="319" t="s">
        <v>1917</v>
      </c>
      <c r="E716" s="320">
        <v>45747</v>
      </c>
      <c r="F716" s="319" t="s">
        <v>2638</v>
      </c>
      <c r="G716" s="319" t="s">
        <v>2639</v>
      </c>
      <c r="H716" s="319" t="s">
        <v>3259</v>
      </c>
      <c r="I716" s="319" t="s">
        <v>2640</v>
      </c>
      <c r="J716" s="319" t="s">
        <v>1633</v>
      </c>
      <c r="K716" s="319" t="s">
        <v>448</v>
      </c>
      <c r="L716" s="320">
        <v>45747</v>
      </c>
      <c r="M716" s="319" t="s">
        <v>2591</v>
      </c>
      <c r="N716" s="319" t="s">
        <v>2641</v>
      </c>
      <c r="O716" s="320"/>
      <c r="P716" s="319" t="s">
        <v>3236</v>
      </c>
      <c r="Q716" s="319" t="s">
        <v>1534</v>
      </c>
      <c r="R716" s="322">
        <v>2435031</v>
      </c>
      <c r="S716" s="319" t="s">
        <v>89</v>
      </c>
      <c r="T716" s="321">
        <v>149.41999999999999</v>
      </c>
      <c r="U716" s="319" t="s">
        <v>282</v>
      </c>
      <c r="V716" s="319" t="s">
        <v>3237</v>
      </c>
      <c r="W716" s="319" t="s">
        <v>1633</v>
      </c>
      <c r="X716" s="319" t="s">
        <v>1633</v>
      </c>
      <c r="Y716" s="319" t="s">
        <v>1633</v>
      </c>
      <c r="Z716" s="319" t="s">
        <v>1633</v>
      </c>
      <c r="AA716" s="319" t="s">
        <v>1874</v>
      </c>
      <c r="AB716" s="319" t="s">
        <v>1633</v>
      </c>
      <c r="AC716" s="320">
        <v>45757</v>
      </c>
      <c r="AD716" s="319"/>
      <c r="AE716" s="319"/>
      <c r="AF716" s="319" t="s">
        <v>1633</v>
      </c>
      <c r="AG716" s="319" t="s">
        <v>1633</v>
      </c>
      <c r="AH716" s="319" t="s">
        <v>3238</v>
      </c>
      <c r="AI716" s="319" t="s">
        <v>3239</v>
      </c>
      <c r="AJ716" s="325">
        <v>0</v>
      </c>
      <c r="AK716" s="319" t="s">
        <v>1633</v>
      </c>
      <c r="AL716" s="319" t="s">
        <v>1633</v>
      </c>
      <c r="AM716" s="319" t="s">
        <v>1633</v>
      </c>
      <c r="AN716" s="319" t="s">
        <v>1633</v>
      </c>
      <c r="AO716" s="319" t="s">
        <v>1633</v>
      </c>
      <c r="AP716" s="183" t="s">
        <v>1880</v>
      </c>
      <c r="AQ716" s="183" t="s">
        <v>2113</v>
      </c>
      <c r="AS716" s="183" t="s">
        <v>448</v>
      </c>
      <c r="AT716" s="183" t="s">
        <v>1817</v>
      </c>
      <c r="AU716" s="183" t="str">
        <f t="shared" si="22"/>
        <v>LSM</v>
      </c>
      <c r="AV716" s="324">
        <f t="shared" si="23"/>
        <v>2435031</v>
      </c>
    </row>
    <row r="717" spans="1:48" x14ac:dyDescent="0.25">
      <c r="A717" s="319" t="s">
        <v>1867</v>
      </c>
      <c r="B717" s="319" t="s">
        <v>1843</v>
      </c>
      <c r="C717" s="319" t="s">
        <v>1868</v>
      </c>
      <c r="D717" s="319" t="s">
        <v>1888</v>
      </c>
      <c r="E717" s="320">
        <v>45811</v>
      </c>
      <c r="F717" s="319" t="s">
        <v>1633</v>
      </c>
      <c r="G717" s="319" t="s">
        <v>1633</v>
      </c>
      <c r="H717" s="319" t="s">
        <v>3240</v>
      </c>
      <c r="I717" s="319" t="s">
        <v>3435</v>
      </c>
      <c r="J717" s="319" t="s">
        <v>1633</v>
      </c>
      <c r="K717" s="319" t="s">
        <v>454</v>
      </c>
      <c r="L717" s="320">
        <v>45811</v>
      </c>
      <c r="M717" s="319" t="s">
        <v>3040</v>
      </c>
      <c r="N717" s="319" t="s">
        <v>3436</v>
      </c>
      <c r="O717" s="320"/>
      <c r="P717" s="319" t="s">
        <v>3236</v>
      </c>
      <c r="Q717" s="319" t="s">
        <v>1534</v>
      </c>
      <c r="R717" s="322">
        <v>8000000</v>
      </c>
      <c r="S717" s="319" t="s">
        <v>89</v>
      </c>
      <c r="T717" s="321">
        <v>488.52</v>
      </c>
      <c r="U717" s="319" t="s">
        <v>282</v>
      </c>
      <c r="V717" s="319" t="s">
        <v>3237</v>
      </c>
      <c r="W717" s="319" t="s">
        <v>1633</v>
      </c>
      <c r="X717" s="319" t="s">
        <v>1633</v>
      </c>
      <c r="Y717" s="319" t="s">
        <v>1633</v>
      </c>
      <c r="Z717" s="319" t="s">
        <v>1633</v>
      </c>
      <c r="AA717" s="319" t="s">
        <v>1874</v>
      </c>
      <c r="AB717" s="319" t="s">
        <v>1633</v>
      </c>
      <c r="AC717" s="320">
        <v>45811</v>
      </c>
      <c r="AD717" s="319"/>
      <c r="AE717" s="319"/>
      <c r="AF717" s="319" t="s">
        <v>1633</v>
      </c>
      <c r="AG717" s="319" t="s">
        <v>3437</v>
      </c>
      <c r="AH717" s="319" t="s">
        <v>3238</v>
      </c>
      <c r="AI717" s="319" t="s">
        <v>3239</v>
      </c>
      <c r="AJ717" s="322">
        <v>5</v>
      </c>
      <c r="AK717" s="319" t="s">
        <v>1709</v>
      </c>
      <c r="AL717" s="323" t="s">
        <v>1877</v>
      </c>
      <c r="AM717" s="319" t="s">
        <v>1633</v>
      </c>
      <c r="AN717" s="319" t="s">
        <v>1633</v>
      </c>
      <c r="AO717" s="319" t="s">
        <v>1633</v>
      </c>
      <c r="AP717" s="183" t="s">
        <v>1880</v>
      </c>
      <c r="AQ717" s="183" t="s">
        <v>2113</v>
      </c>
      <c r="AS717" s="183" t="s">
        <v>1641</v>
      </c>
      <c r="AT717" s="183" t="s">
        <v>1817</v>
      </c>
      <c r="AU717" s="183" t="str">
        <f t="shared" si="22"/>
        <v>LSM</v>
      </c>
      <c r="AV717" s="324">
        <f t="shared" si="23"/>
        <v>8000000</v>
      </c>
    </row>
    <row r="718" spans="1:48" x14ac:dyDescent="0.25">
      <c r="A718" s="319" t="s">
        <v>1867</v>
      </c>
      <c r="B718" s="319" t="s">
        <v>1843</v>
      </c>
      <c r="C718" s="319" t="s">
        <v>1868</v>
      </c>
      <c r="D718" s="319" t="s">
        <v>1869</v>
      </c>
      <c r="E718" s="320">
        <v>45811</v>
      </c>
      <c r="F718" s="319" t="s">
        <v>3438</v>
      </c>
      <c r="G718" s="319" t="s">
        <v>1633</v>
      </c>
      <c r="H718" s="319" t="s">
        <v>3295</v>
      </c>
      <c r="I718" s="319" t="s">
        <v>3439</v>
      </c>
      <c r="J718" s="319" t="s">
        <v>1633</v>
      </c>
      <c r="K718" s="319" t="s">
        <v>1635</v>
      </c>
      <c r="L718" s="320">
        <v>45811</v>
      </c>
      <c r="M718" s="319" t="s">
        <v>3040</v>
      </c>
      <c r="N718" s="319" t="s">
        <v>1633</v>
      </c>
      <c r="O718" s="320"/>
      <c r="P718" s="319" t="s">
        <v>3236</v>
      </c>
      <c r="Q718" s="319" t="s">
        <v>89</v>
      </c>
      <c r="R718" s="321">
        <v>17.62</v>
      </c>
      <c r="S718" s="319" t="s">
        <v>89</v>
      </c>
      <c r="T718" s="321">
        <v>17.62</v>
      </c>
      <c r="U718" s="319" t="s">
        <v>282</v>
      </c>
      <c r="V718" s="319" t="s">
        <v>3237</v>
      </c>
      <c r="W718" s="319" t="s">
        <v>1633</v>
      </c>
      <c r="X718" s="319" t="s">
        <v>1633</v>
      </c>
      <c r="Y718" s="319" t="s">
        <v>1633</v>
      </c>
      <c r="Z718" s="319" t="s">
        <v>1633</v>
      </c>
      <c r="AA718" s="319" t="s">
        <v>1874</v>
      </c>
      <c r="AB718" s="319" t="s">
        <v>1633</v>
      </c>
      <c r="AC718" s="320">
        <v>45811</v>
      </c>
      <c r="AD718" s="319"/>
      <c r="AE718" s="319"/>
      <c r="AF718" s="319" t="s">
        <v>1633</v>
      </c>
      <c r="AG718" s="319" t="s">
        <v>1633</v>
      </c>
      <c r="AH718" s="319" t="s">
        <v>3238</v>
      </c>
      <c r="AI718" s="319" t="s">
        <v>3239</v>
      </c>
      <c r="AJ718" s="325">
        <v>2.5</v>
      </c>
      <c r="AK718" s="319" t="s">
        <v>1980</v>
      </c>
      <c r="AL718" s="323" t="s">
        <v>1877</v>
      </c>
      <c r="AM718" s="319" t="s">
        <v>2057</v>
      </c>
      <c r="AN718" s="319" t="s">
        <v>2058</v>
      </c>
      <c r="AO718" s="319" t="s">
        <v>1633</v>
      </c>
      <c r="AP718" s="183" t="s">
        <v>2861</v>
      </c>
      <c r="AQ718" s="183" t="s">
        <v>2113</v>
      </c>
      <c r="AS718" s="183" t="s">
        <v>1634</v>
      </c>
      <c r="AT718" s="183" t="s">
        <v>1817</v>
      </c>
      <c r="AU718" s="183" t="str">
        <f t="shared" si="22"/>
        <v>LSM</v>
      </c>
      <c r="AV718" s="324">
        <f t="shared" si="23"/>
        <v>290730</v>
      </c>
    </row>
    <row r="719" spans="1:48" x14ac:dyDescent="0.25">
      <c r="A719" s="319" t="s">
        <v>1867</v>
      </c>
      <c r="B719" s="319" t="s">
        <v>1843</v>
      </c>
      <c r="C719" s="319" t="s">
        <v>1868</v>
      </c>
      <c r="D719" s="319" t="s">
        <v>1869</v>
      </c>
      <c r="E719" s="320">
        <v>45811</v>
      </c>
      <c r="F719" s="319" t="s">
        <v>3334</v>
      </c>
      <c r="G719" s="319" t="s">
        <v>1633</v>
      </c>
      <c r="H719" s="319" t="s">
        <v>3280</v>
      </c>
      <c r="I719" s="319" t="s">
        <v>3439</v>
      </c>
      <c r="J719" s="319" t="s">
        <v>1633</v>
      </c>
      <c r="K719" s="319" t="s">
        <v>644</v>
      </c>
      <c r="L719" s="320">
        <v>45811</v>
      </c>
      <c r="M719" s="319" t="s">
        <v>3040</v>
      </c>
      <c r="N719" s="319" t="s">
        <v>1633</v>
      </c>
      <c r="O719" s="320"/>
      <c r="P719" s="319" t="s">
        <v>3236</v>
      </c>
      <c r="Q719" s="319" t="s">
        <v>89</v>
      </c>
      <c r="R719" s="321">
        <v>1.45</v>
      </c>
      <c r="S719" s="319" t="s">
        <v>89</v>
      </c>
      <c r="T719" s="321">
        <v>1.45</v>
      </c>
      <c r="U719" s="319" t="s">
        <v>282</v>
      </c>
      <c r="V719" s="319" t="s">
        <v>3237</v>
      </c>
      <c r="W719" s="319" t="s">
        <v>1633</v>
      </c>
      <c r="X719" s="319" t="s">
        <v>1633</v>
      </c>
      <c r="Y719" s="319" t="s">
        <v>1633</v>
      </c>
      <c r="Z719" s="319" t="s">
        <v>1633</v>
      </c>
      <c r="AA719" s="319" t="s">
        <v>1874</v>
      </c>
      <c r="AB719" s="319" t="s">
        <v>1633</v>
      </c>
      <c r="AC719" s="320">
        <v>45811</v>
      </c>
      <c r="AD719" s="319"/>
      <c r="AE719" s="319"/>
      <c r="AF719" s="319" t="s">
        <v>1633</v>
      </c>
      <c r="AG719" s="319" t="s">
        <v>1633</v>
      </c>
      <c r="AH719" s="319" t="s">
        <v>3238</v>
      </c>
      <c r="AI719" s="319" t="s">
        <v>3239</v>
      </c>
      <c r="AJ719" s="322">
        <v>3</v>
      </c>
      <c r="AK719" s="319" t="s">
        <v>1709</v>
      </c>
      <c r="AL719" s="323" t="s">
        <v>1877</v>
      </c>
      <c r="AM719" s="319" t="s">
        <v>2095</v>
      </c>
      <c r="AN719" s="319" t="s">
        <v>2096</v>
      </c>
      <c r="AO719" s="319" t="s">
        <v>1633</v>
      </c>
      <c r="AP719" s="183" t="s">
        <v>1880</v>
      </c>
      <c r="AQ719" s="183" t="s">
        <v>2113</v>
      </c>
      <c r="AS719" s="183" t="s">
        <v>1641</v>
      </c>
      <c r="AT719" s="183" t="s">
        <v>1817</v>
      </c>
      <c r="AU719" s="183" t="str">
        <f t="shared" si="22"/>
        <v>LSM</v>
      </c>
      <c r="AV719" s="324">
        <f t="shared" si="23"/>
        <v>23925</v>
      </c>
    </row>
    <row r="720" spans="1:48" x14ac:dyDescent="0.25">
      <c r="A720" s="319" t="s">
        <v>1867</v>
      </c>
      <c r="B720" s="319" t="s">
        <v>1843</v>
      </c>
      <c r="C720" s="319" t="s">
        <v>1868</v>
      </c>
      <c r="D720" s="319" t="s">
        <v>1882</v>
      </c>
      <c r="E720" s="320">
        <v>45812</v>
      </c>
      <c r="F720" s="319" t="s">
        <v>3070</v>
      </c>
      <c r="G720" s="319" t="s">
        <v>1884</v>
      </c>
      <c r="H720" s="319" t="s">
        <v>1581</v>
      </c>
      <c r="I720" s="319" t="s">
        <v>3071</v>
      </c>
      <c r="J720" s="319" t="s">
        <v>1633</v>
      </c>
      <c r="K720" s="319" t="s">
        <v>1373</v>
      </c>
      <c r="L720" s="320">
        <v>45812</v>
      </c>
      <c r="M720" s="319" t="s">
        <v>1886</v>
      </c>
      <c r="N720" s="319" t="s">
        <v>1948</v>
      </c>
      <c r="O720" s="320"/>
      <c r="P720" s="319" t="s">
        <v>3236</v>
      </c>
      <c r="Q720" s="319" t="s">
        <v>1534</v>
      </c>
      <c r="R720" s="322">
        <v>8358512</v>
      </c>
      <c r="S720" s="319" t="s">
        <v>89</v>
      </c>
      <c r="T720" s="321">
        <v>514.24</v>
      </c>
      <c r="U720" s="319" t="s">
        <v>282</v>
      </c>
      <c r="V720" s="319" t="s">
        <v>3237</v>
      </c>
      <c r="W720" s="319" t="s">
        <v>1633</v>
      </c>
      <c r="X720" s="319" t="s">
        <v>1633</v>
      </c>
      <c r="Y720" s="319" t="s">
        <v>1633</v>
      </c>
      <c r="Z720" s="319" t="s">
        <v>1633</v>
      </c>
      <c r="AA720" s="319" t="s">
        <v>1874</v>
      </c>
      <c r="AB720" s="319" t="s">
        <v>1633</v>
      </c>
      <c r="AC720" s="320">
        <v>45812</v>
      </c>
      <c r="AD720" s="319"/>
      <c r="AE720" s="319"/>
      <c r="AF720" s="319" t="s">
        <v>1633</v>
      </c>
      <c r="AG720" s="319" t="s">
        <v>1633</v>
      </c>
      <c r="AH720" s="319" t="s">
        <v>3238</v>
      </c>
      <c r="AI720" s="319" t="s">
        <v>3239</v>
      </c>
      <c r="AJ720" s="325">
        <v>0</v>
      </c>
      <c r="AK720" s="319" t="s">
        <v>1633</v>
      </c>
      <c r="AL720" s="319" t="s">
        <v>1633</v>
      </c>
      <c r="AM720" s="319" t="s">
        <v>1633</v>
      </c>
      <c r="AN720" s="319" t="s">
        <v>1633</v>
      </c>
      <c r="AO720" s="319" t="s">
        <v>1633</v>
      </c>
      <c r="AP720" s="183" t="s">
        <v>1880</v>
      </c>
      <c r="AQ720" s="183" t="s">
        <v>2113</v>
      </c>
      <c r="AS720" s="183" t="s">
        <v>1636</v>
      </c>
      <c r="AT720" s="183" t="s">
        <v>1817</v>
      </c>
      <c r="AU720" s="183" t="str">
        <f t="shared" si="22"/>
        <v>LSM</v>
      </c>
      <c r="AV720" s="324">
        <f t="shared" si="23"/>
        <v>8358512</v>
      </c>
    </row>
    <row r="721" spans="1:48" x14ac:dyDescent="0.25">
      <c r="A721" s="319" t="s">
        <v>1867</v>
      </c>
      <c r="B721" s="319" t="s">
        <v>1843</v>
      </c>
      <c r="C721" s="319" t="s">
        <v>1868</v>
      </c>
      <c r="D721" s="319" t="s">
        <v>1888</v>
      </c>
      <c r="E721" s="320">
        <v>45812</v>
      </c>
      <c r="F721" s="319" t="s">
        <v>1633</v>
      </c>
      <c r="G721" s="319" t="s">
        <v>1633</v>
      </c>
      <c r="H721" s="319" t="s">
        <v>3240</v>
      </c>
      <c r="I721" s="319" t="s">
        <v>3440</v>
      </c>
      <c r="J721" s="319" t="s">
        <v>1633</v>
      </c>
      <c r="K721" s="319" t="s">
        <v>454</v>
      </c>
      <c r="L721" s="320">
        <v>45812</v>
      </c>
      <c r="M721" s="319" t="s">
        <v>3067</v>
      </c>
      <c r="N721" s="319" t="s">
        <v>3441</v>
      </c>
      <c r="O721" s="320"/>
      <c r="P721" s="319" t="s">
        <v>3236</v>
      </c>
      <c r="Q721" s="319" t="s">
        <v>1534</v>
      </c>
      <c r="R721" s="322">
        <v>44948000</v>
      </c>
      <c r="S721" s="319" t="s">
        <v>89</v>
      </c>
      <c r="T721" s="321">
        <v>2765.35</v>
      </c>
      <c r="U721" s="319" t="s">
        <v>282</v>
      </c>
      <c r="V721" s="319" t="s">
        <v>3237</v>
      </c>
      <c r="W721" s="319" t="s">
        <v>1633</v>
      </c>
      <c r="X721" s="319" t="s">
        <v>1633</v>
      </c>
      <c r="Y721" s="319" t="s">
        <v>1633</v>
      </c>
      <c r="Z721" s="319" t="s">
        <v>1633</v>
      </c>
      <c r="AA721" s="319" t="s">
        <v>1874</v>
      </c>
      <c r="AB721" s="319" t="s">
        <v>1633</v>
      </c>
      <c r="AC721" s="320">
        <v>45812</v>
      </c>
      <c r="AD721" s="319"/>
      <c r="AE721" s="319"/>
      <c r="AF721" s="319" t="s">
        <v>1633</v>
      </c>
      <c r="AG721" s="319" t="s">
        <v>3442</v>
      </c>
      <c r="AH721" s="319" t="s">
        <v>3238</v>
      </c>
      <c r="AI721" s="319" t="s">
        <v>3239</v>
      </c>
      <c r="AJ721" s="322">
        <v>1</v>
      </c>
      <c r="AK721" s="319" t="s">
        <v>1709</v>
      </c>
      <c r="AL721" s="323" t="s">
        <v>1877</v>
      </c>
      <c r="AM721" s="319" t="s">
        <v>1633</v>
      </c>
      <c r="AN721" s="319" t="s">
        <v>1633</v>
      </c>
      <c r="AO721" s="319" t="s">
        <v>1633</v>
      </c>
      <c r="AP721" s="183" t="s">
        <v>1880</v>
      </c>
      <c r="AQ721" s="183" t="s">
        <v>2113</v>
      </c>
      <c r="AS721" s="183" t="s">
        <v>1641</v>
      </c>
      <c r="AT721" s="183" t="s">
        <v>1817</v>
      </c>
      <c r="AU721" s="183" t="str">
        <f t="shared" si="22"/>
        <v>LSM</v>
      </c>
      <c r="AV721" s="324">
        <f t="shared" si="23"/>
        <v>44948000</v>
      </c>
    </row>
    <row r="722" spans="1:48" x14ac:dyDescent="0.25">
      <c r="A722" s="319" t="s">
        <v>1867</v>
      </c>
      <c r="B722" s="319" t="s">
        <v>1843</v>
      </c>
      <c r="C722" s="319" t="s">
        <v>1868</v>
      </c>
      <c r="D722" s="319" t="s">
        <v>1888</v>
      </c>
      <c r="E722" s="320">
        <v>45812</v>
      </c>
      <c r="F722" s="319" t="s">
        <v>1633</v>
      </c>
      <c r="G722" s="319" t="s">
        <v>1633</v>
      </c>
      <c r="H722" s="319" t="s">
        <v>3240</v>
      </c>
      <c r="I722" s="319" t="s">
        <v>3443</v>
      </c>
      <c r="J722" s="319" t="s">
        <v>1633</v>
      </c>
      <c r="K722" s="319" t="s">
        <v>454</v>
      </c>
      <c r="L722" s="320">
        <v>45812</v>
      </c>
      <c r="M722" s="319" t="s">
        <v>3067</v>
      </c>
      <c r="N722" s="319" t="s">
        <v>3444</v>
      </c>
      <c r="O722" s="320"/>
      <c r="P722" s="319" t="s">
        <v>3236</v>
      </c>
      <c r="Q722" s="319" t="s">
        <v>1534</v>
      </c>
      <c r="R722" s="322">
        <v>10275000</v>
      </c>
      <c r="S722" s="319" t="s">
        <v>89</v>
      </c>
      <c r="T722" s="321">
        <v>632.15</v>
      </c>
      <c r="U722" s="319" t="s">
        <v>282</v>
      </c>
      <c r="V722" s="319" t="s">
        <v>3237</v>
      </c>
      <c r="W722" s="319" t="s">
        <v>1633</v>
      </c>
      <c r="X722" s="319" t="s">
        <v>1633</v>
      </c>
      <c r="Y722" s="319" t="s">
        <v>1633</v>
      </c>
      <c r="Z722" s="319" t="s">
        <v>1633</v>
      </c>
      <c r="AA722" s="319" t="s">
        <v>1874</v>
      </c>
      <c r="AB722" s="319" t="s">
        <v>1633</v>
      </c>
      <c r="AC722" s="320">
        <v>45812</v>
      </c>
      <c r="AD722" s="319"/>
      <c r="AE722" s="319"/>
      <c r="AF722" s="319" t="s">
        <v>1633</v>
      </c>
      <c r="AG722" s="319" t="s">
        <v>3445</v>
      </c>
      <c r="AH722" s="319" t="s">
        <v>3238</v>
      </c>
      <c r="AI722" s="319" t="s">
        <v>3239</v>
      </c>
      <c r="AJ722" s="322">
        <v>5</v>
      </c>
      <c r="AK722" s="319" t="s">
        <v>1709</v>
      </c>
      <c r="AL722" s="323" t="s">
        <v>1877</v>
      </c>
      <c r="AM722" s="319" t="s">
        <v>1633</v>
      </c>
      <c r="AN722" s="319" t="s">
        <v>1633</v>
      </c>
      <c r="AO722" s="319" t="s">
        <v>1633</v>
      </c>
      <c r="AP722" s="183" t="s">
        <v>1880</v>
      </c>
      <c r="AQ722" s="183" t="s">
        <v>2113</v>
      </c>
      <c r="AS722" s="183" t="s">
        <v>1641</v>
      </c>
      <c r="AT722" s="183" t="s">
        <v>1817</v>
      </c>
      <c r="AU722" s="183" t="str">
        <f t="shared" si="22"/>
        <v>LSM</v>
      </c>
      <c r="AV722" s="324">
        <f t="shared" si="23"/>
        <v>10275000</v>
      </c>
    </row>
    <row r="723" spans="1:48" x14ac:dyDescent="0.25">
      <c r="A723" s="319" t="s">
        <v>1867</v>
      </c>
      <c r="B723" s="319" t="s">
        <v>1843</v>
      </c>
      <c r="C723" s="319" t="s">
        <v>1868</v>
      </c>
      <c r="D723" s="319" t="s">
        <v>1888</v>
      </c>
      <c r="E723" s="320">
        <v>45813</v>
      </c>
      <c r="F723" s="319" t="s">
        <v>1633</v>
      </c>
      <c r="G723" s="319" t="s">
        <v>1633</v>
      </c>
      <c r="H723" s="319" t="s">
        <v>3240</v>
      </c>
      <c r="I723" s="319" t="s">
        <v>3446</v>
      </c>
      <c r="J723" s="319" t="s">
        <v>1633</v>
      </c>
      <c r="K723" s="319" t="s">
        <v>454</v>
      </c>
      <c r="L723" s="320">
        <v>45813</v>
      </c>
      <c r="M723" s="319" t="s">
        <v>3073</v>
      </c>
      <c r="N723" s="319" t="s">
        <v>3447</v>
      </c>
      <c r="O723" s="320"/>
      <c r="P723" s="319" t="s">
        <v>3236</v>
      </c>
      <c r="Q723" s="319" t="s">
        <v>1534</v>
      </c>
      <c r="R723" s="322">
        <v>2100000</v>
      </c>
      <c r="S723" s="319" t="s">
        <v>89</v>
      </c>
      <c r="T723" s="321">
        <v>129.19999999999999</v>
      </c>
      <c r="U723" s="319" t="s">
        <v>282</v>
      </c>
      <c r="V723" s="319" t="s">
        <v>3237</v>
      </c>
      <c r="W723" s="319" t="s">
        <v>1633</v>
      </c>
      <c r="X723" s="319" t="s">
        <v>1633</v>
      </c>
      <c r="Y723" s="319" t="s">
        <v>1633</v>
      </c>
      <c r="Z723" s="319" t="s">
        <v>1633</v>
      </c>
      <c r="AA723" s="319" t="s">
        <v>1874</v>
      </c>
      <c r="AB723" s="319" t="s">
        <v>1633</v>
      </c>
      <c r="AC723" s="320">
        <v>45813</v>
      </c>
      <c r="AD723" s="319"/>
      <c r="AE723" s="319"/>
      <c r="AF723" s="319" t="s">
        <v>1633</v>
      </c>
      <c r="AG723" s="319" t="s">
        <v>3448</v>
      </c>
      <c r="AH723" s="319" t="s">
        <v>3238</v>
      </c>
      <c r="AI723" s="319" t="s">
        <v>3239</v>
      </c>
      <c r="AJ723" s="322">
        <v>15</v>
      </c>
      <c r="AK723" s="319" t="s">
        <v>1709</v>
      </c>
      <c r="AL723" s="323" t="s">
        <v>1877</v>
      </c>
      <c r="AM723" s="319" t="s">
        <v>1633</v>
      </c>
      <c r="AN723" s="319" t="s">
        <v>1633</v>
      </c>
      <c r="AO723" s="319" t="s">
        <v>1633</v>
      </c>
      <c r="AP723" s="183" t="s">
        <v>1880</v>
      </c>
      <c r="AQ723" s="183" t="s">
        <v>2113</v>
      </c>
      <c r="AS723" s="183" t="s">
        <v>1641</v>
      </c>
      <c r="AT723" s="183" t="s">
        <v>1817</v>
      </c>
      <c r="AU723" s="183" t="str">
        <f t="shared" si="22"/>
        <v>LSM</v>
      </c>
      <c r="AV723" s="324">
        <f t="shared" si="23"/>
        <v>2100000</v>
      </c>
    </row>
    <row r="724" spans="1:48" x14ac:dyDescent="0.25">
      <c r="A724" s="319" t="s">
        <v>1867</v>
      </c>
      <c r="B724" s="319" t="s">
        <v>1843</v>
      </c>
      <c r="C724" s="319" t="s">
        <v>1868</v>
      </c>
      <c r="D724" s="319" t="s">
        <v>1888</v>
      </c>
      <c r="E724" s="320">
        <v>45813</v>
      </c>
      <c r="F724" s="319" t="s">
        <v>1633</v>
      </c>
      <c r="G724" s="319" t="s">
        <v>1633</v>
      </c>
      <c r="H724" s="319" t="s">
        <v>3240</v>
      </c>
      <c r="I724" s="319" t="s">
        <v>3449</v>
      </c>
      <c r="J724" s="319" t="s">
        <v>1633</v>
      </c>
      <c r="K724" s="319" t="s">
        <v>454</v>
      </c>
      <c r="L724" s="320">
        <v>45813</v>
      </c>
      <c r="M724" s="319" t="s">
        <v>3073</v>
      </c>
      <c r="N724" s="319" t="s">
        <v>3450</v>
      </c>
      <c r="O724" s="320"/>
      <c r="P724" s="319" t="s">
        <v>3236</v>
      </c>
      <c r="Q724" s="319" t="s">
        <v>1534</v>
      </c>
      <c r="R724" s="322">
        <v>250000</v>
      </c>
      <c r="S724" s="319" t="s">
        <v>89</v>
      </c>
      <c r="T724" s="321">
        <v>15.38</v>
      </c>
      <c r="U724" s="319" t="s">
        <v>282</v>
      </c>
      <c r="V724" s="319" t="s">
        <v>3237</v>
      </c>
      <c r="W724" s="319" t="s">
        <v>1633</v>
      </c>
      <c r="X724" s="319" t="s">
        <v>1633</v>
      </c>
      <c r="Y724" s="319" t="s">
        <v>1633</v>
      </c>
      <c r="Z724" s="319" t="s">
        <v>1633</v>
      </c>
      <c r="AA724" s="319" t="s">
        <v>1874</v>
      </c>
      <c r="AB724" s="319" t="s">
        <v>1633</v>
      </c>
      <c r="AC724" s="320">
        <v>45813</v>
      </c>
      <c r="AD724" s="319"/>
      <c r="AE724" s="319"/>
      <c r="AF724" s="319" t="s">
        <v>1633</v>
      </c>
      <c r="AG724" s="319" t="s">
        <v>3451</v>
      </c>
      <c r="AH724" s="319" t="s">
        <v>3238</v>
      </c>
      <c r="AI724" s="319" t="s">
        <v>3239</v>
      </c>
      <c r="AJ724" s="322">
        <v>50</v>
      </c>
      <c r="AK724" s="319" t="s">
        <v>1709</v>
      </c>
      <c r="AL724" s="323" t="s">
        <v>1877</v>
      </c>
      <c r="AM724" s="319" t="s">
        <v>1633</v>
      </c>
      <c r="AN724" s="319" t="s">
        <v>1633</v>
      </c>
      <c r="AO724" s="319" t="s">
        <v>1633</v>
      </c>
      <c r="AP724" s="183" t="s">
        <v>1880</v>
      </c>
      <c r="AQ724" s="183" t="s">
        <v>2113</v>
      </c>
      <c r="AS724" s="183" t="s">
        <v>1641</v>
      </c>
      <c r="AT724" s="183" t="s">
        <v>1817</v>
      </c>
      <c r="AU724" s="183" t="str">
        <f t="shared" si="22"/>
        <v>LSM</v>
      </c>
      <c r="AV724" s="324">
        <f t="shared" si="23"/>
        <v>250000</v>
      </c>
    </row>
    <row r="725" spans="1:48" x14ac:dyDescent="0.25">
      <c r="A725" s="319" t="s">
        <v>1867</v>
      </c>
      <c r="B725" s="319" t="s">
        <v>1843</v>
      </c>
      <c r="C725" s="319" t="s">
        <v>1868</v>
      </c>
      <c r="D725" s="319" t="s">
        <v>1888</v>
      </c>
      <c r="E725" s="320">
        <v>45813</v>
      </c>
      <c r="F725" s="319" t="s">
        <v>1633</v>
      </c>
      <c r="G725" s="319" t="s">
        <v>1633</v>
      </c>
      <c r="H725" s="319" t="s">
        <v>3240</v>
      </c>
      <c r="I725" s="319" t="s">
        <v>3452</v>
      </c>
      <c r="J725" s="319" t="s">
        <v>1633</v>
      </c>
      <c r="K725" s="319" t="s">
        <v>454</v>
      </c>
      <c r="L725" s="320">
        <v>45813</v>
      </c>
      <c r="M725" s="319" t="s">
        <v>3073</v>
      </c>
      <c r="N725" s="319" t="s">
        <v>3453</v>
      </c>
      <c r="O725" s="320"/>
      <c r="P725" s="319" t="s">
        <v>3236</v>
      </c>
      <c r="Q725" s="319" t="s">
        <v>1534</v>
      </c>
      <c r="R725" s="322">
        <v>1484000</v>
      </c>
      <c r="S725" s="319" t="s">
        <v>89</v>
      </c>
      <c r="T725" s="321">
        <v>91.3</v>
      </c>
      <c r="U725" s="319" t="s">
        <v>282</v>
      </c>
      <c r="V725" s="319" t="s">
        <v>3237</v>
      </c>
      <c r="W725" s="319" t="s">
        <v>1633</v>
      </c>
      <c r="X725" s="319" t="s">
        <v>1633</v>
      </c>
      <c r="Y725" s="319" t="s">
        <v>1633</v>
      </c>
      <c r="Z725" s="319" t="s">
        <v>1633</v>
      </c>
      <c r="AA725" s="319" t="s">
        <v>1874</v>
      </c>
      <c r="AB725" s="319" t="s">
        <v>1633</v>
      </c>
      <c r="AC725" s="320">
        <v>45813</v>
      </c>
      <c r="AD725" s="319"/>
      <c r="AE725" s="319"/>
      <c r="AF725" s="319" t="s">
        <v>1633</v>
      </c>
      <c r="AG725" s="319" t="s">
        <v>3454</v>
      </c>
      <c r="AH725" s="319" t="s">
        <v>3238</v>
      </c>
      <c r="AI725" s="319" t="s">
        <v>3239</v>
      </c>
      <c r="AJ725" s="322">
        <v>5</v>
      </c>
      <c r="AK725" s="319" t="s">
        <v>1709</v>
      </c>
      <c r="AL725" s="323" t="s">
        <v>1877</v>
      </c>
      <c r="AM725" s="319" t="s">
        <v>1633</v>
      </c>
      <c r="AN725" s="319" t="s">
        <v>1633</v>
      </c>
      <c r="AO725" s="319" t="s">
        <v>1633</v>
      </c>
      <c r="AP725" s="183" t="s">
        <v>1880</v>
      </c>
      <c r="AQ725" s="183" t="s">
        <v>2113</v>
      </c>
      <c r="AS725" s="183" t="s">
        <v>1641</v>
      </c>
      <c r="AT725" s="183" t="s">
        <v>1817</v>
      </c>
      <c r="AU725" s="183" t="str">
        <f t="shared" si="22"/>
        <v>LSM</v>
      </c>
      <c r="AV725" s="324">
        <f t="shared" si="23"/>
        <v>1484000</v>
      </c>
    </row>
    <row r="726" spans="1:48" x14ac:dyDescent="0.25">
      <c r="A726" s="319" t="s">
        <v>1867</v>
      </c>
      <c r="B726" s="319" t="s">
        <v>1843</v>
      </c>
      <c r="C726" s="319" t="s">
        <v>1868</v>
      </c>
      <c r="D726" s="319" t="s">
        <v>1869</v>
      </c>
      <c r="E726" s="320">
        <v>45818</v>
      </c>
      <c r="F726" s="319" t="s">
        <v>3455</v>
      </c>
      <c r="G726" s="319" t="s">
        <v>1633</v>
      </c>
      <c r="H726" s="319" t="s">
        <v>3280</v>
      </c>
      <c r="I726" s="319" t="s">
        <v>3456</v>
      </c>
      <c r="J726" s="319" t="s">
        <v>1633</v>
      </c>
      <c r="K726" s="319" t="s">
        <v>644</v>
      </c>
      <c r="L726" s="320">
        <v>45818</v>
      </c>
      <c r="M726" s="319" t="s">
        <v>3104</v>
      </c>
      <c r="N726" s="319" t="s">
        <v>1633</v>
      </c>
      <c r="O726" s="320"/>
      <c r="P726" s="319" t="s">
        <v>3236</v>
      </c>
      <c r="Q726" s="319" t="s">
        <v>89</v>
      </c>
      <c r="R726" s="321">
        <v>0.99</v>
      </c>
      <c r="S726" s="319" t="s">
        <v>89</v>
      </c>
      <c r="T726" s="321">
        <v>0.99</v>
      </c>
      <c r="U726" s="319" t="s">
        <v>282</v>
      </c>
      <c r="V726" s="319" t="s">
        <v>3237</v>
      </c>
      <c r="W726" s="319" t="s">
        <v>1633</v>
      </c>
      <c r="X726" s="319" t="s">
        <v>1633</v>
      </c>
      <c r="Y726" s="319" t="s">
        <v>1633</v>
      </c>
      <c r="Z726" s="319" t="s">
        <v>1633</v>
      </c>
      <c r="AA726" s="319" t="s">
        <v>1874</v>
      </c>
      <c r="AB726" s="319" t="s">
        <v>1633</v>
      </c>
      <c r="AC726" s="320">
        <v>45818</v>
      </c>
      <c r="AD726" s="319"/>
      <c r="AE726" s="319"/>
      <c r="AF726" s="319" t="s">
        <v>1633</v>
      </c>
      <c r="AG726" s="319" t="s">
        <v>1633</v>
      </c>
      <c r="AH726" s="319" t="s">
        <v>3238</v>
      </c>
      <c r="AI726" s="319" t="s">
        <v>3239</v>
      </c>
      <c r="AJ726" s="322">
        <v>9</v>
      </c>
      <c r="AK726" s="319" t="s">
        <v>1709</v>
      </c>
      <c r="AL726" s="323" t="s">
        <v>1877</v>
      </c>
      <c r="AM726" s="319" t="s">
        <v>2335</v>
      </c>
      <c r="AN726" s="319" t="s">
        <v>2336</v>
      </c>
      <c r="AO726" s="319" t="s">
        <v>1633</v>
      </c>
      <c r="AP726" s="183" t="s">
        <v>1880</v>
      </c>
      <c r="AQ726" s="183" t="s">
        <v>2113</v>
      </c>
      <c r="AS726" s="183" t="s">
        <v>1641</v>
      </c>
      <c r="AT726" s="183" t="s">
        <v>1817</v>
      </c>
      <c r="AU726" s="183" t="str">
        <f t="shared" si="22"/>
        <v>LSM</v>
      </c>
      <c r="AV726" s="324">
        <f t="shared" si="23"/>
        <v>16335</v>
      </c>
    </row>
    <row r="727" spans="1:48" x14ac:dyDescent="0.25">
      <c r="A727" s="319" t="s">
        <v>1867</v>
      </c>
      <c r="B727" s="319" t="s">
        <v>1843</v>
      </c>
      <c r="C727" s="319" t="s">
        <v>1868</v>
      </c>
      <c r="D727" s="319" t="s">
        <v>1869</v>
      </c>
      <c r="E727" s="320">
        <v>45818</v>
      </c>
      <c r="F727" s="319" t="s">
        <v>3457</v>
      </c>
      <c r="G727" s="319" t="s">
        <v>1633</v>
      </c>
      <c r="H727" s="319" t="s">
        <v>3280</v>
      </c>
      <c r="I727" s="319" t="s">
        <v>3456</v>
      </c>
      <c r="J727" s="319" t="s">
        <v>1633</v>
      </c>
      <c r="K727" s="319" t="s">
        <v>644</v>
      </c>
      <c r="L727" s="320">
        <v>45818</v>
      </c>
      <c r="M727" s="319" t="s">
        <v>3104</v>
      </c>
      <c r="N727" s="319" t="s">
        <v>1633</v>
      </c>
      <c r="O727" s="320"/>
      <c r="P727" s="319" t="s">
        <v>3236</v>
      </c>
      <c r="Q727" s="319" t="s">
        <v>89</v>
      </c>
      <c r="R727" s="321">
        <v>1.22</v>
      </c>
      <c r="S727" s="319" t="s">
        <v>89</v>
      </c>
      <c r="T727" s="321">
        <v>1.22</v>
      </c>
      <c r="U727" s="319" t="s">
        <v>282</v>
      </c>
      <c r="V727" s="319" t="s">
        <v>3237</v>
      </c>
      <c r="W727" s="319" t="s">
        <v>1633</v>
      </c>
      <c r="X727" s="319" t="s">
        <v>1633</v>
      </c>
      <c r="Y727" s="319" t="s">
        <v>1633</v>
      </c>
      <c r="Z727" s="319" t="s">
        <v>1633</v>
      </c>
      <c r="AA727" s="319" t="s">
        <v>1874</v>
      </c>
      <c r="AB727" s="319" t="s">
        <v>1633</v>
      </c>
      <c r="AC727" s="320">
        <v>45818</v>
      </c>
      <c r="AD727" s="319"/>
      <c r="AE727" s="319"/>
      <c r="AF727" s="319" t="s">
        <v>1633</v>
      </c>
      <c r="AG727" s="319" t="s">
        <v>1633</v>
      </c>
      <c r="AH727" s="319" t="s">
        <v>3238</v>
      </c>
      <c r="AI727" s="319" t="s">
        <v>3239</v>
      </c>
      <c r="AJ727" s="322">
        <v>2</v>
      </c>
      <c r="AK727" s="319" t="s">
        <v>1709</v>
      </c>
      <c r="AL727" s="323" t="s">
        <v>1877</v>
      </c>
      <c r="AM727" s="319" t="s">
        <v>2305</v>
      </c>
      <c r="AN727" s="319" t="s">
        <v>2306</v>
      </c>
      <c r="AO727" s="319" t="s">
        <v>1633</v>
      </c>
      <c r="AP727" s="183" t="s">
        <v>1880</v>
      </c>
      <c r="AQ727" s="183" t="s">
        <v>2113</v>
      </c>
      <c r="AS727" s="183" t="s">
        <v>1641</v>
      </c>
      <c r="AT727" s="183" t="s">
        <v>1817</v>
      </c>
      <c r="AU727" s="183" t="str">
        <f t="shared" si="22"/>
        <v>LSM</v>
      </c>
      <c r="AV727" s="324">
        <f t="shared" si="23"/>
        <v>20130</v>
      </c>
    </row>
    <row r="728" spans="1:48" x14ac:dyDescent="0.25">
      <c r="A728" s="319" t="s">
        <v>1867</v>
      </c>
      <c r="B728" s="319" t="s">
        <v>1843</v>
      </c>
      <c r="C728" s="319" t="s">
        <v>1868</v>
      </c>
      <c r="D728" s="319" t="s">
        <v>1888</v>
      </c>
      <c r="E728" s="320">
        <v>45818</v>
      </c>
      <c r="F728" s="319" t="s">
        <v>1633</v>
      </c>
      <c r="G728" s="319" t="s">
        <v>1633</v>
      </c>
      <c r="H728" s="319" t="s">
        <v>3240</v>
      </c>
      <c r="I728" s="319" t="s">
        <v>3458</v>
      </c>
      <c r="J728" s="319" t="s">
        <v>1633</v>
      </c>
      <c r="K728" s="319" t="s">
        <v>454</v>
      </c>
      <c r="L728" s="320">
        <v>45818</v>
      </c>
      <c r="M728" s="319" t="s">
        <v>3104</v>
      </c>
      <c r="N728" s="319" t="s">
        <v>3459</v>
      </c>
      <c r="O728" s="320"/>
      <c r="P728" s="319" t="s">
        <v>3236</v>
      </c>
      <c r="Q728" s="319" t="s">
        <v>1534</v>
      </c>
      <c r="R728" s="322">
        <v>36100</v>
      </c>
      <c r="S728" s="319" t="s">
        <v>89</v>
      </c>
      <c r="T728" s="321">
        <v>2.2200000000000002</v>
      </c>
      <c r="U728" s="319" t="s">
        <v>282</v>
      </c>
      <c r="V728" s="319" t="s">
        <v>3237</v>
      </c>
      <c r="W728" s="319" t="s">
        <v>1633</v>
      </c>
      <c r="X728" s="319" t="s">
        <v>1633</v>
      </c>
      <c r="Y728" s="319" t="s">
        <v>1633</v>
      </c>
      <c r="Z728" s="319" t="s">
        <v>1633</v>
      </c>
      <c r="AA728" s="319" t="s">
        <v>1874</v>
      </c>
      <c r="AB728" s="319" t="s">
        <v>1633</v>
      </c>
      <c r="AC728" s="320">
        <v>45818</v>
      </c>
      <c r="AD728" s="319"/>
      <c r="AE728" s="319"/>
      <c r="AF728" s="319" t="s">
        <v>1633</v>
      </c>
      <c r="AG728" s="319" t="s">
        <v>3460</v>
      </c>
      <c r="AH728" s="319" t="s">
        <v>3238</v>
      </c>
      <c r="AI728" s="319" t="s">
        <v>3239</v>
      </c>
      <c r="AJ728" s="322">
        <v>350</v>
      </c>
      <c r="AK728" s="319" t="s">
        <v>1709</v>
      </c>
      <c r="AL728" s="323" t="s">
        <v>1877</v>
      </c>
      <c r="AM728" s="319" t="s">
        <v>1633</v>
      </c>
      <c r="AN728" s="319" t="s">
        <v>1633</v>
      </c>
      <c r="AO728" s="319" t="s">
        <v>1633</v>
      </c>
      <c r="AP728" s="183" t="s">
        <v>1880</v>
      </c>
      <c r="AQ728" s="183" t="s">
        <v>2113</v>
      </c>
      <c r="AS728" s="183" t="s">
        <v>1641</v>
      </c>
      <c r="AT728" s="183" t="s">
        <v>1817</v>
      </c>
      <c r="AU728" s="183" t="str">
        <f t="shared" si="22"/>
        <v>LSM</v>
      </c>
      <c r="AV728" s="324">
        <f t="shared" si="23"/>
        <v>36100</v>
      </c>
    </row>
    <row r="729" spans="1:48" x14ac:dyDescent="0.25">
      <c r="A729" s="319" t="s">
        <v>1867</v>
      </c>
      <c r="B729" s="319" t="s">
        <v>1843</v>
      </c>
      <c r="C729" s="319" t="s">
        <v>1868</v>
      </c>
      <c r="D729" s="319" t="s">
        <v>1888</v>
      </c>
      <c r="E729" s="320">
        <v>45821</v>
      </c>
      <c r="F729" s="319" t="s">
        <v>1633</v>
      </c>
      <c r="G729" s="319" t="s">
        <v>1633</v>
      </c>
      <c r="H729" s="319" t="s">
        <v>3240</v>
      </c>
      <c r="I729" s="319" t="s">
        <v>3461</v>
      </c>
      <c r="J729" s="319" t="s">
        <v>1633</v>
      </c>
      <c r="K729" s="319" t="s">
        <v>454</v>
      </c>
      <c r="L729" s="320">
        <v>45821</v>
      </c>
      <c r="M729" s="319" t="s">
        <v>3462</v>
      </c>
      <c r="N729" s="319" t="s">
        <v>3463</v>
      </c>
      <c r="O729" s="320"/>
      <c r="P729" s="319" t="s">
        <v>3236</v>
      </c>
      <c r="Q729" s="319" t="s">
        <v>1534</v>
      </c>
      <c r="R729" s="322">
        <v>5040000</v>
      </c>
      <c r="S729" s="319" t="s">
        <v>89</v>
      </c>
      <c r="T729" s="321">
        <v>309.35000000000002</v>
      </c>
      <c r="U729" s="319" t="s">
        <v>282</v>
      </c>
      <c r="V729" s="319" t="s">
        <v>3237</v>
      </c>
      <c r="W729" s="319" t="s">
        <v>1633</v>
      </c>
      <c r="X729" s="319" t="s">
        <v>1633</v>
      </c>
      <c r="Y729" s="319" t="s">
        <v>1633</v>
      </c>
      <c r="Z729" s="319" t="s">
        <v>1633</v>
      </c>
      <c r="AA729" s="319" t="s">
        <v>1874</v>
      </c>
      <c r="AB729" s="319" t="s">
        <v>1633</v>
      </c>
      <c r="AC729" s="320">
        <v>45821</v>
      </c>
      <c r="AD729" s="319"/>
      <c r="AE729" s="319"/>
      <c r="AF729" s="319" t="s">
        <v>1633</v>
      </c>
      <c r="AG729" s="319" t="s">
        <v>3464</v>
      </c>
      <c r="AH729" s="319" t="s">
        <v>3238</v>
      </c>
      <c r="AI729" s="319" t="s">
        <v>3239</v>
      </c>
      <c r="AJ729" s="322">
        <v>1</v>
      </c>
      <c r="AK729" s="319" t="s">
        <v>1709</v>
      </c>
      <c r="AL729" s="323" t="s">
        <v>1877</v>
      </c>
      <c r="AM729" s="319" t="s">
        <v>1633</v>
      </c>
      <c r="AN729" s="319" t="s">
        <v>1633</v>
      </c>
      <c r="AO729" s="319" t="s">
        <v>1633</v>
      </c>
      <c r="AP729" s="183" t="s">
        <v>1880</v>
      </c>
      <c r="AQ729" s="183" t="s">
        <v>2113</v>
      </c>
      <c r="AS729" s="183" t="s">
        <v>1641</v>
      </c>
      <c r="AT729" s="183" t="s">
        <v>1817</v>
      </c>
      <c r="AU729" s="183" t="str">
        <f t="shared" si="22"/>
        <v>LSM</v>
      </c>
      <c r="AV729" s="324">
        <f t="shared" si="23"/>
        <v>5040000</v>
      </c>
    </row>
    <row r="730" spans="1:48" x14ac:dyDescent="0.25">
      <c r="A730" s="319" t="s">
        <v>1867</v>
      </c>
      <c r="B730" s="319" t="s">
        <v>1843</v>
      </c>
      <c r="C730" s="319" t="s">
        <v>1868</v>
      </c>
      <c r="D730" s="319" t="s">
        <v>1882</v>
      </c>
      <c r="E730" s="320">
        <v>45821</v>
      </c>
      <c r="F730" s="319" t="s">
        <v>3137</v>
      </c>
      <c r="G730" s="319" t="s">
        <v>1884</v>
      </c>
      <c r="H730" s="319" t="s">
        <v>1582</v>
      </c>
      <c r="I730" s="319" t="s">
        <v>3138</v>
      </c>
      <c r="J730" s="319" t="s">
        <v>1633</v>
      </c>
      <c r="K730" s="319" t="s">
        <v>1374</v>
      </c>
      <c r="L730" s="320">
        <v>45821</v>
      </c>
      <c r="M730" s="319" t="s">
        <v>1886</v>
      </c>
      <c r="N730" s="319" t="s">
        <v>2762</v>
      </c>
      <c r="O730" s="320"/>
      <c r="P730" s="319" t="s">
        <v>3236</v>
      </c>
      <c r="Q730" s="319" t="s">
        <v>1534</v>
      </c>
      <c r="R730" s="322">
        <v>3178100</v>
      </c>
      <c r="S730" s="319" t="s">
        <v>89</v>
      </c>
      <c r="T730" s="321">
        <v>195.07</v>
      </c>
      <c r="U730" s="319" t="s">
        <v>282</v>
      </c>
      <c r="V730" s="319" t="s">
        <v>3237</v>
      </c>
      <c r="W730" s="319" t="s">
        <v>1633</v>
      </c>
      <c r="X730" s="319" t="s">
        <v>1633</v>
      </c>
      <c r="Y730" s="319" t="s">
        <v>1633</v>
      </c>
      <c r="Z730" s="319" t="s">
        <v>1633</v>
      </c>
      <c r="AA730" s="319" t="s">
        <v>1874</v>
      </c>
      <c r="AB730" s="319" t="s">
        <v>1633</v>
      </c>
      <c r="AC730" s="320">
        <v>45824</v>
      </c>
      <c r="AD730" s="319"/>
      <c r="AE730" s="319"/>
      <c r="AF730" s="319" t="s">
        <v>1633</v>
      </c>
      <c r="AG730" s="319" t="s">
        <v>1633</v>
      </c>
      <c r="AH730" s="319" t="s">
        <v>3238</v>
      </c>
      <c r="AI730" s="319" t="s">
        <v>3239</v>
      </c>
      <c r="AJ730" s="325">
        <v>0</v>
      </c>
      <c r="AK730" s="319" t="s">
        <v>1633</v>
      </c>
      <c r="AL730" s="319" t="s">
        <v>1633</v>
      </c>
      <c r="AM730" s="319" t="s">
        <v>1633</v>
      </c>
      <c r="AN730" s="319" t="s">
        <v>1633</v>
      </c>
      <c r="AO730" s="319" t="s">
        <v>1633</v>
      </c>
      <c r="AP730" s="183" t="b">
        <v>0</v>
      </c>
      <c r="AQ730" s="183" t="s">
        <v>2113</v>
      </c>
      <c r="AS730" s="183" t="s">
        <v>1640</v>
      </c>
      <c r="AT730" s="183" t="s">
        <v>1817</v>
      </c>
      <c r="AU730" s="183" t="str">
        <f t="shared" si="22"/>
        <v>LSM</v>
      </c>
      <c r="AV730" s="324">
        <f t="shared" si="23"/>
        <v>3178100</v>
      </c>
    </row>
    <row r="731" spans="1:48" x14ac:dyDescent="0.25">
      <c r="A731" s="319" t="s">
        <v>1867</v>
      </c>
      <c r="B731" s="319" t="s">
        <v>1843</v>
      </c>
      <c r="C731" s="319" t="s">
        <v>1868</v>
      </c>
      <c r="D731" s="319" t="s">
        <v>1869</v>
      </c>
      <c r="E731" s="320">
        <v>45825</v>
      </c>
      <c r="F731" s="319" t="s">
        <v>3465</v>
      </c>
      <c r="G731" s="319" t="s">
        <v>1633</v>
      </c>
      <c r="H731" s="319" t="s">
        <v>3295</v>
      </c>
      <c r="I731" s="319" t="s">
        <v>3466</v>
      </c>
      <c r="J731" s="319" t="s">
        <v>1633</v>
      </c>
      <c r="K731" s="319" t="s">
        <v>1635</v>
      </c>
      <c r="L731" s="320">
        <v>45825</v>
      </c>
      <c r="M731" s="319" t="s">
        <v>3140</v>
      </c>
      <c r="N731" s="319" t="s">
        <v>1633</v>
      </c>
      <c r="O731" s="320"/>
      <c r="P731" s="319" t="s">
        <v>3236</v>
      </c>
      <c r="Q731" s="319" t="s">
        <v>89</v>
      </c>
      <c r="R731" s="321">
        <v>6.71</v>
      </c>
      <c r="S731" s="319" t="s">
        <v>89</v>
      </c>
      <c r="T731" s="321">
        <v>6.71</v>
      </c>
      <c r="U731" s="319" t="s">
        <v>282</v>
      </c>
      <c r="V731" s="319" t="s">
        <v>3237</v>
      </c>
      <c r="W731" s="319" t="s">
        <v>1633</v>
      </c>
      <c r="X731" s="319" t="s">
        <v>1633</v>
      </c>
      <c r="Y731" s="319" t="s">
        <v>1633</v>
      </c>
      <c r="Z731" s="319" t="s">
        <v>1633</v>
      </c>
      <c r="AA731" s="319" t="s">
        <v>1874</v>
      </c>
      <c r="AB731" s="319" t="s">
        <v>1633</v>
      </c>
      <c r="AC731" s="320">
        <v>45825</v>
      </c>
      <c r="AD731" s="319"/>
      <c r="AE731" s="319"/>
      <c r="AF731" s="319" t="s">
        <v>1633</v>
      </c>
      <c r="AG731" s="319" t="s">
        <v>1633</v>
      </c>
      <c r="AH731" s="319" t="s">
        <v>3238</v>
      </c>
      <c r="AI731" s="319" t="s">
        <v>3239</v>
      </c>
      <c r="AJ731" s="322">
        <v>2</v>
      </c>
      <c r="AK731" s="319" t="s">
        <v>1709</v>
      </c>
      <c r="AL731" s="323" t="s">
        <v>1877</v>
      </c>
      <c r="AM731" s="319" t="s">
        <v>3467</v>
      </c>
      <c r="AN731" s="319" t="s">
        <v>3468</v>
      </c>
      <c r="AO731" s="319" t="s">
        <v>1633</v>
      </c>
      <c r="AP731" s="183" t="s">
        <v>2861</v>
      </c>
      <c r="AQ731" s="183" t="s">
        <v>2113</v>
      </c>
      <c r="AS731" s="183" t="s">
        <v>1634</v>
      </c>
      <c r="AT731" s="183" t="s">
        <v>1817</v>
      </c>
      <c r="AU731" s="183" t="str">
        <f t="shared" si="22"/>
        <v>LSM</v>
      </c>
      <c r="AV731" s="324">
        <f t="shared" si="23"/>
        <v>110715</v>
      </c>
    </row>
    <row r="732" spans="1:48" x14ac:dyDescent="0.25">
      <c r="A732" s="319" t="s">
        <v>1867</v>
      </c>
      <c r="B732" s="319" t="s">
        <v>1843</v>
      </c>
      <c r="C732" s="319" t="s">
        <v>1868</v>
      </c>
      <c r="D732" s="319" t="s">
        <v>1869</v>
      </c>
      <c r="E732" s="320">
        <v>45825</v>
      </c>
      <c r="F732" s="319" t="s">
        <v>3469</v>
      </c>
      <c r="G732" s="319" t="s">
        <v>1633</v>
      </c>
      <c r="H732" s="319" t="s">
        <v>3295</v>
      </c>
      <c r="I732" s="319" t="s">
        <v>3466</v>
      </c>
      <c r="J732" s="319" t="s">
        <v>1633</v>
      </c>
      <c r="K732" s="319" t="s">
        <v>1635</v>
      </c>
      <c r="L732" s="320">
        <v>45825</v>
      </c>
      <c r="M732" s="319" t="s">
        <v>3140</v>
      </c>
      <c r="N732" s="319" t="s">
        <v>1633</v>
      </c>
      <c r="O732" s="320"/>
      <c r="P732" s="319" t="s">
        <v>3236</v>
      </c>
      <c r="Q732" s="319" t="s">
        <v>89</v>
      </c>
      <c r="R732" s="321">
        <v>1.66</v>
      </c>
      <c r="S732" s="319" t="s">
        <v>89</v>
      </c>
      <c r="T732" s="321">
        <v>1.66</v>
      </c>
      <c r="U732" s="319" t="s">
        <v>282</v>
      </c>
      <c r="V732" s="319" t="s">
        <v>3237</v>
      </c>
      <c r="W732" s="319" t="s">
        <v>1633</v>
      </c>
      <c r="X732" s="319" t="s">
        <v>1633</v>
      </c>
      <c r="Y732" s="319" t="s">
        <v>1633</v>
      </c>
      <c r="Z732" s="319" t="s">
        <v>1633</v>
      </c>
      <c r="AA732" s="319" t="s">
        <v>1874</v>
      </c>
      <c r="AB732" s="319" t="s">
        <v>1633</v>
      </c>
      <c r="AC732" s="320">
        <v>45825</v>
      </c>
      <c r="AD732" s="319"/>
      <c r="AE732" s="319"/>
      <c r="AF732" s="319" t="s">
        <v>1633</v>
      </c>
      <c r="AG732" s="319" t="s">
        <v>1633</v>
      </c>
      <c r="AH732" s="319" t="s">
        <v>3238</v>
      </c>
      <c r="AI732" s="319" t="s">
        <v>3239</v>
      </c>
      <c r="AJ732" s="322">
        <v>2</v>
      </c>
      <c r="AK732" s="319" t="s">
        <v>3310</v>
      </c>
      <c r="AL732" s="323" t="s">
        <v>1877</v>
      </c>
      <c r="AM732" s="319" t="s">
        <v>3311</v>
      </c>
      <c r="AN732" s="319" t="s">
        <v>3312</v>
      </c>
      <c r="AO732" s="319" t="s">
        <v>1633</v>
      </c>
      <c r="AP732" s="183" t="s">
        <v>2861</v>
      </c>
      <c r="AQ732" s="183" t="s">
        <v>2113</v>
      </c>
      <c r="AS732" s="183" t="s">
        <v>1634</v>
      </c>
      <c r="AT732" s="183" t="s">
        <v>1817</v>
      </c>
      <c r="AU732" s="183" t="str">
        <f t="shared" si="22"/>
        <v>LSM</v>
      </c>
      <c r="AV732" s="324">
        <f t="shared" si="23"/>
        <v>27390</v>
      </c>
    </row>
    <row r="733" spans="1:48" x14ac:dyDescent="0.25">
      <c r="A733" s="319" t="s">
        <v>1867</v>
      </c>
      <c r="B733" s="319" t="s">
        <v>1843</v>
      </c>
      <c r="C733" s="319" t="s">
        <v>1868</v>
      </c>
      <c r="D733" s="319" t="s">
        <v>1869</v>
      </c>
      <c r="E733" s="320">
        <v>45825</v>
      </c>
      <c r="F733" s="319" t="s">
        <v>3470</v>
      </c>
      <c r="G733" s="319" t="s">
        <v>1633</v>
      </c>
      <c r="H733" s="319" t="s">
        <v>3295</v>
      </c>
      <c r="I733" s="319" t="s">
        <v>3466</v>
      </c>
      <c r="J733" s="319" t="s">
        <v>1633</v>
      </c>
      <c r="K733" s="319" t="s">
        <v>1635</v>
      </c>
      <c r="L733" s="320">
        <v>45825</v>
      </c>
      <c r="M733" s="319" t="s">
        <v>3140</v>
      </c>
      <c r="N733" s="319" t="s">
        <v>1633</v>
      </c>
      <c r="O733" s="320"/>
      <c r="P733" s="319" t="s">
        <v>3236</v>
      </c>
      <c r="Q733" s="319" t="s">
        <v>89</v>
      </c>
      <c r="R733" s="321">
        <v>3.17</v>
      </c>
      <c r="S733" s="319" t="s">
        <v>89</v>
      </c>
      <c r="T733" s="321">
        <v>3.17</v>
      </c>
      <c r="U733" s="319" t="s">
        <v>282</v>
      </c>
      <c r="V733" s="319" t="s">
        <v>3237</v>
      </c>
      <c r="W733" s="319" t="s">
        <v>1633</v>
      </c>
      <c r="X733" s="319" t="s">
        <v>1633</v>
      </c>
      <c r="Y733" s="319" t="s">
        <v>1633</v>
      </c>
      <c r="Z733" s="319" t="s">
        <v>1633</v>
      </c>
      <c r="AA733" s="319" t="s">
        <v>1874</v>
      </c>
      <c r="AB733" s="319" t="s">
        <v>1633</v>
      </c>
      <c r="AC733" s="320">
        <v>45825</v>
      </c>
      <c r="AD733" s="319"/>
      <c r="AE733" s="319"/>
      <c r="AF733" s="319" t="s">
        <v>1633</v>
      </c>
      <c r="AG733" s="319" t="s">
        <v>1633</v>
      </c>
      <c r="AH733" s="319" t="s">
        <v>3238</v>
      </c>
      <c r="AI733" s="319" t="s">
        <v>3239</v>
      </c>
      <c r="AJ733" s="322">
        <v>1</v>
      </c>
      <c r="AK733" s="319" t="s">
        <v>2039</v>
      </c>
      <c r="AL733" s="323" t="s">
        <v>1877</v>
      </c>
      <c r="AM733" s="319" t="s">
        <v>2059</v>
      </c>
      <c r="AN733" s="319" t="s">
        <v>2060</v>
      </c>
      <c r="AO733" s="319" t="s">
        <v>1633</v>
      </c>
      <c r="AP733" s="183" t="s">
        <v>2861</v>
      </c>
      <c r="AQ733" s="183" t="s">
        <v>2113</v>
      </c>
      <c r="AS733" s="183" t="s">
        <v>1634</v>
      </c>
      <c r="AT733" s="183" t="s">
        <v>1817</v>
      </c>
      <c r="AU733" s="183" t="str">
        <f t="shared" si="22"/>
        <v>LSM</v>
      </c>
      <c r="AV733" s="324">
        <f t="shared" si="23"/>
        <v>52305</v>
      </c>
    </row>
    <row r="734" spans="1:48" x14ac:dyDescent="0.25">
      <c r="A734" s="319" t="s">
        <v>1867</v>
      </c>
      <c r="B734" s="319" t="s">
        <v>1843</v>
      </c>
      <c r="C734" s="319" t="s">
        <v>1868</v>
      </c>
      <c r="D734" s="319" t="s">
        <v>1882</v>
      </c>
      <c r="E734" s="320">
        <v>45827</v>
      </c>
      <c r="F734" s="319" t="s">
        <v>3153</v>
      </c>
      <c r="G734" s="319" t="s">
        <v>1884</v>
      </c>
      <c r="H734" s="319" t="s">
        <v>1581</v>
      </c>
      <c r="I734" s="319" t="s">
        <v>3154</v>
      </c>
      <c r="J734" s="319" t="s">
        <v>1633</v>
      </c>
      <c r="K734" s="319" t="s">
        <v>1373</v>
      </c>
      <c r="L734" s="320">
        <v>45827</v>
      </c>
      <c r="M734" s="319" t="s">
        <v>1886</v>
      </c>
      <c r="N734" s="319" t="s">
        <v>1887</v>
      </c>
      <c r="O734" s="320"/>
      <c r="P734" s="319" t="s">
        <v>3236</v>
      </c>
      <c r="Q734" s="319" t="s">
        <v>1534</v>
      </c>
      <c r="R734" s="322">
        <v>17247067</v>
      </c>
      <c r="S734" s="319" t="s">
        <v>89</v>
      </c>
      <c r="T734" s="321">
        <v>1060.18</v>
      </c>
      <c r="U734" s="319" t="s">
        <v>282</v>
      </c>
      <c r="V734" s="319" t="s">
        <v>3237</v>
      </c>
      <c r="W734" s="319" t="s">
        <v>1633</v>
      </c>
      <c r="X734" s="319" t="s">
        <v>1633</v>
      </c>
      <c r="Y734" s="319" t="s">
        <v>1633</v>
      </c>
      <c r="Z734" s="319" t="s">
        <v>1633</v>
      </c>
      <c r="AA734" s="319" t="s">
        <v>1874</v>
      </c>
      <c r="AB734" s="319" t="s">
        <v>1633</v>
      </c>
      <c r="AC734" s="320">
        <v>45828</v>
      </c>
      <c r="AD734" s="319"/>
      <c r="AE734" s="319"/>
      <c r="AF734" s="319" t="s">
        <v>1633</v>
      </c>
      <c r="AG734" s="319" t="s">
        <v>1633</v>
      </c>
      <c r="AH734" s="319" t="s">
        <v>3238</v>
      </c>
      <c r="AI734" s="319" t="s">
        <v>3239</v>
      </c>
      <c r="AJ734" s="325">
        <v>0</v>
      </c>
      <c r="AK734" s="319" t="s">
        <v>1633</v>
      </c>
      <c r="AL734" s="319" t="s">
        <v>1633</v>
      </c>
      <c r="AM734" s="319" t="s">
        <v>1633</v>
      </c>
      <c r="AN734" s="319" t="s">
        <v>1633</v>
      </c>
      <c r="AO734" s="319" t="s">
        <v>1633</v>
      </c>
      <c r="AP734" s="183" t="b">
        <v>0</v>
      </c>
      <c r="AQ734" s="183" t="s">
        <v>2113</v>
      </c>
      <c r="AS734" s="183" t="s">
        <v>1636</v>
      </c>
      <c r="AT734" s="183" t="s">
        <v>1817</v>
      </c>
      <c r="AU734" s="183" t="str">
        <f t="shared" si="22"/>
        <v>LSM</v>
      </c>
      <c r="AV734" s="324">
        <f t="shared" si="23"/>
        <v>17247067</v>
      </c>
    </row>
    <row r="735" spans="1:48" x14ac:dyDescent="0.25">
      <c r="A735" s="319" t="s">
        <v>1867</v>
      </c>
      <c r="B735" s="319" t="s">
        <v>1843</v>
      </c>
      <c r="C735" s="319" t="s">
        <v>1868</v>
      </c>
      <c r="D735" s="319" t="s">
        <v>1869</v>
      </c>
      <c r="E735" s="320">
        <v>45828</v>
      </c>
      <c r="F735" s="319" t="s">
        <v>3471</v>
      </c>
      <c r="G735" s="319" t="s">
        <v>1633</v>
      </c>
      <c r="H735" s="319" t="s">
        <v>3280</v>
      </c>
      <c r="I735" s="319" t="s">
        <v>3472</v>
      </c>
      <c r="J735" s="319" t="s">
        <v>1633</v>
      </c>
      <c r="K735" s="319" t="s">
        <v>644</v>
      </c>
      <c r="L735" s="320">
        <v>45828</v>
      </c>
      <c r="M735" s="319" t="s">
        <v>3157</v>
      </c>
      <c r="N735" s="319" t="s">
        <v>1633</v>
      </c>
      <c r="O735" s="320"/>
      <c r="P735" s="319" t="s">
        <v>3236</v>
      </c>
      <c r="Q735" s="319" t="s">
        <v>89</v>
      </c>
      <c r="R735" s="321">
        <v>19.329999999999998</v>
      </c>
      <c r="S735" s="319" t="s">
        <v>89</v>
      </c>
      <c r="T735" s="321">
        <v>19.329999999999998</v>
      </c>
      <c r="U735" s="319" t="s">
        <v>282</v>
      </c>
      <c r="V735" s="319" t="s">
        <v>3237</v>
      </c>
      <c r="W735" s="319" t="s">
        <v>1633</v>
      </c>
      <c r="X735" s="319" t="s">
        <v>1633</v>
      </c>
      <c r="Y735" s="319" t="s">
        <v>1633</v>
      </c>
      <c r="Z735" s="319" t="s">
        <v>1633</v>
      </c>
      <c r="AA735" s="319" t="s">
        <v>1874</v>
      </c>
      <c r="AB735" s="319" t="s">
        <v>1633</v>
      </c>
      <c r="AC735" s="320">
        <v>45828</v>
      </c>
      <c r="AD735" s="319"/>
      <c r="AE735" s="319"/>
      <c r="AF735" s="319" t="s">
        <v>1633</v>
      </c>
      <c r="AG735" s="319" t="s">
        <v>1633</v>
      </c>
      <c r="AH735" s="319" t="s">
        <v>3238</v>
      </c>
      <c r="AI735" s="319" t="s">
        <v>3239</v>
      </c>
      <c r="AJ735" s="322">
        <v>5</v>
      </c>
      <c r="AK735" s="319" t="s">
        <v>1709</v>
      </c>
      <c r="AL735" s="323" t="s">
        <v>1877</v>
      </c>
      <c r="AM735" s="319" t="s">
        <v>3423</v>
      </c>
      <c r="AN735" s="319" t="s">
        <v>3424</v>
      </c>
      <c r="AO735" s="319" t="s">
        <v>1633</v>
      </c>
      <c r="AP735" s="183" t="b">
        <v>0</v>
      </c>
      <c r="AQ735" s="183" t="s">
        <v>2113</v>
      </c>
      <c r="AS735" s="183" t="s">
        <v>1641</v>
      </c>
      <c r="AT735" s="183" t="s">
        <v>1817</v>
      </c>
      <c r="AU735" s="183" t="str">
        <f t="shared" si="22"/>
        <v>LSM</v>
      </c>
      <c r="AV735" s="324">
        <f t="shared" si="23"/>
        <v>318945</v>
      </c>
    </row>
    <row r="736" spans="1:48" x14ac:dyDescent="0.25">
      <c r="A736" s="319" t="s">
        <v>1867</v>
      </c>
      <c r="B736" s="319" t="s">
        <v>1843</v>
      </c>
      <c r="C736" s="319" t="s">
        <v>1868</v>
      </c>
      <c r="D736" s="319" t="s">
        <v>1869</v>
      </c>
      <c r="E736" s="320">
        <v>45828</v>
      </c>
      <c r="F736" s="319" t="s">
        <v>3473</v>
      </c>
      <c r="G736" s="319" t="s">
        <v>1633</v>
      </c>
      <c r="H736" s="319" t="s">
        <v>3280</v>
      </c>
      <c r="I736" s="319" t="s">
        <v>3472</v>
      </c>
      <c r="J736" s="319" t="s">
        <v>1633</v>
      </c>
      <c r="K736" s="319" t="s">
        <v>644</v>
      </c>
      <c r="L736" s="320">
        <v>45828</v>
      </c>
      <c r="M736" s="319" t="s">
        <v>3157</v>
      </c>
      <c r="N736" s="319" t="s">
        <v>1633</v>
      </c>
      <c r="O736" s="320"/>
      <c r="P736" s="319" t="s">
        <v>3236</v>
      </c>
      <c r="Q736" s="319" t="s">
        <v>89</v>
      </c>
      <c r="R736" s="321">
        <v>19.329999999999998</v>
      </c>
      <c r="S736" s="319" t="s">
        <v>89</v>
      </c>
      <c r="T736" s="321">
        <v>19.329999999999998</v>
      </c>
      <c r="U736" s="319" t="s">
        <v>282</v>
      </c>
      <c r="V736" s="319" t="s">
        <v>3237</v>
      </c>
      <c r="W736" s="319" t="s">
        <v>1633</v>
      </c>
      <c r="X736" s="319" t="s">
        <v>1633</v>
      </c>
      <c r="Y736" s="319" t="s">
        <v>1633</v>
      </c>
      <c r="Z736" s="319" t="s">
        <v>1633</v>
      </c>
      <c r="AA736" s="319" t="s">
        <v>1874</v>
      </c>
      <c r="AB736" s="319" t="s">
        <v>1633</v>
      </c>
      <c r="AC736" s="320">
        <v>45828</v>
      </c>
      <c r="AD736" s="319"/>
      <c r="AE736" s="319"/>
      <c r="AF736" s="319" t="s">
        <v>1633</v>
      </c>
      <c r="AG736" s="319" t="s">
        <v>1633</v>
      </c>
      <c r="AH736" s="319" t="s">
        <v>3238</v>
      </c>
      <c r="AI736" s="319" t="s">
        <v>3239</v>
      </c>
      <c r="AJ736" s="322">
        <v>5</v>
      </c>
      <c r="AK736" s="319" t="s">
        <v>1709</v>
      </c>
      <c r="AL736" s="323" t="s">
        <v>1877</v>
      </c>
      <c r="AM736" s="319" t="s">
        <v>3425</v>
      </c>
      <c r="AN736" s="319" t="s">
        <v>3426</v>
      </c>
      <c r="AO736" s="319" t="s">
        <v>1633</v>
      </c>
      <c r="AP736" s="183" t="b">
        <v>0</v>
      </c>
      <c r="AQ736" s="183" t="s">
        <v>2113</v>
      </c>
      <c r="AS736" s="183" t="s">
        <v>1641</v>
      </c>
      <c r="AT736" s="183" t="s">
        <v>1817</v>
      </c>
      <c r="AU736" s="183" t="str">
        <f t="shared" si="22"/>
        <v>LSM</v>
      </c>
      <c r="AV736" s="324">
        <f t="shared" si="23"/>
        <v>318945</v>
      </c>
    </row>
    <row r="737" spans="1:48" x14ac:dyDescent="0.25">
      <c r="A737" s="319" t="s">
        <v>1867</v>
      </c>
      <c r="B737" s="319" t="s">
        <v>1843</v>
      </c>
      <c r="C737" s="319" t="s">
        <v>1868</v>
      </c>
      <c r="D737" s="319" t="s">
        <v>1869</v>
      </c>
      <c r="E737" s="320">
        <v>45828</v>
      </c>
      <c r="F737" s="319" t="s">
        <v>3474</v>
      </c>
      <c r="G737" s="319" t="s">
        <v>1633</v>
      </c>
      <c r="H737" s="319" t="s">
        <v>3280</v>
      </c>
      <c r="I737" s="319" t="s">
        <v>3472</v>
      </c>
      <c r="J737" s="319" t="s">
        <v>1633</v>
      </c>
      <c r="K737" s="319" t="s">
        <v>644</v>
      </c>
      <c r="L737" s="320">
        <v>45828</v>
      </c>
      <c r="M737" s="319" t="s">
        <v>3157</v>
      </c>
      <c r="N737" s="319" t="s">
        <v>1633</v>
      </c>
      <c r="O737" s="320"/>
      <c r="P737" s="319" t="s">
        <v>3236</v>
      </c>
      <c r="Q737" s="319" t="s">
        <v>89</v>
      </c>
      <c r="R737" s="321">
        <v>7.67</v>
      </c>
      <c r="S737" s="319" t="s">
        <v>89</v>
      </c>
      <c r="T737" s="321">
        <v>7.67</v>
      </c>
      <c r="U737" s="319" t="s">
        <v>282</v>
      </c>
      <c r="V737" s="319" t="s">
        <v>3237</v>
      </c>
      <c r="W737" s="319" t="s">
        <v>1633</v>
      </c>
      <c r="X737" s="319" t="s">
        <v>1633</v>
      </c>
      <c r="Y737" s="319" t="s">
        <v>1633</v>
      </c>
      <c r="Z737" s="319" t="s">
        <v>1633</v>
      </c>
      <c r="AA737" s="319" t="s">
        <v>1874</v>
      </c>
      <c r="AB737" s="319" t="s">
        <v>1633</v>
      </c>
      <c r="AC737" s="320">
        <v>45828</v>
      </c>
      <c r="AD737" s="319"/>
      <c r="AE737" s="319"/>
      <c r="AF737" s="319" t="s">
        <v>1633</v>
      </c>
      <c r="AG737" s="319" t="s">
        <v>1633</v>
      </c>
      <c r="AH737" s="319" t="s">
        <v>3238</v>
      </c>
      <c r="AI737" s="319" t="s">
        <v>3239</v>
      </c>
      <c r="AJ737" s="322">
        <v>1</v>
      </c>
      <c r="AK737" s="319" t="s">
        <v>1709</v>
      </c>
      <c r="AL737" s="323" t="s">
        <v>1877</v>
      </c>
      <c r="AM737" s="319" t="s">
        <v>3475</v>
      </c>
      <c r="AN737" s="319" t="s">
        <v>3476</v>
      </c>
      <c r="AO737" s="319" t="s">
        <v>1633</v>
      </c>
      <c r="AP737" s="183" t="b">
        <v>0</v>
      </c>
      <c r="AQ737" s="183" t="s">
        <v>2113</v>
      </c>
      <c r="AS737" s="183" t="s">
        <v>1641</v>
      </c>
      <c r="AT737" s="183" t="s">
        <v>1817</v>
      </c>
      <c r="AU737" s="183" t="str">
        <f t="shared" si="22"/>
        <v>LSM</v>
      </c>
      <c r="AV737" s="324">
        <f t="shared" si="23"/>
        <v>126555</v>
      </c>
    </row>
    <row r="738" spans="1:48" x14ac:dyDescent="0.25">
      <c r="A738" s="319" t="s">
        <v>1867</v>
      </c>
      <c r="B738" s="319" t="s">
        <v>1843</v>
      </c>
      <c r="C738" s="319" t="s">
        <v>1868</v>
      </c>
      <c r="D738" s="319" t="s">
        <v>1888</v>
      </c>
      <c r="E738" s="320">
        <v>45828</v>
      </c>
      <c r="F738" s="319" t="s">
        <v>3477</v>
      </c>
      <c r="G738" s="319" t="s">
        <v>1633</v>
      </c>
      <c r="H738" s="319" t="s">
        <v>3259</v>
      </c>
      <c r="I738" s="319" t="s">
        <v>3156</v>
      </c>
      <c r="J738" s="319" t="s">
        <v>1633</v>
      </c>
      <c r="K738" s="319" t="s">
        <v>448</v>
      </c>
      <c r="L738" s="320">
        <v>45828</v>
      </c>
      <c r="M738" s="319" t="s">
        <v>3157</v>
      </c>
      <c r="N738" s="319" t="s">
        <v>3158</v>
      </c>
      <c r="O738" s="320"/>
      <c r="P738" s="319" t="s">
        <v>3236</v>
      </c>
      <c r="Q738" s="319" t="s">
        <v>1534</v>
      </c>
      <c r="R738" s="322">
        <v>3657665</v>
      </c>
      <c r="S738" s="319" t="s">
        <v>89</v>
      </c>
      <c r="T738" s="321">
        <v>224.84</v>
      </c>
      <c r="U738" s="319" t="s">
        <v>282</v>
      </c>
      <c r="V738" s="319" t="s">
        <v>3237</v>
      </c>
      <c r="W738" s="319" t="s">
        <v>1633</v>
      </c>
      <c r="X738" s="319" t="s">
        <v>1633</v>
      </c>
      <c r="Y738" s="319" t="s">
        <v>1633</v>
      </c>
      <c r="Z738" s="319" t="s">
        <v>1633</v>
      </c>
      <c r="AA738" s="319" t="s">
        <v>1874</v>
      </c>
      <c r="AB738" s="319" t="s">
        <v>1633</v>
      </c>
      <c r="AC738" s="320">
        <v>45828</v>
      </c>
      <c r="AD738" s="319"/>
      <c r="AE738" s="319"/>
      <c r="AF738" s="319" t="s">
        <v>1633</v>
      </c>
      <c r="AG738" s="319" t="s">
        <v>3159</v>
      </c>
      <c r="AH738" s="319" t="s">
        <v>3238</v>
      </c>
      <c r="AI738" s="319" t="s">
        <v>3239</v>
      </c>
      <c r="AJ738" s="322">
        <v>1</v>
      </c>
      <c r="AK738" s="319" t="s">
        <v>2398</v>
      </c>
      <c r="AL738" s="323" t="s">
        <v>1877</v>
      </c>
      <c r="AM738" s="319" t="s">
        <v>1633</v>
      </c>
      <c r="AN738" s="319" t="s">
        <v>1633</v>
      </c>
      <c r="AO738" s="319" t="s">
        <v>1633</v>
      </c>
      <c r="AP738" s="183" t="s">
        <v>1880</v>
      </c>
      <c r="AQ738" s="183" t="s">
        <v>2113</v>
      </c>
      <c r="AS738" s="183" t="s">
        <v>448</v>
      </c>
      <c r="AT738" s="183" t="s">
        <v>1817</v>
      </c>
      <c r="AU738" s="183" t="str">
        <f t="shared" si="22"/>
        <v>LSM</v>
      </c>
      <c r="AV738" s="324">
        <f t="shared" si="23"/>
        <v>3657665</v>
      </c>
    </row>
    <row r="739" spans="1:48" x14ac:dyDescent="0.25">
      <c r="A739" s="319" t="s">
        <v>1867</v>
      </c>
      <c r="B739" s="319" t="s">
        <v>1843</v>
      </c>
      <c r="C739" s="319" t="s">
        <v>1868</v>
      </c>
      <c r="D739" s="319" t="s">
        <v>1888</v>
      </c>
      <c r="E739" s="320">
        <v>45828</v>
      </c>
      <c r="F739" s="319" t="s">
        <v>3478</v>
      </c>
      <c r="G739" s="319" t="s">
        <v>1633</v>
      </c>
      <c r="H739" s="319" t="s">
        <v>3259</v>
      </c>
      <c r="I739" s="319" t="s">
        <v>3479</v>
      </c>
      <c r="J739" s="319" t="s">
        <v>1633</v>
      </c>
      <c r="K739" s="319" t="s">
        <v>448</v>
      </c>
      <c r="L739" s="320">
        <v>45828</v>
      </c>
      <c r="M739" s="319" t="s">
        <v>3157</v>
      </c>
      <c r="N739" s="319" t="s">
        <v>3158</v>
      </c>
      <c r="O739" s="320"/>
      <c r="P739" s="319" t="s">
        <v>3236</v>
      </c>
      <c r="Q739" s="319" t="s">
        <v>1534</v>
      </c>
      <c r="R739" s="322">
        <v>109730</v>
      </c>
      <c r="S739" s="319" t="s">
        <v>89</v>
      </c>
      <c r="T739" s="321">
        <v>6.75</v>
      </c>
      <c r="U739" s="319" t="s">
        <v>282</v>
      </c>
      <c r="V739" s="319" t="s">
        <v>3237</v>
      </c>
      <c r="W739" s="319" t="s">
        <v>1633</v>
      </c>
      <c r="X739" s="319" t="s">
        <v>1633</v>
      </c>
      <c r="Y739" s="319" t="s">
        <v>1633</v>
      </c>
      <c r="Z739" s="319" t="s">
        <v>1633</v>
      </c>
      <c r="AA739" s="319" t="s">
        <v>1874</v>
      </c>
      <c r="AB739" s="319" t="s">
        <v>1633</v>
      </c>
      <c r="AC739" s="320">
        <v>45828</v>
      </c>
      <c r="AD739" s="319"/>
      <c r="AE739" s="319"/>
      <c r="AF739" s="319" t="s">
        <v>1633</v>
      </c>
      <c r="AG739" s="319" t="s">
        <v>3159</v>
      </c>
      <c r="AH739" s="319" t="s">
        <v>3238</v>
      </c>
      <c r="AI739" s="319" t="s">
        <v>3239</v>
      </c>
      <c r="AJ739" s="322">
        <v>1</v>
      </c>
      <c r="AK739" s="319" t="s">
        <v>2398</v>
      </c>
      <c r="AL739" s="323" t="s">
        <v>1877</v>
      </c>
      <c r="AM739" s="319" t="s">
        <v>1633</v>
      </c>
      <c r="AN739" s="319" t="s">
        <v>1633</v>
      </c>
      <c r="AO739" s="319" t="s">
        <v>1633</v>
      </c>
      <c r="AP739" s="183" t="s">
        <v>1880</v>
      </c>
      <c r="AQ739" s="183" t="s">
        <v>2113</v>
      </c>
      <c r="AS739" s="183" t="s">
        <v>448</v>
      </c>
      <c r="AT739" s="183" t="s">
        <v>1817</v>
      </c>
      <c r="AU739" s="183" t="str">
        <f t="shared" si="22"/>
        <v>LSM</v>
      </c>
      <c r="AV739" s="324">
        <f t="shared" si="23"/>
        <v>109730</v>
      </c>
    </row>
    <row r="740" spans="1:48" x14ac:dyDescent="0.25">
      <c r="A740" s="319" t="s">
        <v>1867</v>
      </c>
      <c r="B740" s="319" t="s">
        <v>1843</v>
      </c>
      <c r="C740" s="319" t="s">
        <v>1868</v>
      </c>
      <c r="D740" s="319" t="s">
        <v>1888</v>
      </c>
      <c r="E740" s="320">
        <v>45828</v>
      </c>
      <c r="F740" s="319" t="s">
        <v>3480</v>
      </c>
      <c r="G740" s="319" t="s">
        <v>1633</v>
      </c>
      <c r="H740" s="319" t="s">
        <v>3259</v>
      </c>
      <c r="I740" s="319" t="s">
        <v>3479</v>
      </c>
      <c r="J740" s="319" t="s">
        <v>1633</v>
      </c>
      <c r="K740" s="319" t="s">
        <v>448</v>
      </c>
      <c r="L740" s="320">
        <v>45828</v>
      </c>
      <c r="M740" s="319" t="s">
        <v>3157</v>
      </c>
      <c r="N740" s="319" t="s">
        <v>3158</v>
      </c>
      <c r="O740" s="320"/>
      <c r="P740" s="319" t="s">
        <v>3236</v>
      </c>
      <c r="Q740" s="319" t="s">
        <v>1534</v>
      </c>
      <c r="R740" s="322">
        <v>246658</v>
      </c>
      <c r="S740" s="319" t="s">
        <v>89</v>
      </c>
      <c r="T740" s="321">
        <v>15.16</v>
      </c>
      <c r="U740" s="319" t="s">
        <v>282</v>
      </c>
      <c r="V740" s="319" t="s">
        <v>3237</v>
      </c>
      <c r="W740" s="319" t="s">
        <v>1633</v>
      </c>
      <c r="X740" s="319" t="s">
        <v>1633</v>
      </c>
      <c r="Y740" s="319" t="s">
        <v>1633</v>
      </c>
      <c r="Z740" s="319" t="s">
        <v>1633</v>
      </c>
      <c r="AA740" s="319" t="s">
        <v>1874</v>
      </c>
      <c r="AB740" s="319" t="s">
        <v>1633</v>
      </c>
      <c r="AC740" s="320">
        <v>45828</v>
      </c>
      <c r="AD740" s="319"/>
      <c r="AE740" s="319"/>
      <c r="AF740" s="319" t="s">
        <v>1633</v>
      </c>
      <c r="AG740" s="319" t="s">
        <v>3159</v>
      </c>
      <c r="AH740" s="319" t="s">
        <v>3238</v>
      </c>
      <c r="AI740" s="319" t="s">
        <v>3239</v>
      </c>
      <c r="AJ740" s="322">
        <v>1</v>
      </c>
      <c r="AK740" s="319" t="s">
        <v>2398</v>
      </c>
      <c r="AL740" s="323" t="s">
        <v>1877</v>
      </c>
      <c r="AM740" s="319" t="s">
        <v>1633</v>
      </c>
      <c r="AN740" s="319" t="s">
        <v>1633</v>
      </c>
      <c r="AO740" s="319" t="s">
        <v>1633</v>
      </c>
      <c r="AP740" s="183" t="s">
        <v>1880</v>
      </c>
      <c r="AQ740" s="183" t="s">
        <v>2113</v>
      </c>
      <c r="AS740" s="183" t="s">
        <v>448</v>
      </c>
      <c r="AT740" s="183" t="s">
        <v>1817</v>
      </c>
      <c r="AU740" s="183" t="str">
        <f t="shared" si="22"/>
        <v>LSM</v>
      </c>
      <c r="AV740" s="324">
        <f t="shared" si="23"/>
        <v>246658</v>
      </c>
    </row>
    <row r="741" spans="1:48" x14ac:dyDescent="0.25">
      <c r="A741" s="319" t="s">
        <v>1867</v>
      </c>
      <c r="B741" s="319" t="s">
        <v>1843</v>
      </c>
      <c r="C741" s="319" t="s">
        <v>1868</v>
      </c>
      <c r="D741" s="319" t="s">
        <v>1888</v>
      </c>
      <c r="E741" s="320">
        <v>45818</v>
      </c>
      <c r="F741" s="319" t="s">
        <v>1633</v>
      </c>
      <c r="G741" s="319" t="s">
        <v>1633</v>
      </c>
      <c r="H741" s="319" t="s">
        <v>3240</v>
      </c>
      <c r="I741" s="319" t="s">
        <v>3481</v>
      </c>
      <c r="J741" s="319" t="s">
        <v>1633</v>
      </c>
      <c r="K741" s="319" t="s">
        <v>454</v>
      </c>
      <c r="L741" s="320">
        <v>45818</v>
      </c>
      <c r="M741" s="319" t="s">
        <v>3104</v>
      </c>
      <c r="N741" s="319" t="s">
        <v>3459</v>
      </c>
      <c r="O741" s="320"/>
      <c r="P741" s="319" t="s">
        <v>3236</v>
      </c>
      <c r="Q741" s="319" t="s">
        <v>1534</v>
      </c>
      <c r="R741" s="322">
        <v>-20550</v>
      </c>
      <c r="S741" s="319" t="s">
        <v>89</v>
      </c>
      <c r="T741" s="321">
        <v>-1.26</v>
      </c>
      <c r="U741" s="319" t="s">
        <v>282</v>
      </c>
      <c r="V741" s="319" t="s">
        <v>3237</v>
      </c>
      <c r="W741" s="319" t="s">
        <v>1633</v>
      </c>
      <c r="X741" s="319" t="s">
        <v>1633</v>
      </c>
      <c r="Y741" s="319" t="s">
        <v>1633</v>
      </c>
      <c r="Z741" s="319" t="s">
        <v>1633</v>
      </c>
      <c r="AA741" s="319" t="s">
        <v>1874</v>
      </c>
      <c r="AB741" s="319" t="s">
        <v>1633</v>
      </c>
      <c r="AC741" s="320">
        <v>45828</v>
      </c>
      <c r="AD741" s="319"/>
      <c r="AE741" s="319"/>
      <c r="AF741" s="319" t="s">
        <v>1633</v>
      </c>
      <c r="AG741" s="319" t="s">
        <v>3460</v>
      </c>
      <c r="AH741" s="319" t="s">
        <v>3238</v>
      </c>
      <c r="AI741" s="319" t="s">
        <v>3239</v>
      </c>
      <c r="AJ741" s="322">
        <v>-150</v>
      </c>
      <c r="AK741" s="319" t="s">
        <v>1709</v>
      </c>
      <c r="AL741" s="323" t="s">
        <v>1931</v>
      </c>
      <c r="AM741" s="319" t="s">
        <v>1633</v>
      </c>
      <c r="AN741" s="319" t="s">
        <v>1633</v>
      </c>
      <c r="AO741" s="319" t="s">
        <v>1633</v>
      </c>
      <c r="AP741" s="183" t="s">
        <v>1880</v>
      </c>
      <c r="AQ741" s="183" t="s">
        <v>2113</v>
      </c>
      <c r="AS741" s="183" t="s">
        <v>1641</v>
      </c>
      <c r="AT741" s="183" t="s">
        <v>1817</v>
      </c>
      <c r="AU741" s="183" t="str">
        <f t="shared" si="22"/>
        <v>LSM</v>
      </c>
      <c r="AV741" s="324">
        <f t="shared" si="23"/>
        <v>-20550</v>
      </c>
    </row>
    <row r="742" spans="1:48" x14ac:dyDescent="0.25">
      <c r="A742" s="319" t="s">
        <v>1867</v>
      </c>
      <c r="B742" s="319" t="s">
        <v>1843</v>
      </c>
      <c r="C742" s="319" t="s">
        <v>1868</v>
      </c>
      <c r="D742" s="319" t="s">
        <v>1888</v>
      </c>
      <c r="E742" s="320">
        <v>45831</v>
      </c>
      <c r="F742" s="319" t="s">
        <v>1633</v>
      </c>
      <c r="G742" s="319" t="s">
        <v>1633</v>
      </c>
      <c r="H742" s="319" t="s">
        <v>3240</v>
      </c>
      <c r="I742" s="319" t="s">
        <v>3482</v>
      </c>
      <c r="J742" s="319" t="s">
        <v>1633</v>
      </c>
      <c r="K742" s="319" t="s">
        <v>454</v>
      </c>
      <c r="L742" s="320">
        <v>45831</v>
      </c>
      <c r="M742" s="319" t="s">
        <v>3166</v>
      </c>
      <c r="N742" s="319" t="s">
        <v>3483</v>
      </c>
      <c r="O742" s="320"/>
      <c r="P742" s="319" t="s">
        <v>3236</v>
      </c>
      <c r="Q742" s="319" t="s">
        <v>1534</v>
      </c>
      <c r="R742" s="322">
        <v>87500</v>
      </c>
      <c r="S742" s="319" t="s">
        <v>89</v>
      </c>
      <c r="T742" s="321">
        <v>5.38</v>
      </c>
      <c r="U742" s="319" t="s">
        <v>282</v>
      </c>
      <c r="V742" s="319" t="s">
        <v>3237</v>
      </c>
      <c r="W742" s="319" t="s">
        <v>1633</v>
      </c>
      <c r="X742" s="319" t="s">
        <v>1633</v>
      </c>
      <c r="Y742" s="319" t="s">
        <v>1633</v>
      </c>
      <c r="Z742" s="319" t="s">
        <v>1633</v>
      </c>
      <c r="AA742" s="319" t="s">
        <v>1874</v>
      </c>
      <c r="AB742" s="319" t="s">
        <v>1633</v>
      </c>
      <c r="AC742" s="320">
        <v>45831</v>
      </c>
      <c r="AD742" s="319"/>
      <c r="AE742" s="319"/>
      <c r="AF742" s="319" t="s">
        <v>1633</v>
      </c>
      <c r="AG742" s="319" t="s">
        <v>3484</v>
      </c>
      <c r="AH742" s="319" t="s">
        <v>3238</v>
      </c>
      <c r="AI742" s="319" t="s">
        <v>3239</v>
      </c>
      <c r="AJ742" s="322">
        <v>1</v>
      </c>
      <c r="AK742" s="319" t="s">
        <v>1709</v>
      </c>
      <c r="AL742" s="323" t="s">
        <v>1877</v>
      </c>
      <c r="AM742" s="319" t="s">
        <v>1633</v>
      </c>
      <c r="AN742" s="319" t="s">
        <v>1633</v>
      </c>
      <c r="AO742" s="319" t="s">
        <v>1633</v>
      </c>
      <c r="AP742" s="183" t="s">
        <v>1880</v>
      </c>
      <c r="AQ742" s="183" t="s">
        <v>2113</v>
      </c>
      <c r="AS742" s="183" t="s">
        <v>1641</v>
      </c>
      <c r="AT742" s="183" t="s">
        <v>1817</v>
      </c>
      <c r="AU742" s="183" t="str">
        <f t="shared" si="22"/>
        <v>LSM</v>
      </c>
      <c r="AV742" s="324">
        <f t="shared" si="23"/>
        <v>87500</v>
      </c>
    </row>
    <row r="743" spans="1:48" x14ac:dyDescent="0.25">
      <c r="A743" s="319" t="s">
        <v>1867</v>
      </c>
      <c r="B743" s="319" t="s">
        <v>1843</v>
      </c>
      <c r="C743" s="319" t="s">
        <v>1868</v>
      </c>
      <c r="D743" s="319" t="s">
        <v>1888</v>
      </c>
      <c r="E743" s="320">
        <v>45832</v>
      </c>
      <c r="F743" s="319" t="s">
        <v>1633</v>
      </c>
      <c r="G743" s="319" t="s">
        <v>1633</v>
      </c>
      <c r="H743" s="319" t="s">
        <v>3240</v>
      </c>
      <c r="I743" s="319" t="s">
        <v>3485</v>
      </c>
      <c r="J743" s="319" t="s">
        <v>1633</v>
      </c>
      <c r="K743" s="319" t="s">
        <v>454</v>
      </c>
      <c r="L743" s="320">
        <v>45832</v>
      </c>
      <c r="M743" s="319" t="s">
        <v>3195</v>
      </c>
      <c r="N743" s="319" t="s">
        <v>3486</v>
      </c>
      <c r="O743" s="320"/>
      <c r="P743" s="319" t="s">
        <v>3236</v>
      </c>
      <c r="Q743" s="319" t="s">
        <v>1534</v>
      </c>
      <c r="R743" s="322">
        <v>500000</v>
      </c>
      <c r="S743" s="319" t="s">
        <v>89</v>
      </c>
      <c r="T743" s="321">
        <v>30.74</v>
      </c>
      <c r="U743" s="319" t="s">
        <v>282</v>
      </c>
      <c r="V743" s="319" t="s">
        <v>3237</v>
      </c>
      <c r="W743" s="319" t="s">
        <v>1633</v>
      </c>
      <c r="X743" s="319" t="s">
        <v>1633</v>
      </c>
      <c r="Y743" s="319" t="s">
        <v>1633</v>
      </c>
      <c r="Z743" s="319" t="s">
        <v>1633</v>
      </c>
      <c r="AA743" s="319" t="s">
        <v>1874</v>
      </c>
      <c r="AB743" s="319" t="s">
        <v>1633</v>
      </c>
      <c r="AC743" s="320">
        <v>45832</v>
      </c>
      <c r="AD743" s="319"/>
      <c r="AE743" s="319"/>
      <c r="AF743" s="319" t="s">
        <v>1633</v>
      </c>
      <c r="AG743" s="319" t="s">
        <v>3487</v>
      </c>
      <c r="AH743" s="319" t="s">
        <v>3238</v>
      </c>
      <c r="AI743" s="319" t="s">
        <v>3239</v>
      </c>
      <c r="AJ743" s="322">
        <v>2</v>
      </c>
      <c r="AK743" s="319" t="s">
        <v>1709</v>
      </c>
      <c r="AL743" s="323" t="s">
        <v>1877</v>
      </c>
      <c r="AM743" s="319" t="s">
        <v>1633</v>
      </c>
      <c r="AN743" s="319" t="s">
        <v>1633</v>
      </c>
      <c r="AO743" s="319" t="s">
        <v>1633</v>
      </c>
      <c r="AP743" s="183" t="s">
        <v>1880</v>
      </c>
      <c r="AQ743" s="183" t="s">
        <v>2113</v>
      </c>
      <c r="AS743" s="183" t="s">
        <v>1641</v>
      </c>
      <c r="AT743" s="183" t="s">
        <v>1817</v>
      </c>
      <c r="AU743" s="183" t="str">
        <f t="shared" si="22"/>
        <v>LSM</v>
      </c>
      <c r="AV743" s="324">
        <f t="shared" si="23"/>
        <v>500000</v>
      </c>
    </row>
    <row r="744" spans="1:48" x14ac:dyDescent="0.25">
      <c r="A744" s="319" t="s">
        <v>1867</v>
      </c>
      <c r="B744" s="319" t="s">
        <v>1843</v>
      </c>
      <c r="C744" s="319" t="s">
        <v>1868</v>
      </c>
      <c r="D744" s="319" t="s">
        <v>1888</v>
      </c>
      <c r="E744" s="320">
        <v>45832</v>
      </c>
      <c r="F744" s="319" t="s">
        <v>1633</v>
      </c>
      <c r="G744" s="319" t="s">
        <v>1633</v>
      </c>
      <c r="H744" s="319" t="s">
        <v>3240</v>
      </c>
      <c r="I744" s="319" t="s">
        <v>3488</v>
      </c>
      <c r="J744" s="319" t="s">
        <v>1633</v>
      </c>
      <c r="K744" s="319" t="s">
        <v>454</v>
      </c>
      <c r="L744" s="320">
        <v>45832</v>
      </c>
      <c r="M744" s="319" t="s">
        <v>3195</v>
      </c>
      <c r="N744" s="319" t="s">
        <v>3489</v>
      </c>
      <c r="O744" s="320"/>
      <c r="P744" s="319" t="s">
        <v>3236</v>
      </c>
      <c r="Q744" s="319" t="s">
        <v>1534</v>
      </c>
      <c r="R744" s="322">
        <v>395000</v>
      </c>
      <c r="S744" s="319" t="s">
        <v>89</v>
      </c>
      <c r="T744" s="321">
        <v>24.28</v>
      </c>
      <c r="U744" s="319" t="s">
        <v>282</v>
      </c>
      <c r="V744" s="319" t="s">
        <v>3237</v>
      </c>
      <c r="W744" s="319" t="s">
        <v>1633</v>
      </c>
      <c r="X744" s="319" t="s">
        <v>1633</v>
      </c>
      <c r="Y744" s="319" t="s">
        <v>1633</v>
      </c>
      <c r="Z744" s="319" t="s">
        <v>1633</v>
      </c>
      <c r="AA744" s="319" t="s">
        <v>1874</v>
      </c>
      <c r="AB744" s="319" t="s">
        <v>1633</v>
      </c>
      <c r="AC744" s="320">
        <v>45832</v>
      </c>
      <c r="AD744" s="319"/>
      <c r="AE744" s="319"/>
      <c r="AF744" s="319" t="s">
        <v>1633</v>
      </c>
      <c r="AG744" s="319" t="s">
        <v>3490</v>
      </c>
      <c r="AH744" s="319" t="s">
        <v>3238</v>
      </c>
      <c r="AI744" s="319" t="s">
        <v>3239</v>
      </c>
      <c r="AJ744" s="322">
        <v>1</v>
      </c>
      <c r="AK744" s="319" t="s">
        <v>1709</v>
      </c>
      <c r="AL744" s="323" t="s">
        <v>1877</v>
      </c>
      <c r="AM744" s="319" t="s">
        <v>1633</v>
      </c>
      <c r="AN744" s="319" t="s">
        <v>1633</v>
      </c>
      <c r="AO744" s="319" t="s">
        <v>1633</v>
      </c>
      <c r="AP744" s="183" t="s">
        <v>1880</v>
      </c>
      <c r="AQ744" s="183" t="s">
        <v>2113</v>
      </c>
      <c r="AS744" s="183" t="s">
        <v>1641</v>
      </c>
      <c r="AT744" s="183" t="s">
        <v>1817</v>
      </c>
      <c r="AU744" s="183" t="str">
        <f t="shared" si="22"/>
        <v>LSM</v>
      </c>
      <c r="AV744" s="324">
        <f t="shared" si="23"/>
        <v>395000</v>
      </c>
    </row>
    <row r="745" spans="1:48" x14ac:dyDescent="0.25">
      <c r="A745" s="319" t="s">
        <v>1867</v>
      </c>
      <c r="B745" s="319" t="s">
        <v>1843</v>
      </c>
      <c r="C745" s="319" t="s">
        <v>1868</v>
      </c>
      <c r="D745" s="319" t="s">
        <v>1882</v>
      </c>
      <c r="E745" s="320">
        <v>45832</v>
      </c>
      <c r="F745" s="319" t="s">
        <v>3213</v>
      </c>
      <c r="G745" s="319" t="s">
        <v>1884</v>
      </c>
      <c r="H745" s="319" t="s">
        <v>1578</v>
      </c>
      <c r="I745" s="319" t="s">
        <v>3214</v>
      </c>
      <c r="J745" s="319" t="s">
        <v>1633</v>
      </c>
      <c r="K745" s="319" t="s">
        <v>1370</v>
      </c>
      <c r="L745" s="320">
        <v>45832</v>
      </c>
      <c r="M745" s="319" t="s">
        <v>1886</v>
      </c>
      <c r="N745" s="319" t="s">
        <v>2075</v>
      </c>
      <c r="O745" s="320"/>
      <c r="P745" s="319" t="s">
        <v>3236</v>
      </c>
      <c r="Q745" s="319" t="s">
        <v>1534</v>
      </c>
      <c r="R745" s="322">
        <v>21835365</v>
      </c>
      <c r="S745" s="319" t="s">
        <v>89</v>
      </c>
      <c r="T745" s="321">
        <v>1342.23</v>
      </c>
      <c r="U745" s="319" t="s">
        <v>282</v>
      </c>
      <c r="V745" s="319" t="s">
        <v>3237</v>
      </c>
      <c r="W745" s="319" t="s">
        <v>1633</v>
      </c>
      <c r="X745" s="319" t="s">
        <v>1633</v>
      </c>
      <c r="Y745" s="319" t="s">
        <v>1633</v>
      </c>
      <c r="Z745" s="319" t="s">
        <v>1633</v>
      </c>
      <c r="AA745" s="319" t="s">
        <v>1874</v>
      </c>
      <c r="AB745" s="319" t="s">
        <v>1633</v>
      </c>
      <c r="AC745" s="320">
        <v>45833</v>
      </c>
      <c r="AD745" s="319"/>
      <c r="AE745" s="319"/>
      <c r="AF745" s="319" t="s">
        <v>1633</v>
      </c>
      <c r="AG745" s="319" t="s">
        <v>1633</v>
      </c>
      <c r="AH745" s="319" t="s">
        <v>3238</v>
      </c>
      <c r="AI745" s="319" t="s">
        <v>3239</v>
      </c>
      <c r="AJ745" s="325">
        <v>0</v>
      </c>
      <c r="AK745" s="319" t="s">
        <v>1633</v>
      </c>
      <c r="AL745" s="319" t="s">
        <v>1633</v>
      </c>
      <c r="AM745" s="319" t="s">
        <v>1633</v>
      </c>
      <c r="AN745" s="319" t="s">
        <v>1633</v>
      </c>
      <c r="AO745" s="319" t="s">
        <v>1633</v>
      </c>
      <c r="AP745" s="183" t="s">
        <v>1880</v>
      </c>
      <c r="AQ745" s="183" t="s">
        <v>2113</v>
      </c>
      <c r="AS745" s="183" t="s">
        <v>1640</v>
      </c>
      <c r="AT745" s="183" t="s">
        <v>1817</v>
      </c>
      <c r="AU745" s="183" t="str">
        <f t="shared" si="22"/>
        <v>LSM</v>
      </c>
      <c r="AV745" s="324">
        <f t="shared" si="23"/>
        <v>21835365</v>
      </c>
    </row>
    <row r="746" spans="1:48" x14ac:dyDescent="0.25">
      <c r="A746" s="319" t="s">
        <v>1867</v>
      </c>
      <c r="B746" s="319" t="s">
        <v>1843</v>
      </c>
      <c r="C746" s="319" t="s">
        <v>1868</v>
      </c>
      <c r="D746" s="319" t="s">
        <v>1882</v>
      </c>
      <c r="E746" s="320">
        <v>45832</v>
      </c>
      <c r="F746" s="319" t="s">
        <v>3213</v>
      </c>
      <c r="G746" s="319" t="s">
        <v>1884</v>
      </c>
      <c r="H746" s="319" t="s">
        <v>1580</v>
      </c>
      <c r="I746" s="319" t="s">
        <v>3214</v>
      </c>
      <c r="J746" s="319" t="s">
        <v>1633</v>
      </c>
      <c r="K746" s="319" t="s">
        <v>1372</v>
      </c>
      <c r="L746" s="320">
        <v>45832</v>
      </c>
      <c r="M746" s="319" t="s">
        <v>1886</v>
      </c>
      <c r="N746" s="319" t="s">
        <v>2075</v>
      </c>
      <c r="O746" s="320"/>
      <c r="P746" s="319" t="s">
        <v>3236</v>
      </c>
      <c r="Q746" s="319" t="s">
        <v>1534</v>
      </c>
      <c r="R746" s="322">
        <v>4355128</v>
      </c>
      <c r="S746" s="319" t="s">
        <v>89</v>
      </c>
      <c r="T746" s="321">
        <v>267.70999999999998</v>
      </c>
      <c r="U746" s="319" t="s">
        <v>282</v>
      </c>
      <c r="V746" s="319" t="s">
        <v>3237</v>
      </c>
      <c r="W746" s="319" t="s">
        <v>1633</v>
      </c>
      <c r="X746" s="319" t="s">
        <v>1633</v>
      </c>
      <c r="Y746" s="319" t="s">
        <v>1633</v>
      </c>
      <c r="Z746" s="319" t="s">
        <v>1633</v>
      </c>
      <c r="AA746" s="319" t="s">
        <v>1874</v>
      </c>
      <c r="AB746" s="319" t="s">
        <v>1633</v>
      </c>
      <c r="AC746" s="320">
        <v>45833</v>
      </c>
      <c r="AD746" s="319"/>
      <c r="AE746" s="319"/>
      <c r="AF746" s="319" t="s">
        <v>1633</v>
      </c>
      <c r="AG746" s="319" t="s">
        <v>1633</v>
      </c>
      <c r="AH746" s="319" t="s">
        <v>3238</v>
      </c>
      <c r="AI746" s="319" t="s">
        <v>3239</v>
      </c>
      <c r="AJ746" s="325">
        <v>0</v>
      </c>
      <c r="AK746" s="319" t="s">
        <v>1633</v>
      </c>
      <c r="AL746" s="319" t="s">
        <v>1633</v>
      </c>
      <c r="AM746" s="319" t="s">
        <v>1633</v>
      </c>
      <c r="AN746" s="319" t="s">
        <v>1633</v>
      </c>
      <c r="AO746" s="319" t="s">
        <v>1633</v>
      </c>
      <c r="AP746" s="183" t="s">
        <v>1880</v>
      </c>
      <c r="AQ746" s="183" t="s">
        <v>2113</v>
      </c>
      <c r="AS746" s="183" t="s">
        <v>1636</v>
      </c>
      <c r="AT746" s="183" t="s">
        <v>1817</v>
      </c>
      <c r="AU746" s="183" t="str">
        <f t="shared" si="22"/>
        <v>LSM</v>
      </c>
      <c r="AV746" s="324">
        <f t="shared" si="23"/>
        <v>4355128</v>
      </c>
    </row>
    <row r="747" spans="1:48" x14ac:dyDescent="0.25">
      <c r="A747" s="319" t="s">
        <v>1867</v>
      </c>
      <c r="B747" s="319" t="s">
        <v>1843</v>
      </c>
      <c r="C747" s="319" t="s">
        <v>1868</v>
      </c>
      <c r="D747" s="319" t="s">
        <v>1882</v>
      </c>
      <c r="E747" s="320">
        <v>45832</v>
      </c>
      <c r="F747" s="319" t="s">
        <v>3213</v>
      </c>
      <c r="G747" s="319" t="s">
        <v>1884</v>
      </c>
      <c r="H747" s="319" t="s">
        <v>1577</v>
      </c>
      <c r="I747" s="319" t="s">
        <v>3214</v>
      </c>
      <c r="J747" s="319" t="s">
        <v>1633</v>
      </c>
      <c r="K747" s="319" t="s">
        <v>1369</v>
      </c>
      <c r="L747" s="320">
        <v>45832</v>
      </c>
      <c r="M747" s="319" t="s">
        <v>1886</v>
      </c>
      <c r="N747" s="319" t="s">
        <v>2075</v>
      </c>
      <c r="O747" s="320"/>
      <c r="P747" s="319" t="s">
        <v>3236</v>
      </c>
      <c r="Q747" s="319" t="s">
        <v>1534</v>
      </c>
      <c r="R747" s="322">
        <v>174963442</v>
      </c>
      <c r="S747" s="319" t="s">
        <v>89</v>
      </c>
      <c r="T747" s="321">
        <v>10755.07</v>
      </c>
      <c r="U747" s="319" t="s">
        <v>282</v>
      </c>
      <c r="V747" s="319" t="s">
        <v>3237</v>
      </c>
      <c r="W747" s="319" t="s">
        <v>1633</v>
      </c>
      <c r="X747" s="319" t="s">
        <v>1633</v>
      </c>
      <c r="Y747" s="319" t="s">
        <v>1633</v>
      </c>
      <c r="Z747" s="319" t="s">
        <v>1633</v>
      </c>
      <c r="AA747" s="319" t="s">
        <v>1874</v>
      </c>
      <c r="AB747" s="319" t="s">
        <v>1633</v>
      </c>
      <c r="AC747" s="320">
        <v>45833</v>
      </c>
      <c r="AD747" s="319"/>
      <c r="AE747" s="319"/>
      <c r="AF747" s="319" t="s">
        <v>1633</v>
      </c>
      <c r="AG747" s="319" t="s">
        <v>1633</v>
      </c>
      <c r="AH747" s="319" t="s">
        <v>3238</v>
      </c>
      <c r="AI747" s="319" t="s">
        <v>3239</v>
      </c>
      <c r="AJ747" s="325">
        <v>0</v>
      </c>
      <c r="AK747" s="319" t="s">
        <v>1633</v>
      </c>
      <c r="AL747" s="319" t="s">
        <v>1633</v>
      </c>
      <c r="AM747" s="319" t="s">
        <v>1633</v>
      </c>
      <c r="AN747" s="319" t="s">
        <v>1633</v>
      </c>
      <c r="AO747" s="319" t="s">
        <v>1633</v>
      </c>
      <c r="AP747" s="183" t="s">
        <v>1880</v>
      </c>
      <c r="AQ747" s="183" t="s">
        <v>2113</v>
      </c>
      <c r="AS747" s="183" t="s">
        <v>1636</v>
      </c>
      <c r="AT747" s="183" t="s">
        <v>1817</v>
      </c>
      <c r="AU747" s="183" t="str">
        <f t="shared" si="22"/>
        <v>LSM</v>
      </c>
      <c r="AV747" s="324">
        <f t="shared" si="23"/>
        <v>174963442</v>
      </c>
    </row>
    <row r="748" spans="1:48" x14ac:dyDescent="0.25">
      <c r="A748" s="319" t="s">
        <v>1867</v>
      </c>
      <c r="B748" s="319" t="s">
        <v>1843</v>
      </c>
      <c r="C748" s="319" t="s">
        <v>1868</v>
      </c>
      <c r="D748" s="319" t="s">
        <v>1882</v>
      </c>
      <c r="E748" s="320">
        <v>45832</v>
      </c>
      <c r="F748" s="319" t="s">
        <v>3213</v>
      </c>
      <c r="G748" s="319" t="s">
        <v>1884</v>
      </c>
      <c r="H748" s="319" t="s">
        <v>1582</v>
      </c>
      <c r="I748" s="319" t="s">
        <v>3214</v>
      </c>
      <c r="J748" s="319" t="s">
        <v>1633</v>
      </c>
      <c r="K748" s="319" t="s">
        <v>1374</v>
      </c>
      <c r="L748" s="320">
        <v>45832</v>
      </c>
      <c r="M748" s="319" t="s">
        <v>1886</v>
      </c>
      <c r="N748" s="319" t="s">
        <v>2075</v>
      </c>
      <c r="O748" s="320"/>
      <c r="P748" s="319" t="s">
        <v>3236</v>
      </c>
      <c r="Q748" s="319" t="s">
        <v>1534</v>
      </c>
      <c r="R748" s="322">
        <v>11429710</v>
      </c>
      <c r="S748" s="319" t="s">
        <v>89</v>
      </c>
      <c r="T748" s="321">
        <v>702.59</v>
      </c>
      <c r="U748" s="319" t="s">
        <v>282</v>
      </c>
      <c r="V748" s="319" t="s">
        <v>3237</v>
      </c>
      <c r="W748" s="319" t="s">
        <v>1633</v>
      </c>
      <c r="X748" s="319" t="s">
        <v>1633</v>
      </c>
      <c r="Y748" s="319" t="s">
        <v>1633</v>
      </c>
      <c r="Z748" s="319" t="s">
        <v>1633</v>
      </c>
      <c r="AA748" s="319" t="s">
        <v>1874</v>
      </c>
      <c r="AB748" s="319" t="s">
        <v>1633</v>
      </c>
      <c r="AC748" s="320">
        <v>45833</v>
      </c>
      <c r="AD748" s="319"/>
      <c r="AE748" s="319"/>
      <c r="AF748" s="319" t="s">
        <v>1633</v>
      </c>
      <c r="AG748" s="319" t="s">
        <v>1633</v>
      </c>
      <c r="AH748" s="319" t="s">
        <v>3238</v>
      </c>
      <c r="AI748" s="319" t="s">
        <v>3239</v>
      </c>
      <c r="AJ748" s="325">
        <v>0</v>
      </c>
      <c r="AK748" s="319" t="s">
        <v>1633</v>
      </c>
      <c r="AL748" s="319" t="s">
        <v>1633</v>
      </c>
      <c r="AM748" s="319" t="s">
        <v>1633</v>
      </c>
      <c r="AN748" s="319" t="s">
        <v>1633</v>
      </c>
      <c r="AO748" s="319" t="s">
        <v>1633</v>
      </c>
      <c r="AP748" s="183" t="s">
        <v>1880</v>
      </c>
      <c r="AQ748" s="183" t="s">
        <v>2113</v>
      </c>
      <c r="AS748" s="183" t="s">
        <v>1640</v>
      </c>
      <c r="AT748" s="183" t="s">
        <v>1817</v>
      </c>
      <c r="AU748" s="183" t="str">
        <f t="shared" si="22"/>
        <v>LSM</v>
      </c>
      <c r="AV748" s="324">
        <f t="shared" si="23"/>
        <v>11429710</v>
      </c>
    </row>
    <row r="749" spans="1:48" x14ac:dyDescent="0.25">
      <c r="A749" s="319" t="s">
        <v>1867</v>
      </c>
      <c r="B749" s="319" t="s">
        <v>1843</v>
      </c>
      <c r="C749" s="319" t="s">
        <v>1868</v>
      </c>
      <c r="D749" s="319" t="s">
        <v>1888</v>
      </c>
      <c r="E749" s="320">
        <v>45834</v>
      </c>
      <c r="F749" s="319" t="s">
        <v>1633</v>
      </c>
      <c r="G749" s="319" t="s">
        <v>1633</v>
      </c>
      <c r="H749" s="319" t="s">
        <v>3240</v>
      </c>
      <c r="I749" s="319" t="s">
        <v>3491</v>
      </c>
      <c r="J749" s="319" t="s">
        <v>1633</v>
      </c>
      <c r="K749" s="319" t="s">
        <v>454</v>
      </c>
      <c r="L749" s="320">
        <v>45834</v>
      </c>
      <c r="M749" s="319" t="s">
        <v>3216</v>
      </c>
      <c r="N749" s="319" t="s">
        <v>3492</v>
      </c>
      <c r="O749" s="320"/>
      <c r="P749" s="319" t="s">
        <v>3236</v>
      </c>
      <c r="Q749" s="319" t="s">
        <v>1534</v>
      </c>
      <c r="R749" s="322">
        <v>4220000</v>
      </c>
      <c r="S749" s="319" t="s">
        <v>89</v>
      </c>
      <c r="T749" s="321">
        <v>258.33999999999997</v>
      </c>
      <c r="U749" s="319" t="s">
        <v>282</v>
      </c>
      <c r="V749" s="319" t="s">
        <v>3237</v>
      </c>
      <c r="W749" s="319" t="s">
        <v>1633</v>
      </c>
      <c r="X749" s="319" t="s">
        <v>1633</v>
      </c>
      <c r="Y749" s="319" t="s">
        <v>1633</v>
      </c>
      <c r="Z749" s="319" t="s">
        <v>1633</v>
      </c>
      <c r="AA749" s="319" t="s">
        <v>1874</v>
      </c>
      <c r="AB749" s="319" t="s">
        <v>1633</v>
      </c>
      <c r="AC749" s="320">
        <v>45834</v>
      </c>
      <c r="AD749" s="319"/>
      <c r="AE749" s="319"/>
      <c r="AF749" s="319" t="s">
        <v>1633</v>
      </c>
      <c r="AG749" s="319" t="s">
        <v>3493</v>
      </c>
      <c r="AH749" s="319" t="s">
        <v>3238</v>
      </c>
      <c r="AI749" s="319" t="s">
        <v>3239</v>
      </c>
      <c r="AJ749" s="322">
        <v>20</v>
      </c>
      <c r="AK749" s="319" t="s">
        <v>1709</v>
      </c>
      <c r="AL749" s="323" t="s">
        <v>1877</v>
      </c>
      <c r="AM749" s="319" t="s">
        <v>1633</v>
      </c>
      <c r="AN749" s="319" t="s">
        <v>1633</v>
      </c>
      <c r="AO749" s="319" t="s">
        <v>1633</v>
      </c>
      <c r="AP749" s="183" t="s">
        <v>1880</v>
      </c>
      <c r="AQ749" s="183" t="s">
        <v>2113</v>
      </c>
      <c r="AS749" s="183" t="s">
        <v>1641</v>
      </c>
      <c r="AT749" s="183" t="s">
        <v>1817</v>
      </c>
      <c r="AU749" s="183" t="str">
        <f t="shared" si="22"/>
        <v>LSM</v>
      </c>
      <c r="AV749" s="324">
        <f t="shared" si="23"/>
        <v>4220000</v>
      </c>
    </row>
    <row r="750" spans="1:48" x14ac:dyDescent="0.25">
      <c r="A750" s="319" t="s">
        <v>1867</v>
      </c>
      <c r="B750" s="319" t="s">
        <v>1843</v>
      </c>
      <c r="C750" s="319" t="s">
        <v>1868</v>
      </c>
      <c r="D750" s="319" t="s">
        <v>1869</v>
      </c>
      <c r="E750" s="320">
        <v>45834</v>
      </c>
      <c r="F750" s="319" t="s">
        <v>3494</v>
      </c>
      <c r="G750" s="319" t="s">
        <v>1633</v>
      </c>
      <c r="H750" s="319" t="s">
        <v>3295</v>
      </c>
      <c r="I750" s="319" t="s">
        <v>3495</v>
      </c>
      <c r="J750" s="319" t="s">
        <v>1633</v>
      </c>
      <c r="K750" s="319" t="s">
        <v>1635</v>
      </c>
      <c r="L750" s="320">
        <v>45834</v>
      </c>
      <c r="M750" s="319" t="s">
        <v>3216</v>
      </c>
      <c r="N750" s="319" t="s">
        <v>1633</v>
      </c>
      <c r="O750" s="320"/>
      <c r="P750" s="319" t="s">
        <v>3236</v>
      </c>
      <c r="Q750" s="319" t="s">
        <v>89</v>
      </c>
      <c r="R750" s="321">
        <v>1.29</v>
      </c>
      <c r="S750" s="319" t="s">
        <v>89</v>
      </c>
      <c r="T750" s="321">
        <v>1.29</v>
      </c>
      <c r="U750" s="319" t="s">
        <v>282</v>
      </c>
      <c r="V750" s="319" t="s">
        <v>3237</v>
      </c>
      <c r="W750" s="319" t="s">
        <v>1633</v>
      </c>
      <c r="X750" s="319" t="s">
        <v>1633</v>
      </c>
      <c r="Y750" s="319" t="s">
        <v>1633</v>
      </c>
      <c r="Z750" s="319" t="s">
        <v>1633</v>
      </c>
      <c r="AA750" s="319" t="s">
        <v>1874</v>
      </c>
      <c r="AB750" s="319" t="s">
        <v>1633</v>
      </c>
      <c r="AC750" s="320">
        <v>45834</v>
      </c>
      <c r="AD750" s="319"/>
      <c r="AE750" s="319"/>
      <c r="AF750" s="319" t="s">
        <v>1633</v>
      </c>
      <c r="AG750" s="319" t="s">
        <v>1633</v>
      </c>
      <c r="AH750" s="319" t="s">
        <v>3238</v>
      </c>
      <c r="AI750" s="319" t="s">
        <v>3239</v>
      </c>
      <c r="AJ750" s="322">
        <v>12</v>
      </c>
      <c r="AK750" s="319" t="s">
        <v>1709</v>
      </c>
      <c r="AL750" s="323" t="s">
        <v>1877</v>
      </c>
      <c r="AM750" s="319" t="s">
        <v>2440</v>
      </c>
      <c r="AN750" s="319" t="s">
        <v>2441</v>
      </c>
      <c r="AO750" s="319" t="s">
        <v>1633</v>
      </c>
      <c r="AP750" s="183" t="s">
        <v>2861</v>
      </c>
      <c r="AQ750" s="183" t="s">
        <v>2113</v>
      </c>
      <c r="AS750" s="183" t="s">
        <v>1634</v>
      </c>
      <c r="AT750" s="183" t="s">
        <v>1817</v>
      </c>
      <c r="AU750" s="183" t="str">
        <f t="shared" si="22"/>
        <v>LSM</v>
      </c>
      <c r="AV750" s="324">
        <f t="shared" si="23"/>
        <v>21285</v>
      </c>
    </row>
    <row r="751" spans="1:48" x14ac:dyDescent="0.25">
      <c r="A751" s="319" t="s">
        <v>1867</v>
      </c>
      <c r="B751" s="319" t="s">
        <v>1843</v>
      </c>
      <c r="C751" s="319" t="s">
        <v>1868</v>
      </c>
      <c r="D751" s="319" t="s">
        <v>1882</v>
      </c>
      <c r="E751" s="320">
        <v>45838</v>
      </c>
      <c r="F751" s="319" t="s">
        <v>3219</v>
      </c>
      <c r="G751" s="319" t="s">
        <v>1884</v>
      </c>
      <c r="H751" s="319" t="s">
        <v>1577</v>
      </c>
      <c r="I751" s="319" t="s">
        <v>3220</v>
      </c>
      <c r="J751" s="319" t="s">
        <v>1633</v>
      </c>
      <c r="K751" s="319" t="s">
        <v>1369</v>
      </c>
      <c r="L751" s="320">
        <v>45838</v>
      </c>
      <c r="M751" s="319" t="s">
        <v>1886</v>
      </c>
      <c r="N751" s="319" t="s">
        <v>3221</v>
      </c>
      <c r="O751" s="320"/>
      <c r="P751" s="319" t="s">
        <v>3236</v>
      </c>
      <c r="Q751" s="319" t="s">
        <v>1534</v>
      </c>
      <c r="R751" s="322">
        <v>1228612</v>
      </c>
      <c r="S751" s="319" t="s">
        <v>89</v>
      </c>
      <c r="T751" s="321">
        <v>75.209999999999994</v>
      </c>
      <c r="U751" s="319" t="s">
        <v>282</v>
      </c>
      <c r="V751" s="319" t="s">
        <v>3237</v>
      </c>
      <c r="W751" s="319" t="s">
        <v>1633</v>
      </c>
      <c r="X751" s="319" t="s">
        <v>1633</v>
      </c>
      <c r="Y751" s="319" t="s">
        <v>1633</v>
      </c>
      <c r="Z751" s="319" t="s">
        <v>1633</v>
      </c>
      <c r="AA751" s="319" t="s">
        <v>1874</v>
      </c>
      <c r="AB751" s="319" t="s">
        <v>1633</v>
      </c>
      <c r="AC751" s="320">
        <v>45838</v>
      </c>
      <c r="AD751" s="319"/>
      <c r="AE751" s="319"/>
      <c r="AF751" s="319" t="s">
        <v>1633</v>
      </c>
      <c r="AG751" s="319" t="s">
        <v>1633</v>
      </c>
      <c r="AH751" s="319" t="s">
        <v>3238</v>
      </c>
      <c r="AI751" s="319" t="s">
        <v>3239</v>
      </c>
      <c r="AJ751" s="325">
        <v>0</v>
      </c>
      <c r="AK751" s="319" t="s">
        <v>1633</v>
      </c>
      <c r="AL751" s="319" t="s">
        <v>1633</v>
      </c>
      <c r="AM751" s="319" t="s">
        <v>1633</v>
      </c>
      <c r="AN751" s="319" t="s">
        <v>1633</v>
      </c>
      <c r="AO751" s="319" t="s">
        <v>1633</v>
      </c>
      <c r="AP751" s="183" t="s">
        <v>1880</v>
      </c>
      <c r="AQ751" s="183" t="s">
        <v>2113</v>
      </c>
      <c r="AS751" s="183" t="s">
        <v>1636</v>
      </c>
      <c r="AT751" s="183" t="s">
        <v>1817</v>
      </c>
      <c r="AU751" s="183" t="str">
        <f t="shared" si="22"/>
        <v>LSM</v>
      </c>
      <c r="AV751" s="324">
        <f t="shared" si="23"/>
        <v>1228612</v>
      </c>
    </row>
    <row r="752" spans="1:48" x14ac:dyDescent="0.25">
      <c r="A752" s="319" t="s">
        <v>1867</v>
      </c>
      <c r="B752" s="319" t="s">
        <v>1843</v>
      </c>
      <c r="C752" s="319" t="s">
        <v>1868</v>
      </c>
      <c r="D752" s="319" t="s">
        <v>1893</v>
      </c>
      <c r="E752" s="320">
        <v>45838</v>
      </c>
      <c r="F752" s="319" t="s">
        <v>1894</v>
      </c>
      <c r="G752" s="319" t="s">
        <v>1895</v>
      </c>
      <c r="H752" s="319" t="s">
        <v>1585</v>
      </c>
      <c r="I752" s="319" t="s">
        <v>3222</v>
      </c>
      <c r="J752" s="319" t="s">
        <v>1633</v>
      </c>
      <c r="K752" s="319" t="s">
        <v>1376</v>
      </c>
      <c r="L752" s="320">
        <v>45838</v>
      </c>
      <c r="M752" s="319" t="s">
        <v>1897</v>
      </c>
      <c r="N752" s="319" t="s">
        <v>1898</v>
      </c>
      <c r="O752" s="320"/>
      <c r="P752" s="319" t="s">
        <v>3236</v>
      </c>
      <c r="Q752" s="319" t="s">
        <v>1534</v>
      </c>
      <c r="R752" s="322">
        <v>59746812</v>
      </c>
      <c r="S752" s="319" t="s">
        <v>89</v>
      </c>
      <c r="T752" s="321">
        <v>3854.63</v>
      </c>
      <c r="U752" s="319" t="s">
        <v>282</v>
      </c>
      <c r="V752" s="319" t="s">
        <v>3237</v>
      </c>
      <c r="W752" s="319" t="s">
        <v>1633</v>
      </c>
      <c r="X752" s="319" t="s">
        <v>1633</v>
      </c>
      <c r="Y752" s="319" t="s">
        <v>1633</v>
      </c>
      <c r="Z752" s="319" t="s">
        <v>1633</v>
      </c>
      <c r="AA752" s="319" t="s">
        <v>1874</v>
      </c>
      <c r="AB752" s="319" t="s">
        <v>1633</v>
      </c>
      <c r="AC752" s="320">
        <v>45838</v>
      </c>
      <c r="AD752" s="319"/>
      <c r="AE752" s="319"/>
      <c r="AF752" s="319" t="s">
        <v>1633</v>
      </c>
      <c r="AG752" s="319" t="s">
        <v>1633</v>
      </c>
      <c r="AH752" s="319" t="s">
        <v>3238</v>
      </c>
      <c r="AI752" s="319" t="s">
        <v>3239</v>
      </c>
      <c r="AJ752" s="325">
        <v>0</v>
      </c>
      <c r="AK752" s="319" t="s">
        <v>1633</v>
      </c>
      <c r="AL752" s="319" t="s">
        <v>1633</v>
      </c>
      <c r="AM752" s="319" t="s">
        <v>1633</v>
      </c>
      <c r="AN752" s="319" t="s">
        <v>1633</v>
      </c>
      <c r="AO752" s="319" t="s">
        <v>1633</v>
      </c>
      <c r="AP752" s="183" t="s">
        <v>1880</v>
      </c>
      <c r="AQ752" s="183" t="s">
        <v>2113</v>
      </c>
      <c r="AS752" s="183" t="s">
        <v>1636</v>
      </c>
      <c r="AT752" s="183" t="s">
        <v>1817</v>
      </c>
      <c r="AU752" s="183" t="str">
        <f t="shared" si="22"/>
        <v>LSM</v>
      </c>
      <c r="AV752" s="324">
        <f t="shared" si="23"/>
        <v>59746812</v>
      </c>
    </row>
    <row r="753" spans="1:48" x14ac:dyDescent="0.25">
      <c r="A753" s="319" t="s">
        <v>1867</v>
      </c>
      <c r="B753" s="319" t="s">
        <v>1843</v>
      </c>
      <c r="C753" s="319" t="s">
        <v>1868</v>
      </c>
      <c r="D753" s="319" t="s">
        <v>1893</v>
      </c>
      <c r="E753" s="320">
        <v>45838</v>
      </c>
      <c r="F753" s="319" t="s">
        <v>2357</v>
      </c>
      <c r="G753" s="319" t="s">
        <v>1918</v>
      </c>
      <c r="H753" s="319" t="s">
        <v>1588</v>
      </c>
      <c r="I753" s="319" t="s">
        <v>3223</v>
      </c>
      <c r="J753" s="319" t="s">
        <v>1633</v>
      </c>
      <c r="K753" s="319" t="s">
        <v>1638</v>
      </c>
      <c r="L753" s="320">
        <v>45838</v>
      </c>
      <c r="M753" s="319" t="s">
        <v>3224</v>
      </c>
      <c r="N753" s="319" t="s">
        <v>1633</v>
      </c>
      <c r="O753" s="320"/>
      <c r="P753" s="319" t="s">
        <v>3236</v>
      </c>
      <c r="Q753" s="319" t="s">
        <v>1534</v>
      </c>
      <c r="R753" s="322">
        <v>26729405</v>
      </c>
      <c r="S753" s="319" t="s">
        <v>89</v>
      </c>
      <c r="T753" s="321">
        <v>1643.98</v>
      </c>
      <c r="U753" s="319" t="s">
        <v>282</v>
      </c>
      <c r="V753" s="319" t="s">
        <v>3237</v>
      </c>
      <c r="W753" s="319" t="s">
        <v>1633</v>
      </c>
      <c r="X753" s="319" t="s">
        <v>1633</v>
      </c>
      <c r="Y753" s="319" t="s">
        <v>1633</v>
      </c>
      <c r="Z753" s="319" t="s">
        <v>1633</v>
      </c>
      <c r="AA753" s="319" t="s">
        <v>1874</v>
      </c>
      <c r="AB753" s="319" t="s">
        <v>1633</v>
      </c>
      <c r="AC753" s="320">
        <v>45838</v>
      </c>
      <c r="AD753" s="319"/>
      <c r="AE753" s="319"/>
      <c r="AF753" s="319" t="s">
        <v>1633</v>
      </c>
      <c r="AG753" s="319" t="s">
        <v>1633</v>
      </c>
      <c r="AH753" s="319" t="s">
        <v>3238</v>
      </c>
      <c r="AI753" s="319" t="s">
        <v>3239</v>
      </c>
      <c r="AJ753" s="325">
        <v>0</v>
      </c>
      <c r="AK753" s="319" t="s">
        <v>1633</v>
      </c>
      <c r="AL753" s="319" t="s">
        <v>1633</v>
      </c>
      <c r="AM753" s="319" t="s">
        <v>1633</v>
      </c>
      <c r="AN753" s="319" t="s">
        <v>1633</v>
      </c>
      <c r="AO753" s="319" t="s">
        <v>1633</v>
      </c>
      <c r="AP753" s="183" t="s">
        <v>1880</v>
      </c>
      <c r="AQ753" s="183" t="s">
        <v>2113</v>
      </c>
      <c r="AS753" s="183" t="s">
        <v>1636</v>
      </c>
      <c r="AT753" s="183" t="s">
        <v>1817</v>
      </c>
      <c r="AU753" s="183" t="str">
        <f t="shared" si="22"/>
        <v>LSM</v>
      </c>
      <c r="AV753" s="324">
        <f t="shared" si="23"/>
        <v>26729405</v>
      </c>
    </row>
    <row r="754" spans="1:48" x14ac:dyDescent="0.25">
      <c r="A754" s="319" t="s">
        <v>1867</v>
      </c>
      <c r="B754" s="319" t="s">
        <v>1843</v>
      </c>
      <c r="C754" s="319" t="s">
        <v>1868</v>
      </c>
      <c r="D754" s="319" t="s">
        <v>1893</v>
      </c>
      <c r="E754" s="320">
        <v>45838</v>
      </c>
      <c r="F754" s="319" t="s">
        <v>2847</v>
      </c>
      <c r="G754" s="319" t="s">
        <v>2848</v>
      </c>
      <c r="H754" s="319" t="s">
        <v>1585</v>
      </c>
      <c r="I754" s="319" t="s">
        <v>3225</v>
      </c>
      <c r="J754" s="319" t="s">
        <v>1633</v>
      </c>
      <c r="K754" s="319" t="s">
        <v>1376</v>
      </c>
      <c r="L754" s="320">
        <v>45838</v>
      </c>
      <c r="M754" s="319" t="s">
        <v>3224</v>
      </c>
      <c r="N754" s="319" t="s">
        <v>1633</v>
      </c>
      <c r="O754" s="320"/>
      <c r="P754" s="319" t="s">
        <v>3236</v>
      </c>
      <c r="Q754" s="319" t="s">
        <v>1534</v>
      </c>
      <c r="R754" s="322">
        <v>-18634122</v>
      </c>
      <c r="S754" s="319" t="s">
        <v>89</v>
      </c>
      <c r="T754" s="321">
        <v>-1154.24</v>
      </c>
      <c r="U754" s="319" t="s">
        <v>282</v>
      </c>
      <c r="V754" s="319" t="s">
        <v>3237</v>
      </c>
      <c r="W754" s="319" t="s">
        <v>1633</v>
      </c>
      <c r="X754" s="319" t="s">
        <v>1633</v>
      </c>
      <c r="Y754" s="319" t="s">
        <v>1633</v>
      </c>
      <c r="Z754" s="319" t="s">
        <v>1633</v>
      </c>
      <c r="AA754" s="319" t="s">
        <v>1874</v>
      </c>
      <c r="AB754" s="319" t="s">
        <v>1633</v>
      </c>
      <c r="AC754" s="320">
        <v>45838</v>
      </c>
      <c r="AD754" s="319"/>
      <c r="AE754" s="319"/>
      <c r="AF754" s="319" t="s">
        <v>1633</v>
      </c>
      <c r="AG754" s="319" t="s">
        <v>1633</v>
      </c>
      <c r="AH754" s="319" t="s">
        <v>3238</v>
      </c>
      <c r="AI754" s="319" t="s">
        <v>3239</v>
      </c>
      <c r="AJ754" s="325">
        <v>0</v>
      </c>
      <c r="AK754" s="319" t="s">
        <v>1633</v>
      </c>
      <c r="AL754" s="319" t="s">
        <v>1633</v>
      </c>
      <c r="AM754" s="319" t="s">
        <v>1633</v>
      </c>
      <c r="AN754" s="319" t="s">
        <v>1633</v>
      </c>
      <c r="AO754" s="319" t="s">
        <v>1633</v>
      </c>
      <c r="AP754" s="183" t="s">
        <v>1880</v>
      </c>
      <c r="AQ754" s="183" t="s">
        <v>2113</v>
      </c>
      <c r="AS754" s="183" t="s">
        <v>1636</v>
      </c>
      <c r="AT754" s="183" t="s">
        <v>1817</v>
      </c>
      <c r="AU754" s="183" t="str">
        <f t="shared" si="22"/>
        <v>LSM</v>
      </c>
      <c r="AV754" s="324">
        <f t="shared" si="23"/>
        <v>-18634122</v>
      </c>
    </row>
    <row r="755" spans="1:48" x14ac:dyDescent="0.25">
      <c r="A755" s="319" t="s">
        <v>1867</v>
      </c>
      <c r="B755" s="319" t="s">
        <v>1843</v>
      </c>
      <c r="C755" s="319" t="s">
        <v>1868</v>
      </c>
      <c r="D755" s="319" t="s">
        <v>1893</v>
      </c>
      <c r="E755" s="320">
        <v>45838</v>
      </c>
      <c r="F755" s="319" t="s">
        <v>2855</v>
      </c>
      <c r="G755" s="319" t="s">
        <v>2856</v>
      </c>
      <c r="H755" s="319" t="s">
        <v>1579</v>
      </c>
      <c r="I755" s="319" t="s">
        <v>3226</v>
      </c>
      <c r="J755" s="319" t="s">
        <v>1633</v>
      </c>
      <c r="K755" s="319" t="s">
        <v>1371</v>
      </c>
      <c r="L755" s="320">
        <v>45838</v>
      </c>
      <c r="M755" s="319" t="s">
        <v>2560</v>
      </c>
      <c r="N755" s="319" t="s">
        <v>1898</v>
      </c>
      <c r="O755" s="320"/>
      <c r="P755" s="319" t="s">
        <v>3236</v>
      </c>
      <c r="Q755" s="319" t="s">
        <v>1534</v>
      </c>
      <c r="R755" s="322">
        <v>17621270</v>
      </c>
      <c r="S755" s="319" t="s">
        <v>89</v>
      </c>
      <c r="T755" s="321">
        <v>1062.29</v>
      </c>
      <c r="U755" s="319" t="s">
        <v>282</v>
      </c>
      <c r="V755" s="319" t="s">
        <v>3237</v>
      </c>
      <c r="W755" s="319" t="s">
        <v>1633</v>
      </c>
      <c r="X755" s="319" t="s">
        <v>1633</v>
      </c>
      <c r="Y755" s="319" t="s">
        <v>1633</v>
      </c>
      <c r="Z755" s="319" t="s">
        <v>1633</v>
      </c>
      <c r="AA755" s="319" t="s">
        <v>1874</v>
      </c>
      <c r="AB755" s="319" t="s">
        <v>1633</v>
      </c>
      <c r="AC755" s="320">
        <v>45838</v>
      </c>
      <c r="AD755" s="319"/>
      <c r="AE755" s="319"/>
      <c r="AF755" s="319" t="s">
        <v>1633</v>
      </c>
      <c r="AG755" s="319" t="s">
        <v>1633</v>
      </c>
      <c r="AH755" s="319" t="s">
        <v>3238</v>
      </c>
      <c r="AI755" s="319" t="s">
        <v>3239</v>
      </c>
      <c r="AJ755" s="325">
        <v>0</v>
      </c>
      <c r="AK755" s="319" t="s">
        <v>1633</v>
      </c>
      <c r="AL755" s="319" t="s">
        <v>1633</v>
      </c>
      <c r="AM755" s="319" t="s">
        <v>1633</v>
      </c>
      <c r="AN755" s="319" t="s">
        <v>1633</v>
      </c>
      <c r="AO755" s="319" t="s">
        <v>1633</v>
      </c>
      <c r="AP755" s="183" t="s">
        <v>1880</v>
      </c>
      <c r="AQ755" s="183" t="s">
        <v>2113</v>
      </c>
      <c r="AS755" s="183" t="s">
        <v>1636</v>
      </c>
      <c r="AT755" s="183" t="s">
        <v>1817</v>
      </c>
      <c r="AU755" s="183" t="str">
        <f t="shared" si="22"/>
        <v>LSM</v>
      </c>
      <c r="AV755" s="324">
        <f t="shared" si="23"/>
        <v>17621270</v>
      </c>
    </row>
    <row r="756" spans="1:48" x14ac:dyDescent="0.25">
      <c r="A756" s="319" t="s">
        <v>1867</v>
      </c>
      <c r="B756" s="319" t="s">
        <v>1843</v>
      </c>
      <c r="C756" s="319" t="s">
        <v>1868</v>
      </c>
      <c r="D756" s="319" t="s">
        <v>1882</v>
      </c>
      <c r="E756" s="320">
        <v>45838</v>
      </c>
      <c r="F756" s="319" t="s">
        <v>3232</v>
      </c>
      <c r="G756" s="319" t="s">
        <v>1884</v>
      </c>
      <c r="H756" s="319" t="s">
        <v>1577</v>
      </c>
      <c r="I756" s="319" t="s">
        <v>3233</v>
      </c>
      <c r="J756" s="319" t="s">
        <v>1633</v>
      </c>
      <c r="K756" s="319" t="s">
        <v>1369</v>
      </c>
      <c r="L756" s="320">
        <v>45838</v>
      </c>
      <c r="M756" s="319" t="s">
        <v>1886</v>
      </c>
      <c r="N756" s="319" t="s">
        <v>3006</v>
      </c>
      <c r="O756" s="320"/>
      <c r="P756" s="319" t="s">
        <v>3236</v>
      </c>
      <c r="Q756" s="319" t="s">
        <v>1534</v>
      </c>
      <c r="R756" s="322">
        <v>55846</v>
      </c>
      <c r="S756" s="319" t="s">
        <v>89</v>
      </c>
      <c r="T756" s="321">
        <v>3.42</v>
      </c>
      <c r="U756" s="319" t="s">
        <v>282</v>
      </c>
      <c r="V756" s="319" t="s">
        <v>3237</v>
      </c>
      <c r="W756" s="319" t="s">
        <v>1633</v>
      </c>
      <c r="X756" s="319" t="s">
        <v>1633</v>
      </c>
      <c r="Y756" s="319" t="s">
        <v>1633</v>
      </c>
      <c r="Z756" s="319" t="s">
        <v>1633</v>
      </c>
      <c r="AA756" s="319" t="s">
        <v>1874</v>
      </c>
      <c r="AB756" s="319" t="s">
        <v>1633</v>
      </c>
      <c r="AC756" s="320">
        <v>45840</v>
      </c>
      <c r="AD756" s="319"/>
      <c r="AE756" s="319"/>
      <c r="AF756" s="319" t="s">
        <v>1633</v>
      </c>
      <c r="AG756" s="319" t="s">
        <v>1633</v>
      </c>
      <c r="AH756" s="319" t="s">
        <v>3238</v>
      </c>
      <c r="AI756" s="319" t="s">
        <v>3239</v>
      </c>
      <c r="AJ756" s="325">
        <v>0</v>
      </c>
      <c r="AK756" s="319" t="s">
        <v>1633</v>
      </c>
      <c r="AL756" s="319" t="s">
        <v>1633</v>
      </c>
      <c r="AM756" s="319" t="s">
        <v>1633</v>
      </c>
      <c r="AN756" s="319" t="s">
        <v>1633</v>
      </c>
      <c r="AO756" s="319" t="s">
        <v>1633</v>
      </c>
      <c r="AP756" s="183" t="s">
        <v>1880</v>
      </c>
      <c r="AQ756" s="183" t="s">
        <v>2113</v>
      </c>
      <c r="AS756" s="183" t="s">
        <v>1636</v>
      </c>
      <c r="AT756" s="183" t="s">
        <v>1817</v>
      </c>
      <c r="AU756" s="183" t="str">
        <f t="shared" si="22"/>
        <v>LSM</v>
      </c>
      <c r="AV756" s="324">
        <f t="shared" si="23"/>
        <v>55846</v>
      </c>
    </row>
    <row r="757" spans="1:48" x14ac:dyDescent="0.25">
      <c r="A757" s="319" t="s">
        <v>1867</v>
      </c>
      <c r="B757" s="319" t="s">
        <v>1843</v>
      </c>
      <c r="C757" s="319" t="s">
        <v>1868</v>
      </c>
      <c r="D757" s="319" t="s">
        <v>1917</v>
      </c>
      <c r="E757" s="320">
        <v>45838</v>
      </c>
      <c r="F757" s="319" t="s">
        <v>3234</v>
      </c>
      <c r="G757" s="319" t="s">
        <v>2413</v>
      </c>
      <c r="H757" s="319" t="s">
        <v>1583</v>
      </c>
      <c r="I757" s="319" t="s">
        <v>3235</v>
      </c>
      <c r="J757" s="319" t="s">
        <v>1633</v>
      </c>
      <c r="K757" s="319" t="s">
        <v>1584</v>
      </c>
      <c r="L757" s="320">
        <v>45838</v>
      </c>
      <c r="M757" s="319" t="s">
        <v>3224</v>
      </c>
      <c r="N757" s="319" t="s">
        <v>1976</v>
      </c>
      <c r="O757" s="320"/>
      <c r="P757" s="319" t="s">
        <v>3236</v>
      </c>
      <c r="Q757" s="319" t="s">
        <v>1534</v>
      </c>
      <c r="R757" s="322">
        <v>3949904</v>
      </c>
      <c r="S757" s="319" t="s">
        <v>89</v>
      </c>
      <c r="T757" s="321">
        <v>243.33</v>
      </c>
      <c r="U757" s="319" t="s">
        <v>282</v>
      </c>
      <c r="V757" s="319" t="s">
        <v>3237</v>
      </c>
      <c r="W757" s="319" t="s">
        <v>1633</v>
      </c>
      <c r="X757" s="319" t="s">
        <v>1633</v>
      </c>
      <c r="Y757" s="319" t="s">
        <v>1633</v>
      </c>
      <c r="Z757" s="319" t="s">
        <v>1633</v>
      </c>
      <c r="AA757" s="319" t="s">
        <v>1874</v>
      </c>
      <c r="AB757" s="319" t="s">
        <v>1633</v>
      </c>
      <c r="AC757" s="320">
        <v>45840</v>
      </c>
      <c r="AD757" s="319"/>
      <c r="AE757" s="319"/>
      <c r="AF757" s="319" t="s">
        <v>1633</v>
      </c>
      <c r="AG757" s="319" t="s">
        <v>1633</v>
      </c>
      <c r="AH757" s="319" t="s">
        <v>3238</v>
      </c>
      <c r="AI757" s="319" t="s">
        <v>3239</v>
      </c>
      <c r="AJ757" s="325">
        <v>0</v>
      </c>
      <c r="AK757" s="319" t="s">
        <v>1633</v>
      </c>
      <c r="AL757" s="319" t="s">
        <v>1633</v>
      </c>
      <c r="AM757" s="319" t="s">
        <v>1633</v>
      </c>
      <c r="AN757" s="319" t="s">
        <v>1633</v>
      </c>
      <c r="AO757" s="319" t="s">
        <v>1633</v>
      </c>
      <c r="AP757" s="183" t="b">
        <v>0</v>
      </c>
      <c r="AQ757" s="183" t="s">
        <v>2113</v>
      </c>
      <c r="AS757" s="183" t="s">
        <v>1636</v>
      </c>
      <c r="AT757" s="183" t="s">
        <v>1817</v>
      </c>
      <c r="AU757" s="183" t="str">
        <f t="shared" si="22"/>
        <v>LSM</v>
      </c>
      <c r="AV757" s="324">
        <f t="shared" si="23"/>
        <v>3949904</v>
      </c>
    </row>
    <row r="758" spans="1:48" x14ac:dyDescent="0.25">
      <c r="A758" s="319" t="s">
        <v>1867</v>
      </c>
      <c r="B758" s="319" t="s">
        <v>1833</v>
      </c>
      <c r="C758" s="319" t="s">
        <v>1868</v>
      </c>
      <c r="D758" s="319" t="s">
        <v>1869</v>
      </c>
      <c r="E758" s="320">
        <v>45757</v>
      </c>
      <c r="F758" s="319" t="s">
        <v>3496</v>
      </c>
      <c r="G758" s="319" t="s">
        <v>1633</v>
      </c>
      <c r="H758" s="319" t="s">
        <v>3295</v>
      </c>
      <c r="I758" s="319" t="s">
        <v>3497</v>
      </c>
      <c r="J758" s="319" t="s">
        <v>1633</v>
      </c>
      <c r="K758" s="319" t="s">
        <v>1635</v>
      </c>
      <c r="L758" s="320">
        <v>45757</v>
      </c>
      <c r="M758" s="319" t="s">
        <v>2703</v>
      </c>
      <c r="N758" s="319" t="s">
        <v>1633</v>
      </c>
      <c r="O758" s="320"/>
      <c r="P758" s="319" t="s">
        <v>3236</v>
      </c>
      <c r="Q758" s="319" t="s">
        <v>89</v>
      </c>
      <c r="R758" s="321">
        <v>8.5299999999999994</v>
      </c>
      <c r="S758" s="319" t="s">
        <v>89</v>
      </c>
      <c r="T758" s="321">
        <v>8.5299999999999994</v>
      </c>
      <c r="U758" s="319" t="s">
        <v>282</v>
      </c>
      <c r="V758" s="319" t="s">
        <v>3237</v>
      </c>
      <c r="W758" s="319" t="s">
        <v>1633</v>
      </c>
      <c r="X758" s="319" t="s">
        <v>1633</v>
      </c>
      <c r="Y758" s="319" t="s">
        <v>1633</v>
      </c>
      <c r="Z758" s="319" t="s">
        <v>1633</v>
      </c>
      <c r="AA758" s="319" t="s">
        <v>1874</v>
      </c>
      <c r="AB758" s="319" t="s">
        <v>1633</v>
      </c>
      <c r="AC758" s="320">
        <v>45757</v>
      </c>
      <c r="AD758" s="319"/>
      <c r="AE758" s="319"/>
      <c r="AF758" s="319" t="s">
        <v>1633</v>
      </c>
      <c r="AG758" s="319" t="s">
        <v>1633</v>
      </c>
      <c r="AH758" s="319" t="s">
        <v>3238</v>
      </c>
      <c r="AI758" s="319" t="s">
        <v>3239</v>
      </c>
      <c r="AJ758" s="322">
        <v>2</v>
      </c>
      <c r="AK758" s="319" t="s">
        <v>2039</v>
      </c>
      <c r="AL758" s="323" t="s">
        <v>1877</v>
      </c>
      <c r="AM758" s="319" t="s">
        <v>2054</v>
      </c>
      <c r="AN758" s="319" t="s">
        <v>2055</v>
      </c>
      <c r="AO758" s="319" t="s">
        <v>1633</v>
      </c>
      <c r="AP758" s="183" t="s">
        <v>1880</v>
      </c>
      <c r="AQ758" s="183" t="s">
        <v>2113</v>
      </c>
      <c r="AS758" s="183" t="s">
        <v>1634</v>
      </c>
      <c r="AT758" s="183" t="s">
        <v>1817</v>
      </c>
      <c r="AU758" s="183" t="str">
        <f t="shared" si="22"/>
        <v>LSM</v>
      </c>
      <c r="AV758" s="324">
        <f t="shared" si="23"/>
        <v>140745</v>
      </c>
    </row>
    <row r="759" spans="1:48" x14ac:dyDescent="0.25">
      <c r="A759" s="319" t="s">
        <v>1867</v>
      </c>
      <c r="B759" s="319" t="s">
        <v>1833</v>
      </c>
      <c r="C759" s="319" t="s">
        <v>1868</v>
      </c>
      <c r="D759" s="319" t="s">
        <v>1869</v>
      </c>
      <c r="E759" s="320">
        <v>45757</v>
      </c>
      <c r="F759" s="319" t="s">
        <v>3498</v>
      </c>
      <c r="G759" s="319" t="s">
        <v>1633</v>
      </c>
      <c r="H759" s="319" t="s">
        <v>3295</v>
      </c>
      <c r="I759" s="319" t="s">
        <v>3497</v>
      </c>
      <c r="J759" s="319" t="s">
        <v>1633</v>
      </c>
      <c r="K759" s="319" t="s">
        <v>1635</v>
      </c>
      <c r="L759" s="320">
        <v>45757</v>
      </c>
      <c r="M759" s="319" t="s">
        <v>2703</v>
      </c>
      <c r="N759" s="319" t="s">
        <v>1633</v>
      </c>
      <c r="O759" s="320"/>
      <c r="P759" s="319" t="s">
        <v>3236</v>
      </c>
      <c r="Q759" s="319" t="s">
        <v>89</v>
      </c>
      <c r="R759" s="321">
        <v>5.71</v>
      </c>
      <c r="S759" s="319" t="s">
        <v>89</v>
      </c>
      <c r="T759" s="321">
        <v>5.71</v>
      </c>
      <c r="U759" s="319" t="s">
        <v>282</v>
      </c>
      <c r="V759" s="319" t="s">
        <v>3237</v>
      </c>
      <c r="W759" s="319" t="s">
        <v>1633</v>
      </c>
      <c r="X759" s="319" t="s">
        <v>1633</v>
      </c>
      <c r="Y759" s="319" t="s">
        <v>1633</v>
      </c>
      <c r="Z759" s="319" t="s">
        <v>1633</v>
      </c>
      <c r="AA759" s="319" t="s">
        <v>1874</v>
      </c>
      <c r="AB759" s="319" t="s">
        <v>1633</v>
      </c>
      <c r="AC759" s="320">
        <v>45757</v>
      </c>
      <c r="AD759" s="319"/>
      <c r="AE759" s="319"/>
      <c r="AF759" s="319" t="s">
        <v>1633</v>
      </c>
      <c r="AG759" s="319" t="s">
        <v>1633</v>
      </c>
      <c r="AH759" s="319" t="s">
        <v>3238</v>
      </c>
      <c r="AI759" s="319" t="s">
        <v>3239</v>
      </c>
      <c r="AJ759" s="322">
        <v>2</v>
      </c>
      <c r="AK759" s="319" t="s">
        <v>1709</v>
      </c>
      <c r="AL759" s="323" t="s">
        <v>1877</v>
      </c>
      <c r="AM759" s="319" t="s">
        <v>3499</v>
      </c>
      <c r="AN759" s="319" t="s">
        <v>3500</v>
      </c>
      <c r="AO759" s="319" t="s">
        <v>1633</v>
      </c>
      <c r="AP759" s="183" t="s">
        <v>1880</v>
      </c>
      <c r="AQ759" s="183" t="s">
        <v>2113</v>
      </c>
      <c r="AS759" s="183" t="s">
        <v>1634</v>
      </c>
      <c r="AT759" s="183" t="s">
        <v>1817</v>
      </c>
      <c r="AU759" s="183" t="str">
        <f t="shared" si="22"/>
        <v>LSM</v>
      </c>
      <c r="AV759" s="324">
        <f t="shared" si="23"/>
        <v>94215</v>
      </c>
    </row>
    <row r="760" spans="1:48" x14ac:dyDescent="0.25">
      <c r="A760" s="319" t="s">
        <v>1867</v>
      </c>
      <c r="B760" s="319" t="s">
        <v>1833</v>
      </c>
      <c r="C760" s="319" t="s">
        <v>1868</v>
      </c>
      <c r="D760" s="319" t="s">
        <v>1869</v>
      </c>
      <c r="E760" s="320">
        <v>45757</v>
      </c>
      <c r="F760" s="319" t="s">
        <v>3294</v>
      </c>
      <c r="G760" s="319" t="s">
        <v>1633</v>
      </c>
      <c r="H760" s="319" t="s">
        <v>3295</v>
      </c>
      <c r="I760" s="319" t="s">
        <v>3497</v>
      </c>
      <c r="J760" s="319" t="s">
        <v>1633</v>
      </c>
      <c r="K760" s="319" t="s">
        <v>1635</v>
      </c>
      <c r="L760" s="320">
        <v>45757</v>
      </c>
      <c r="M760" s="319" t="s">
        <v>2703</v>
      </c>
      <c r="N760" s="319" t="s">
        <v>1633</v>
      </c>
      <c r="O760" s="320"/>
      <c r="P760" s="319" t="s">
        <v>3236</v>
      </c>
      <c r="Q760" s="319" t="s">
        <v>89</v>
      </c>
      <c r="R760" s="321">
        <v>1.27</v>
      </c>
      <c r="S760" s="319" t="s">
        <v>89</v>
      </c>
      <c r="T760" s="321">
        <v>1.27</v>
      </c>
      <c r="U760" s="319" t="s">
        <v>282</v>
      </c>
      <c r="V760" s="319" t="s">
        <v>3237</v>
      </c>
      <c r="W760" s="319" t="s">
        <v>1633</v>
      </c>
      <c r="X760" s="319" t="s">
        <v>1633</v>
      </c>
      <c r="Y760" s="319" t="s">
        <v>1633</v>
      </c>
      <c r="Z760" s="319" t="s">
        <v>1633</v>
      </c>
      <c r="AA760" s="319" t="s">
        <v>1874</v>
      </c>
      <c r="AB760" s="319" t="s">
        <v>1633</v>
      </c>
      <c r="AC760" s="320">
        <v>45757</v>
      </c>
      <c r="AD760" s="319"/>
      <c r="AE760" s="319"/>
      <c r="AF760" s="319" t="s">
        <v>1633</v>
      </c>
      <c r="AG760" s="319" t="s">
        <v>1633</v>
      </c>
      <c r="AH760" s="319" t="s">
        <v>3238</v>
      </c>
      <c r="AI760" s="319" t="s">
        <v>3239</v>
      </c>
      <c r="AJ760" s="322">
        <v>2</v>
      </c>
      <c r="AK760" s="319" t="s">
        <v>1709</v>
      </c>
      <c r="AL760" s="323" t="s">
        <v>1877</v>
      </c>
      <c r="AM760" s="319" t="s">
        <v>2305</v>
      </c>
      <c r="AN760" s="319" t="s">
        <v>2306</v>
      </c>
      <c r="AO760" s="319" t="s">
        <v>1633</v>
      </c>
      <c r="AP760" s="183" t="s">
        <v>1880</v>
      </c>
      <c r="AQ760" s="183" t="s">
        <v>2113</v>
      </c>
      <c r="AS760" s="183" t="s">
        <v>1634</v>
      </c>
      <c r="AT760" s="183" t="s">
        <v>1817</v>
      </c>
      <c r="AU760" s="183" t="str">
        <f t="shared" si="22"/>
        <v>LSM</v>
      </c>
      <c r="AV760" s="324">
        <f t="shared" si="23"/>
        <v>20955</v>
      </c>
    </row>
    <row r="761" spans="1:48" x14ac:dyDescent="0.25">
      <c r="A761" s="319" t="s">
        <v>1867</v>
      </c>
      <c r="B761" s="319" t="s">
        <v>1833</v>
      </c>
      <c r="C761" s="319" t="s">
        <v>1868</v>
      </c>
      <c r="D761" s="319" t="s">
        <v>1869</v>
      </c>
      <c r="E761" s="320">
        <v>45768</v>
      </c>
      <c r="F761" s="319" t="s">
        <v>3501</v>
      </c>
      <c r="G761" s="319" t="s">
        <v>1633</v>
      </c>
      <c r="H761" s="319" t="s">
        <v>3295</v>
      </c>
      <c r="I761" s="319" t="s">
        <v>3502</v>
      </c>
      <c r="J761" s="319" t="s">
        <v>1633</v>
      </c>
      <c r="K761" s="319" t="s">
        <v>1635</v>
      </c>
      <c r="L761" s="320">
        <v>45768</v>
      </c>
      <c r="M761" s="319" t="s">
        <v>2782</v>
      </c>
      <c r="N761" s="319" t="s">
        <v>1633</v>
      </c>
      <c r="O761" s="320"/>
      <c r="P761" s="319" t="s">
        <v>3236</v>
      </c>
      <c r="Q761" s="319" t="s">
        <v>89</v>
      </c>
      <c r="R761" s="321">
        <v>18.91</v>
      </c>
      <c r="S761" s="319" t="s">
        <v>89</v>
      </c>
      <c r="T761" s="321">
        <v>18.91</v>
      </c>
      <c r="U761" s="319" t="s">
        <v>282</v>
      </c>
      <c r="V761" s="319" t="s">
        <v>3237</v>
      </c>
      <c r="W761" s="319" t="s">
        <v>1633</v>
      </c>
      <c r="X761" s="319" t="s">
        <v>1633</v>
      </c>
      <c r="Y761" s="319" t="s">
        <v>1633</v>
      </c>
      <c r="Z761" s="319" t="s">
        <v>1633</v>
      </c>
      <c r="AA761" s="319" t="s">
        <v>1874</v>
      </c>
      <c r="AB761" s="319" t="s">
        <v>1633</v>
      </c>
      <c r="AC761" s="320">
        <v>45768</v>
      </c>
      <c r="AD761" s="319"/>
      <c r="AE761" s="319"/>
      <c r="AF761" s="319" t="s">
        <v>1633</v>
      </c>
      <c r="AG761" s="319" t="s">
        <v>1633</v>
      </c>
      <c r="AH761" s="319" t="s">
        <v>3238</v>
      </c>
      <c r="AI761" s="319" t="s">
        <v>3239</v>
      </c>
      <c r="AJ761" s="322">
        <v>2</v>
      </c>
      <c r="AK761" s="319" t="s">
        <v>1916</v>
      </c>
      <c r="AL761" s="323" t="s">
        <v>1877</v>
      </c>
      <c r="AM761" s="319" t="s">
        <v>3503</v>
      </c>
      <c r="AN761" s="319" t="s">
        <v>3504</v>
      </c>
      <c r="AO761" s="319" t="s">
        <v>1633</v>
      </c>
      <c r="AP761" s="183" t="s">
        <v>1880</v>
      </c>
      <c r="AQ761" s="183" t="s">
        <v>2113</v>
      </c>
      <c r="AS761" s="183" t="s">
        <v>1634</v>
      </c>
      <c r="AT761" s="183" t="s">
        <v>1817</v>
      </c>
      <c r="AU761" s="183" t="str">
        <f t="shared" ref="AU761:AU824" si="24">LEFT(V761,3)</f>
        <v>LSM</v>
      </c>
      <c r="AV761" s="324">
        <f t="shared" ref="AV761:AV824" si="25">IF(Q761="USD",R761*16500,IF(Q761="IDR",R761,T761*16500))</f>
        <v>312015</v>
      </c>
    </row>
    <row r="762" spans="1:48" x14ac:dyDescent="0.25">
      <c r="A762" s="319" t="s">
        <v>1867</v>
      </c>
      <c r="B762" s="319" t="s">
        <v>1833</v>
      </c>
      <c r="C762" s="319" t="s">
        <v>1868</v>
      </c>
      <c r="D762" s="319" t="s">
        <v>1869</v>
      </c>
      <c r="E762" s="320">
        <v>45771</v>
      </c>
      <c r="F762" s="319" t="s">
        <v>3505</v>
      </c>
      <c r="G762" s="319" t="s">
        <v>1633</v>
      </c>
      <c r="H762" s="319" t="s">
        <v>3295</v>
      </c>
      <c r="I762" s="319" t="s">
        <v>3506</v>
      </c>
      <c r="J762" s="319" t="s">
        <v>1633</v>
      </c>
      <c r="K762" s="319" t="s">
        <v>1635</v>
      </c>
      <c r="L762" s="320">
        <v>45771</v>
      </c>
      <c r="M762" s="319" t="s">
        <v>2727</v>
      </c>
      <c r="N762" s="319" t="s">
        <v>1633</v>
      </c>
      <c r="O762" s="320"/>
      <c r="P762" s="319" t="s">
        <v>3236</v>
      </c>
      <c r="Q762" s="319" t="s">
        <v>89</v>
      </c>
      <c r="R762" s="321">
        <v>4.04</v>
      </c>
      <c r="S762" s="319" t="s">
        <v>89</v>
      </c>
      <c r="T762" s="321">
        <v>4.04</v>
      </c>
      <c r="U762" s="319" t="s">
        <v>282</v>
      </c>
      <c r="V762" s="319" t="s">
        <v>3237</v>
      </c>
      <c r="W762" s="319" t="s">
        <v>1633</v>
      </c>
      <c r="X762" s="319" t="s">
        <v>1633</v>
      </c>
      <c r="Y762" s="319" t="s">
        <v>1633</v>
      </c>
      <c r="Z762" s="319" t="s">
        <v>1633</v>
      </c>
      <c r="AA762" s="319" t="s">
        <v>1874</v>
      </c>
      <c r="AB762" s="319" t="s">
        <v>1633</v>
      </c>
      <c r="AC762" s="320">
        <v>45771</v>
      </c>
      <c r="AD762" s="319"/>
      <c r="AE762" s="319"/>
      <c r="AF762" s="319" t="s">
        <v>1633</v>
      </c>
      <c r="AG762" s="319" t="s">
        <v>1633</v>
      </c>
      <c r="AH762" s="319" t="s">
        <v>3238</v>
      </c>
      <c r="AI762" s="319" t="s">
        <v>3239</v>
      </c>
      <c r="AJ762" s="322">
        <v>2</v>
      </c>
      <c r="AK762" s="319" t="s">
        <v>1709</v>
      </c>
      <c r="AL762" s="323" t="s">
        <v>1877</v>
      </c>
      <c r="AM762" s="319" t="s">
        <v>3507</v>
      </c>
      <c r="AN762" s="319" t="s">
        <v>3508</v>
      </c>
      <c r="AO762" s="319" t="s">
        <v>1633</v>
      </c>
      <c r="AP762" s="183" t="s">
        <v>1880</v>
      </c>
      <c r="AQ762" s="183" t="s">
        <v>2113</v>
      </c>
      <c r="AS762" s="183" t="s">
        <v>1634</v>
      </c>
      <c r="AT762" s="183" t="s">
        <v>1817</v>
      </c>
      <c r="AU762" s="183" t="str">
        <f t="shared" si="24"/>
        <v>LSM</v>
      </c>
      <c r="AV762" s="324">
        <f t="shared" si="25"/>
        <v>66660</v>
      </c>
    </row>
    <row r="763" spans="1:48" x14ac:dyDescent="0.25">
      <c r="A763" s="319" t="s">
        <v>1867</v>
      </c>
      <c r="B763" s="319" t="s">
        <v>1833</v>
      </c>
      <c r="C763" s="319" t="s">
        <v>1868</v>
      </c>
      <c r="D763" s="319" t="s">
        <v>1869</v>
      </c>
      <c r="E763" s="320">
        <v>45771</v>
      </c>
      <c r="F763" s="319" t="s">
        <v>3509</v>
      </c>
      <c r="G763" s="319" t="s">
        <v>1633</v>
      </c>
      <c r="H763" s="319" t="s">
        <v>3295</v>
      </c>
      <c r="I763" s="319" t="s">
        <v>3506</v>
      </c>
      <c r="J763" s="319" t="s">
        <v>1633</v>
      </c>
      <c r="K763" s="319" t="s">
        <v>1635</v>
      </c>
      <c r="L763" s="320">
        <v>45771</v>
      </c>
      <c r="M763" s="319" t="s">
        <v>2727</v>
      </c>
      <c r="N763" s="319" t="s">
        <v>1633</v>
      </c>
      <c r="O763" s="320"/>
      <c r="P763" s="319" t="s">
        <v>3236</v>
      </c>
      <c r="Q763" s="319" t="s">
        <v>89</v>
      </c>
      <c r="R763" s="321">
        <v>1.6</v>
      </c>
      <c r="S763" s="319" t="s">
        <v>89</v>
      </c>
      <c r="T763" s="321">
        <v>1.6</v>
      </c>
      <c r="U763" s="319" t="s">
        <v>282</v>
      </c>
      <c r="V763" s="319" t="s">
        <v>3237</v>
      </c>
      <c r="W763" s="319" t="s">
        <v>1633</v>
      </c>
      <c r="X763" s="319" t="s">
        <v>1633</v>
      </c>
      <c r="Y763" s="319" t="s">
        <v>1633</v>
      </c>
      <c r="Z763" s="319" t="s">
        <v>1633</v>
      </c>
      <c r="AA763" s="319" t="s">
        <v>1874</v>
      </c>
      <c r="AB763" s="319" t="s">
        <v>1633</v>
      </c>
      <c r="AC763" s="320">
        <v>45771</v>
      </c>
      <c r="AD763" s="319"/>
      <c r="AE763" s="319"/>
      <c r="AF763" s="319" t="s">
        <v>1633</v>
      </c>
      <c r="AG763" s="319" t="s">
        <v>1633</v>
      </c>
      <c r="AH763" s="319" t="s">
        <v>3238</v>
      </c>
      <c r="AI763" s="319" t="s">
        <v>3239</v>
      </c>
      <c r="AJ763" s="322">
        <v>2</v>
      </c>
      <c r="AK763" s="319" t="s">
        <v>3310</v>
      </c>
      <c r="AL763" s="323" t="s">
        <v>1877</v>
      </c>
      <c r="AM763" s="319" t="s">
        <v>3311</v>
      </c>
      <c r="AN763" s="319" t="s">
        <v>3312</v>
      </c>
      <c r="AO763" s="319" t="s">
        <v>1633</v>
      </c>
      <c r="AP763" s="183" t="s">
        <v>1880</v>
      </c>
      <c r="AQ763" s="183" t="s">
        <v>2113</v>
      </c>
      <c r="AS763" s="183" t="s">
        <v>1634</v>
      </c>
      <c r="AT763" s="183" t="s">
        <v>1817</v>
      </c>
      <c r="AU763" s="183" t="str">
        <f t="shared" si="24"/>
        <v>LSM</v>
      </c>
      <c r="AV763" s="324">
        <f t="shared" si="25"/>
        <v>26400</v>
      </c>
    </row>
    <row r="764" spans="1:48" x14ac:dyDescent="0.25">
      <c r="A764" s="319" t="s">
        <v>1867</v>
      </c>
      <c r="B764" s="319" t="s">
        <v>1833</v>
      </c>
      <c r="C764" s="319" t="s">
        <v>1868</v>
      </c>
      <c r="D764" s="319" t="s">
        <v>1869</v>
      </c>
      <c r="E764" s="320">
        <v>45758</v>
      </c>
      <c r="F764" s="319" t="s">
        <v>3510</v>
      </c>
      <c r="G764" s="319" t="s">
        <v>1633</v>
      </c>
      <c r="H764" s="319" t="s">
        <v>3295</v>
      </c>
      <c r="I764" s="319" t="s">
        <v>3511</v>
      </c>
      <c r="J764" s="319" t="s">
        <v>1633</v>
      </c>
      <c r="K764" s="319" t="s">
        <v>1635</v>
      </c>
      <c r="L764" s="320">
        <v>45758</v>
      </c>
      <c r="M764" s="319" t="s">
        <v>2689</v>
      </c>
      <c r="N764" s="319" t="s">
        <v>1633</v>
      </c>
      <c r="O764" s="320"/>
      <c r="P764" s="319" t="s">
        <v>3236</v>
      </c>
      <c r="Q764" s="319" t="s">
        <v>89</v>
      </c>
      <c r="R764" s="321">
        <v>609.64</v>
      </c>
      <c r="S764" s="319" t="s">
        <v>89</v>
      </c>
      <c r="T764" s="321">
        <v>609.64</v>
      </c>
      <c r="U764" s="319" t="s">
        <v>282</v>
      </c>
      <c r="V764" s="319" t="s">
        <v>3237</v>
      </c>
      <c r="W764" s="319" t="s">
        <v>1633</v>
      </c>
      <c r="X764" s="319" t="s">
        <v>1633</v>
      </c>
      <c r="Y764" s="319" t="s">
        <v>1633</v>
      </c>
      <c r="Z764" s="319" t="s">
        <v>1633</v>
      </c>
      <c r="AA764" s="319" t="s">
        <v>1874</v>
      </c>
      <c r="AB764" s="319" t="s">
        <v>1633</v>
      </c>
      <c r="AC764" s="320">
        <v>45758</v>
      </c>
      <c r="AD764" s="319"/>
      <c r="AE764" s="319"/>
      <c r="AF764" s="319" t="s">
        <v>1633</v>
      </c>
      <c r="AG764" s="319" t="s">
        <v>1633</v>
      </c>
      <c r="AH764" s="319" t="s">
        <v>3238</v>
      </c>
      <c r="AI764" s="319" t="s">
        <v>3239</v>
      </c>
      <c r="AJ764" s="322">
        <v>20</v>
      </c>
      <c r="AK764" s="319" t="s">
        <v>1709</v>
      </c>
      <c r="AL764" s="323" t="s">
        <v>1877</v>
      </c>
      <c r="AM764" s="319" t="s">
        <v>3512</v>
      </c>
      <c r="AN764" s="319" t="s">
        <v>3513</v>
      </c>
      <c r="AO764" s="319" t="s">
        <v>1633</v>
      </c>
      <c r="AP764" s="183" t="s">
        <v>1880</v>
      </c>
      <c r="AQ764" s="183" t="s">
        <v>2113</v>
      </c>
      <c r="AS764" s="183" t="s">
        <v>1634</v>
      </c>
      <c r="AT764" s="183" t="s">
        <v>1817</v>
      </c>
      <c r="AU764" s="183" t="str">
        <f t="shared" si="24"/>
        <v>LSM</v>
      </c>
      <c r="AV764" s="324">
        <f t="shared" si="25"/>
        <v>10059060</v>
      </c>
    </row>
    <row r="765" spans="1:48" x14ac:dyDescent="0.25">
      <c r="A765" s="319" t="s">
        <v>1867</v>
      </c>
      <c r="B765" s="319" t="s">
        <v>1833</v>
      </c>
      <c r="C765" s="319" t="s">
        <v>1868</v>
      </c>
      <c r="D765" s="319" t="s">
        <v>1869</v>
      </c>
      <c r="E765" s="320">
        <v>45763</v>
      </c>
      <c r="F765" s="319" t="s">
        <v>3514</v>
      </c>
      <c r="G765" s="319" t="s">
        <v>1633</v>
      </c>
      <c r="H765" s="319" t="s">
        <v>3295</v>
      </c>
      <c r="I765" s="319" t="s">
        <v>3515</v>
      </c>
      <c r="J765" s="319" t="s">
        <v>1633</v>
      </c>
      <c r="K765" s="319" t="s">
        <v>1635</v>
      </c>
      <c r="L765" s="320">
        <v>45763</v>
      </c>
      <c r="M765" s="319" t="s">
        <v>3516</v>
      </c>
      <c r="N765" s="319" t="s">
        <v>1633</v>
      </c>
      <c r="O765" s="320"/>
      <c r="P765" s="319" t="s">
        <v>3236</v>
      </c>
      <c r="Q765" s="319" t="s">
        <v>89</v>
      </c>
      <c r="R765" s="321">
        <v>0.53</v>
      </c>
      <c r="S765" s="319" t="s">
        <v>89</v>
      </c>
      <c r="T765" s="321">
        <v>0.53</v>
      </c>
      <c r="U765" s="319" t="s">
        <v>282</v>
      </c>
      <c r="V765" s="319" t="s">
        <v>3237</v>
      </c>
      <c r="W765" s="319" t="s">
        <v>1633</v>
      </c>
      <c r="X765" s="319" t="s">
        <v>1633</v>
      </c>
      <c r="Y765" s="319" t="s">
        <v>1633</v>
      </c>
      <c r="Z765" s="319" t="s">
        <v>1633</v>
      </c>
      <c r="AA765" s="319" t="s">
        <v>1874</v>
      </c>
      <c r="AB765" s="319" t="s">
        <v>1633</v>
      </c>
      <c r="AC765" s="320">
        <v>45763</v>
      </c>
      <c r="AD765" s="319"/>
      <c r="AE765" s="319"/>
      <c r="AF765" s="319" t="s">
        <v>1633</v>
      </c>
      <c r="AG765" s="319" t="s">
        <v>1633</v>
      </c>
      <c r="AH765" s="319" t="s">
        <v>3238</v>
      </c>
      <c r="AI765" s="319" t="s">
        <v>3239</v>
      </c>
      <c r="AJ765" s="322">
        <v>5</v>
      </c>
      <c r="AK765" s="319" t="s">
        <v>1709</v>
      </c>
      <c r="AL765" s="323" t="s">
        <v>1877</v>
      </c>
      <c r="AM765" s="319" t="s">
        <v>2440</v>
      </c>
      <c r="AN765" s="319" t="s">
        <v>2441</v>
      </c>
      <c r="AO765" s="319" t="s">
        <v>1633</v>
      </c>
      <c r="AP765" s="183" t="s">
        <v>1880</v>
      </c>
      <c r="AQ765" s="183" t="s">
        <v>2113</v>
      </c>
      <c r="AS765" s="183" t="s">
        <v>1634</v>
      </c>
      <c r="AT765" s="183" t="s">
        <v>1817</v>
      </c>
      <c r="AU765" s="183" t="str">
        <f t="shared" si="24"/>
        <v>LSM</v>
      </c>
      <c r="AV765" s="324">
        <f t="shared" si="25"/>
        <v>8745</v>
      </c>
    </row>
    <row r="766" spans="1:48" x14ac:dyDescent="0.25">
      <c r="A766" s="319" t="s">
        <v>1867</v>
      </c>
      <c r="B766" s="319" t="s">
        <v>1833</v>
      </c>
      <c r="C766" s="319" t="s">
        <v>1868</v>
      </c>
      <c r="D766" s="319" t="s">
        <v>1869</v>
      </c>
      <c r="E766" s="320">
        <v>45763</v>
      </c>
      <c r="F766" s="319" t="s">
        <v>3517</v>
      </c>
      <c r="G766" s="319" t="s">
        <v>1633</v>
      </c>
      <c r="H766" s="319" t="s">
        <v>3295</v>
      </c>
      <c r="I766" s="319" t="s">
        <v>3515</v>
      </c>
      <c r="J766" s="319" t="s">
        <v>1633</v>
      </c>
      <c r="K766" s="319" t="s">
        <v>1635</v>
      </c>
      <c r="L766" s="320">
        <v>45763</v>
      </c>
      <c r="M766" s="319" t="s">
        <v>3516</v>
      </c>
      <c r="N766" s="319" t="s">
        <v>1633</v>
      </c>
      <c r="O766" s="320"/>
      <c r="P766" s="319" t="s">
        <v>3236</v>
      </c>
      <c r="Q766" s="319" t="s">
        <v>89</v>
      </c>
      <c r="R766" s="321">
        <v>5.15</v>
      </c>
      <c r="S766" s="319" t="s">
        <v>89</v>
      </c>
      <c r="T766" s="321">
        <v>5.15</v>
      </c>
      <c r="U766" s="319" t="s">
        <v>282</v>
      </c>
      <c r="V766" s="319" t="s">
        <v>3237</v>
      </c>
      <c r="W766" s="319" t="s">
        <v>1633</v>
      </c>
      <c r="X766" s="319" t="s">
        <v>1633</v>
      </c>
      <c r="Y766" s="319" t="s">
        <v>1633</v>
      </c>
      <c r="Z766" s="319" t="s">
        <v>1633</v>
      </c>
      <c r="AA766" s="319" t="s">
        <v>1874</v>
      </c>
      <c r="AB766" s="319" t="s">
        <v>1633</v>
      </c>
      <c r="AC766" s="320">
        <v>45763</v>
      </c>
      <c r="AD766" s="319"/>
      <c r="AE766" s="319"/>
      <c r="AF766" s="319" t="s">
        <v>1633</v>
      </c>
      <c r="AG766" s="319" t="s">
        <v>1633</v>
      </c>
      <c r="AH766" s="319" t="s">
        <v>3238</v>
      </c>
      <c r="AI766" s="319" t="s">
        <v>3239</v>
      </c>
      <c r="AJ766" s="322">
        <v>15</v>
      </c>
      <c r="AK766" s="319" t="s">
        <v>1709</v>
      </c>
      <c r="AL766" s="323" t="s">
        <v>1877</v>
      </c>
      <c r="AM766" s="319" t="s">
        <v>2932</v>
      </c>
      <c r="AN766" s="319" t="s">
        <v>2933</v>
      </c>
      <c r="AO766" s="319" t="s">
        <v>1633</v>
      </c>
      <c r="AP766" s="183" t="s">
        <v>1880</v>
      </c>
      <c r="AQ766" s="183" t="s">
        <v>2113</v>
      </c>
      <c r="AS766" s="183" t="s">
        <v>1634</v>
      </c>
      <c r="AT766" s="183" t="s">
        <v>1817</v>
      </c>
      <c r="AU766" s="183" t="str">
        <f t="shared" si="24"/>
        <v>LSM</v>
      </c>
      <c r="AV766" s="324">
        <f t="shared" si="25"/>
        <v>84975</v>
      </c>
    </row>
    <row r="767" spans="1:48" x14ac:dyDescent="0.25">
      <c r="A767" s="319" t="s">
        <v>1867</v>
      </c>
      <c r="B767" s="319" t="s">
        <v>1833</v>
      </c>
      <c r="C767" s="319" t="s">
        <v>1868</v>
      </c>
      <c r="D767" s="319" t="s">
        <v>1869</v>
      </c>
      <c r="E767" s="320">
        <v>45758</v>
      </c>
      <c r="F767" s="319" t="s">
        <v>3518</v>
      </c>
      <c r="G767" s="319" t="s">
        <v>1633</v>
      </c>
      <c r="H767" s="319" t="s">
        <v>3295</v>
      </c>
      <c r="I767" s="319" t="s">
        <v>3511</v>
      </c>
      <c r="J767" s="319" t="s">
        <v>1633</v>
      </c>
      <c r="K767" s="319" t="s">
        <v>1635</v>
      </c>
      <c r="L767" s="320">
        <v>45758</v>
      </c>
      <c r="M767" s="319" t="s">
        <v>2689</v>
      </c>
      <c r="N767" s="319" t="s">
        <v>1633</v>
      </c>
      <c r="O767" s="320"/>
      <c r="P767" s="319" t="s">
        <v>3236</v>
      </c>
      <c r="Q767" s="319" t="s">
        <v>89</v>
      </c>
      <c r="R767" s="321">
        <v>182.89</v>
      </c>
      <c r="S767" s="319" t="s">
        <v>89</v>
      </c>
      <c r="T767" s="321">
        <v>182.89</v>
      </c>
      <c r="U767" s="319" t="s">
        <v>282</v>
      </c>
      <c r="V767" s="319" t="s">
        <v>3237</v>
      </c>
      <c r="W767" s="319" t="s">
        <v>1633</v>
      </c>
      <c r="X767" s="319" t="s">
        <v>1633</v>
      </c>
      <c r="Y767" s="319" t="s">
        <v>1633</v>
      </c>
      <c r="Z767" s="319" t="s">
        <v>1633</v>
      </c>
      <c r="AA767" s="319" t="s">
        <v>1874</v>
      </c>
      <c r="AB767" s="319" t="s">
        <v>1633</v>
      </c>
      <c r="AC767" s="320">
        <v>45758</v>
      </c>
      <c r="AD767" s="319"/>
      <c r="AE767" s="319"/>
      <c r="AF767" s="319" t="s">
        <v>1633</v>
      </c>
      <c r="AG767" s="319" t="s">
        <v>1633</v>
      </c>
      <c r="AH767" s="319" t="s">
        <v>3238</v>
      </c>
      <c r="AI767" s="319" t="s">
        <v>3239</v>
      </c>
      <c r="AJ767" s="322">
        <v>50</v>
      </c>
      <c r="AK767" s="319" t="s">
        <v>1709</v>
      </c>
      <c r="AL767" s="323" t="s">
        <v>1877</v>
      </c>
      <c r="AM767" s="319" t="s">
        <v>3519</v>
      </c>
      <c r="AN767" s="319" t="s">
        <v>3520</v>
      </c>
      <c r="AO767" s="319" t="s">
        <v>1633</v>
      </c>
      <c r="AP767" s="183" t="s">
        <v>1880</v>
      </c>
      <c r="AQ767" s="183" t="s">
        <v>2113</v>
      </c>
      <c r="AS767" s="183" t="s">
        <v>1634</v>
      </c>
      <c r="AT767" s="183" t="s">
        <v>1817</v>
      </c>
      <c r="AU767" s="183" t="str">
        <f t="shared" si="24"/>
        <v>LSM</v>
      </c>
      <c r="AV767" s="324">
        <f t="shared" si="25"/>
        <v>3017685</v>
      </c>
    </row>
    <row r="768" spans="1:48" x14ac:dyDescent="0.25">
      <c r="A768" s="319" t="s">
        <v>1867</v>
      </c>
      <c r="B768" s="319" t="s">
        <v>1833</v>
      </c>
      <c r="C768" s="319" t="s">
        <v>1868</v>
      </c>
      <c r="D768" s="319" t="s">
        <v>1882</v>
      </c>
      <c r="E768" s="320">
        <v>45772</v>
      </c>
      <c r="F768" s="319" t="s">
        <v>2756</v>
      </c>
      <c r="G768" s="319" t="s">
        <v>1884</v>
      </c>
      <c r="H768" s="319" t="s">
        <v>1578</v>
      </c>
      <c r="I768" s="319" t="s">
        <v>2757</v>
      </c>
      <c r="J768" s="319" t="s">
        <v>1633</v>
      </c>
      <c r="K768" s="319" t="s">
        <v>1370</v>
      </c>
      <c r="L768" s="320">
        <v>45772</v>
      </c>
      <c r="M768" s="319" t="s">
        <v>1886</v>
      </c>
      <c r="N768" s="319" t="s">
        <v>2758</v>
      </c>
      <c r="O768" s="320"/>
      <c r="P768" s="319" t="s">
        <v>3236</v>
      </c>
      <c r="Q768" s="319" t="s">
        <v>1534</v>
      </c>
      <c r="R768" s="322">
        <v>45843615</v>
      </c>
      <c r="S768" s="319" t="s">
        <v>89</v>
      </c>
      <c r="T768" s="321">
        <v>2726.03</v>
      </c>
      <c r="U768" s="319" t="s">
        <v>282</v>
      </c>
      <c r="V768" s="319" t="s">
        <v>3237</v>
      </c>
      <c r="W768" s="319" t="s">
        <v>1633</v>
      </c>
      <c r="X768" s="319" t="s">
        <v>1633</v>
      </c>
      <c r="Y768" s="319" t="s">
        <v>1633</v>
      </c>
      <c r="Z768" s="319" t="s">
        <v>1633</v>
      </c>
      <c r="AA768" s="319" t="s">
        <v>1874</v>
      </c>
      <c r="AB768" s="319" t="s">
        <v>1633</v>
      </c>
      <c r="AC768" s="320">
        <v>45772</v>
      </c>
      <c r="AD768" s="319"/>
      <c r="AE768" s="319"/>
      <c r="AF768" s="319" t="s">
        <v>1633</v>
      </c>
      <c r="AG768" s="319" t="s">
        <v>1633</v>
      </c>
      <c r="AH768" s="319" t="s">
        <v>3238</v>
      </c>
      <c r="AI768" s="319" t="s">
        <v>3239</v>
      </c>
      <c r="AJ768" s="325">
        <v>0</v>
      </c>
      <c r="AK768" s="319" t="s">
        <v>1633</v>
      </c>
      <c r="AL768" s="319" t="s">
        <v>1633</v>
      </c>
      <c r="AM768" s="319" t="s">
        <v>1633</v>
      </c>
      <c r="AN768" s="319" t="s">
        <v>1633</v>
      </c>
      <c r="AO768" s="319" t="s">
        <v>1633</v>
      </c>
      <c r="AP768" s="183" t="s">
        <v>1880</v>
      </c>
      <c r="AQ768" s="183" t="s">
        <v>2113</v>
      </c>
      <c r="AS768" s="183" t="s">
        <v>1640</v>
      </c>
      <c r="AT768" s="183" t="s">
        <v>1817</v>
      </c>
      <c r="AU768" s="183" t="str">
        <f t="shared" si="24"/>
        <v>LSM</v>
      </c>
      <c r="AV768" s="324">
        <f t="shared" si="25"/>
        <v>45843615</v>
      </c>
    </row>
    <row r="769" spans="1:48" x14ac:dyDescent="0.25">
      <c r="A769" s="319" t="s">
        <v>1867</v>
      </c>
      <c r="B769" s="319" t="s">
        <v>1833</v>
      </c>
      <c r="C769" s="319" t="s">
        <v>1868</v>
      </c>
      <c r="D769" s="319" t="s">
        <v>1882</v>
      </c>
      <c r="E769" s="320">
        <v>45772</v>
      </c>
      <c r="F769" s="319" t="s">
        <v>2756</v>
      </c>
      <c r="G769" s="319" t="s">
        <v>1884</v>
      </c>
      <c r="H769" s="319" t="s">
        <v>1587</v>
      </c>
      <c r="I769" s="319" t="s">
        <v>2757</v>
      </c>
      <c r="J769" s="319" t="s">
        <v>1633</v>
      </c>
      <c r="K769" s="319" t="s">
        <v>1379</v>
      </c>
      <c r="L769" s="320">
        <v>45772</v>
      </c>
      <c r="M769" s="319" t="s">
        <v>1886</v>
      </c>
      <c r="N769" s="319" t="s">
        <v>2758</v>
      </c>
      <c r="O769" s="320"/>
      <c r="P769" s="319" t="s">
        <v>3236</v>
      </c>
      <c r="Q769" s="319" t="s">
        <v>1534</v>
      </c>
      <c r="R769" s="322">
        <v>860000</v>
      </c>
      <c r="S769" s="319" t="s">
        <v>89</v>
      </c>
      <c r="T769" s="321">
        <v>51.14</v>
      </c>
      <c r="U769" s="319" t="s">
        <v>282</v>
      </c>
      <c r="V769" s="319" t="s">
        <v>3237</v>
      </c>
      <c r="W769" s="319" t="s">
        <v>1633</v>
      </c>
      <c r="X769" s="319" t="s">
        <v>1633</v>
      </c>
      <c r="Y769" s="319" t="s">
        <v>1633</v>
      </c>
      <c r="Z769" s="319" t="s">
        <v>1633</v>
      </c>
      <c r="AA769" s="319" t="s">
        <v>1874</v>
      </c>
      <c r="AB769" s="319" t="s">
        <v>1633</v>
      </c>
      <c r="AC769" s="320">
        <v>45772</v>
      </c>
      <c r="AD769" s="319"/>
      <c r="AE769" s="319"/>
      <c r="AF769" s="319" t="s">
        <v>1633</v>
      </c>
      <c r="AG769" s="319" t="s">
        <v>1633</v>
      </c>
      <c r="AH769" s="319" t="s">
        <v>3238</v>
      </c>
      <c r="AI769" s="319" t="s">
        <v>3239</v>
      </c>
      <c r="AJ769" s="325">
        <v>0</v>
      </c>
      <c r="AK769" s="319" t="s">
        <v>1633</v>
      </c>
      <c r="AL769" s="319" t="s">
        <v>1633</v>
      </c>
      <c r="AM769" s="319" t="s">
        <v>1633</v>
      </c>
      <c r="AN769" s="319" t="s">
        <v>1633</v>
      </c>
      <c r="AO769" s="319" t="s">
        <v>1633</v>
      </c>
      <c r="AP769" s="183" t="s">
        <v>1880</v>
      </c>
      <c r="AQ769" s="183" t="s">
        <v>2113</v>
      </c>
      <c r="AS769" s="183" t="s">
        <v>1636</v>
      </c>
      <c r="AT769" s="183" t="s">
        <v>1817</v>
      </c>
      <c r="AU769" s="183" t="str">
        <f t="shared" si="24"/>
        <v>LSM</v>
      </c>
      <c r="AV769" s="324">
        <f t="shared" si="25"/>
        <v>860000</v>
      </c>
    </row>
    <row r="770" spans="1:48" x14ac:dyDescent="0.25">
      <c r="A770" s="319" t="s">
        <v>1867</v>
      </c>
      <c r="B770" s="319" t="s">
        <v>1833</v>
      </c>
      <c r="C770" s="319" t="s">
        <v>1868</v>
      </c>
      <c r="D770" s="319" t="s">
        <v>1882</v>
      </c>
      <c r="E770" s="320">
        <v>45772</v>
      </c>
      <c r="F770" s="319" t="s">
        <v>2756</v>
      </c>
      <c r="G770" s="319" t="s">
        <v>1884</v>
      </c>
      <c r="H770" s="319" t="s">
        <v>1580</v>
      </c>
      <c r="I770" s="319" t="s">
        <v>2757</v>
      </c>
      <c r="J770" s="319" t="s">
        <v>1633</v>
      </c>
      <c r="K770" s="319" t="s">
        <v>1372</v>
      </c>
      <c r="L770" s="320">
        <v>45772</v>
      </c>
      <c r="M770" s="319" t="s">
        <v>1886</v>
      </c>
      <c r="N770" s="319" t="s">
        <v>2758</v>
      </c>
      <c r="O770" s="320"/>
      <c r="P770" s="319" t="s">
        <v>3236</v>
      </c>
      <c r="Q770" s="319" t="s">
        <v>1534</v>
      </c>
      <c r="R770" s="322">
        <v>4372864</v>
      </c>
      <c r="S770" s="319" t="s">
        <v>89</v>
      </c>
      <c r="T770" s="321">
        <v>260.02999999999997</v>
      </c>
      <c r="U770" s="319" t="s">
        <v>282</v>
      </c>
      <c r="V770" s="319" t="s">
        <v>3237</v>
      </c>
      <c r="W770" s="319" t="s">
        <v>1633</v>
      </c>
      <c r="X770" s="319" t="s">
        <v>1633</v>
      </c>
      <c r="Y770" s="319" t="s">
        <v>1633</v>
      </c>
      <c r="Z770" s="319" t="s">
        <v>1633</v>
      </c>
      <c r="AA770" s="319" t="s">
        <v>1874</v>
      </c>
      <c r="AB770" s="319" t="s">
        <v>1633</v>
      </c>
      <c r="AC770" s="320">
        <v>45772</v>
      </c>
      <c r="AD770" s="319"/>
      <c r="AE770" s="319"/>
      <c r="AF770" s="319" t="s">
        <v>1633</v>
      </c>
      <c r="AG770" s="319" t="s">
        <v>1633</v>
      </c>
      <c r="AH770" s="319" t="s">
        <v>3238</v>
      </c>
      <c r="AI770" s="319" t="s">
        <v>3239</v>
      </c>
      <c r="AJ770" s="325">
        <v>0</v>
      </c>
      <c r="AK770" s="319" t="s">
        <v>1633</v>
      </c>
      <c r="AL770" s="319" t="s">
        <v>1633</v>
      </c>
      <c r="AM770" s="319" t="s">
        <v>1633</v>
      </c>
      <c r="AN770" s="319" t="s">
        <v>1633</v>
      </c>
      <c r="AO770" s="319" t="s">
        <v>1633</v>
      </c>
      <c r="AP770" s="183" t="s">
        <v>1880</v>
      </c>
      <c r="AQ770" s="183" t="s">
        <v>2113</v>
      </c>
      <c r="AS770" s="183" t="s">
        <v>1636</v>
      </c>
      <c r="AT770" s="183" t="s">
        <v>1817</v>
      </c>
      <c r="AU770" s="183" t="str">
        <f t="shared" si="24"/>
        <v>LSM</v>
      </c>
      <c r="AV770" s="324">
        <f t="shared" si="25"/>
        <v>4372864</v>
      </c>
    </row>
    <row r="771" spans="1:48" x14ac:dyDescent="0.25">
      <c r="A771" s="319" t="s">
        <v>1867</v>
      </c>
      <c r="B771" s="319" t="s">
        <v>1833</v>
      </c>
      <c r="C771" s="319" t="s">
        <v>1868</v>
      </c>
      <c r="D771" s="319" t="s">
        <v>1882</v>
      </c>
      <c r="E771" s="320">
        <v>45772</v>
      </c>
      <c r="F771" s="319" t="s">
        <v>2756</v>
      </c>
      <c r="G771" s="319" t="s">
        <v>1884</v>
      </c>
      <c r="H771" s="319" t="s">
        <v>1577</v>
      </c>
      <c r="I771" s="319" t="s">
        <v>2757</v>
      </c>
      <c r="J771" s="319" t="s">
        <v>1633</v>
      </c>
      <c r="K771" s="319" t="s">
        <v>1369</v>
      </c>
      <c r="L771" s="320">
        <v>45772</v>
      </c>
      <c r="M771" s="319" t="s">
        <v>1886</v>
      </c>
      <c r="N771" s="319" t="s">
        <v>2758</v>
      </c>
      <c r="O771" s="320"/>
      <c r="P771" s="319" t="s">
        <v>3236</v>
      </c>
      <c r="Q771" s="319" t="s">
        <v>1534</v>
      </c>
      <c r="R771" s="322">
        <v>176170763</v>
      </c>
      <c r="S771" s="319" t="s">
        <v>89</v>
      </c>
      <c r="T771" s="321">
        <v>10475.75</v>
      </c>
      <c r="U771" s="319" t="s">
        <v>282</v>
      </c>
      <c r="V771" s="319" t="s">
        <v>3237</v>
      </c>
      <c r="W771" s="319" t="s">
        <v>1633</v>
      </c>
      <c r="X771" s="319" t="s">
        <v>1633</v>
      </c>
      <c r="Y771" s="319" t="s">
        <v>1633</v>
      </c>
      <c r="Z771" s="319" t="s">
        <v>1633</v>
      </c>
      <c r="AA771" s="319" t="s">
        <v>1874</v>
      </c>
      <c r="AB771" s="319" t="s">
        <v>1633</v>
      </c>
      <c r="AC771" s="320">
        <v>45772</v>
      </c>
      <c r="AD771" s="319"/>
      <c r="AE771" s="319"/>
      <c r="AF771" s="319" t="s">
        <v>1633</v>
      </c>
      <c r="AG771" s="319" t="s">
        <v>1633</v>
      </c>
      <c r="AH771" s="319" t="s">
        <v>3238</v>
      </c>
      <c r="AI771" s="319" t="s">
        <v>3239</v>
      </c>
      <c r="AJ771" s="325">
        <v>0</v>
      </c>
      <c r="AK771" s="319" t="s">
        <v>1633</v>
      </c>
      <c r="AL771" s="319" t="s">
        <v>1633</v>
      </c>
      <c r="AM771" s="319" t="s">
        <v>1633</v>
      </c>
      <c r="AN771" s="319" t="s">
        <v>1633</v>
      </c>
      <c r="AO771" s="319" t="s">
        <v>1633</v>
      </c>
      <c r="AP771" s="183" t="s">
        <v>1880</v>
      </c>
      <c r="AQ771" s="183" t="s">
        <v>2113</v>
      </c>
      <c r="AS771" s="183" t="s">
        <v>1636</v>
      </c>
      <c r="AT771" s="183" t="s">
        <v>1817</v>
      </c>
      <c r="AU771" s="183" t="str">
        <f t="shared" si="24"/>
        <v>LSM</v>
      </c>
      <c r="AV771" s="324">
        <f t="shared" si="25"/>
        <v>176170763</v>
      </c>
    </row>
    <row r="772" spans="1:48" x14ac:dyDescent="0.25">
      <c r="A772" s="319" t="s">
        <v>1867</v>
      </c>
      <c r="B772" s="319" t="s">
        <v>1833</v>
      </c>
      <c r="C772" s="319" t="s">
        <v>1868</v>
      </c>
      <c r="D772" s="319" t="s">
        <v>1882</v>
      </c>
      <c r="E772" s="320">
        <v>45772</v>
      </c>
      <c r="F772" s="319" t="s">
        <v>2756</v>
      </c>
      <c r="G772" s="319" t="s">
        <v>1884</v>
      </c>
      <c r="H772" s="319" t="s">
        <v>1582</v>
      </c>
      <c r="I772" s="319" t="s">
        <v>2757</v>
      </c>
      <c r="J772" s="319" t="s">
        <v>1633</v>
      </c>
      <c r="K772" s="319" t="s">
        <v>1374</v>
      </c>
      <c r="L772" s="320">
        <v>45772</v>
      </c>
      <c r="M772" s="319" t="s">
        <v>1886</v>
      </c>
      <c r="N772" s="319" t="s">
        <v>2758</v>
      </c>
      <c r="O772" s="320"/>
      <c r="P772" s="319" t="s">
        <v>3236</v>
      </c>
      <c r="Q772" s="319" t="s">
        <v>1534</v>
      </c>
      <c r="R772" s="322">
        <v>10837772</v>
      </c>
      <c r="S772" s="319" t="s">
        <v>89</v>
      </c>
      <c r="T772" s="321">
        <v>644.45000000000005</v>
      </c>
      <c r="U772" s="319" t="s">
        <v>282</v>
      </c>
      <c r="V772" s="319" t="s">
        <v>3237</v>
      </c>
      <c r="W772" s="319" t="s">
        <v>1633</v>
      </c>
      <c r="X772" s="319" t="s">
        <v>1633</v>
      </c>
      <c r="Y772" s="319" t="s">
        <v>1633</v>
      </c>
      <c r="Z772" s="319" t="s">
        <v>1633</v>
      </c>
      <c r="AA772" s="319" t="s">
        <v>1874</v>
      </c>
      <c r="AB772" s="319" t="s">
        <v>1633</v>
      </c>
      <c r="AC772" s="320">
        <v>45772</v>
      </c>
      <c r="AD772" s="319"/>
      <c r="AE772" s="319"/>
      <c r="AF772" s="319" t="s">
        <v>1633</v>
      </c>
      <c r="AG772" s="319" t="s">
        <v>1633</v>
      </c>
      <c r="AH772" s="319" t="s">
        <v>3238</v>
      </c>
      <c r="AI772" s="319" t="s">
        <v>3239</v>
      </c>
      <c r="AJ772" s="325">
        <v>0</v>
      </c>
      <c r="AK772" s="319" t="s">
        <v>1633</v>
      </c>
      <c r="AL772" s="319" t="s">
        <v>1633</v>
      </c>
      <c r="AM772" s="319" t="s">
        <v>1633</v>
      </c>
      <c r="AN772" s="319" t="s">
        <v>1633</v>
      </c>
      <c r="AO772" s="319" t="s">
        <v>1633</v>
      </c>
      <c r="AP772" s="183" t="s">
        <v>1880</v>
      </c>
      <c r="AQ772" s="183" t="s">
        <v>2113</v>
      </c>
      <c r="AS772" s="183" t="s">
        <v>1640</v>
      </c>
      <c r="AT772" s="183" t="s">
        <v>1817</v>
      </c>
      <c r="AU772" s="183" t="str">
        <f t="shared" si="24"/>
        <v>LSM</v>
      </c>
      <c r="AV772" s="324">
        <f t="shared" si="25"/>
        <v>10837772</v>
      </c>
    </row>
    <row r="773" spans="1:48" x14ac:dyDescent="0.25">
      <c r="A773" s="319" t="s">
        <v>1867</v>
      </c>
      <c r="B773" s="319" t="s">
        <v>1833</v>
      </c>
      <c r="C773" s="319" t="s">
        <v>1868</v>
      </c>
      <c r="D773" s="319" t="s">
        <v>2103</v>
      </c>
      <c r="E773" s="320">
        <v>45754</v>
      </c>
      <c r="F773" s="319" t="s">
        <v>2631</v>
      </c>
      <c r="G773" s="319" t="s">
        <v>2632</v>
      </c>
      <c r="H773" s="319" t="s">
        <v>1577</v>
      </c>
      <c r="I773" s="319" t="s">
        <v>2759</v>
      </c>
      <c r="J773" s="319" t="s">
        <v>1633</v>
      </c>
      <c r="K773" s="319" t="s">
        <v>1369</v>
      </c>
      <c r="L773" s="320">
        <v>45747</v>
      </c>
      <c r="M773" s="319" t="s">
        <v>2668</v>
      </c>
      <c r="N773" s="319" t="s">
        <v>1976</v>
      </c>
      <c r="O773" s="320"/>
      <c r="P773" s="319" t="s">
        <v>3236</v>
      </c>
      <c r="Q773" s="319" t="s">
        <v>1534</v>
      </c>
      <c r="R773" s="322">
        <v>-1228612</v>
      </c>
      <c r="S773" s="319" t="s">
        <v>89</v>
      </c>
      <c r="T773" s="321">
        <v>-74.069999999999993</v>
      </c>
      <c r="U773" s="319" t="s">
        <v>282</v>
      </c>
      <c r="V773" s="319" t="s">
        <v>3237</v>
      </c>
      <c r="W773" s="319" t="s">
        <v>2633</v>
      </c>
      <c r="X773" s="319" t="s">
        <v>1633</v>
      </c>
      <c r="Y773" s="319" t="s">
        <v>1633</v>
      </c>
      <c r="Z773" s="319" t="s">
        <v>1633</v>
      </c>
      <c r="AA773" s="319" t="s">
        <v>1874</v>
      </c>
      <c r="AB773" s="319" t="s">
        <v>1633</v>
      </c>
      <c r="AC773" s="320">
        <v>45771</v>
      </c>
      <c r="AD773" s="319"/>
      <c r="AE773" s="319"/>
      <c r="AF773" s="319" t="s">
        <v>1633</v>
      </c>
      <c r="AG773" s="319" t="s">
        <v>1633</v>
      </c>
      <c r="AH773" s="319" t="s">
        <v>3238</v>
      </c>
      <c r="AI773" s="319" t="s">
        <v>3239</v>
      </c>
      <c r="AJ773" s="325">
        <v>0</v>
      </c>
      <c r="AK773" s="319" t="s">
        <v>1633</v>
      </c>
      <c r="AL773" s="319" t="s">
        <v>1633</v>
      </c>
      <c r="AM773" s="319" t="s">
        <v>1633</v>
      </c>
      <c r="AN773" s="319" t="s">
        <v>1633</v>
      </c>
      <c r="AO773" s="319" t="s">
        <v>1633</v>
      </c>
      <c r="AP773" s="183" t="s">
        <v>1880</v>
      </c>
      <c r="AQ773" s="183" t="s">
        <v>2113</v>
      </c>
      <c r="AS773" s="183" t="s">
        <v>1636</v>
      </c>
      <c r="AT773" s="183" t="s">
        <v>1817</v>
      </c>
      <c r="AU773" s="183" t="str">
        <f t="shared" si="24"/>
        <v>LSM</v>
      </c>
      <c r="AV773" s="324">
        <f t="shared" si="25"/>
        <v>-1228612</v>
      </c>
    </row>
    <row r="774" spans="1:48" x14ac:dyDescent="0.25">
      <c r="A774" s="319" t="s">
        <v>1867</v>
      </c>
      <c r="B774" s="319" t="s">
        <v>1833</v>
      </c>
      <c r="C774" s="319" t="s">
        <v>1868</v>
      </c>
      <c r="D774" s="319" t="s">
        <v>2103</v>
      </c>
      <c r="E774" s="320">
        <v>45754</v>
      </c>
      <c r="F774" s="319" t="s">
        <v>2634</v>
      </c>
      <c r="G774" s="319" t="s">
        <v>2632</v>
      </c>
      <c r="H774" s="319" t="s">
        <v>1577</v>
      </c>
      <c r="I774" s="319" t="s">
        <v>2759</v>
      </c>
      <c r="J774" s="319" t="s">
        <v>1633</v>
      </c>
      <c r="K774" s="319" t="s">
        <v>1369</v>
      </c>
      <c r="L774" s="320">
        <v>45747</v>
      </c>
      <c r="M774" s="319" t="s">
        <v>2668</v>
      </c>
      <c r="N774" s="319" t="s">
        <v>1976</v>
      </c>
      <c r="O774" s="320"/>
      <c r="P774" s="319" t="s">
        <v>3236</v>
      </c>
      <c r="Q774" s="319" t="s">
        <v>1534</v>
      </c>
      <c r="R774" s="322">
        <v>-55846</v>
      </c>
      <c r="S774" s="319" t="s">
        <v>89</v>
      </c>
      <c r="T774" s="321">
        <v>-3.37</v>
      </c>
      <c r="U774" s="319" t="s">
        <v>282</v>
      </c>
      <c r="V774" s="319" t="s">
        <v>3237</v>
      </c>
      <c r="W774" s="319" t="s">
        <v>2633</v>
      </c>
      <c r="X774" s="319" t="s">
        <v>1633</v>
      </c>
      <c r="Y774" s="319" t="s">
        <v>1633</v>
      </c>
      <c r="Z774" s="319" t="s">
        <v>1633</v>
      </c>
      <c r="AA774" s="319" t="s">
        <v>1874</v>
      </c>
      <c r="AB774" s="319" t="s">
        <v>1633</v>
      </c>
      <c r="AC774" s="320">
        <v>45771</v>
      </c>
      <c r="AD774" s="319"/>
      <c r="AE774" s="319"/>
      <c r="AF774" s="319" t="s">
        <v>1633</v>
      </c>
      <c r="AG774" s="319" t="s">
        <v>1633</v>
      </c>
      <c r="AH774" s="319" t="s">
        <v>3238</v>
      </c>
      <c r="AI774" s="319" t="s">
        <v>3239</v>
      </c>
      <c r="AJ774" s="325">
        <v>0</v>
      </c>
      <c r="AK774" s="319" t="s">
        <v>1633</v>
      </c>
      <c r="AL774" s="319" t="s">
        <v>1633</v>
      </c>
      <c r="AM774" s="319" t="s">
        <v>1633</v>
      </c>
      <c r="AN774" s="319" t="s">
        <v>1633</v>
      </c>
      <c r="AO774" s="319" t="s">
        <v>1633</v>
      </c>
      <c r="AP774" s="183" t="s">
        <v>1880</v>
      </c>
      <c r="AQ774" s="183" t="s">
        <v>2113</v>
      </c>
      <c r="AS774" s="183" t="s">
        <v>1636</v>
      </c>
      <c r="AT774" s="183" t="s">
        <v>1817</v>
      </c>
      <c r="AU774" s="183" t="str">
        <f t="shared" si="24"/>
        <v>LSM</v>
      </c>
      <c r="AV774" s="324">
        <f t="shared" si="25"/>
        <v>-55846</v>
      </c>
    </row>
    <row r="775" spans="1:48" x14ac:dyDescent="0.25">
      <c r="A775" s="319" t="s">
        <v>1867</v>
      </c>
      <c r="B775" s="319" t="s">
        <v>1833</v>
      </c>
      <c r="C775" s="319" t="s">
        <v>1868</v>
      </c>
      <c r="D775" s="319" t="s">
        <v>1882</v>
      </c>
      <c r="E775" s="320">
        <v>45772</v>
      </c>
      <c r="F775" s="319" t="s">
        <v>2763</v>
      </c>
      <c r="G775" s="319" t="s">
        <v>1884</v>
      </c>
      <c r="H775" s="319" t="s">
        <v>1581</v>
      </c>
      <c r="I775" s="319" t="s">
        <v>2764</v>
      </c>
      <c r="J775" s="319" t="s">
        <v>1633</v>
      </c>
      <c r="K775" s="319" t="s">
        <v>1373</v>
      </c>
      <c r="L775" s="320">
        <v>45772</v>
      </c>
      <c r="M775" s="319" t="s">
        <v>1886</v>
      </c>
      <c r="N775" s="319" t="s">
        <v>2765</v>
      </c>
      <c r="O775" s="320"/>
      <c r="P775" s="319" t="s">
        <v>3236</v>
      </c>
      <c r="Q775" s="319" t="s">
        <v>1534</v>
      </c>
      <c r="R775" s="322">
        <v>17821890</v>
      </c>
      <c r="S775" s="319" t="s">
        <v>89</v>
      </c>
      <c r="T775" s="321">
        <v>1059.75</v>
      </c>
      <c r="U775" s="319" t="s">
        <v>282</v>
      </c>
      <c r="V775" s="319" t="s">
        <v>3237</v>
      </c>
      <c r="W775" s="319" t="s">
        <v>1633</v>
      </c>
      <c r="X775" s="319" t="s">
        <v>1633</v>
      </c>
      <c r="Y775" s="319" t="s">
        <v>1633</v>
      </c>
      <c r="Z775" s="319" t="s">
        <v>1633</v>
      </c>
      <c r="AA775" s="319" t="s">
        <v>1874</v>
      </c>
      <c r="AB775" s="319" t="s">
        <v>1633</v>
      </c>
      <c r="AC775" s="320">
        <v>45772</v>
      </c>
      <c r="AD775" s="319"/>
      <c r="AE775" s="319"/>
      <c r="AF775" s="319" t="s">
        <v>1633</v>
      </c>
      <c r="AG775" s="319" t="s">
        <v>1633</v>
      </c>
      <c r="AH775" s="319" t="s">
        <v>3238</v>
      </c>
      <c r="AI775" s="319" t="s">
        <v>3239</v>
      </c>
      <c r="AJ775" s="325">
        <v>0</v>
      </c>
      <c r="AK775" s="319" t="s">
        <v>1633</v>
      </c>
      <c r="AL775" s="319" t="s">
        <v>1633</v>
      </c>
      <c r="AM775" s="319" t="s">
        <v>1633</v>
      </c>
      <c r="AN775" s="319" t="s">
        <v>1633</v>
      </c>
      <c r="AO775" s="319" t="s">
        <v>1633</v>
      </c>
      <c r="AP775" s="183" t="s">
        <v>1880</v>
      </c>
      <c r="AQ775" s="183" t="s">
        <v>2113</v>
      </c>
      <c r="AS775" s="183" t="s">
        <v>1636</v>
      </c>
      <c r="AT775" s="183" t="s">
        <v>1817</v>
      </c>
      <c r="AU775" s="183" t="str">
        <f t="shared" si="24"/>
        <v>LSM</v>
      </c>
      <c r="AV775" s="324">
        <f t="shared" si="25"/>
        <v>17821890</v>
      </c>
    </row>
    <row r="776" spans="1:48" x14ac:dyDescent="0.25">
      <c r="A776" s="319" t="s">
        <v>1867</v>
      </c>
      <c r="B776" s="319" t="s">
        <v>1833</v>
      </c>
      <c r="C776" s="319" t="s">
        <v>1868</v>
      </c>
      <c r="D776" s="319" t="s">
        <v>1882</v>
      </c>
      <c r="E776" s="320">
        <v>45756</v>
      </c>
      <c r="F776" s="319" t="s">
        <v>2760</v>
      </c>
      <c r="G776" s="319" t="s">
        <v>1884</v>
      </c>
      <c r="H776" s="319" t="s">
        <v>1581</v>
      </c>
      <c r="I776" s="319" t="s">
        <v>2761</v>
      </c>
      <c r="J776" s="319" t="s">
        <v>1633</v>
      </c>
      <c r="K776" s="319" t="s">
        <v>1373</v>
      </c>
      <c r="L776" s="320">
        <v>45756</v>
      </c>
      <c r="M776" s="319" t="s">
        <v>1886</v>
      </c>
      <c r="N776" s="319" t="s">
        <v>2762</v>
      </c>
      <c r="O776" s="320"/>
      <c r="P776" s="319" t="s">
        <v>3236</v>
      </c>
      <c r="Q776" s="319" t="s">
        <v>1534</v>
      </c>
      <c r="R776" s="322">
        <v>8039368</v>
      </c>
      <c r="S776" s="319" t="s">
        <v>89</v>
      </c>
      <c r="T776" s="321">
        <v>484.74</v>
      </c>
      <c r="U776" s="319" t="s">
        <v>282</v>
      </c>
      <c r="V776" s="319" t="s">
        <v>3237</v>
      </c>
      <c r="W776" s="319" t="s">
        <v>1633</v>
      </c>
      <c r="X776" s="319" t="s">
        <v>1633</v>
      </c>
      <c r="Y776" s="319" t="s">
        <v>1633</v>
      </c>
      <c r="Z776" s="319" t="s">
        <v>1633</v>
      </c>
      <c r="AA776" s="319" t="s">
        <v>1874</v>
      </c>
      <c r="AB776" s="319" t="s">
        <v>1633</v>
      </c>
      <c r="AC776" s="320">
        <v>45756</v>
      </c>
      <c r="AD776" s="319"/>
      <c r="AE776" s="319"/>
      <c r="AF776" s="319" t="s">
        <v>1633</v>
      </c>
      <c r="AG776" s="319" t="s">
        <v>1633</v>
      </c>
      <c r="AH776" s="319" t="s">
        <v>3238</v>
      </c>
      <c r="AI776" s="319" t="s">
        <v>3239</v>
      </c>
      <c r="AJ776" s="325">
        <v>0</v>
      </c>
      <c r="AK776" s="319" t="s">
        <v>1633</v>
      </c>
      <c r="AL776" s="319" t="s">
        <v>1633</v>
      </c>
      <c r="AM776" s="319" t="s">
        <v>1633</v>
      </c>
      <c r="AN776" s="319" t="s">
        <v>1633</v>
      </c>
      <c r="AO776" s="319" t="s">
        <v>1633</v>
      </c>
      <c r="AP776" s="183" t="s">
        <v>1880</v>
      </c>
      <c r="AQ776" s="183" t="s">
        <v>2113</v>
      </c>
      <c r="AS776" s="183" t="s">
        <v>1636</v>
      </c>
      <c r="AT776" s="183" t="s">
        <v>1817</v>
      </c>
      <c r="AU776" s="183" t="str">
        <f t="shared" si="24"/>
        <v>LSM</v>
      </c>
      <c r="AV776" s="324">
        <f t="shared" si="25"/>
        <v>8039368</v>
      </c>
    </row>
    <row r="777" spans="1:48" x14ac:dyDescent="0.25">
      <c r="A777" s="319" t="s">
        <v>1867</v>
      </c>
      <c r="B777" s="319" t="s">
        <v>1833</v>
      </c>
      <c r="C777" s="319" t="s">
        <v>1868</v>
      </c>
      <c r="D777" s="319" t="s">
        <v>1882</v>
      </c>
      <c r="E777" s="320">
        <v>45775</v>
      </c>
      <c r="F777" s="319" t="s">
        <v>2766</v>
      </c>
      <c r="G777" s="319" t="s">
        <v>1884</v>
      </c>
      <c r="H777" s="319" t="s">
        <v>1585</v>
      </c>
      <c r="I777" s="319" t="s">
        <v>2767</v>
      </c>
      <c r="J777" s="319" t="s">
        <v>1633</v>
      </c>
      <c r="K777" s="319" t="s">
        <v>1376</v>
      </c>
      <c r="L777" s="320">
        <v>45775</v>
      </c>
      <c r="M777" s="319" t="s">
        <v>1886</v>
      </c>
      <c r="N777" s="319" t="s">
        <v>2768</v>
      </c>
      <c r="O777" s="320"/>
      <c r="P777" s="319" t="s">
        <v>3236</v>
      </c>
      <c r="Q777" s="319" t="s">
        <v>1534</v>
      </c>
      <c r="R777" s="322">
        <v>130481571</v>
      </c>
      <c r="S777" s="319" t="s">
        <v>89</v>
      </c>
      <c r="T777" s="321">
        <v>7758.91</v>
      </c>
      <c r="U777" s="319" t="s">
        <v>282</v>
      </c>
      <c r="V777" s="319" t="s">
        <v>3237</v>
      </c>
      <c r="W777" s="319" t="s">
        <v>1633</v>
      </c>
      <c r="X777" s="319" t="s">
        <v>1633</v>
      </c>
      <c r="Y777" s="319" t="s">
        <v>1633</v>
      </c>
      <c r="Z777" s="319" t="s">
        <v>1633</v>
      </c>
      <c r="AA777" s="319" t="s">
        <v>1874</v>
      </c>
      <c r="AB777" s="319" t="s">
        <v>1633</v>
      </c>
      <c r="AC777" s="320">
        <v>45775</v>
      </c>
      <c r="AD777" s="319"/>
      <c r="AE777" s="319"/>
      <c r="AF777" s="319" t="s">
        <v>1633</v>
      </c>
      <c r="AG777" s="319" t="s">
        <v>1633</v>
      </c>
      <c r="AH777" s="319" t="s">
        <v>3238</v>
      </c>
      <c r="AI777" s="319" t="s">
        <v>3239</v>
      </c>
      <c r="AJ777" s="325">
        <v>0</v>
      </c>
      <c r="AK777" s="319" t="s">
        <v>1633</v>
      </c>
      <c r="AL777" s="319" t="s">
        <v>1633</v>
      </c>
      <c r="AM777" s="319" t="s">
        <v>1633</v>
      </c>
      <c r="AN777" s="319" t="s">
        <v>1633</v>
      </c>
      <c r="AO777" s="319" t="s">
        <v>1633</v>
      </c>
      <c r="AP777" s="183" t="s">
        <v>1880</v>
      </c>
      <c r="AQ777" s="183" t="s">
        <v>2113</v>
      </c>
      <c r="AS777" s="183" t="s">
        <v>1636</v>
      </c>
      <c r="AT777" s="183" t="s">
        <v>1817</v>
      </c>
      <c r="AU777" s="183" t="str">
        <f t="shared" si="24"/>
        <v>LSM</v>
      </c>
      <c r="AV777" s="324">
        <f t="shared" si="25"/>
        <v>130481571</v>
      </c>
    </row>
    <row r="778" spans="1:48" x14ac:dyDescent="0.25">
      <c r="A778" s="319" t="s">
        <v>1867</v>
      </c>
      <c r="B778" s="319" t="s">
        <v>1833</v>
      </c>
      <c r="C778" s="319" t="s">
        <v>1868</v>
      </c>
      <c r="D778" s="319" t="s">
        <v>1882</v>
      </c>
      <c r="E778" s="320">
        <v>45763</v>
      </c>
      <c r="F778" s="319" t="s">
        <v>2769</v>
      </c>
      <c r="G778" s="319" t="s">
        <v>1884</v>
      </c>
      <c r="H778" s="319" t="s">
        <v>1582</v>
      </c>
      <c r="I778" s="319" t="s">
        <v>2770</v>
      </c>
      <c r="J778" s="319" t="s">
        <v>1633</v>
      </c>
      <c r="K778" s="319" t="s">
        <v>1374</v>
      </c>
      <c r="L778" s="320">
        <v>45763</v>
      </c>
      <c r="M778" s="319" t="s">
        <v>1886</v>
      </c>
      <c r="N778" s="319" t="s">
        <v>2594</v>
      </c>
      <c r="O778" s="320"/>
      <c r="P778" s="319" t="s">
        <v>3236</v>
      </c>
      <c r="Q778" s="319" t="s">
        <v>1534</v>
      </c>
      <c r="R778" s="321">
        <v>6185100</v>
      </c>
      <c r="S778" s="319" t="s">
        <v>89</v>
      </c>
      <c r="T778" s="321">
        <v>367.2</v>
      </c>
      <c r="U778" s="319" t="s">
        <v>282</v>
      </c>
      <c r="V778" s="319" t="s">
        <v>3237</v>
      </c>
      <c r="W778" s="319" t="s">
        <v>1633</v>
      </c>
      <c r="X778" s="319" t="s">
        <v>1633</v>
      </c>
      <c r="Y778" s="319" t="s">
        <v>1633</v>
      </c>
      <c r="Z778" s="319" t="s">
        <v>1633</v>
      </c>
      <c r="AA778" s="319" t="s">
        <v>1874</v>
      </c>
      <c r="AB778" s="319" t="s">
        <v>1633</v>
      </c>
      <c r="AC778" s="320">
        <v>45764</v>
      </c>
      <c r="AD778" s="319"/>
      <c r="AE778" s="319"/>
      <c r="AF778" s="319" t="s">
        <v>1633</v>
      </c>
      <c r="AG778" s="319" t="s">
        <v>1633</v>
      </c>
      <c r="AH778" s="319" t="s">
        <v>3238</v>
      </c>
      <c r="AI778" s="319" t="s">
        <v>3239</v>
      </c>
      <c r="AJ778" s="325">
        <v>0</v>
      </c>
      <c r="AK778" s="319" t="s">
        <v>1633</v>
      </c>
      <c r="AL778" s="323" t="s">
        <v>1633</v>
      </c>
      <c r="AM778" s="319" t="s">
        <v>1633</v>
      </c>
      <c r="AN778" s="319" t="s">
        <v>1633</v>
      </c>
      <c r="AO778" s="319" t="s">
        <v>1633</v>
      </c>
      <c r="AP778" s="183" t="s">
        <v>1880</v>
      </c>
      <c r="AQ778" s="183" t="s">
        <v>2113</v>
      </c>
      <c r="AS778" s="183" t="s">
        <v>1640</v>
      </c>
      <c r="AT778" s="183" t="s">
        <v>1817</v>
      </c>
      <c r="AU778" s="183" t="str">
        <f t="shared" si="24"/>
        <v>LSM</v>
      </c>
      <c r="AV778" s="324">
        <f t="shared" si="25"/>
        <v>6185100</v>
      </c>
    </row>
    <row r="779" spans="1:48" x14ac:dyDescent="0.25">
      <c r="A779" s="319" t="s">
        <v>1867</v>
      </c>
      <c r="B779" s="319" t="s">
        <v>1833</v>
      </c>
      <c r="C779" s="319" t="s">
        <v>1868</v>
      </c>
      <c r="D779" s="319" t="s">
        <v>1888</v>
      </c>
      <c r="E779" s="320">
        <v>45757</v>
      </c>
      <c r="F779" s="319" t="s">
        <v>3521</v>
      </c>
      <c r="G779" s="319" t="s">
        <v>1633</v>
      </c>
      <c r="H779" s="319" t="s">
        <v>3259</v>
      </c>
      <c r="I779" s="319" t="s">
        <v>2772</v>
      </c>
      <c r="J779" s="319" t="s">
        <v>1633</v>
      </c>
      <c r="K779" s="319" t="s">
        <v>448</v>
      </c>
      <c r="L779" s="320">
        <v>45757</v>
      </c>
      <c r="M779" s="319" t="s">
        <v>2703</v>
      </c>
      <c r="N779" s="319" t="s">
        <v>2773</v>
      </c>
      <c r="O779" s="320"/>
      <c r="P779" s="319" t="s">
        <v>3236</v>
      </c>
      <c r="Q779" s="319" t="s">
        <v>1534</v>
      </c>
      <c r="R779" s="322">
        <v>3831507</v>
      </c>
      <c r="S779" s="319" t="s">
        <v>89</v>
      </c>
      <c r="T779" s="321">
        <v>231.02</v>
      </c>
      <c r="U779" s="319" t="s">
        <v>282</v>
      </c>
      <c r="V779" s="319" t="s">
        <v>3237</v>
      </c>
      <c r="W779" s="319" t="s">
        <v>1633</v>
      </c>
      <c r="X779" s="319" t="s">
        <v>1633</v>
      </c>
      <c r="Y779" s="319" t="s">
        <v>1633</v>
      </c>
      <c r="Z779" s="319" t="s">
        <v>1633</v>
      </c>
      <c r="AA779" s="319" t="s">
        <v>1874</v>
      </c>
      <c r="AB779" s="319" t="s">
        <v>1633</v>
      </c>
      <c r="AC779" s="320">
        <v>45757</v>
      </c>
      <c r="AD779" s="319"/>
      <c r="AE779" s="319"/>
      <c r="AF779" s="319" t="s">
        <v>1633</v>
      </c>
      <c r="AG779" s="319" t="s">
        <v>2774</v>
      </c>
      <c r="AH779" s="319" t="s">
        <v>3238</v>
      </c>
      <c r="AI779" s="319" t="s">
        <v>3239</v>
      </c>
      <c r="AJ779" s="322">
        <v>1</v>
      </c>
      <c r="AK779" s="319" t="s">
        <v>2398</v>
      </c>
      <c r="AL779" s="323" t="s">
        <v>1877</v>
      </c>
      <c r="AM779" s="319" t="s">
        <v>1633</v>
      </c>
      <c r="AN779" s="319" t="s">
        <v>1633</v>
      </c>
      <c r="AO779" s="319" t="s">
        <v>1633</v>
      </c>
      <c r="AP779" s="183" t="s">
        <v>1880</v>
      </c>
      <c r="AQ779" s="183" t="s">
        <v>2113</v>
      </c>
      <c r="AS779" s="183" t="s">
        <v>448</v>
      </c>
      <c r="AT779" s="183" t="s">
        <v>1817</v>
      </c>
      <c r="AU779" s="183" t="str">
        <f t="shared" si="24"/>
        <v>LSM</v>
      </c>
      <c r="AV779" s="324">
        <f t="shared" si="25"/>
        <v>3831507</v>
      </c>
    </row>
    <row r="780" spans="1:48" x14ac:dyDescent="0.25">
      <c r="A780" s="319" t="s">
        <v>1867</v>
      </c>
      <c r="B780" s="319" t="s">
        <v>1833</v>
      </c>
      <c r="C780" s="319" t="s">
        <v>1868</v>
      </c>
      <c r="D780" s="319" t="s">
        <v>1888</v>
      </c>
      <c r="E780" s="320">
        <v>45757</v>
      </c>
      <c r="F780" s="319" t="s">
        <v>3522</v>
      </c>
      <c r="G780" s="319" t="s">
        <v>1633</v>
      </c>
      <c r="H780" s="319" t="s">
        <v>3259</v>
      </c>
      <c r="I780" s="319" t="s">
        <v>2776</v>
      </c>
      <c r="J780" s="319" t="s">
        <v>1633</v>
      </c>
      <c r="K780" s="319" t="s">
        <v>448</v>
      </c>
      <c r="L780" s="320">
        <v>45757</v>
      </c>
      <c r="M780" s="319" t="s">
        <v>2703</v>
      </c>
      <c r="N780" s="319" t="s">
        <v>2773</v>
      </c>
      <c r="O780" s="320"/>
      <c r="P780" s="319" t="s">
        <v>3236</v>
      </c>
      <c r="Q780" s="319" t="s">
        <v>1534</v>
      </c>
      <c r="R780" s="322">
        <v>114945</v>
      </c>
      <c r="S780" s="319" t="s">
        <v>89</v>
      </c>
      <c r="T780" s="321">
        <v>6.93</v>
      </c>
      <c r="U780" s="319" t="s">
        <v>282</v>
      </c>
      <c r="V780" s="319" t="s">
        <v>3237</v>
      </c>
      <c r="W780" s="319" t="s">
        <v>1633</v>
      </c>
      <c r="X780" s="319" t="s">
        <v>1633</v>
      </c>
      <c r="Y780" s="319" t="s">
        <v>1633</v>
      </c>
      <c r="Z780" s="319" t="s">
        <v>1633</v>
      </c>
      <c r="AA780" s="319" t="s">
        <v>1874</v>
      </c>
      <c r="AB780" s="319" t="s">
        <v>1633</v>
      </c>
      <c r="AC780" s="320">
        <v>45757</v>
      </c>
      <c r="AD780" s="319"/>
      <c r="AE780" s="319"/>
      <c r="AF780" s="319" t="s">
        <v>1633</v>
      </c>
      <c r="AG780" s="319" t="s">
        <v>2774</v>
      </c>
      <c r="AH780" s="319" t="s">
        <v>3238</v>
      </c>
      <c r="AI780" s="319" t="s">
        <v>3239</v>
      </c>
      <c r="AJ780" s="322">
        <v>1</v>
      </c>
      <c r="AK780" s="319" t="s">
        <v>2398</v>
      </c>
      <c r="AL780" s="323" t="s">
        <v>1877</v>
      </c>
      <c r="AM780" s="319" t="s">
        <v>1633</v>
      </c>
      <c r="AN780" s="319" t="s">
        <v>1633</v>
      </c>
      <c r="AO780" s="319" t="s">
        <v>1633</v>
      </c>
      <c r="AP780" s="183" t="s">
        <v>1880</v>
      </c>
      <c r="AQ780" s="183" t="s">
        <v>2113</v>
      </c>
      <c r="AS780" s="183" t="s">
        <v>448</v>
      </c>
      <c r="AT780" s="183" t="s">
        <v>1817</v>
      </c>
      <c r="AU780" s="183" t="str">
        <f t="shared" si="24"/>
        <v>LSM</v>
      </c>
      <c r="AV780" s="324">
        <f t="shared" si="25"/>
        <v>114945</v>
      </c>
    </row>
    <row r="781" spans="1:48" x14ac:dyDescent="0.25">
      <c r="A781" s="319" t="s">
        <v>1867</v>
      </c>
      <c r="B781" s="319" t="s">
        <v>1833</v>
      </c>
      <c r="C781" s="319" t="s">
        <v>1868</v>
      </c>
      <c r="D781" s="319" t="s">
        <v>1888</v>
      </c>
      <c r="E781" s="320">
        <v>45758</v>
      </c>
      <c r="F781" s="319" t="s">
        <v>1633</v>
      </c>
      <c r="G781" s="319" t="s">
        <v>1633</v>
      </c>
      <c r="H781" s="319" t="s">
        <v>3240</v>
      </c>
      <c r="I781" s="319" t="s">
        <v>3523</v>
      </c>
      <c r="J781" s="319" t="s">
        <v>1633</v>
      </c>
      <c r="K781" s="319" t="s">
        <v>454</v>
      </c>
      <c r="L781" s="320">
        <v>45758</v>
      </c>
      <c r="M781" s="319" t="s">
        <v>2689</v>
      </c>
      <c r="N781" s="319" t="s">
        <v>3524</v>
      </c>
      <c r="O781" s="320"/>
      <c r="P781" s="319" t="s">
        <v>3236</v>
      </c>
      <c r="Q781" s="319" t="s">
        <v>1534</v>
      </c>
      <c r="R781" s="321">
        <v>3040000</v>
      </c>
      <c r="S781" s="319" t="s">
        <v>89</v>
      </c>
      <c r="T781" s="321">
        <v>183.29</v>
      </c>
      <c r="U781" s="319" t="s">
        <v>282</v>
      </c>
      <c r="V781" s="319" t="s">
        <v>3237</v>
      </c>
      <c r="W781" s="319" t="s">
        <v>1633</v>
      </c>
      <c r="X781" s="319" t="s">
        <v>1633</v>
      </c>
      <c r="Y781" s="319" t="s">
        <v>1633</v>
      </c>
      <c r="Z781" s="319" t="s">
        <v>1633</v>
      </c>
      <c r="AA781" s="319" t="s">
        <v>1874</v>
      </c>
      <c r="AB781" s="319" t="s">
        <v>1633</v>
      </c>
      <c r="AC781" s="320">
        <v>45758</v>
      </c>
      <c r="AD781" s="319"/>
      <c r="AE781" s="319"/>
      <c r="AF781" s="319" t="s">
        <v>1633</v>
      </c>
      <c r="AG781" s="319" t="s">
        <v>3525</v>
      </c>
      <c r="AH781" s="319" t="s">
        <v>3238</v>
      </c>
      <c r="AI781" s="319" t="s">
        <v>3239</v>
      </c>
      <c r="AJ781" s="322">
        <v>4</v>
      </c>
      <c r="AK781" s="319" t="s">
        <v>1709</v>
      </c>
      <c r="AL781" s="323" t="s">
        <v>1877</v>
      </c>
      <c r="AM781" s="319" t="s">
        <v>1633</v>
      </c>
      <c r="AN781" s="319" t="s">
        <v>1633</v>
      </c>
      <c r="AO781" s="319" t="s">
        <v>1633</v>
      </c>
      <c r="AP781" s="183" t="s">
        <v>1880</v>
      </c>
      <c r="AQ781" s="183" t="s">
        <v>2113</v>
      </c>
      <c r="AS781" s="183" t="s">
        <v>1641</v>
      </c>
      <c r="AT781" s="183" t="s">
        <v>1817</v>
      </c>
      <c r="AU781" s="183" t="str">
        <f t="shared" si="24"/>
        <v>LSM</v>
      </c>
      <c r="AV781" s="324">
        <f t="shared" si="25"/>
        <v>3040000</v>
      </c>
    </row>
    <row r="782" spans="1:48" x14ac:dyDescent="0.25">
      <c r="A782" s="319" t="s">
        <v>1867</v>
      </c>
      <c r="B782" s="319" t="s">
        <v>1833</v>
      </c>
      <c r="C782" s="319" t="s">
        <v>1868</v>
      </c>
      <c r="D782" s="319" t="s">
        <v>1888</v>
      </c>
      <c r="E782" s="320">
        <v>45762</v>
      </c>
      <c r="F782" s="319" t="s">
        <v>1633</v>
      </c>
      <c r="G782" s="319" t="s">
        <v>1633</v>
      </c>
      <c r="H782" s="319" t="s">
        <v>3240</v>
      </c>
      <c r="I782" s="319" t="s">
        <v>3526</v>
      </c>
      <c r="J782" s="319" t="s">
        <v>1633</v>
      </c>
      <c r="K782" s="319" t="s">
        <v>454</v>
      </c>
      <c r="L782" s="320">
        <v>45762</v>
      </c>
      <c r="M782" s="319" t="s">
        <v>2742</v>
      </c>
      <c r="N782" s="319" t="s">
        <v>3527</v>
      </c>
      <c r="O782" s="320"/>
      <c r="P782" s="319" t="s">
        <v>3236</v>
      </c>
      <c r="Q782" s="319" t="s">
        <v>1534</v>
      </c>
      <c r="R782" s="322">
        <v>147000</v>
      </c>
      <c r="S782" s="319" t="s">
        <v>89</v>
      </c>
      <c r="T782" s="321">
        <v>8.8699999999999992</v>
      </c>
      <c r="U782" s="319" t="s">
        <v>282</v>
      </c>
      <c r="V782" s="319" t="s">
        <v>3237</v>
      </c>
      <c r="W782" s="319" t="s">
        <v>1633</v>
      </c>
      <c r="X782" s="319" t="s">
        <v>1633</v>
      </c>
      <c r="Y782" s="319" t="s">
        <v>1633</v>
      </c>
      <c r="Z782" s="319" t="s">
        <v>1633</v>
      </c>
      <c r="AA782" s="319" t="s">
        <v>1874</v>
      </c>
      <c r="AB782" s="319" t="s">
        <v>1633</v>
      </c>
      <c r="AC782" s="320">
        <v>45762</v>
      </c>
      <c r="AD782" s="319"/>
      <c r="AE782" s="319"/>
      <c r="AF782" s="319" t="s">
        <v>1633</v>
      </c>
      <c r="AG782" s="319" t="s">
        <v>3528</v>
      </c>
      <c r="AH782" s="319" t="s">
        <v>3238</v>
      </c>
      <c r="AI782" s="319" t="s">
        <v>3239</v>
      </c>
      <c r="AJ782" s="322">
        <v>11</v>
      </c>
      <c r="AK782" s="319" t="s">
        <v>1709</v>
      </c>
      <c r="AL782" s="323" t="s">
        <v>1877</v>
      </c>
      <c r="AM782" s="319" t="s">
        <v>1633</v>
      </c>
      <c r="AN782" s="319" t="s">
        <v>1633</v>
      </c>
      <c r="AO782" s="319" t="s">
        <v>1633</v>
      </c>
      <c r="AP782" s="183" t="s">
        <v>1880</v>
      </c>
      <c r="AQ782" s="183" t="s">
        <v>2113</v>
      </c>
      <c r="AS782" s="183" t="s">
        <v>1641</v>
      </c>
      <c r="AT782" s="183" t="s">
        <v>1817</v>
      </c>
      <c r="AU782" s="183" t="str">
        <f t="shared" si="24"/>
        <v>LSM</v>
      </c>
      <c r="AV782" s="324">
        <f t="shared" si="25"/>
        <v>147000</v>
      </c>
    </row>
    <row r="783" spans="1:48" x14ac:dyDescent="0.25">
      <c r="A783" s="319" t="s">
        <v>1867</v>
      </c>
      <c r="B783" s="319" t="s">
        <v>1833</v>
      </c>
      <c r="C783" s="319" t="s">
        <v>1868</v>
      </c>
      <c r="D783" s="319" t="s">
        <v>1888</v>
      </c>
      <c r="E783" s="320">
        <v>45769</v>
      </c>
      <c r="F783" s="319" t="s">
        <v>1633</v>
      </c>
      <c r="G783" s="319" t="s">
        <v>1633</v>
      </c>
      <c r="H783" s="319" t="s">
        <v>3240</v>
      </c>
      <c r="I783" s="319" t="s">
        <v>3529</v>
      </c>
      <c r="J783" s="319" t="s">
        <v>1633</v>
      </c>
      <c r="K783" s="319" t="s">
        <v>454</v>
      </c>
      <c r="L783" s="320">
        <v>45769</v>
      </c>
      <c r="M783" s="319" t="s">
        <v>2799</v>
      </c>
      <c r="N783" s="319" t="s">
        <v>3530</v>
      </c>
      <c r="O783" s="320"/>
      <c r="P783" s="319" t="s">
        <v>3236</v>
      </c>
      <c r="Q783" s="319" t="s">
        <v>1534</v>
      </c>
      <c r="R783" s="322">
        <v>31600</v>
      </c>
      <c r="S783" s="319" t="s">
        <v>89</v>
      </c>
      <c r="T783" s="321">
        <v>1.88</v>
      </c>
      <c r="U783" s="319" t="s">
        <v>282</v>
      </c>
      <c r="V783" s="319" t="s">
        <v>3237</v>
      </c>
      <c r="W783" s="319" t="s">
        <v>1633</v>
      </c>
      <c r="X783" s="319" t="s">
        <v>1633</v>
      </c>
      <c r="Y783" s="319" t="s">
        <v>1633</v>
      </c>
      <c r="Z783" s="319" t="s">
        <v>1633</v>
      </c>
      <c r="AA783" s="319" t="s">
        <v>1874</v>
      </c>
      <c r="AB783" s="319" t="s">
        <v>1633</v>
      </c>
      <c r="AC783" s="320">
        <v>45769</v>
      </c>
      <c r="AD783" s="319"/>
      <c r="AE783" s="319"/>
      <c r="AF783" s="319" t="s">
        <v>1633</v>
      </c>
      <c r="AG783" s="319" t="s">
        <v>3531</v>
      </c>
      <c r="AH783" s="319" t="s">
        <v>3238</v>
      </c>
      <c r="AI783" s="319" t="s">
        <v>3239</v>
      </c>
      <c r="AJ783" s="322">
        <v>100</v>
      </c>
      <c r="AK783" s="319" t="s">
        <v>1709</v>
      </c>
      <c r="AL783" s="323" t="s">
        <v>1877</v>
      </c>
      <c r="AM783" s="319" t="s">
        <v>1633</v>
      </c>
      <c r="AN783" s="319" t="s">
        <v>1633</v>
      </c>
      <c r="AO783" s="319" t="s">
        <v>1633</v>
      </c>
      <c r="AP783" s="183" t="s">
        <v>1880</v>
      </c>
      <c r="AQ783" s="183" t="s">
        <v>2113</v>
      </c>
      <c r="AS783" s="183" t="s">
        <v>1641</v>
      </c>
      <c r="AT783" s="183" t="s">
        <v>1817</v>
      </c>
      <c r="AU783" s="183" t="str">
        <f t="shared" si="24"/>
        <v>LSM</v>
      </c>
      <c r="AV783" s="324">
        <f t="shared" si="25"/>
        <v>31600</v>
      </c>
    </row>
    <row r="784" spans="1:48" x14ac:dyDescent="0.25">
      <c r="A784" s="319" t="s">
        <v>1867</v>
      </c>
      <c r="B784" s="319" t="s">
        <v>1833</v>
      </c>
      <c r="C784" s="319" t="s">
        <v>1868</v>
      </c>
      <c r="D784" s="319" t="s">
        <v>1888</v>
      </c>
      <c r="E784" s="320">
        <v>45764</v>
      </c>
      <c r="F784" s="319" t="s">
        <v>1633</v>
      </c>
      <c r="G784" s="319" t="s">
        <v>1633</v>
      </c>
      <c r="H784" s="319" t="s">
        <v>3240</v>
      </c>
      <c r="I784" s="319" t="s">
        <v>2810</v>
      </c>
      <c r="J784" s="319" t="s">
        <v>1633</v>
      </c>
      <c r="K784" s="319" t="s">
        <v>454</v>
      </c>
      <c r="L784" s="320">
        <v>45764</v>
      </c>
      <c r="M784" s="319" t="s">
        <v>2652</v>
      </c>
      <c r="N784" s="319" t="s">
        <v>2811</v>
      </c>
      <c r="O784" s="320"/>
      <c r="P784" s="319" t="s">
        <v>3236</v>
      </c>
      <c r="Q784" s="319" t="s">
        <v>1534</v>
      </c>
      <c r="R784" s="322">
        <v>90000</v>
      </c>
      <c r="S784" s="319" t="s">
        <v>89</v>
      </c>
      <c r="T784" s="321">
        <v>5.34</v>
      </c>
      <c r="U784" s="319" t="s">
        <v>282</v>
      </c>
      <c r="V784" s="319" t="s">
        <v>3237</v>
      </c>
      <c r="W784" s="319" t="s">
        <v>1633</v>
      </c>
      <c r="X784" s="319" t="s">
        <v>1633</v>
      </c>
      <c r="Y784" s="319" t="s">
        <v>1633</v>
      </c>
      <c r="Z784" s="319" t="s">
        <v>1633</v>
      </c>
      <c r="AA784" s="319" t="s">
        <v>1874</v>
      </c>
      <c r="AB784" s="319" t="s">
        <v>1633</v>
      </c>
      <c r="AC784" s="320">
        <v>45764</v>
      </c>
      <c r="AD784" s="319"/>
      <c r="AE784" s="319"/>
      <c r="AF784" s="319" t="s">
        <v>1633</v>
      </c>
      <c r="AG784" s="319" t="s">
        <v>2812</v>
      </c>
      <c r="AH784" s="319" t="s">
        <v>3238</v>
      </c>
      <c r="AI784" s="319" t="s">
        <v>3239</v>
      </c>
      <c r="AJ784" s="322">
        <v>600</v>
      </c>
      <c r="AK784" s="319" t="s">
        <v>1709</v>
      </c>
      <c r="AL784" s="323" t="s">
        <v>1877</v>
      </c>
      <c r="AM784" s="319" t="s">
        <v>1633</v>
      </c>
      <c r="AN784" s="319" t="s">
        <v>1633</v>
      </c>
      <c r="AO784" s="319" t="s">
        <v>1633</v>
      </c>
      <c r="AP784" s="183" t="s">
        <v>1880</v>
      </c>
      <c r="AQ784" s="183" t="s">
        <v>2113</v>
      </c>
      <c r="AS784" s="183" t="s">
        <v>1641</v>
      </c>
      <c r="AT784" s="183" t="s">
        <v>1817</v>
      </c>
      <c r="AU784" s="183" t="str">
        <f t="shared" si="24"/>
        <v>LSM</v>
      </c>
      <c r="AV784" s="324">
        <f t="shared" si="25"/>
        <v>90000</v>
      </c>
    </row>
    <row r="785" spans="1:48" x14ac:dyDescent="0.25">
      <c r="A785" s="319" t="s">
        <v>1867</v>
      </c>
      <c r="B785" s="319" t="s">
        <v>1833</v>
      </c>
      <c r="C785" s="319" t="s">
        <v>1868</v>
      </c>
      <c r="D785" s="319" t="s">
        <v>1888</v>
      </c>
      <c r="E785" s="320">
        <v>45769</v>
      </c>
      <c r="F785" s="319" t="s">
        <v>1633</v>
      </c>
      <c r="G785" s="319" t="s">
        <v>1633</v>
      </c>
      <c r="H785" s="319" t="s">
        <v>3240</v>
      </c>
      <c r="I785" s="319" t="s">
        <v>3532</v>
      </c>
      <c r="J785" s="319" t="s">
        <v>1633</v>
      </c>
      <c r="K785" s="319" t="s">
        <v>454</v>
      </c>
      <c r="L785" s="320">
        <v>45769</v>
      </c>
      <c r="M785" s="319" t="s">
        <v>2799</v>
      </c>
      <c r="N785" s="319" t="s">
        <v>3533</v>
      </c>
      <c r="O785" s="320"/>
      <c r="P785" s="319" t="s">
        <v>3236</v>
      </c>
      <c r="Q785" s="319" t="s">
        <v>1534</v>
      </c>
      <c r="R785" s="322">
        <v>293800</v>
      </c>
      <c r="S785" s="319" t="s">
        <v>89</v>
      </c>
      <c r="T785" s="321">
        <v>17.45</v>
      </c>
      <c r="U785" s="319" t="s">
        <v>282</v>
      </c>
      <c r="V785" s="319" t="s">
        <v>3237</v>
      </c>
      <c r="W785" s="319" t="s">
        <v>1633</v>
      </c>
      <c r="X785" s="319" t="s">
        <v>1633</v>
      </c>
      <c r="Y785" s="319" t="s">
        <v>1633</v>
      </c>
      <c r="Z785" s="319" t="s">
        <v>1633</v>
      </c>
      <c r="AA785" s="319" t="s">
        <v>1874</v>
      </c>
      <c r="AB785" s="319" t="s">
        <v>1633</v>
      </c>
      <c r="AC785" s="320">
        <v>45769</v>
      </c>
      <c r="AD785" s="319"/>
      <c r="AE785" s="319"/>
      <c r="AF785" s="319" t="s">
        <v>1633</v>
      </c>
      <c r="AG785" s="319" t="s">
        <v>3534</v>
      </c>
      <c r="AH785" s="319" t="s">
        <v>3238</v>
      </c>
      <c r="AI785" s="319" t="s">
        <v>3239</v>
      </c>
      <c r="AJ785" s="326">
        <v>600</v>
      </c>
      <c r="AK785" s="319" t="s">
        <v>1709</v>
      </c>
      <c r="AL785" s="323" t="s">
        <v>1877</v>
      </c>
      <c r="AM785" s="319" t="s">
        <v>1633</v>
      </c>
      <c r="AN785" s="319" t="s">
        <v>1633</v>
      </c>
      <c r="AO785" s="319" t="s">
        <v>1633</v>
      </c>
      <c r="AP785" s="183" t="s">
        <v>1880</v>
      </c>
      <c r="AQ785" s="183" t="s">
        <v>2113</v>
      </c>
      <c r="AS785" s="183" t="s">
        <v>1641</v>
      </c>
      <c r="AT785" s="183" t="s">
        <v>1817</v>
      </c>
      <c r="AU785" s="183" t="str">
        <f t="shared" si="24"/>
        <v>LSM</v>
      </c>
      <c r="AV785" s="324">
        <f t="shared" si="25"/>
        <v>293800</v>
      </c>
    </row>
    <row r="786" spans="1:48" x14ac:dyDescent="0.25">
      <c r="A786" s="319" t="s">
        <v>1867</v>
      </c>
      <c r="B786" s="319" t="s">
        <v>1833</v>
      </c>
      <c r="C786" s="319" t="s">
        <v>1868</v>
      </c>
      <c r="D786" s="319" t="s">
        <v>1882</v>
      </c>
      <c r="E786" s="320">
        <v>45775</v>
      </c>
      <c r="F786" s="319" t="s">
        <v>2817</v>
      </c>
      <c r="G786" s="319" t="s">
        <v>1884</v>
      </c>
      <c r="H786" s="319" t="s">
        <v>1585</v>
      </c>
      <c r="I786" s="319" t="s">
        <v>2818</v>
      </c>
      <c r="J786" s="319" t="s">
        <v>1633</v>
      </c>
      <c r="K786" s="319" t="s">
        <v>1376</v>
      </c>
      <c r="L786" s="320">
        <v>45775</v>
      </c>
      <c r="M786" s="319" t="s">
        <v>1886</v>
      </c>
      <c r="N786" s="319" t="s">
        <v>2819</v>
      </c>
      <c r="O786" s="320"/>
      <c r="P786" s="319" t="s">
        <v>3236</v>
      </c>
      <c r="Q786" s="319" t="s">
        <v>1534</v>
      </c>
      <c r="R786" s="321">
        <v>88727458</v>
      </c>
      <c r="S786" s="319" t="s">
        <v>89</v>
      </c>
      <c r="T786" s="321">
        <v>5276.06</v>
      </c>
      <c r="U786" s="319" t="s">
        <v>282</v>
      </c>
      <c r="V786" s="319" t="s">
        <v>3237</v>
      </c>
      <c r="W786" s="319" t="s">
        <v>1633</v>
      </c>
      <c r="X786" s="319" t="s">
        <v>1633</v>
      </c>
      <c r="Y786" s="319" t="s">
        <v>1633</v>
      </c>
      <c r="Z786" s="319" t="s">
        <v>1633</v>
      </c>
      <c r="AA786" s="319" t="s">
        <v>1874</v>
      </c>
      <c r="AB786" s="319" t="s">
        <v>1633</v>
      </c>
      <c r="AC786" s="320">
        <v>45776</v>
      </c>
      <c r="AD786" s="319"/>
      <c r="AE786" s="319"/>
      <c r="AF786" s="319" t="s">
        <v>1633</v>
      </c>
      <c r="AG786" s="319" t="s">
        <v>1633</v>
      </c>
      <c r="AH786" s="319" t="s">
        <v>3238</v>
      </c>
      <c r="AI786" s="319" t="s">
        <v>3239</v>
      </c>
      <c r="AJ786" s="325">
        <v>0</v>
      </c>
      <c r="AK786" s="319" t="s">
        <v>1633</v>
      </c>
      <c r="AL786" s="323" t="s">
        <v>1633</v>
      </c>
      <c r="AM786" s="319" t="s">
        <v>1633</v>
      </c>
      <c r="AN786" s="319" t="s">
        <v>1633</v>
      </c>
      <c r="AO786" s="319" t="s">
        <v>1633</v>
      </c>
      <c r="AP786" s="183" t="s">
        <v>1880</v>
      </c>
      <c r="AQ786" s="183" t="s">
        <v>2113</v>
      </c>
      <c r="AS786" s="183" t="s">
        <v>1636</v>
      </c>
      <c r="AT786" s="183" t="s">
        <v>1817</v>
      </c>
      <c r="AU786" s="183" t="str">
        <f t="shared" si="24"/>
        <v>LSM</v>
      </c>
      <c r="AV786" s="324">
        <f t="shared" si="25"/>
        <v>88727458</v>
      </c>
    </row>
    <row r="787" spans="1:48" x14ac:dyDescent="0.25">
      <c r="A787" s="319" t="s">
        <v>1867</v>
      </c>
      <c r="B787" s="319" t="s">
        <v>1833</v>
      </c>
      <c r="C787" s="319" t="s">
        <v>1868</v>
      </c>
      <c r="D787" s="319" t="s">
        <v>1888</v>
      </c>
      <c r="E787" s="320">
        <v>45776</v>
      </c>
      <c r="F787" s="319" t="s">
        <v>1633</v>
      </c>
      <c r="G787" s="319" t="s">
        <v>1633</v>
      </c>
      <c r="H787" s="319" t="s">
        <v>3240</v>
      </c>
      <c r="I787" s="319" t="s">
        <v>3535</v>
      </c>
      <c r="J787" s="319" t="s">
        <v>1633</v>
      </c>
      <c r="K787" s="319" t="s">
        <v>454</v>
      </c>
      <c r="L787" s="320">
        <v>45776</v>
      </c>
      <c r="M787" s="319" t="s">
        <v>2821</v>
      </c>
      <c r="N787" s="319" t="s">
        <v>3536</v>
      </c>
      <c r="O787" s="320"/>
      <c r="P787" s="319" t="s">
        <v>3236</v>
      </c>
      <c r="Q787" s="319" t="s">
        <v>1534</v>
      </c>
      <c r="R787" s="322">
        <v>400000</v>
      </c>
      <c r="S787" s="319" t="s">
        <v>89</v>
      </c>
      <c r="T787" s="321">
        <v>23.79</v>
      </c>
      <c r="U787" s="319" t="s">
        <v>282</v>
      </c>
      <c r="V787" s="319" t="s">
        <v>3237</v>
      </c>
      <c r="W787" s="319" t="s">
        <v>1633</v>
      </c>
      <c r="X787" s="319" t="s">
        <v>1633</v>
      </c>
      <c r="Y787" s="319" t="s">
        <v>1633</v>
      </c>
      <c r="Z787" s="319" t="s">
        <v>1633</v>
      </c>
      <c r="AA787" s="319" t="s">
        <v>1874</v>
      </c>
      <c r="AB787" s="319" t="s">
        <v>1633</v>
      </c>
      <c r="AC787" s="320">
        <v>45776</v>
      </c>
      <c r="AD787" s="319"/>
      <c r="AE787" s="319"/>
      <c r="AF787" s="319" t="s">
        <v>1633</v>
      </c>
      <c r="AG787" s="319" t="s">
        <v>3537</v>
      </c>
      <c r="AH787" s="319" t="s">
        <v>3238</v>
      </c>
      <c r="AI787" s="319" t="s">
        <v>3239</v>
      </c>
      <c r="AJ787" s="322">
        <v>2</v>
      </c>
      <c r="AK787" s="319" t="s">
        <v>1709</v>
      </c>
      <c r="AL787" s="323" t="s">
        <v>1877</v>
      </c>
      <c r="AM787" s="319" t="s">
        <v>1633</v>
      </c>
      <c r="AN787" s="319" t="s">
        <v>1633</v>
      </c>
      <c r="AO787" s="319" t="s">
        <v>1633</v>
      </c>
      <c r="AP787" s="183" t="s">
        <v>1880</v>
      </c>
      <c r="AQ787" s="183" t="s">
        <v>2113</v>
      </c>
      <c r="AS787" s="183" t="s">
        <v>1641</v>
      </c>
      <c r="AT787" s="183" t="s">
        <v>1817</v>
      </c>
      <c r="AU787" s="183" t="str">
        <f t="shared" si="24"/>
        <v>LSM</v>
      </c>
      <c r="AV787" s="324">
        <f t="shared" si="25"/>
        <v>400000</v>
      </c>
    </row>
    <row r="788" spans="1:48" x14ac:dyDescent="0.25">
      <c r="A788" s="319" t="s">
        <v>1867</v>
      </c>
      <c r="B788" s="319" t="s">
        <v>1833</v>
      </c>
      <c r="C788" s="319" t="s">
        <v>1868</v>
      </c>
      <c r="D788" s="319" t="s">
        <v>1882</v>
      </c>
      <c r="E788" s="320">
        <v>45776</v>
      </c>
      <c r="F788" s="319" t="s">
        <v>2824</v>
      </c>
      <c r="G788" s="319" t="s">
        <v>1884</v>
      </c>
      <c r="H788" s="319" t="s">
        <v>1577</v>
      </c>
      <c r="I788" s="319" t="s">
        <v>2825</v>
      </c>
      <c r="J788" s="319" t="s">
        <v>1633</v>
      </c>
      <c r="K788" s="319" t="s">
        <v>1369</v>
      </c>
      <c r="L788" s="320">
        <v>45776</v>
      </c>
      <c r="M788" s="319" t="s">
        <v>1886</v>
      </c>
      <c r="N788" s="319" t="s">
        <v>2826</v>
      </c>
      <c r="O788" s="320"/>
      <c r="P788" s="319" t="s">
        <v>3236</v>
      </c>
      <c r="Q788" s="319" t="s">
        <v>1534</v>
      </c>
      <c r="R788" s="322">
        <v>1228612</v>
      </c>
      <c r="S788" s="319" t="s">
        <v>89</v>
      </c>
      <c r="T788" s="321">
        <v>73.06</v>
      </c>
      <c r="U788" s="319" t="s">
        <v>282</v>
      </c>
      <c r="V788" s="319" t="s">
        <v>3237</v>
      </c>
      <c r="W788" s="319" t="s">
        <v>1633</v>
      </c>
      <c r="X788" s="319" t="s">
        <v>1633</v>
      </c>
      <c r="Y788" s="319" t="s">
        <v>1633</v>
      </c>
      <c r="Z788" s="319" t="s">
        <v>1633</v>
      </c>
      <c r="AA788" s="319" t="s">
        <v>1874</v>
      </c>
      <c r="AB788" s="319" t="s">
        <v>1633</v>
      </c>
      <c r="AC788" s="320">
        <v>45777</v>
      </c>
      <c r="AD788" s="319"/>
      <c r="AE788" s="319"/>
      <c r="AF788" s="319" t="s">
        <v>1633</v>
      </c>
      <c r="AG788" s="319" t="s">
        <v>1633</v>
      </c>
      <c r="AH788" s="319" t="s">
        <v>3238</v>
      </c>
      <c r="AI788" s="319" t="s">
        <v>3239</v>
      </c>
      <c r="AJ788" s="325">
        <v>0</v>
      </c>
      <c r="AK788" s="319" t="s">
        <v>1633</v>
      </c>
      <c r="AL788" s="319" t="s">
        <v>1633</v>
      </c>
      <c r="AM788" s="319" t="s">
        <v>1633</v>
      </c>
      <c r="AN788" s="319" t="s">
        <v>1633</v>
      </c>
      <c r="AO788" s="319" t="s">
        <v>1633</v>
      </c>
      <c r="AP788" s="183" t="s">
        <v>1880</v>
      </c>
      <c r="AQ788" s="183" t="s">
        <v>2113</v>
      </c>
      <c r="AS788" s="183" t="s">
        <v>1636</v>
      </c>
      <c r="AT788" s="183" t="s">
        <v>1817</v>
      </c>
      <c r="AU788" s="183" t="str">
        <f t="shared" si="24"/>
        <v>LSM</v>
      </c>
      <c r="AV788" s="324">
        <f t="shared" si="25"/>
        <v>1228612</v>
      </c>
    </row>
    <row r="789" spans="1:48" x14ac:dyDescent="0.25">
      <c r="A789" s="319" t="s">
        <v>1867</v>
      </c>
      <c r="B789" s="319" t="s">
        <v>1833</v>
      </c>
      <c r="C789" s="319" t="s">
        <v>1868</v>
      </c>
      <c r="D789" s="319" t="s">
        <v>1882</v>
      </c>
      <c r="E789" s="320">
        <v>45776</v>
      </c>
      <c r="F789" s="319" t="s">
        <v>2827</v>
      </c>
      <c r="G789" s="319" t="s">
        <v>1884</v>
      </c>
      <c r="H789" s="319" t="s">
        <v>1577</v>
      </c>
      <c r="I789" s="319" t="s">
        <v>2828</v>
      </c>
      <c r="J789" s="319" t="s">
        <v>1633</v>
      </c>
      <c r="K789" s="319" t="s">
        <v>1369</v>
      </c>
      <c r="L789" s="320">
        <v>45776</v>
      </c>
      <c r="M789" s="319" t="s">
        <v>1886</v>
      </c>
      <c r="N789" s="319" t="s">
        <v>2826</v>
      </c>
      <c r="O789" s="320"/>
      <c r="P789" s="319" t="s">
        <v>3236</v>
      </c>
      <c r="Q789" s="319" t="s">
        <v>1534</v>
      </c>
      <c r="R789" s="321">
        <v>55846</v>
      </c>
      <c r="S789" s="319" t="s">
        <v>89</v>
      </c>
      <c r="T789" s="321">
        <v>3.32</v>
      </c>
      <c r="U789" s="319" t="s">
        <v>282</v>
      </c>
      <c r="V789" s="319" t="s">
        <v>3237</v>
      </c>
      <c r="W789" s="319" t="s">
        <v>1633</v>
      </c>
      <c r="X789" s="319" t="s">
        <v>1633</v>
      </c>
      <c r="Y789" s="319" t="s">
        <v>1633</v>
      </c>
      <c r="Z789" s="319" t="s">
        <v>1633</v>
      </c>
      <c r="AA789" s="319" t="s">
        <v>1874</v>
      </c>
      <c r="AB789" s="319" t="s">
        <v>1633</v>
      </c>
      <c r="AC789" s="320">
        <v>45777</v>
      </c>
      <c r="AD789" s="319"/>
      <c r="AE789" s="319"/>
      <c r="AF789" s="319" t="s">
        <v>1633</v>
      </c>
      <c r="AG789" s="319" t="s">
        <v>1633</v>
      </c>
      <c r="AH789" s="319" t="s">
        <v>3238</v>
      </c>
      <c r="AI789" s="319" t="s">
        <v>3239</v>
      </c>
      <c r="AJ789" s="325">
        <v>0</v>
      </c>
      <c r="AK789" s="319" t="s">
        <v>1633</v>
      </c>
      <c r="AL789" s="323" t="s">
        <v>1633</v>
      </c>
      <c r="AM789" s="319" t="s">
        <v>1633</v>
      </c>
      <c r="AN789" s="319" t="s">
        <v>1633</v>
      </c>
      <c r="AO789" s="319" t="s">
        <v>1633</v>
      </c>
      <c r="AP789" s="183" t="s">
        <v>1880</v>
      </c>
      <c r="AQ789" s="183" t="s">
        <v>2113</v>
      </c>
      <c r="AS789" s="183" t="s">
        <v>1636</v>
      </c>
      <c r="AT789" s="183" t="s">
        <v>1817</v>
      </c>
      <c r="AU789" s="183" t="str">
        <f t="shared" si="24"/>
        <v>LSM</v>
      </c>
      <c r="AV789" s="324">
        <f t="shared" si="25"/>
        <v>55846</v>
      </c>
    </row>
    <row r="790" spans="1:48" x14ac:dyDescent="0.25">
      <c r="A790" s="319" t="s">
        <v>1867</v>
      </c>
      <c r="B790" s="319" t="s">
        <v>1833</v>
      </c>
      <c r="C790" s="319" t="s">
        <v>1868</v>
      </c>
      <c r="D790" s="319" t="s">
        <v>1888</v>
      </c>
      <c r="E790" s="320">
        <v>45777</v>
      </c>
      <c r="F790" s="319" t="s">
        <v>1633</v>
      </c>
      <c r="G790" s="319" t="s">
        <v>1633</v>
      </c>
      <c r="H790" s="319" t="s">
        <v>3538</v>
      </c>
      <c r="I790" s="319" t="s">
        <v>3539</v>
      </c>
      <c r="J790" s="319" t="s">
        <v>1633</v>
      </c>
      <c r="K790" s="319" t="s">
        <v>1642</v>
      </c>
      <c r="L790" s="320">
        <v>45777</v>
      </c>
      <c r="M790" s="319" t="s">
        <v>2830</v>
      </c>
      <c r="N790" s="319" t="s">
        <v>3540</v>
      </c>
      <c r="O790" s="320"/>
      <c r="P790" s="319" t="s">
        <v>3236</v>
      </c>
      <c r="Q790" s="319" t="s">
        <v>1534</v>
      </c>
      <c r="R790" s="321">
        <v>189296</v>
      </c>
      <c r="S790" s="319" t="s">
        <v>89</v>
      </c>
      <c r="T790" s="321">
        <v>11.23</v>
      </c>
      <c r="U790" s="319" t="s">
        <v>282</v>
      </c>
      <c r="V790" s="319" t="s">
        <v>3237</v>
      </c>
      <c r="W790" s="319" t="s">
        <v>1633</v>
      </c>
      <c r="X790" s="319" t="s">
        <v>1633</v>
      </c>
      <c r="Y790" s="319" t="s">
        <v>1633</v>
      </c>
      <c r="Z790" s="319" t="s">
        <v>1633</v>
      </c>
      <c r="AA790" s="319" t="s">
        <v>1874</v>
      </c>
      <c r="AB790" s="319" t="s">
        <v>1633</v>
      </c>
      <c r="AC790" s="320">
        <v>45777</v>
      </c>
      <c r="AD790" s="319"/>
      <c r="AE790" s="319"/>
      <c r="AF790" s="319" t="s">
        <v>1633</v>
      </c>
      <c r="AG790" s="319" t="s">
        <v>3541</v>
      </c>
      <c r="AH790" s="319" t="s">
        <v>3238</v>
      </c>
      <c r="AI790" s="319" t="s">
        <v>3239</v>
      </c>
      <c r="AJ790" s="322">
        <v>3</v>
      </c>
      <c r="AK790" s="319" t="s">
        <v>2432</v>
      </c>
      <c r="AL790" s="323" t="s">
        <v>1877</v>
      </c>
      <c r="AM790" s="319" t="s">
        <v>1633</v>
      </c>
      <c r="AN790" s="319" t="s">
        <v>1633</v>
      </c>
      <c r="AO790" s="319" t="s">
        <v>1633</v>
      </c>
      <c r="AP790" s="183" t="s">
        <v>1880</v>
      </c>
      <c r="AQ790" s="183" t="s">
        <v>2113</v>
      </c>
      <c r="AS790" s="183" t="s">
        <v>1641</v>
      </c>
      <c r="AT790" s="183" t="s">
        <v>1817</v>
      </c>
      <c r="AU790" s="183" t="str">
        <f t="shared" si="24"/>
        <v>LSM</v>
      </c>
      <c r="AV790" s="324">
        <f t="shared" si="25"/>
        <v>189296</v>
      </c>
    </row>
    <row r="791" spans="1:48" x14ac:dyDescent="0.25">
      <c r="A791" s="319" t="s">
        <v>1867</v>
      </c>
      <c r="B791" s="319" t="s">
        <v>1833</v>
      </c>
      <c r="C791" s="319" t="s">
        <v>1868</v>
      </c>
      <c r="D791" s="319" t="s">
        <v>1888</v>
      </c>
      <c r="E791" s="320">
        <v>45777</v>
      </c>
      <c r="F791" s="319" t="s">
        <v>3542</v>
      </c>
      <c r="G791" s="319" t="s">
        <v>1633</v>
      </c>
      <c r="H791" s="319" t="s">
        <v>3259</v>
      </c>
      <c r="I791" s="319" t="s">
        <v>3543</v>
      </c>
      <c r="J791" s="319" t="s">
        <v>1633</v>
      </c>
      <c r="K791" s="319" t="s">
        <v>448</v>
      </c>
      <c r="L791" s="320">
        <v>45777</v>
      </c>
      <c r="M791" s="319" t="s">
        <v>2830</v>
      </c>
      <c r="N791" s="319" t="s">
        <v>2835</v>
      </c>
      <c r="O791" s="320"/>
      <c r="P791" s="319" t="s">
        <v>3236</v>
      </c>
      <c r="Q791" s="319" t="s">
        <v>1534</v>
      </c>
      <c r="R791" s="322">
        <v>3086747</v>
      </c>
      <c r="S791" s="319" t="s">
        <v>89</v>
      </c>
      <c r="T791" s="321">
        <v>183.16</v>
      </c>
      <c r="U791" s="319" t="s">
        <v>282</v>
      </c>
      <c r="V791" s="319" t="s">
        <v>3237</v>
      </c>
      <c r="W791" s="319" t="s">
        <v>1633</v>
      </c>
      <c r="X791" s="319" t="s">
        <v>1633</v>
      </c>
      <c r="Y791" s="319" t="s">
        <v>1633</v>
      </c>
      <c r="Z791" s="319" t="s">
        <v>1633</v>
      </c>
      <c r="AA791" s="319" t="s">
        <v>1874</v>
      </c>
      <c r="AB791" s="319" t="s">
        <v>1633</v>
      </c>
      <c r="AC791" s="320">
        <v>45777</v>
      </c>
      <c r="AD791" s="319"/>
      <c r="AE791" s="319"/>
      <c r="AF791" s="319" t="s">
        <v>1633</v>
      </c>
      <c r="AG791" s="319" t="s">
        <v>2836</v>
      </c>
      <c r="AH791" s="319" t="s">
        <v>3238</v>
      </c>
      <c r="AI791" s="319" t="s">
        <v>3239</v>
      </c>
      <c r="AJ791" s="322">
        <v>1</v>
      </c>
      <c r="AK791" s="319" t="s">
        <v>2398</v>
      </c>
      <c r="AL791" s="323" t="s">
        <v>1877</v>
      </c>
      <c r="AM791" s="319" t="s">
        <v>1633</v>
      </c>
      <c r="AN791" s="319" t="s">
        <v>1633</v>
      </c>
      <c r="AO791" s="319" t="s">
        <v>1633</v>
      </c>
      <c r="AP791" s="183" t="s">
        <v>1880</v>
      </c>
      <c r="AQ791" s="183" t="s">
        <v>2113</v>
      </c>
      <c r="AS791" s="183" t="s">
        <v>448</v>
      </c>
      <c r="AT791" s="183" t="s">
        <v>1817</v>
      </c>
      <c r="AU791" s="183" t="str">
        <f t="shared" si="24"/>
        <v>LSM</v>
      </c>
      <c r="AV791" s="324">
        <f t="shared" si="25"/>
        <v>3086747</v>
      </c>
    </row>
    <row r="792" spans="1:48" x14ac:dyDescent="0.25">
      <c r="A792" s="319" t="s">
        <v>1867</v>
      </c>
      <c r="B792" s="319" t="s">
        <v>1833</v>
      </c>
      <c r="C792" s="319" t="s">
        <v>1868</v>
      </c>
      <c r="D792" s="319" t="s">
        <v>1888</v>
      </c>
      <c r="E792" s="320">
        <v>45777</v>
      </c>
      <c r="F792" s="319" t="s">
        <v>3544</v>
      </c>
      <c r="G792" s="319" t="s">
        <v>1633</v>
      </c>
      <c r="H792" s="319" t="s">
        <v>3259</v>
      </c>
      <c r="I792" s="319" t="s">
        <v>2834</v>
      </c>
      <c r="J792" s="319" t="s">
        <v>1633</v>
      </c>
      <c r="K792" s="319" t="s">
        <v>448</v>
      </c>
      <c r="L792" s="320">
        <v>45777</v>
      </c>
      <c r="M792" s="319" t="s">
        <v>2830</v>
      </c>
      <c r="N792" s="319" t="s">
        <v>2835</v>
      </c>
      <c r="O792" s="320"/>
      <c r="P792" s="319" t="s">
        <v>3236</v>
      </c>
      <c r="Q792" s="319" t="s">
        <v>1534</v>
      </c>
      <c r="R792" s="322">
        <v>92602</v>
      </c>
      <c r="S792" s="319" t="s">
        <v>89</v>
      </c>
      <c r="T792" s="321">
        <v>5.49</v>
      </c>
      <c r="U792" s="319" t="s">
        <v>282</v>
      </c>
      <c r="V792" s="319" t="s">
        <v>3237</v>
      </c>
      <c r="W792" s="319" t="s">
        <v>1633</v>
      </c>
      <c r="X792" s="319" t="s">
        <v>1633</v>
      </c>
      <c r="Y792" s="319" t="s">
        <v>1633</v>
      </c>
      <c r="Z792" s="319" t="s">
        <v>1633</v>
      </c>
      <c r="AA792" s="319" t="s">
        <v>1874</v>
      </c>
      <c r="AB792" s="319" t="s">
        <v>1633</v>
      </c>
      <c r="AC792" s="320">
        <v>45777</v>
      </c>
      <c r="AD792" s="319"/>
      <c r="AE792" s="319"/>
      <c r="AF792" s="319" t="s">
        <v>1633</v>
      </c>
      <c r="AG792" s="319" t="s">
        <v>2836</v>
      </c>
      <c r="AH792" s="319" t="s">
        <v>3238</v>
      </c>
      <c r="AI792" s="319" t="s">
        <v>3239</v>
      </c>
      <c r="AJ792" s="322">
        <v>1</v>
      </c>
      <c r="AK792" s="319" t="s">
        <v>2398</v>
      </c>
      <c r="AL792" s="323" t="s">
        <v>1877</v>
      </c>
      <c r="AM792" s="319" t="s">
        <v>1633</v>
      </c>
      <c r="AN792" s="319" t="s">
        <v>1633</v>
      </c>
      <c r="AO792" s="319" t="s">
        <v>1633</v>
      </c>
      <c r="AP792" s="183" t="s">
        <v>1880</v>
      </c>
      <c r="AQ792" s="183" t="s">
        <v>2113</v>
      </c>
      <c r="AS792" s="183" t="s">
        <v>448</v>
      </c>
      <c r="AT792" s="183" t="s">
        <v>1817</v>
      </c>
      <c r="AU792" s="183" t="str">
        <f t="shared" si="24"/>
        <v>LSM</v>
      </c>
      <c r="AV792" s="324">
        <f t="shared" si="25"/>
        <v>92602</v>
      </c>
    </row>
    <row r="793" spans="1:48" x14ac:dyDescent="0.25">
      <c r="A793" s="319" t="s">
        <v>1867</v>
      </c>
      <c r="B793" s="319" t="s">
        <v>1833</v>
      </c>
      <c r="C793" s="319" t="s">
        <v>1868</v>
      </c>
      <c r="D793" s="319" t="s">
        <v>1888</v>
      </c>
      <c r="E793" s="320">
        <v>45777</v>
      </c>
      <c r="F793" s="319" t="s">
        <v>1633</v>
      </c>
      <c r="G793" s="319" t="s">
        <v>1633</v>
      </c>
      <c r="H793" s="319" t="s">
        <v>3240</v>
      </c>
      <c r="I793" s="319" t="s">
        <v>3545</v>
      </c>
      <c r="J793" s="319" t="s">
        <v>1633</v>
      </c>
      <c r="K793" s="319" t="s">
        <v>454</v>
      </c>
      <c r="L793" s="320">
        <v>45777</v>
      </c>
      <c r="M793" s="319" t="s">
        <v>2830</v>
      </c>
      <c r="N793" s="319" t="s">
        <v>3546</v>
      </c>
      <c r="O793" s="320"/>
      <c r="P793" s="319" t="s">
        <v>3236</v>
      </c>
      <c r="Q793" s="319" t="s">
        <v>1534</v>
      </c>
      <c r="R793" s="321">
        <v>39219000</v>
      </c>
      <c r="S793" s="319" t="s">
        <v>89</v>
      </c>
      <c r="T793" s="321">
        <v>2327.12</v>
      </c>
      <c r="U793" s="319" t="s">
        <v>282</v>
      </c>
      <c r="V793" s="319" t="s">
        <v>3237</v>
      </c>
      <c r="W793" s="319" t="s">
        <v>1633</v>
      </c>
      <c r="X793" s="319" t="s">
        <v>1633</v>
      </c>
      <c r="Y793" s="319" t="s">
        <v>1633</v>
      </c>
      <c r="Z793" s="319" t="s">
        <v>1633</v>
      </c>
      <c r="AA793" s="319" t="s">
        <v>1874</v>
      </c>
      <c r="AB793" s="319" t="s">
        <v>1633</v>
      </c>
      <c r="AC793" s="320">
        <v>45777</v>
      </c>
      <c r="AD793" s="319"/>
      <c r="AE793" s="319"/>
      <c r="AF793" s="319" t="s">
        <v>1633</v>
      </c>
      <c r="AG793" s="319" t="s">
        <v>3547</v>
      </c>
      <c r="AH793" s="319" t="s">
        <v>3238</v>
      </c>
      <c r="AI793" s="319" t="s">
        <v>3239</v>
      </c>
      <c r="AJ793" s="322">
        <v>3</v>
      </c>
      <c r="AK793" s="319" t="s">
        <v>1709</v>
      </c>
      <c r="AL793" s="323" t="s">
        <v>1877</v>
      </c>
      <c r="AM793" s="319" t="s">
        <v>1633</v>
      </c>
      <c r="AN793" s="319" t="s">
        <v>1633</v>
      </c>
      <c r="AO793" s="319" t="s">
        <v>1633</v>
      </c>
      <c r="AP793" s="183" t="s">
        <v>1880</v>
      </c>
      <c r="AQ793" s="183" t="s">
        <v>2113</v>
      </c>
      <c r="AS793" s="183" t="s">
        <v>1641</v>
      </c>
      <c r="AT793" s="183" t="s">
        <v>1817</v>
      </c>
      <c r="AU793" s="183" t="str">
        <f t="shared" si="24"/>
        <v>LSM</v>
      </c>
      <c r="AV793" s="324">
        <f t="shared" si="25"/>
        <v>39219000</v>
      </c>
    </row>
    <row r="794" spans="1:48" x14ac:dyDescent="0.25">
      <c r="A794" s="319" t="s">
        <v>1867</v>
      </c>
      <c r="B794" s="319" t="s">
        <v>1833</v>
      </c>
      <c r="C794" s="319" t="s">
        <v>1868</v>
      </c>
      <c r="D794" s="319" t="s">
        <v>1893</v>
      </c>
      <c r="E794" s="320">
        <v>45777</v>
      </c>
      <c r="F794" s="319" t="s">
        <v>1894</v>
      </c>
      <c r="G794" s="319" t="s">
        <v>1895</v>
      </c>
      <c r="H794" s="319" t="s">
        <v>1585</v>
      </c>
      <c r="I794" s="319" t="s">
        <v>2843</v>
      </c>
      <c r="J794" s="319" t="s">
        <v>1633</v>
      </c>
      <c r="K794" s="319" t="s">
        <v>1376</v>
      </c>
      <c r="L794" s="320">
        <v>45777</v>
      </c>
      <c r="M794" s="319" t="s">
        <v>1897</v>
      </c>
      <c r="N794" s="319" t="s">
        <v>1898</v>
      </c>
      <c r="O794" s="320"/>
      <c r="P794" s="319" t="s">
        <v>3236</v>
      </c>
      <c r="Q794" s="319" t="s">
        <v>1534</v>
      </c>
      <c r="R794" s="322">
        <v>59746812</v>
      </c>
      <c r="S794" s="319" t="s">
        <v>89</v>
      </c>
      <c r="T794" s="321">
        <v>3854.63</v>
      </c>
      <c r="U794" s="319" t="s">
        <v>282</v>
      </c>
      <c r="V794" s="319" t="s">
        <v>3237</v>
      </c>
      <c r="W794" s="319" t="s">
        <v>1633</v>
      </c>
      <c r="X794" s="319" t="s">
        <v>1633</v>
      </c>
      <c r="Y794" s="319" t="s">
        <v>1633</v>
      </c>
      <c r="Z794" s="319" t="s">
        <v>1633</v>
      </c>
      <c r="AA794" s="319" t="s">
        <v>1874</v>
      </c>
      <c r="AB794" s="319" t="s">
        <v>1633</v>
      </c>
      <c r="AC794" s="320">
        <v>45779</v>
      </c>
      <c r="AD794" s="319"/>
      <c r="AE794" s="319"/>
      <c r="AF794" s="319" t="s">
        <v>1633</v>
      </c>
      <c r="AG794" s="319" t="s">
        <v>1633</v>
      </c>
      <c r="AH794" s="319" t="s">
        <v>3238</v>
      </c>
      <c r="AI794" s="319" t="s">
        <v>3239</v>
      </c>
      <c r="AJ794" s="325">
        <v>0</v>
      </c>
      <c r="AK794" s="319" t="s">
        <v>1633</v>
      </c>
      <c r="AL794" s="319" t="s">
        <v>1633</v>
      </c>
      <c r="AM794" s="319" t="s">
        <v>1633</v>
      </c>
      <c r="AN794" s="319" t="s">
        <v>1633</v>
      </c>
      <c r="AO794" s="319" t="s">
        <v>1633</v>
      </c>
      <c r="AP794" s="183" t="s">
        <v>1880</v>
      </c>
      <c r="AQ794" s="183" t="s">
        <v>2113</v>
      </c>
      <c r="AS794" s="183" t="s">
        <v>1636</v>
      </c>
      <c r="AT794" s="183" t="s">
        <v>1817</v>
      </c>
      <c r="AU794" s="183" t="str">
        <f t="shared" si="24"/>
        <v>LSM</v>
      </c>
      <c r="AV794" s="324">
        <f t="shared" si="25"/>
        <v>59746812</v>
      </c>
    </row>
    <row r="795" spans="1:48" x14ac:dyDescent="0.25">
      <c r="A795" s="319" t="s">
        <v>1867</v>
      </c>
      <c r="B795" s="319" t="s">
        <v>1833</v>
      </c>
      <c r="C795" s="319" t="s">
        <v>1868</v>
      </c>
      <c r="D795" s="319" t="s">
        <v>1893</v>
      </c>
      <c r="E795" s="320">
        <v>45777</v>
      </c>
      <c r="F795" s="319" t="s">
        <v>2357</v>
      </c>
      <c r="G795" s="319" t="s">
        <v>1918</v>
      </c>
      <c r="H795" s="319" t="s">
        <v>1588</v>
      </c>
      <c r="I795" s="319" t="s">
        <v>2844</v>
      </c>
      <c r="J795" s="319" t="s">
        <v>1633</v>
      </c>
      <c r="K795" s="319" t="s">
        <v>1638</v>
      </c>
      <c r="L795" s="320">
        <v>45777</v>
      </c>
      <c r="M795" s="319" t="s">
        <v>2830</v>
      </c>
      <c r="N795" s="319" t="s">
        <v>1633</v>
      </c>
      <c r="O795" s="320"/>
      <c r="P795" s="319" t="s">
        <v>3236</v>
      </c>
      <c r="Q795" s="319" t="s">
        <v>1534</v>
      </c>
      <c r="R795" s="322">
        <v>26729405</v>
      </c>
      <c r="S795" s="319" t="s">
        <v>89</v>
      </c>
      <c r="T795" s="321">
        <v>1643.98</v>
      </c>
      <c r="U795" s="319" t="s">
        <v>282</v>
      </c>
      <c r="V795" s="319" t="s">
        <v>3237</v>
      </c>
      <c r="W795" s="319" t="s">
        <v>1633</v>
      </c>
      <c r="X795" s="319" t="s">
        <v>1633</v>
      </c>
      <c r="Y795" s="319" t="s">
        <v>1633</v>
      </c>
      <c r="Z795" s="319" t="s">
        <v>1633</v>
      </c>
      <c r="AA795" s="319" t="s">
        <v>1874</v>
      </c>
      <c r="AB795" s="319" t="s">
        <v>1633</v>
      </c>
      <c r="AC795" s="320">
        <v>45779</v>
      </c>
      <c r="AD795" s="319"/>
      <c r="AE795" s="319"/>
      <c r="AF795" s="319" t="s">
        <v>1633</v>
      </c>
      <c r="AG795" s="319" t="s">
        <v>1633</v>
      </c>
      <c r="AH795" s="319" t="s">
        <v>3238</v>
      </c>
      <c r="AI795" s="319" t="s">
        <v>3239</v>
      </c>
      <c r="AJ795" s="322">
        <v>0</v>
      </c>
      <c r="AK795" s="319" t="s">
        <v>1633</v>
      </c>
      <c r="AL795" s="323" t="s">
        <v>1633</v>
      </c>
      <c r="AM795" s="319" t="s">
        <v>1633</v>
      </c>
      <c r="AN795" s="319" t="s">
        <v>1633</v>
      </c>
      <c r="AO795" s="319" t="s">
        <v>1633</v>
      </c>
      <c r="AP795" s="183" t="s">
        <v>1880</v>
      </c>
      <c r="AQ795" s="183" t="s">
        <v>2113</v>
      </c>
      <c r="AS795" s="183" t="s">
        <v>1636</v>
      </c>
      <c r="AT795" s="183" t="s">
        <v>1817</v>
      </c>
      <c r="AU795" s="183" t="str">
        <f t="shared" si="24"/>
        <v>LSM</v>
      </c>
      <c r="AV795" s="324">
        <f t="shared" si="25"/>
        <v>26729405</v>
      </c>
    </row>
    <row r="796" spans="1:48" x14ac:dyDescent="0.25">
      <c r="A796" s="319" t="s">
        <v>1867</v>
      </c>
      <c r="B796" s="319" t="s">
        <v>1833</v>
      </c>
      <c r="C796" s="319" t="s">
        <v>1868</v>
      </c>
      <c r="D796" s="319" t="s">
        <v>1917</v>
      </c>
      <c r="E796" s="320">
        <v>45777</v>
      </c>
      <c r="F796" s="319" t="s">
        <v>2845</v>
      </c>
      <c r="G796" s="319" t="s">
        <v>2413</v>
      </c>
      <c r="H796" s="319" t="s">
        <v>1583</v>
      </c>
      <c r="I796" s="319" t="s">
        <v>2846</v>
      </c>
      <c r="J796" s="319" t="s">
        <v>1633</v>
      </c>
      <c r="K796" s="319" t="s">
        <v>1584</v>
      </c>
      <c r="L796" s="320">
        <v>45777</v>
      </c>
      <c r="M796" s="319" t="s">
        <v>2830</v>
      </c>
      <c r="N796" s="319" t="s">
        <v>1976</v>
      </c>
      <c r="O796" s="320"/>
      <c r="P796" s="319" t="s">
        <v>3236</v>
      </c>
      <c r="Q796" s="319" t="s">
        <v>1534</v>
      </c>
      <c r="R796" s="322">
        <v>31935739</v>
      </c>
      <c r="S796" s="319" t="s">
        <v>89</v>
      </c>
      <c r="T796" s="321">
        <v>1902.41</v>
      </c>
      <c r="U796" s="319" t="s">
        <v>282</v>
      </c>
      <c r="V796" s="319" t="s">
        <v>3237</v>
      </c>
      <c r="W796" s="319" t="s">
        <v>1633</v>
      </c>
      <c r="X796" s="319" t="s">
        <v>1633</v>
      </c>
      <c r="Y796" s="319" t="s">
        <v>1633</v>
      </c>
      <c r="Z796" s="319" t="s">
        <v>1633</v>
      </c>
      <c r="AA796" s="319" t="s">
        <v>1874</v>
      </c>
      <c r="AB796" s="319" t="s">
        <v>1633</v>
      </c>
      <c r="AC796" s="320">
        <v>45783</v>
      </c>
      <c r="AD796" s="319"/>
      <c r="AE796" s="319"/>
      <c r="AF796" s="319" t="s">
        <v>1633</v>
      </c>
      <c r="AG796" s="319" t="s">
        <v>1633</v>
      </c>
      <c r="AH796" s="319" t="s">
        <v>3238</v>
      </c>
      <c r="AI796" s="319" t="s">
        <v>3239</v>
      </c>
      <c r="AJ796" s="325">
        <v>0</v>
      </c>
      <c r="AK796" s="319" t="s">
        <v>1633</v>
      </c>
      <c r="AL796" s="319" t="s">
        <v>1633</v>
      </c>
      <c r="AM796" s="319" t="s">
        <v>1633</v>
      </c>
      <c r="AN796" s="319" t="s">
        <v>1633</v>
      </c>
      <c r="AO796" s="319" t="s">
        <v>1633</v>
      </c>
      <c r="AP796" s="183" t="s">
        <v>1880</v>
      </c>
      <c r="AQ796" s="183" t="s">
        <v>2113</v>
      </c>
      <c r="AS796" s="183" t="s">
        <v>1636</v>
      </c>
      <c r="AT796" s="183" t="s">
        <v>1817</v>
      </c>
      <c r="AU796" s="183" t="str">
        <f t="shared" si="24"/>
        <v>LSM</v>
      </c>
      <c r="AV796" s="324">
        <f t="shared" si="25"/>
        <v>31935739</v>
      </c>
    </row>
    <row r="797" spans="1:48" x14ac:dyDescent="0.25">
      <c r="A797" s="319" t="s">
        <v>1867</v>
      </c>
      <c r="B797" s="319" t="s">
        <v>1833</v>
      </c>
      <c r="C797" s="319" t="s">
        <v>1868</v>
      </c>
      <c r="D797" s="319" t="s">
        <v>1893</v>
      </c>
      <c r="E797" s="320">
        <v>45777</v>
      </c>
      <c r="F797" s="319" t="s">
        <v>2847</v>
      </c>
      <c r="G797" s="319" t="s">
        <v>2848</v>
      </c>
      <c r="H797" s="319" t="s">
        <v>1585</v>
      </c>
      <c r="I797" s="319" t="s">
        <v>2849</v>
      </c>
      <c r="J797" s="319" t="s">
        <v>1633</v>
      </c>
      <c r="K797" s="319" t="s">
        <v>1376</v>
      </c>
      <c r="L797" s="320">
        <v>45777</v>
      </c>
      <c r="M797" s="319" t="s">
        <v>2830</v>
      </c>
      <c r="N797" s="319" t="s">
        <v>1633</v>
      </c>
      <c r="O797" s="320"/>
      <c r="P797" s="319" t="s">
        <v>3236</v>
      </c>
      <c r="Q797" s="319" t="s">
        <v>1534</v>
      </c>
      <c r="R797" s="322">
        <v>-18634122</v>
      </c>
      <c r="S797" s="319" t="s">
        <v>89</v>
      </c>
      <c r="T797" s="321">
        <v>-1154.24</v>
      </c>
      <c r="U797" s="319" t="s">
        <v>282</v>
      </c>
      <c r="V797" s="319" t="s">
        <v>3237</v>
      </c>
      <c r="W797" s="319" t="s">
        <v>1633</v>
      </c>
      <c r="X797" s="319" t="s">
        <v>1633</v>
      </c>
      <c r="Y797" s="319" t="s">
        <v>1633</v>
      </c>
      <c r="Z797" s="319" t="s">
        <v>1633</v>
      </c>
      <c r="AA797" s="319" t="s">
        <v>1874</v>
      </c>
      <c r="AB797" s="319" t="s">
        <v>1633</v>
      </c>
      <c r="AC797" s="320">
        <v>45783</v>
      </c>
      <c r="AD797" s="319"/>
      <c r="AE797" s="319"/>
      <c r="AF797" s="319" t="s">
        <v>1633</v>
      </c>
      <c r="AG797" s="319" t="s">
        <v>1633</v>
      </c>
      <c r="AH797" s="319" t="s">
        <v>3238</v>
      </c>
      <c r="AI797" s="319" t="s">
        <v>3239</v>
      </c>
      <c r="AJ797" s="325">
        <v>0</v>
      </c>
      <c r="AK797" s="319" t="s">
        <v>1633</v>
      </c>
      <c r="AL797" s="319" t="s">
        <v>1633</v>
      </c>
      <c r="AM797" s="319" t="s">
        <v>1633</v>
      </c>
      <c r="AN797" s="319" t="s">
        <v>1633</v>
      </c>
      <c r="AO797" s="319" t="s">
        <v>1633</v>
      </c>
      <c r="AP797" s="183" t="s">
        <v>1880</v>
      </c>
      <c r="AQ797" s="183" t="s">
        <v>2113</v>
      </c>
      <c r="AS797" s="183" t="s">
        <v>1636</v>
      </c>
      <c r="AT797" s="183" t="s">
        <v>1817</v>
      </c>
      <c r="AU797" s="183" t="str">
        <f t="shared" si="24"/>
        <v>LSM</v>
      </c>
      <c r="AV797" s="324">
        <f t="shared" si="25"/>
        <v>-18634122</v>
      </c>
    </row>
    <row r="798" spans="1:48" x14ac:dyDescent="0.25">
      <c r="A798" s="319" t="s">
        <v>1867</v>
      </c>
      <c r="B798" s="319" t="s">
        <v>1833</v>
      </c>
      <c r="C798" s="319" t="s">
        <v>1868</v>
      </c>
      <c r="D798" s="319" t="s">
        <v>1917</v>
      </c>
      <c r="E798" s="320">
        <v>45777</v>
      </c>
      <c r="F798" s="319" t="s">
        <v>2847</v>
      </c>
      <c r="G798" s="319" t="s">
        <v>2850</v>
      </c>
      <c r="H798" s="319" t="s">
        <v>1585</v>
      </c>
      <c r="I798" s="319" t="s">
        <v>2851</v>
      </c>
      <c r="J798" s="319" t="s">
        <v>1633</v>
      </c>
      <c r="K798" s="319" t="s">
        <v>1376</v>
      </c>
      <c r="L798" s="320">
        <v>45777</v>
      </c>
      <c r="M798" s="319" t="s">
        <v>2830</v>
      </c>
      <c r="N798" s="319" t="s">
        <v>1898</v>
      </c>
      <c r="O798" s="320"/>
      <c r="P798" s="319" t="s">
        <v>3236</v>
      </c>
      <c r="Q798" s="319" t="s">
        <v>1534</v>
      </c>
      <c r="R798" s="321">
        <v>-219209029</v>
      </c>
      <c r="S798" s="319" t="s">
        <v>89</v>
      </c>
      <c r="T798" s="321">
        <v>-13034.97</v>
      </c>
      <c r="U798" s="319" t="s">
        <v>282</v>
      </c>
      <c r="V798" s="319" t="s">
        <v>3237</v>
      </c>
      <c r="W798" s="319" t="s">
        <v>1633</v>
      </c>
      <c r="X798" s="319" t="s">
        <v>1633</v>
      </c>
      <c r="Y798" s="319" t="s">
        <v>1633</v>
      </c>
      <c r="Z798" s="319" t="s">
        <v>1633</v>
      </c>
      <c r="AA798" s="319" t="s">
        <v>1874</v>
      </c>
      <c r="AB798" s="319" t="s">
        <v>1633</v>
      </c>
      <c r="AC798" s="320">
        <v>45783</v>
      </c>
      <c r="AD798" s="319"/>
      <c r="AE798" s="319"/>
      <c r="AF798" s="319" t="s">
        <v>1633</v>
      </c>
      <c r="AG798" s="319" t="s">
        <v>1633</v>
      </c>
      <c r="AH798" s="319" t="s">
        <v>3238</v>
      </c>
      <c r="AI798" s="319" t="s">
        <v>3239</v>
      </c>
      <c r="AJ798" s="325">
        <v>0</v>
      </c>
      <c r="AK798" s="319" t="s">
        <v>1633</v>
      </c>
      <c r="AL798" s="319" t="s">
        <v>1633</v>
      </c>
      <c r="AM798" s="319" t="s">
        <v>1633</v>
      </c>
      <c r="AN798" s="319" t="s">
        <v>1633</v>
      </c>
      <c r="AO798" s="319" t="s">
        <v>1633</v>
      </c>
      <c r="AP798" s="183" t="s">
        <v>1880</v>
      </c>
      <c r="AQ798" s="183" t="s">
        <v>2113</v>
      </c>
      <c r="AS798" s="183" t="s">
        <v>1636</v>
      </c>
      <c r="AT798" s="183" t="s">
        <v>1817</v>
      </c>
      <c r="AU798" s="183" t="str">
        <f t="shared" si="24"/>
        <v>LSM</v>
      </c>
      <c r="AV798" s="324">
        <f t="shared" si="25"/>
        <v>-219209029</v>
      </c>
    </row>
    <row r="799" spans="1:48" x14ac:dyDescent="0.25">
      <c r="A799" s="319" t="s">
        <v>1867</v>
      </c>
      <c r="B799" s="319" t="s">
        <v>1833</v>
      </c>
      <c r="C799" s="319" t="s">
        <v>1868</v>
      </c>
      <c r="D799" s="319" t="s">
        <v>1917</v>
      </c>
      <c r="E799" s="320">
        <v>45777</v>
      </c>
      <c r="F799" s="319" t="s">
        <v>2852</v>
      </c>
      <c r="G799" s="319" t="s">
        <v>2853</v>
      </c>
      <c r="H799" s="319" t="s">
        <v>3280</v>
      </c>
      <c r="I799" s="319" t="s">
        <v>2854</v>
      </c>
      <c r="J799" s="319" t="s">
        <v>1633</v>
      </c>
      <c r="K799" s="319" t="s">
        <v>644</v>
      </c>
      <c r="L799" s="320">
        <v>45777</v>
      </c>
      <c r="M799" s="319" t="s">
        <v>2830</v>
      </c>
      <c r="N799" s="319" t="s">
        <v>2418</v>
      </c>
      <c r="O799" s="320"/>
      <c r="P799" s="319" t="s">
        <v>3236</v>
      </c>
      <c r="Q799" s="319" t="s">
        <v>1534</v>
      </c>
      <c r="R799" s="322">
        <v>13378000</v>
      </c>
      <c r="S799" s="319" t="s">
        <v>89</v>
      </c>
      <c r="T799" s="321">
        <v>815.48</v>
      </c>
      <c r="U799" s="319" t="s">
        <v>282</v>
      </c>
      <c r="V799" s="319" t="s">
        <v>3237</v>
      </c>
      <c r="W799" s="319" t="s">
        <v>1633</v>
      </c>
      <c r="X799" s="319" t="s">
        <v>1633</v>
      </c>
      <c r="Y799" s="319" t="s">
        <v>1633</v>
      </c>
      <c r="Z799" s="319" t="s">
        <v>1633</v>
      </c>
      <c r="AA799" s="319" t="s">
        <v>1874</v>
      </c>
      <c r="AB799" s="319" t="s">
        <v>1633</v>
      </c>
      <c r="AC799" s="320">
        <v>45784</v>
      </c>
      <c r="AD799" s="319"/>
      <c r="AE799" s="319"/>
      <c r="AF799" s="319" t="s">
        <v>1633</v>
      </c>
      <c r="AG799" s="319" t="s">
        <v>1633</v>
      </c>
      <c r="AH799" s="319" t="s">
        <v>3238</v>
      </c>
      <c r="AI799" s="319" t="s">
        <v>3239</v>
      </c>
      <c r="AJ799" s="322">
        <v>0</v>
      </c>
      <c r="AK799" s="319" t="s">
        <v>1633</v>
      </c>
      <c r="AL799" s="323" t="s">
        <v>1633</v>
      </c>
      <c r="AM799" s="319" t="s">
        <v>1633</v>
      </c>
      <c r="AN799" s="319" t="s">
        <v>1633</v>
      </c>
      <c r="AO799" s="319" t="s">
        <v>1633</v>
      </c>
      <c r="AP799" s="183" t="s">
        <v>1880</v>
      </c>
      <c r="AQ799" s="183" t="s">
        <v>2113</v>
      </c>
      <c r="AS799" s="183" t="s">
        <v>1641</v>
      </c>
      <c r="AT799" s="183" t="s">
        <v>1817</v>
      </c>
      <c r="AU799" s="183" t="str">
        <f t="shared" si="24"/>
        <v>LSM</v>
      </c>
      <c r="AV799" s="324">
        <f t="shared" si="25"/>
        <v>13378000</v>
      </c>
    </row>
    <row r="800" spans="1:48" x14ac:dyDescent="0.25">
      <c r="A800" s="319" t="s">
        <v>1867</v>
      </c>
      <c r="B800" s="319" t="s">
        <v>1833</v>
      </c>
      <c r="C800" s="319" t="s">
        <v>1868</v>
      </c>
      <c r="D800" s="319" t="s">
        <v>1917</v>
      </c>
      <c r="E800" s="320">
        <v>45777</v>
      </c>
      <c r="F800" s="319" t="s">
        <v>2852</v>
      </c>
      <c r="G800" s="319" t="s">
        <v>2853</v>
      </c>
      <c r="H800" s="319" t="s">
        <v>3295</v>
      </c>
      <c r="I800" s="319" t="s">
        <v>2854</v>
      </c>
      <c r="J800" s="319" t="s">
        <v>1633</v>
      </c>
      <c r="K800" s="319" t="s">
        <v>1635</v>
      </c>
      <c r="L800" s="320">
        <v>45777</v>
      </c>
      <c r="M800" s="319" t="s">
        <v>2830</v>
      </c>
      <c r="N800" s="319" t="s">
        <v>2418</v>
      </c>
      <c r="O800" s="320"/>
      <c r="P800" s="319" t="s">
        <v>3236</v>
      </c>
      <c r="Q800" s="319" t="s">
        <v>1534</v>
      </c>
      <c r="R800" s="322">
        <v>-13378000</v>
      </c>
      <c r="S800" s="319" t="s">
        <v>89</v>
      </c>
      <c r="T800" s="321">
        <v>-815.48</v>
      </c>
      <c r="U800" s="319" t="s">
        <v>282</v>
      </c>
      <c r="V800" s="319" t="s">
        <v>3237</v>
      </c>
      <c r="W800" s="319" t="s">
        <v>1633</v>
      </c>
      <c r="X800" s="319" t="s">
        <v>1633</v>
      </c>
      <c r="Y800" s="319" t="s">
        <v>1633</v>
      </c>
      <c r="Z800" s="319" t="s">
        <v>1633</v>
      </c>
      <c r="AA800" s="319" t="s">
        <v>1874</v>
      </c>
      <c r="AB800" s="319" t="s">
        <v>1633</v>
      </c>
      <c r="AC800" s="320">
        <v>45784</v>
      </c>
      <c r="AD800" s="319"/>
      <c r="AE800" s="319"/>
      <c r="AF800" s="319" t="s">
        <v>1633</v>
      </c>
      <c r="AG800" s="319" t="s">
        <v>1633</v>
      </c>
      <c r="AH800" s="319" t="s">
        <v>3238</v>
      </c>
      <c r="AI800" s="319" t="s">
        <v>3239</v>
      </c>
      <c r="AJ800" s="322">
        <v>0</v>
      </c>
      <c r="AK800" s="319" t="s">
        <v>1633</v>
      </c>
      <c r="AL800" s="319" t="s">
        <v>1633</v>
      </c>
      <c r="AM800" s="319" t="s">
        <v>1633</v>
      </c>
      <c r="AN800" s="319" t="s">
        <v>1633</v>
      </c>
      <c r="AO800" s="319" t="s">
        <v>1633</v>
      </c>
      <c r="AP800" s="183" t="s">
        <v>1880</v>
      </c>
      <c r="AQ800" s="183" t="s">
        <v>2113</v>
      </c>
      <c r="AS800" s="183" t="s">
        <v>1634</v>
      </c>
      <c r="AT800" s="183" t="s">
        <v>1817</v>
      </c>
      <c r="AU800" s="183" t="str">
        <f t="shared" si="24"/>
        <v>LSM</v>
      </c>
      <c r="AV800" s="324">
        <f t="shared" si="25"/>
        <v>-13378000</v>
      </c>
    </row>
    <row r="801" spans="1:48" x14ac:dyDescent="0.25">
      <c r="A801" s="319" t="s">
        <v>1867</v>
      </c>
      <c r="B801" s="319" t="s">
        <v>1833</v>
      </c>
      <c r="C801" s="319" t="s">
        <v>1868</v>
      </c>
      <c r="D801" s="319" t="s">
        <v>1893</v>
      </c>
      <c r="E801" s="320">
        <v>45777</v>
      </c>
      <c r="F801" s="319" t="s">
        <v>2855</v>
      </c>
      <c r="G801" s="319" t="s">
        <v>2856</v>
      </c>
      <c r="H801" s="319" t="s">
        <v>1579</v>
      </c>
      <c r="I801" s="319" t="s">
        <v>2857</v>
      </c>
      <c r="J801" s="319" t="s">
        <v>1633</v>
      </c>
      <c r="K801" s="319" t="s">
        <v>1371</v>
      </c>
      <c r="L801" s="320">
        <v>45777</v>
      </c>
      <c r="M801" s="319" t="s">
        <v>2560</v>
      </c>
      <c r="N801" s="319" t="s">
        <v>1898</v>
      </c>
      <c r="O801" s="320"/>
      <c r="P801" s="319" t="s">
        <v>3236</v>
      </c>
      <c r="Q801" s="319" t="s">
        <v>1534</v>
      </c>
      <c r="R801" s="322">
        <v>17621270</v>
      </c>
      <c r="S801" s="319" t="s">
        <v>89</v>
      </c>
      <c r="T801" s="321">
        <v>1062.29</v>
      </c>
      <c r="U801" s="319" t="s">
        <v>282</v>
      </c>
      <c r="V801" s="319" t="s">
        <v>3237</v>
      </c>
      <c r="W801" s="319" t="s">
        <v>1633</v>
      </c>
      <c r="X801" s="319" t="s">
        <v>1633</v>
      </c>
      <c r="Y801" s="319" t="s">
        <v>1633</v>
      </c>
      <c r="Z801" s="319" t="s">
        <v>1633</v>
      </c>
      <c r="AA801" s="319" t="s">
        <v>1874</v>
      </c>
      <c r="AB801" s="319" t="s">
        <v>1633</v>
      </c>
      <c r="AC801" s="320">
        <v>45784</v>
      </c>
      <c r="AD801" s="319"/>
      <c r="AE801" s="319"/>
      <c r="AF801" s="319" t="s">
        <v>1633</v>
      </c>
      <c r="AG801" s="319" t="s">
        <v>1633</v>
      </c>
      <c r="AH801" s="319" t="s">
        <v>3238</v>
      </c>
      <c r="AI801" s="319" t="s">
        <v>3239</v>
      </c>
      <c r="AJ801" s="322">
        <v>0</v>
      </c>
      <c r="AK801" s="319" t="s">
        <v>1633</v>
      </c>
      <c r="AL801" s="319" t="s">
        <v>1633</v>
      </c>
      <c r="AM801" s="319" t="s">
        <v>1633</v>
      </c>
      <c r="AN801" s="319" t="s">
        <v>1633</v>
      </c>
      <c r="AO801" s="319" t="s">
        <v>1633</v>
      </c>
      <c r="AP801" s="183" t="s">
        <v>1880</v>
      </c>
      <c r="AQ801" s="183" t="s">
        <v>2113</v>
      </c>
      <c r="AS801" s="183" t="s">
        <v>1636</v>
      </c>
      <c r="AT801" s="183" t="s">
        <v>1817</v>
      </c>
      <c r="AU801" s="183" t="str">
        <f t="shared" si="24"/>
        <v>LSM</v>
      </c>
      <c r="AV801" s="324">
        <f t="shared" si="25"/>
        <v>17621270</v>
      </c>
    </row>
    <row r="802" spans="1:48" x14ac:dyDescent="0.25">
      <c r="A802" s="319" t="s">
        <v>1867</v>
      </c>
      <c r="B802" s="319" t="s">
        <v>1838</v>
      </c>
      <c r="C802" s="319" t="s">
        <v>1868</v>
      </c>
      <c r="D802" s="319" t="s">
        <v>1888</v>
      </c>
      <c r="E802" s="320">
        <v>45779</v>
      </c>
      <c r="F802" s="319" t="s">
        <v>1633</v>
      </c>
      <c r="G802" s="319" t="s">
        <v>1633</v>
      </c>
      <c r="H802" s="319" t="s">
        <v>3240</v>
      </c>
      <c r="I802" s="319" t="s">
        <v>3548</v>
      </c>
      <c r="J802" s="319" t="s">
        <v>1633</v>
      </c>
      <c r="K802" s="319" t="s">
        <v>454</v>
      </c>
      <c r="L802" s="320">
        <v>45779</v>
      </c>
      <c r="M802" s="319" t="s">
        <v>3549</v>
      </c>
      <c r="N802" s="319" t="s">
        <v>3550</v>
      </c>
      <c r="O802" s="320"/>
      <c r="P802" s="319" t="s">
        <v>3236</v>
      </c>
      <c r="Q802" s="319" t="s">
        <v>1534</v>
      </c>
      <c r="R802" s="322">
        <v>900000</v>
      </c>
      <c r="S802" s="319" t="s">
        <v>89</v>
      </c>
      <c r="T802" s="321">
        <v>53.4</v>
      </c>
      <c r="U802" s="319" t="s">
        <v>282</v>
      </c>
      <c r="V802" s="319" t="s">
        <v>3237</v>
      </c>
      <c r="W802" s="319" t="s">
        <v>1633</v>
      </c>
      <c r="X802" s="319" t="s">
        <v>1633</v>
      </c>
      <c r="Y802" s="319" t="s">
        <v>1633</v>
      </c>
      <c r="Z802" s="319" t="s">
        <v>1633</v>
      </c>
      <c r="AA802" s="319" t="s">
        <v>1874</v>
      </c>
      <c r="AB802" s="319" t="s">
        <v>1633</v>
      </c>
      <c r="AC802" s="320">
        <v>45779</v>
      </c>
      <c r="AD802" s="319"/>
      <c r="AE802" s="319"/>
      <c r="AF802" s="319" t="s">
        <v>1633</v>
      </c>
      <c r="AG802" s="319" t="s">
        <v>3551</v>
      </c>
      <c r="AH802" s="319" t="s">
        <v>3238</v>
      </c>
      <c r="AI802" s="319" t="s">
        <v>3239</v>
      </c>
      <c r="AJ802" s="322">
        <v>10</v>
      </c>
      <c r="AK802" s="319" t="s">
        <v>1709</v>
      </c>
      <c r="AL802" s="323" t="s">
        <v>1877</v>
      </c>
      <c r="AM802" s="319" t="s">
        <v>1633</v>
      </c>
      <c r="AN802" s="319" t="s">
        <v>1633</v>
      </c>
      <c r="AO802" s="319" t="s">
        <v>1633</v>
      </c>
      <c r="AP802" s="183" t="s">
        <v>1880</v>
      </c>
      <c r="AQ802" s="183" t="s">
        <v>2113</v>
      </c>
      <c r="AS802" s="183" t="s">
        <v>1641</v>
      </c>
      <c r="AT802" s="183" t="s">
        <v>1817</v>
      </c>
      <c r="AU802" s="183" t="str">
        <f t="shared" si="24"/>
        <v>LSM</v>
      </c>
      <c r="AV802" s="324">
        <f t="shared" si="25"/>
        <v>900000</v>
      </c>
    </row>
    <row r="803" spans="1:48" x14ac:dyDescent="0.25">
      <c r="A803" s="319" t="s">
        <v>1867</v>
      </c>
      <c r="B803" s="319" t="s">
        <v>1838</v>
      </c>
      <c r="C803" s="319" t="s">
        <v>1868</v>
      </c>
      <c r="D803" s="319" t="s">
        <v>1888</v>
      </c>
      <c r="E803" s="320">
        <v>45779</v>
      </c>
      <c r="F803" s="319" t="s">
        <v>1633</v>
      </c>
      <c r="G803" s="319" t="s">
        <v>1633</v>
      </c>
      <c r="H803" s="319" t="s">
        <v>3240</v>
      </c>
      <c r="I803" s="319" t="s">
        <v>3552</v>
      </c>
      <c r="J803" s="319" t="s">
        <v>1633</v>
      </c>
      <c r="K803" s="319" t="s">
        <v>454</v>
      </c>
      <c r="L803" s="320">
        <v>45779</v>
      </c>
      <c r="M803" s="319" t="s">
        <v>3549</v>
      </c>
      <c r="N803" s="319" t="s">
        <v>3553</v>
      </c>
      <c r="O803" s="320"/>
      <c r="P803" s="319" t="s">
        <v>3236</v>
      </c>
      <c r="Q803" s="319" t="s">
        <v>1534</v>
      </c>
      <c r="R803" s="322">
        <v>8700000</v>
      </c>
      <c r="S803" s="319" t="s">
        <v>89</v>
      </c>
      <c r="T803" s="321">
        <v>516.23</v>
      </c>
      <c r="U803" s="319" t="s">
        <v>282</v>
      </c>
      <c r="V803" s="319" t="s">
        <v>3237</v>
      </c>
      <c r="W803" s="319" t="s">
        <v>1633</v>
      </c>
      <c r="X803" s="319" t="s">
        <v>1633</v>
      </c>
      <c r="Y803" s="319" t="s">
        <v>1633</v>
      </c>
      <c r="Z803" s="319" t="s">
        <v>1633</v>
      </c>
      <c r="AA803" s="319" t="s">
        <v>1874</v>
      </c>
      <c r="AB803" s="319" t="s">
        <v>1633</v>
      </c>
      <c r="AC803" s="320">
        <v>45779</v>
      </c>
      <c r="AD803" s="319"/>
      <c r="AE803" s="319"/>
      <c r="AF803" s="319" t="s">
        <v>1633</v>
      </c>
      <c r="AG803" s="319" t="s">
        <v>3554</v>
      </c>
      <c r="AH803" s="319" t="s">
        <v>3238</v>
      </c>
      <c r="AI803" s="319" t="s">
        <v>3239</v>
      </c>
      <c r="AJ803" s="322">
        <v>3</v>
      </c>
      <c r="AK803" s="319" t="s">
        <v>1709</v>
      </c>
      <c r="AL803" s="323" t="s">
        <v>1877</v>
      </c>
      <c r="AM803" s="319" t="s">
        <v>1633</v>
      </c>
      <c r="AN803" s="319" t="s">
        <v>1633</v>
      </c>
      <c r="AO803" s="319" t="s">
        <v>1633</v>
      </c>
      <c r="AP803" s="183" t="s">
        <v>1880</v>
      </c>
      <c r="AQ803" s="183" t="s">
        <v>2113</v>
      </c>
      <c r="AS803" s="183" t="s">
        <v>1641</v>
      </c>
      <c r="AT803" s="183" t="s">
        <v>1817</v>
      </c>
      <c r="AU803" s="183" t="str">
        <f t="shared" si="24"/>
        <v>LSM</v>
      </c>
      <c r="AV803" s="324">
        <f t="shared" si="25"/>
        <v>8700000</v>
      </c>
    </row>
    <row r="804" spans="1:48" x14ac:dyDescent="0.25">
      <c r="A804" s="319" t="s">
        <v>1867</v>
      </c>
      <c r="B804" s="319" t="s">
        <v>1838</v>
      </c>
      <c r="C804" s="319" t="s">
        <v>1868</v>
      </c>
      <c r="D804" s="319" t="s">
        <v>1888</v>
      </c>
      <c r="E804" s="320">
        <v>45782</v>
      </c>
      <c r="F804" s="319" t="s">
        <v>1633</v>
      </c>
      <c r="G804" s="319" t="s">
        <v>1633</v>
      </c>
      <c r="H804" s="319" t="s">
        <v>3240</v>
      </c>
      <c r="I804" s="319" t="s">
        <v>3555</v>
      </c>
      <c r="J804" s="319" t="s">
        <v>1633</v>
      </c>
      <c r="K804" s="319" t="s">
        <v>454</v>
      </c>
      <c r="L804" s="320">
        <v>45782</v>
      </c>
      <c r="M804" s="319" t="s">
        <v>2865</v>
      </c>
      <c r="N804" s="319" t="s">
        <v>3556</v>
      </c>
      <c r="O804" s="320"/>
      <c r="P804" s="319" t="s">
        <v>3236</v>
      </c>
      <c r="Q804" s="319" t="s">
        <v>1534</v>
      </c>
      <c r="R804" s="322">
        <v>175000</v>
      </c>
      <c r="S804" s="319" t="s">
        <v>89</v>
      </c>
      <c r="T804" s="321">
        <v>10.38</v>
      </c>
      <c r="U804" s="319" t="s">
        <v>282</v>
      </c>
      <c r="V804" s="319" t="s">
        <v>3237</v>
      </c>
      <c r="W804" s="319" t="s">
        <v>1633</v>
      </c>
      <c r="X804" s="319" t="s">
        <v>1633</v>
      </c>
      <c r="Y804" s="319" t="s">
        <v>1633</v>
      </c>
      <c r="Z804" s="319" t="s">
        <v>1633</v>
      </c>
      <c r="AA804" s="319" t="s">
        <v>1874</v>
      </c>
      <c r="AB804" s="319" t="s">
        <v>1633</v>
      </c>
      <c r="AC804" s="320">
        <v>45782</v>
      </c>
      <c r="AD804" s="319"/>
      <c r="AE804" s="319"/>
      <c r="AF804" s="319" t="s">
        <v>1633</v>
      </c>
      <c r="AG804" s="319" t="s">
        <v>3557</v>
      </c>
      <c r="AH804" s="319" t="s">
        <v>3238</v>
      </c>
      <c r="AI804" s="319" t="s">
        <v>3239</v>
      </c>
      <c r="AJ804" s="322">
        <v>2</v>
      </c>
      <c r="AK804" s="319" t="s">
        <v>1709</v>
      </c>
      <c r="AL804" s="323" t="s">
        <v>1877</v>
      </c>
      <c r="AM804" s="319" t="s">
        <v>1633</v>
      </c>
      <c r="AN804" s="319" t="s">
        <v>1633</v>
      </c>
      <c r="AO804" s="319" t="s">
        <v>1633</v>
      </c>
      <c r="AP804" s="183" t="s">
        <v>1880</v>
      </c>
      <c r="AQ804" s="183" t="s">
        <v>2113</v>
      </c>
      <c r="AS804" s="183" t="s">
        <v>1641</v>
      </c>
      <c r="AT804" s="183" t="s">
        <v>1817</v>
      </c>
      <c r="AU804" s="183" t="str">
        <f t="shared" si="24"/>
        <v>LSM</v>
      </c>
      <c r="AV804" s="324">
        <f t="shared" si="25"/>
        <v>175000</v>
      </c>
    </row>
    <row r="805" spans="1:48" x14ac:dyDescent="0.25">
      <c r="A805" s="319" t="s">
        <v>1867</v>
      </c>
      <c r="B805" s="319" t="s">
        <v>1838</v>
      </c>
      <c r="C805" s="319" t="s">
        <v>1868</v>
      </c>
      <c r="D805" s="319" t="s">
        <v>1869</v>
      </c>
      <c r="E805" s="320">
        <v>45783</v>
      </c>
      <c r="F805" s="319" t="s">
        <v>3558</v>
      </c>
      <c r="G805" s="319" t="s">
        <v>1633</v>
      </c>
      <c r="H805" s="319" t="s">
        <v>3295</v>
      </c>
      <c r="I805" s="319" t="s">
        <v>3559</v>
      </c>
      <c r="J805" s="319" t="s">
        <v>1633</v>
      </c>
      <c r="K805" s="319" t="s">
        <v>1635</v>
      </c>
      <c r="L805" s="320">
        <v>45783</v>
      </c>
      <c r="M805" s="319" t="s">
        <v>2874</v>
      </c>
      <c r="N805" s="319" t="s">
        <v>1633</v>
      </c>
      <c r="O805" s="320"/>
      <c r="P805" s="319" t="s">
        <v>3236</v>
      </c>
      <c r="Q805" s="319" t="s">
        <v>89</v>
      </c>
      <c r="R805" s="321">
        <v>11.78</v>
      </c>
      <c r="S805" s="319" t="s">
        <v>89</v>
      </c>
      <c r="T805" s="321">
        <v>11.78</v>
      </c>
      <c r="U805" s="319" t="s">
        <v>282</v>
      </c>
      <c r="V805" s="319" t="s">
        <v>3237</v>
      </c>
      <c r="W805" s="319" t="s">
        <v>1633</v>
      </c>
      <c r="X805" s="319" t="s">
        <v>1633</v>
      </c>
      <c r="Y805" s="319" t="s">
        <v>1633</v>
      </c>
      <c r="Z805" s="319" t="s">
        <v>1633</v>
      </c>
      <c r="AA805" s="319" t="s">
        <v>1874</v>
      </c>
      <c r="AB805" s="319" t="s">
        <v>1633</v>
      </c>
      <c r="AC805" s="320">
        <v>45783</v>
      </c>
      <c r="AD805" s="319"/>
      <c r="AE805" s="319"/>
      <c r="AF805" s="319" t="s">
        <v>1633</v>
      </c>
      <c r="AG805" s="319" t="s">
        <v>1633</v>
      </c>
      <c r="AH805" s="319" t="s">
        <v>3238</v>
      </c>
      <c r="AI805" s="319" t="s">
        <v>3239</v>
      </c>
      <c r="AJ805" s="322">
        <v>1</v>
      </c>
      <c r="AK805" s="319" t="s">
        <v>1709</v>
      </c>
      <c r="AL805" s="323" t="s">
        <v>1877</v>
      </c>
      <c r="AM805" s="319" t="s">
        <v>3560</v>
      </c>
      <c r="AN805" s="319" t="s">
        <v>3561</v>
      </c>
      <c r="AO805" s="319" t="s">
        <v>1633</v>
      </c>
      <c r="AP805" s="183" t="s">
        <v>2861</v>
      </c>
      <c r="AQ805" s="183" t="s">
        <v>2113</v>
      </c>
      <c r="AS805" s="183" t="s">
        <v>1634</v>
      </c>
      <c r="AT805" s="183" t="s">
        <v>1817</v>
      </c>
      <c r="AU805" s="183" t="str">
        <f t="shared" si="24"/>
        <v>LSM</v>
      </c>
      <c r="AV805" s="324">
        <f t="shared" si="25"/>
        <v>194370</v>
      </c>
    </row>
    <row r="806" spans="1:48" x14ac:dyDescent="0.25">
      <c r="A806" s="319" t="s">
        <v>1867</v>
      </c>
      <c r="B806" s="319" t="s">
        <v>1838</v>
      </c>
      <c r="C806" s="319" t="s">
        <v>1868</v>
      </c>
      <c r="D806" s="319" t="s">
        <v>1869</v>
      </c>
      <c r="E806" s="320">
        <v>45783</v>
      </c>
      <c r="F806" s="319" t="s">
        <v>3562</v>
      </c>
      <c r="G806" s="319" t="s">
        <v>1633</v>
      </c>
      <c r="H806" s="319" t="s">
        <v>3295</v>
      </c>
      <c r="I806" s="319" t="s">
        <v>3559</v>
      </c>
      <c r="J806" s="319" t="s">
        <v>1633</v>
      </c>
      <c r="K806" s="319" t="s">
        <v>1635</v>
      </c>
      <c r="L806" s="320">
        <v>45783</v>
      </c>
      <c r="M806" s="319" t="s">
        <v>2874</v>
      </c>
      <c r="N806" s="319" t="s">
        <v>1633</v>
      </c>
      <c r="O806" s="320"/>
      <c r="P806" s="319" t="s">
        <v>3236</v>
      </c>
      <c r="Q806" s="319" t="s">
        <v>89</v>
      </c>
      <c r="R806" s="321">
        <v>9.25</v>
      </c>
      <c r="S806" s="319" t="s">
        <v>89</v>
      </c>
      <c r="T806" s="321">
        <v>9.25</v>
      </c>
      <c r="U806" s="319" t="s">
        <v>282</v>
      </c>
      <c r="V806" s="319" t="s">
        <v>3237</v>
      </c>
      <c r="W806" s="319" t="s">
        <v>1633</v>
      </c>
      <c r="X806" s="319" t="s">
        <v>1633</v>
      </c>
      <c r="Y806" s="319" t="s">
        <v>1633</v>
      </c>
      <c r="Z806" s="319" t="s">
        <v>1633</v>
      </c>
      <c r="AA806" s="319" t="s">
        <v>1874</v>
      </c>
      <c r="AB806" s="319" t="s">
        <v>1633</v>
      </c>
      <c r="AC806" s="320">
        <v>45783</v>
      </c>
      <c r="AD806" s="319"/>
      <c r="AE806" s="319"/>
      <c r="AF806" s="319" t="s">
        <v>1633</v>
      </c>
      <c r="AG806" s="319" t="s">
        <v>1633</v>
      </c>
      <c r="AH806" s="319" t="s">
        <v>3238</v>
      </c>
      <c r="AI806" s="319" t="s">
        <v>3239</v>
      </c>
      <c r="AJ806" s="322">
        <v>1</v>
      </c>
      <c r="AK806" s="319" t="s">
        <v>1709</v>
      </c>
      <c r="AL806" s="323" t="s">
        <v>1877</v>
      </c>
      <c r="AM806" s="319" t="s">
        <v>3563</v>
      </c>
      <c r="AN806" s="319" t="s">
        <v>3564</v>
      </c>
      <c r="AO806" s="319" t="s">
        <v>1633</v>
      </c>
      <c r="AP806" s="183" t="s">
        <v>2861</v>
      </c>
      <c r="AQ806" s="183" t="s">
        <v>2113</v>
      </c>
      <c r="AS806" s="183" t="s">
        <v>1634</v>
      </c>
      <c r="AT806" s="183" t="s">
        <v>1817</v>
      </c>
      <c r="AU806" s="183" t="str">
        <f t="shared" si="24"/>
        <v>LSM</v>
      </c>
      <c r="AV806" s="324">
        <f t="shared" si="25"/>
        <v>152625</v>
      </c>
    </row>
    <row r="807" spans="1:48" x14ac:dyDescent="0.25">
      <c r="A807" s="319" t="s">
        <v>1867</v>
      </c>
      <c r="B807" s="319" t="s">
        <v>1838</v>
      </c>
      <c r="C807" s="319" t="s">
        <v>1868</v>
      </c>
      <c r="D807" s="319" t="s">
        <v>1869</v>
      </c>
      <c r="E807" s="320">
        <v>45783</v>
      </c>
      <c r="F807" s="319" t="s">
        <v>3565</v>
      </c>
      <c r="G807" s="319" t="s">
        <v>1633</v>
      </c>
      <c r="H807" s="319" t="s">
        <v>3295</v>
      </c>
      <c r="I807" s="319" t="s">
        <v>3559</v>
      </c>
      <c r="J807" s="319" t="s">
        <v>1633</v>
      </c>
      <c r="K807" s="319" t="s">
        <v>1635</v>
      </c>
      <c r="L807" s="320">
        <v>45783</v>
      </c>
      <c r="M807" s="319" t="s">
        <v>2874</v>
      </c>
      <c r="N807" s="319" t="s">
        <v>1633</v>
      </c>
      <c r="O807" s="320"/>
      <c r="P807" s="319" t="s">
        <v>3236</v>
      </c>
      <c r="Q807" s="319" t="s">
        <v>89</v>
      </c>
      <c r="R807" s="321">
        <v>1.21</v>
      </c>
      <c r="S807" s="319" t="s">
        <v>89</v>
      </c>
      <c r="T807" s="321">
        <v>1.21</v>
      </c>
      <c r="U807" s="319" t="s">
        <v>282</v>
      </c>
      <c r="V807" s="319" t="s">
        <v>3237</v>
      </c>
      <c r="W807" s="319" t="s">
        <v>1633</v>
      </c>
      <c r="X807" s="319" t="s">
        <v>1633</v>
      </c>
      <c r="Y807" s="319" t="s">
        <v>1633</v>
      </c>
      <c r="Z807" s="319" t="s">
        <v>1633</v>
      </c>
      <c r="AA807" s="319" t="s">
        <v>1874</v>
      </c>
      <c r="AB807" s="319" t="s">
        <v>1633</v>
      </c>
      <c r="AC807" s="320">
        <v>45783</v>
      </c>
      <c r="AD807" s="319"/>
      <c r="AE807" s="319"/>
      <c r="AF807" s="319" t="s">
        <v>1633</v>
      </c>
      <c r="AG807" s="319" t="s">
        <v>1633</v>
      </c>
      <c r="AH807" s="319" t="s">
        <v>3238</v>
      </c>
      <c r="AI807" s="319" t="s">
        <v>3239</v>
      </c>
      <c r="AJ807" s="322">
        <v>12</v>
      </c>
      <c r="AK807" s="319" t="s">
        <v>1709</v>
      </c>
      <c r="AL807" s="323" t="s">
        <v>1877</v>
      </c>
      <c r="AM807" s="319" t="s">
        <v>2275</v>
      </c>
      <c r="AN807" s="319" t="s">
        <v>2276</v>
      </c>
      <c r="AO807" s="319" t="s">
        <v>1633</v>
      </c>
      <c r="AP807" s="183" t="s">
        <v>2861</v>
      </c>
      <c r="AQ807" s="183" t="s">
        <v>2113</v>
      </c>
      <c r="AS807" s="183" t="s">
        <v>1634</v>
      </c>
      <c r="AT807" s="183" t="s">
        <v>1817</v>
      </c>
      <c r="AU807" s="183" t="str">
        <f t="shared" si="24"/>
        <v>LSM</v>
      </c>
      <c r="AV807" s="324">
        <f t="shared" si="25"/>
        <v>19965</v>
      </c>
    </row>
    <row r="808" spans="1:48" x14ac:dyDescent="0.25">
      <c r="A808" s="319" t="s">
        <v>1867</v>
      </c>
      <c r="B808" s="319" t="s">
        <v>1838</v>
      </c>
      <c r="C808" s="319" t="s">
        <v>1868</v>
      </c>
      <c r="D808" s="319" t="s">
        <v>1869</v>
      </c>
      <c r="E808" s="320">
        <v>45783</v>
      </c>
      <c r="F808" s="319" t="s">
        <v>3566</v>
      </c>
      <c r="G808" s="319" t="s">
        <v>1633</v>
      </c>
      <c r="H808" s="319" t="s">
        <v>3295</v>
      </c>
      <c r="I808" s="319" t="s">
        <v>3567</v>
      </c>
      <c r="J808" s="319" t="s">
        <v>1633</v>
      </c>
      <c r="K808" s="319" t="s">
        <v>1635</v>
      </c>
      <c r="L808" s="320">
        <v>45783</v>
      </c>
      <c r="M808" s="319" t="s">
        <v>2874</v>
      </c>
      <c r="N808" s="319" t="s">
        <v>1633</v>
      </c>
      <c r="O808" s="320"/>
      <c r="P808" s="319" t="s">
        <v>3236</v>
      </c>
      <c r="Q808" s="319" t="s">
        <v>89</v>
      </c>
      <c r="R808" s="321">
        <v>6.29</v>
      </c>
      <c r="S808" s="319" t="s">
        <v>89</v>
      </c>
      <c r="T808" s="321">
        <v>6.29</v>
      </c>
      <c r="U808" s="319" t="s">
        <v>282</v>
      </c>
      <c r="V808" s="319" t="s">
        <v>3237</v>
      </c>
      <c r="W808" s="319" t="s">
        <v>1633</v>
      </c>
      <c r="X808" s="319" t="s">
        <v>1633</v>
      </c>
      <c r="Y808" s="319" t="s">
        <v>1633</v>
      </c>
      <c r="Z808" s="319" t="s">
        <v>1633</v>
      </c>
      <c r="AA808" s="319" t="s">
        <v>1874</v>
      </c>
      <c r="AB808" s="319" t="s">
        <v>1633</v>
      </c>
      <c r="AC808" s="320">
        <v>45783</v>
      </c>
      <c r="AD808" s="319"/>
      <c r="AE808" s="319"/>
      <c r="AF808" s="319" t="s">
        <v>1633</v>
      </c>
      <c r="AG808" s="319" t="s">
        <v>1633</v>
      </c>
      <c r="AH808" s="319" t="s">
        <v>3238</v>
      </c>
      <c r="AI808" s="319" t="s">
        <v>3239</v>
      </c>
      <c r="AJ808" s="322">
        <v>2</v>
      </c>
      <c r="AK808" s="319" t="s">
        <v>2039</v>
      </c>
      <c r="AL808" s="323" t="s">
        <v>1877</v>
      </c>
      <c r="AM808" s="319" t="s">
        <v>2054</v>
      </c>
      <c r="AN808" s="319" t="s">
        <v>2055</v>
      </c>
      <c r="AO808" s="319" t="s">
        <v>1633</v>
      </c>
      <c r="AP808" s="183" t="s">
        <v>2861</v>
      </c>
      <c r="AQ808" s="183" t="s">
        <v>2113</v>
      </c>
      <c r="AS808" s="183" t="s">
        <v>1634</v>
      </c>
      <c r="AT808" s="183" t="s">
        <v>1817</v>
      </c>
      <c r="AU808" s="183" t="str">
        <f t="shared" si="24"/>
        <v>LSM</v>
      </c>
      <c r="AV808" s="324">
        <f t="shared" si="25"/>
        <v>103785</v>
      </c>
    </row>
    <row r="809" spans="1:48" x14ac:dyDescent="0.25">
      <c r="A809" s="319" t="s">
        <v>1867</v>
      </c>
      <c r="B809" s="319" t="s">
        <v>1838</v>
      </c>
      <c r="C809" s="319" t="s">
        <v>1868</v>
      </c>
      <c r="D809" s="319" t="s">
        <v>1869</v>
      </c>
      <c r="E809" s="320">
        <v>45783</v>
      </c>
      <c r="F809" s="319" t="s">
        <v>3568</v>
      </c>
      <c r="G809" s="319" t="s">
        <v>1633</v>
      </c>
      <c r="H809" s="319" t="s">
        <v>3295</v>
      </c>
      <c r="I809" s="319" t="s">
        <v>3567</v>
      </c>
      <c r="J809" s="319" t="s">
        <v>1633</v>
      </c>
      <c r="K809" s="319" t="s">
        <v>1635</v>
      </c>
      <c r="L809" s="320">
        <v>45783</v>
      </c>
      <c r="M809" s="319" t="s">
        <v>2874</v>
      </c>
      <c r="N809" s="319" t="s">
        <v>1633</v>
      </c>
      <c r="O809" s="320"/>
      <c r="P809" s="319" t="s">
        <v>3236</v>
      </c>
      <c r="Q809" s="319" t="s">
        <v>89</v>
      </c>
      <c r="R809" s="321">
        <v>6.33</v>
      </c>
      <c r="S809" s="319" t="s">
        <v>89</v>
      </c>
      <c r="T809" s="321">
        <v>6.33</v>
      </c>
      <c r="U809" s="319" t="s">
        <v>282</v>
      </c>
      <c r="V809" s="319" t="s">
        <v>3237</v>
      </c>
      <c r="W809" s="319" t="s">
        <v>1633</v>
      </c>
      <c r="X809" s="319" t="s">
        <v>1633</v>
      </c>
      <c r="Y809" s="319" t="s">
        <v>1633</v>
      </c>
      <c r="Z809" s="319" t="s">
        <v>1633</v>
      </c>
      <c r="AA809" s="319" t="s">
        <v>1874</v>
      </c>
      <c r="AB809" s="319" t="s">
        <v>1633</v>
      </c>
      <c r="AC809" s="320">
        <v>45783</v>
      </c>
      <c r="AD809" s="319"/>
      <c r="AE809" s="319"/>
      <c r="AF809" s="319" t="s">
        <v>1633</v>
      </c>
      <c r="AG809" s="319" t="s">
        <v>1633</v>
      </c>
      <c r="AH809" s="319" t="s">
        <v>3238</v>
      </c>
      <c r="AI809" s="319" t="s">
        <v>3239</v>
      </c>
      <c r="AJ809" s="322">
        <v>2</v>
      </c>
      <c r="AK809" s="319" t="s">
        <v>2039</v>
      </c>
      <c r="AL809" s="323" t="s">
        <v>1877</v>
      </c>
      <c r="AM809" s="319" t="s">
        <v>2059</v>
      </c>
      <c r="AN809" s="319" t="s">
        <v>2060</v>
      </c>
      <c r="AO809" s="319" t="s">
        <v>1633</v>
      </c>
      <c r="AP809" s="183" t="s">
        <v>2861</v>
      </c>
      <c r="AQ809" s="183" t="s">
        <v>2113</v>
      </c>
      <c r="AS809" s="183" t="s">
        <v>1634</v>
      </c>
      <c r="AT809" s="183" t="s">
        <v>1817</v>
      </c>
      <c r="AU809" s="183" t="str">
        <f t="shared" si="24"/>
        <v>LSM</v>
      </c>
      <c r="AV809" s="324">
        <f t="shared" si="25"/>
        <v>104445</v>
      </c>
    </row>
    <row r="810" spans="1:48" x14ac:dyDescent="0.25">
      <c r="A810" s="319" t="s">
        <v>1867</v>
      </c>
      <c r="B810" s="319" t="s">
        <v>1838</v>
      </c>
      <c r="C810" s="319" t="s">
        <v>1868</v>
      </c>
      <c r="D810" s="319" t="s">
        <v>1882</v>
      </c>
      <c r="E810" s="320">
        <v>45784</v>
      </c>
      <c r="F810" s="319" t="s">
        <v>2880</v>
      </c>
      <c r="G810" s="319" t="s">
        <v>1884</v>
      </c>
      <c r="H810" s="319" t="s">
        <v>1581</v>
      </c>
      <c r="I810" s="319" t="s">
        <v>2881</v>
      </c>
      <c r="J810" s="319" t="s">
        <v>1633</v>
      </c>
      <c r="K810" s="319" t="s">
        <v>1373</v>
      </c>
      <c r="L810" s="320">
        <v>45784</v>
      </c>
      <c r="M810" s="319" t="s">
        <v>1886</v>
      </c>
      <c r="N810" s="319" t="s">
        <v>1948</v>
      </c>
      <c r="O810" s="320"/>
      <c r="P810" s="319" t="s">
        <v>3236</v>
      </c>
      <c r="Q810" s="319" t="s">
        <v>1534</v>
      </c>
      <c r="R810" s="322">
        <v>8358512</v>
      </c>
      <c r="S810" s="319" t="s">
        <v>89</v>
      </c>
      <c r="T810" s="321">
        <v>500.33</v>
      </c>
      <c r="U810" s="319" t="s">
        <v>282</v>
      </c>
      <c r="V810" s="319" t="s">
        <v>3237</v>
      </c>
      <c r="W810" s="319" t="s">
        <v>1633</v>
      </c>
      <c r="X810" s="319" t="s">
        <v>1633</v>
      </c>
      <c r="Y810" s="319" t="s">
        <v>1633</v>
      </c>
      <c r="Z810" s="319" t="s">
        <v>1633</v>
      </c>
      <c r="AA810" s="319" t="s">
        <v>1874</v>
      </c>
      <c r="AB810" s="319" t="s">
        <v>1633</v>
      </c>
      <c r="AC810" s="320">
        <v>45784</v>
      </c>
      <c r="AD810" s="319"/>
      <c r="AE810" s="319"/>
      <c r="AF810" s="319" t="s">
        <v>1633</v>
      </c>
      <c r="AG810" s="319" t="s">
        <v>1633</v>
      </c>
      <c r="AH810" s="319" t="s">
        <v>3238</v>
      </c>
      <c r="AI810" s="319" t="s">
        <v>3239</v>
      </c>
      <c r="AJ810" s="325">
        <v>0</v>
      </c>
      <c r="AK810" s="319" t="s">
        <v>1633</v>
      </c>
      <c r="AL810" s="319" t="s">
        <v>1633</v>
      </c>
      <c r="AM810" s="319" t="s">
        <v>1633</v>
      </c>
      <c r="AN810" s="319" t="s">
        <v>1633</v>
      </c>
      <c r="AO810" s="319" t="s">
        <v>1633</v>
      </c>
      <c r="AP810" s="183" t="s">
        <v>1880</v>
      </c>
      <c r="AQ810" s="183" t="s">
        <v>2113</v>
      </c>
      <c r="AS810" s="183" t="s">
        <v>1636</v>
      </c>
      <c r="AT810" s="183" t="s">
        <v>1817</v>
      </c>
      <c r="AU810" s="183" t="str">
        <f t="shared" si="24"/>
        <v>LSM</v>
      </c>
      <c r="AV810" s="324">
        <f t="shared" si="25"/>
        <v>8358512</v>
      </c>
    </row>
    <row r="811" spans="1:48" x14ac:dyDescent="0.25">
      <c r="A811" s="319" t="s">
        <v>1867</v>
      </c>
      <c r="B811" s="319" t="s">
        <v>1838</v>
      </c>
      <c r="C811" s="319" t="s">
        <v>1868</v>
      </c>
      <c r="D811" s="319" t="s">
        <v>1888</v>
      </c>
      <c r="E811" s="320">
        <v>45790</v>
      </c>
      <c r="F811" s="319" t="s">
        <v>1633</v>
      </c>
      <c r="G811" s="319" t="s">
        <v>1633</v>
      </c>
      <c r="H811" s="319" t="s">
        <v>3240</v>
      </c>
      <c r="I811" s="319" t="s">
        <v>3569</v>
      </c>
      <c r="J811" s="319" t="s">
        <v>1633</v>
      </c>
      <c r="K811" s="319" t="s">
        <v>454</v>
      </c>
      <c r="L811" s="320">
        <v>45790</v>
      </c>
      <c r="M811" s="319" t="s">
        <v>2922</v>
      </c>
      <c r="N811" s="319" t="s">
        <v>3570</v>
      </c>
      <c r="O811" s="320"/>
      <c r="P811" s="319" t="s">
        <v>3236</v>
      </c>
      <c r="Q811" s="319" t="s">
        <v>1534</v>
      </c>
      <c r="R811" s="322">
        <v>114000</v>
      </c>
      <c r="S811" s="319" t="s">
        <v>89</v>
      </c>
      <c r="T811" s="321">
        <v>6.82</v>
      </c>
      <c r="U811" s="319" t="s">
        <v>282</v>
      </c>
      <c r="V811" s="319" t="s">
        <v>3237</v>
      </c>
      <c r="W811" s="319" t="s">
        <v>1633</v>
      </c>
      <c r="X811" s="319" t="s">
        <v>1633</v>
      </c>
      <c r="Y811" s="319" t="s">
        <v>1633</v>
      </c>
      <c r="Z811" s="319" t="s">
        <v>1633</v>
      </c>
      <c r="AA811" s="319" t="s">
        <v>1874</v>
      </c>
      <c r="AB811" s="319" t="s">
        <v>1633</v>
      </c>
      <c r="AC811" s="320">
        <v>45790</v>
      </c>
      <c r="AD811" s="319"/>
      <c r="AE811" s="319"/>
      <c r="AF811" s="319" t="s">
        <v>1633</v>
      </c>
      <c r="AG811" s="319" t="s">
        <v>3571</v>
      </c>
      <c r="AH811" s="319" t="s">
        <v>3238</v>
      </c>
      <c r="AI811" s="319" t="s">
        <v>3239</v>
      </c>
      <c r="AJ811" s="322">
        <v>2</v>
      </c>
      <c r="AK811" s="319" t="s">
        <v>1709</v>
      </c>
      <c r="AL811" s="323" t="s">
        <v>1877</v>
      </c>
      <c r="AM811" s="319" t="s">
        <v>1633</v>
      </c>
      <c r="AN811" s="319" t="s">
        <v>1633</v>
      </c>
      <c r="AO811" s="319" t="s">
        <v>1633</v>
      </c>
      <c r="AP811" s="183" t="s">
        <v>1880</v>
      </c>
      <c r="AQ811" s="183" t="s">
        <v>2113</v>
      </c>
      <c r="AS811" s="183" t="s">
        <v>1641</v>
      </c>
      <c r="AT811" s="183" t="s">
        <v>1817</v>
      </c>
      <c r="AU811" s="183" t="str">
        <f t="shared" si="24"/>
        <v>LSM</v>
      </c>
      <c r="AV811" s="324">
        <f t="shared" si="25"/>
        <v>114000</v>
      </c>
    </row>
    <row r="812" spans="1:48" x14ac:dyDescent="0.25">
      <c r="A812" s="319" t="s">
        <v>1867</v>
      </c>
      <c r="B812" s="319" t="s">
        <v>1838</v>
      </c>
      <c r="C812" s="319" t="s">
        <v>1868</v>
      </c>
      <c r="D812" s="319" t="s">
        <v>1869</v>
      </c>
      <c r="E812" s="320">
        <v>45790</v>
      </c>
      <c r="F812" s="319" t="s">
        <v>3572</v>
      </c>
      <c r="G812" s="319" t="s">
        <v>1633</v>
      </c>
      <c r="H812" s="319" t="s">
        <v>3280</v>
      </c>
      <c r="I812" s="319" t="s">
        <v>3573</v>
      </c>
      <c r="J812" s="319" t="s">
        <v>1633</v>
      </c>
      <c r="K812" s="319" t="s">
        <v>644</v>
      </c>
      <c r="L812" s="320">
        <v>45790</v>
      </c>
      <c r="M812" s="319" t="s">
        <v>2922</v>
      </c>
      <c r="N812" s="319" t="s">
        <v>1633</v>
      </c>
      <c r="O812" s="320"/>
      <c r="P812" s="319" t="s">
        <v>3236</v>
      </c>
      <c r="Q812" s="319" t="s">
        <v>89</v>
      </c>
      <c r="R812" s="321">
        <v>106.74</v>
      </c>
      <c r="S812" s="319" t="s">
        <v>89</v>
      </c>
      <c r="T812" s="321">
        <v>106.74</v>
      </c>
      <c r="U812" s="319" t="s">
        <v>282</v>
      </c>
      <c r="V812" s="319" t="s">
        <v>3237</v>
      </c>
      <c r="W812" s="319" t="s">
        <v>1633</v>
      </c>
      <c r="X812" s="319" t="s">
        <v>1633</v>
      </c>
      <c r="Y812" s="319" t="s">
        <v>1633</v>
      </c>
      <c r="Z812" s="319" t="s">
        <v>1633</v>
      </c>
      <c r="AA812" s="319" t="s">
        <v>1874</v>
      </c>
      <c r="AB812" s="319" t="s">
        <v>1633</v>
      </c>
      <c r="AC812" s="320">
        <v>45790</v>
      </c>
      <c r="AD812" s="319"/>
      <c r="AE812" s="319"/>
      <c r="AF812" s="319" t="s">
        <v>1633</v>
      </c>
      <c r="AG812" s="319" t="s">
        <v>1633</v>
      </c>
      <c r="AH812" s="319" t="s">
        <v>3238</v>
      </c>
      <c r="AI812" s="319" t="s">
        <v>3239</v>
      </c>
      <c r="AJ812" s="322">
        <v>5</v>
      </c>
      <c r="AK812" s="319" t="s">
        <v>1709</v>
      </c>
      <c r="AL812" s="323" t="s">
        <v>1877</v>
      </c>
      <c r="AM812" s="319" t="s">
        <v>3574</v>
      </c>
      <c r="AN812" s="319" t="s">
        <v>3575</v>
      </c>
      <c r="AO812" s="319" t="s">
        <v>1633</v>
      </c>
      <c r="AP812" s="183" t="s">
        <v>1880</v>
      </c>
      <c r="AQ812" s="183" t="s">
        <v>2113</v>
      </c>
      <c r="AS812" s="183" t="s">
        <v>1641</v>
      </c>
      <c r="AT812" s="183" t="s">
        <v>1817</v>
      </c>
      <c r="AU812" s="183" t="str">
        <f t="shared" si="24"/>
        <v>LSM</v>
      </c>
      <c r="AV812" s="324">
        <f t="shared" si="25"/>
        <v>1761210</v>
      </c>
    </row>
    <row r="813" spans="1:48" x14ac:dyDescent="0.25">
      <c r="A813" s="319" t="s">
        <v>1867</v>
      </c>
      <c r="B813" s="319" t="s">
        <v>1838</v>
      </c>
      <c r="C813" s="319" t="s">
        <v>1868</v>
      </c>
      <c r="D813" s="319" t="s">
        <v>1869</v>
      </c>
      <c r="E813" s="320">
        <v>45790</v>
      </c>
      <c r="F813" s="319" t="s">
        <v>3576</v>
      </c>
      <c r="G813" s="319" t="s">
        <v>1633</v>
      </c>
      <c r="H813" s="319" t="s">
        <v>3280</v>
      </c>
      <c r="I813" s="319" t="s">
        <v>3573</v>
      </c>
      <c r="J813" s="319" t="s">
        <v>1633</v>
      </c>
      <c r="K813" s="319" t="s">
        <v>644</v>
      </c>
      <c r="L813" s="320">
        <v>45790</v>
      </c>
      <c r="M813" s="319" t="s">
        <v>2922</v>
      </c>
      <c r="N813" s="319" t="s">
        <v>1633</v>
      </c>
      <c r="O813" s="320"/>
      <c r="P813" s="319" t="s">
        <v>3236</v>
      </c>
      <c r="Q813" s="319" t="s">
        <v>89</v>
      </c>
      <c r="R813" s="321">
        <v>236.87</v>
      </c>
      <c r="S813" s="319" t="s">
        <v>89</v>
      </c>
      <c r="T813" s="321">
        <v>236.87</v>
      </c>
      <c r="U813" s="319" t="s">
        <v>282</v>
      </c>
      <c r="V813" s="319" t="s">
        <v>3237</v>
      </c>
      <c r="W813" s="319" t="s">
        <v>1633</v>
      </c>
      <c r="X813" s="319" t="s">
        <v>1633</v>
      </c>
      <c r="Y813" s="319" t="s">
        <v>1633</v>
      </c>
      <c r="Z813" s="319" t="s">
        <v>1633</v>
      </c>
      <c r="AA813" s="319" t="s">
        <v>1874</v>
      </c>
      <c r="AB813" s="319" t="s">
        <v>1633</v>
      </c>
      <c r="AC813" s="320">
        <v>45790</v>
      </c>
      <c r="AD813" s="319"/>
      <c r="AE813" s="319"/>
      <c r="AF813" s="319" t="s">
        <v>1633</v>
      </c>
      <c r="AG813" s="319" t="s">
        <v>1633</v>
      </c>
      <c r="AH813" s="319" t="s">
        <v>3238</v>
      </c>
      <c r="AI813" s="319" t="s">
        <v>3239</v>
      </c>
      <c r="AJ813" s="322">
        <v>3</v>
      </c>
      <c r="AK813" s="319" t="s">
        <v>1709</v>
      </c>
      <c r="AL813" s="323" t="s">
        <v>1877</v>
      </c>
      <c r="AM813" s="319" t="s">
        <v>3341</v>
      </c>
      <c r="AN813" s="319" t="s">
        <v>3342</v>
      </c>
      <c r="AO813" s="319" t="s">
        <v>1633</v>
      </c>
      <c r="AP813" s="183" t="s">
        <v>1880</v>
      </c>
      <c r="AQ813" s="183" t="s">
        <v>2113</v>
      </c>
      <c r="AS813" s="183" t="s">
        <v>1641</v>
      </c>
      <c r="AT813" s="183" t="s">
        <v>1817</v>
      </c>
      <c r="AU813" s="183" t="str">
        <f t="shared" si="24"/>
        <v>LSM</v>
      </c>
      <c r="AV813" s="324">
        <f t="shared" si="25"/>
        <v>3908355</v>
      </c>
    </row>
    <row r="814" spans="1:48" x14ac:dyDescent="0.25">
      <c r="A814" s="319" t="s">
        <v>1867</v>
      </c>
      <c r="B814" s="319" t="s">
        <v>1838</v>
      </c>
      <c r="C814" s="319" t="s">
        <v>1868</v>
      </c>
      <c r="D814" s="319" t="s">
        <v>1869</v>
      </c>
      <c r="E814" s="320">
        <v>45790</v>
      </c>
      <c r="F814" s="319" t="s">
        <v>3577</v>
      </c>
      <c r="G814" s="319" t="s">
        <v>1633</v>
      </c>
      <c r="H814" s="319" t="s">
        <v>3295</v>
      </c>
      <c r="I814" s="319" t="s">
        <v>3573</v>
      </c>
      <c r="J814" s="319" t="s">
        <v>1633</v>
      </c>
      <c r="K814" s="319" t="s">
        <v>1635</v>
      </c>
      <c r="L814" s="320">
        <v>45790</v>
      </c>
      <c r="M814" s="319" t="s">
        <v>2922</v>
      </c>
      <c r="N814" s="319" t="s">
        <v>1633</v>
      </c>
      <c r="O814" s="320"/>
      <c r="P814" s="319" t="s">
        <v>3236</v>
      </c>
      <c r="Q814" s="319" t="s">
        <v>89</v>
      </c>
      <c r="R814" s="321">
        <v>2.73</v>
      </c>
      <c r="S814" s="319" t="s">
        <v>89</v>
      </c>
      <c r="T814" s="321">
        <v>2.73</v>
      </c>
      <c r="U814" s="319" t="s">
        <v>282</v>
      </c>
      <c r="V814" s="319" t="s">
        <v>3237</v>
      </c>
      <c r="W814" s="319" t="s">
        <v>1633</v>
      </c>
      <c r="X814" s="319" t="s">
        <v>1633</v>
      </c>
      <c r="Y814" s="319" t="s">
        <v>1633</v>
      </c>
      <c r="Z814" s="319" t="s">
        <v>1633</v>
      </c>
      <c r="AA814" s="319" t="s">
        <v>1874</v>
      </c>
      <c r="AB814" s="319" t="s">
        <v>1633</v>
      </c>
      <c r="AC814" s="320">
        <v>45790</v>
      </c>
      <c r="AD814" s="319"/>
      <c r="AE814" s="319"/>
      <c r="AF814" s="319" t="s">
        <v>1633</v>
      </c>
      <c r="AG814" s="319" t="s">
        <v>1633</v>
      </c>
      <c r="AH814" s="319" t="s">
        <v>3238</v>
      </c>
      <c r="AI814" s="319" t="s">
        <v>3239</v>
      </c>
      <c r="AJ814" s="322">
        <v>2</v>
      </c>
      <c r="AK814" s="319" t="s">
        <v>1709</v>
      </c>
      <c r="AL814" s="323" t="s">
        <v>1877</v>
      </c>
      <c r="AM814" s="319" t="s">
        <v>2063</v>
      </c>
      <c r="AN814" s="319" t="s">
        <v>2064</v>
      </c>
      <c r="AO814" s="319" t="s">
        <v>1633</v>
      </c>
      <c r="AP814" s="183" t="s">
        <v>2861</v>
      </c>
      <c r="AQ814" s="183" t="s">
        <v>2113</v>
      </c>
      <c r="AS814" s="183" t="s">
        <v>1634</v>
      </c>
      <c r="AT814" s="183" t="s">
        <v>1817</v>
      </c>
      <c r="AU814" s="183" t="str">
        <f t="shared" si="24"/>
        <v>LSM</v>
      </c>
      <c r="AV814" s="324">
        <f t="shared" si="25"/>
        <v>45045</v>
      </c>
    </row>
    <row r="815" spans="1:48" x14ac:dyDescent="0.25">
      <c r="A815" s="319" t="s">
        <v>1867</v>
      </c>
      <c r="B815" s="319" t="s">
        <v>1838</v>
      </c>
      <c r="C815" s="319" t="s">
        <v>1868</v>
      </c>
      <c r="D815" s="319" t="s">
        <v>1869</v>
      </c>
      <c r="E815" s="320">
        <v>45791</v>
      </c>
      <c r="F815" s="319" t="s">
        <v>3578</v>
      </c>
      <c r="G815" s="319" t="s">
        <v>1633</v>
      </c>
      <c r="H815" s="319" t="s">
        <v>3280</v>
      </c>
      <c r="I815" s="319" t="s">
        <v>3579</v>
      </c>
      <c r="J815" s="319" t="s">
        <v>1633</v>
      </c>
      <c r="K815" s="319" t="s">
        <v>644</v>
      </c>
      <c r="L815" s="320">
        <v>45791</v>
      </c>
      <c r="M815" s="319" t="s">
        <v>3580</v>
      </c>
      <c r="N815" s="319" t="s">
        <v>1633</v>
      </c>
      <c r="O815" s="320"/>
      <c r="P815" s="319" t="s">
        <v>3236</v>
      </c>
      <c r="Q815" s="319" t="s">
        <v>89</v>
      </c>
      <c r="R815" s="321">
        <v>16.62</v>
      </c>
      <c r="S815" s="319" t="s">
        <v>89</v>
      </c>
      <c r="T815" s="321">
        <v>16.62</v>
      </c>
      <c r="U815" s="319" t="s">
        <v>282</v>
      </c>
      <c r="V815" s="319" t="s">
        <v>3237</v>
      </c>
      <c r="W815" s="319" t="s">
        <v>1633</v>
      </c>
      <c r="X815" s="319" t="s">
        <v>1633</v>
      </c>
      <c r="Y815" s="319" t="s">
        <v>1633</v>
      </c>
      <c r="Z815" s="319" t="s">
        <v>1633</v>
      </c>
      <c r="AA815" s="319" t="s">
        <v>1874</v>
      </c>
      <c r="AB815" s="319" t="s">
        <v>1633</v>
      </c>
      <c r="AC815" s="320">
        <v>45791</v>
      </c>
      <c r="AD815" s="319"/>
      <c r="AE815" s="319"/>
      <c r="AF815" s="319" t="s">
        <v>1633</v>
      </c>
      <c r="AG815" s="319" t="s">
        <v>1633</v>
      </c>
      <c r="AH815" s="319" t="s">
        <v>3238</v>
      </c>
      <c r="AI815" s="319" t="s">
        <v>3239</v>
      </c>
      <c r="AJ815" s="322">
        <v>1</v>
      </c>
      <c r="AK815" s="319" t="s">
        <v>1709</v>
      </c>
      <c r="AL815" s="323" t="s">
        <v>1877</v>
      </c>
      <c r="AM815" s="319" t="s">
        <v>3581</v>
      </c>
      <c r="AN815" s="319" t="s">
        <v>3582</v>
      </c>
      <c r="AO815" s="319" t="s">
        <v>1633</v>
      </c>
      <c r="AP815" s="183" t="s">
        <v>1880</v>
      </c>
      <c r="AQ815" s="183" t="s">
        <v>2113</v>
      </c>
      <c r="AS815" s="183" t="s">
        <v>1641</v>
      </c>
      <c r="AT815" s="183" t="s">
        <v>1817</v>
      </c>
      <c r="AU815" s="183" t="str">
        <f t="shared" si="24"/>
        <v>LSM</v>
      </c>
      <c r="AV815" s="324">
        <f t="shared" si="25"/>
        <v>274230</v>
      </c>
    </row>
    <row r="816" spans="1:48" x14ac:dyDescent="0.25">
      <c r="A816" s="319" t="s">
        <v>1867</v>
      </c>
      <c r="B816" s="319" t="s">
        <v>1838</v>
      </c>
      <c r="C816" s="319" t="s">
        <v>1868</v>
      </c>
      <c r="D816" s="319" t="s">
        <v>1888</v>
      </c>
      <c r="E816" s="320">
        <v>45792</v>
      </c>
      <c r="F816" s="319" t="s">
        <v>1633</v>
      </c>
      <c r="G816" s="319" t="s">
        <v>1633</v>
      </c>
      <c r="H816" s="319" t="s">
        <v>3240</v>
      </c>
      <c r="I816" s="319" t="s">
        <v>3583</v>
      </c>
      <c r="J816" s="319" t="s">
        <v>1633</v>
      </c>
      <c r="K816" s="319" t="s">
        <v>454</v>
      </c>
      <c r="L816" s="320">
        <v>45792</v>
      </c>
      <c r="M816" s="319" t="s">
        <v>2943</v>
      </c>
      <c r="N816" s="319" t="s">
        <v>3584</v>
      </c>
      <c r="O816" s="320"/>
      <c r="P816" s="319" t="s">
        <v>3236</v>
      </c>
      <c r="Q816" s="319" t="s">
        <v>1534</v>
      </c>
      <c r="R816" s="322">
        <v>1980000</v>
      </c>
      <c r="S816" s="319" t="s">
        <v>89</v>
      </c>
      <c r="T816" s="321">
        <v>120.07</v>
      </c>
      <c r="U816" s="319" t="s">
        <v>282</v>
      </c>
      <c r="V816" s="319" t="s">
        <v>3237</v>
      </c>
      <c r="W816" s="319" t="s">
        <v>1633</v>
      </c>
      <c r="X816" s="319" t="s">
        <v>1633</v>
      </c>
      <c r="Y816" s="319" t="s">
        <v>1633</v>
      </c>
      <c r="Z816" s="319" t="s">
        <v>1633</v>
      </c>
      <c r="AA816" s="319" t="s">
        <v>1874</v>
      </c>
      <c r="AB816" s="319" t="s">
        <v>1633</v>
      </c>
      <c r="AC816" s="320">
        <v>45792</v>
      </c>
      <c r="AD816" s="319"/>
      <c r="AE816" s="319"/>
      <c r="AF816" s="319" t="s">
        <v>1633</v>
      </c>
      <c r="AG816" s="319" t="s">
        <v>3585</v>
      </c>
      <c r="AH816" s="319" t="s">
        <v>3238</v>
      </c>
      <c r="AI816" s="319" t="s">
        <v>3239</v>
      </c>
      <c r="AJ816" s="322">
        <v>2</v>
      </c>
      <c r="AK816" s="319" t="s">
        <v>1709</v>
      </c>
      <c r="AL816" s="323" t="s">
        <v>1877</v>
      </c>
      <c r="AM816" s="319" t="s">
        <v>1633</v>
      </c>
      <c r="AN816" s="319" t="s">
        <v>1633</v>
      </c>
      <c r="AO816" s="319" t="s">
        <v>1633</v>
      </c>
      <c r="AP816" s="183" t="s">
        <v>1880</v>
      </c>
      <c r="AQ816" s="183" t="s">
        <v>2113</v>
      </c>
      <c r="AS816" s="183" t="s">
        <v>1641</v>
      </c>
      <c r="AT816" s="183" t="s">
        <v>1817</v>
      </c>
      <c r="AU816" s="183" t="str">
        <f t="shared" si="24"/>
        <v>LSM</v>
      </c>
      <c r="AV816" s="324">
        <f t="shared" si="25"/>
        <v>1980000</v>
      </c>
    </row>
    <row r="817" spans="1:48" x14ac:dyDescent="0.25">
      <c r="A817" s="319" t="s">
        <v>1867</v>
      </c>
      <c r="B817" s="319" t="s">
        <v>1838</v>
      </c>
      <c r="C817" s="319" t="s">
        <v>1868</v>
      </c>
      <c r="D817" s="319" t="s">
        <v>1882</v>
      </c>
      <c r="E817" s="320">
        <v>45799</v>
      </c>
      <c r="F817" s="319" t="s">
        <v>2966</v>
      </c>
      <c r="G817" s="319" t="s">
        <v>1884</v>
      </c>
      <c r="H817" s="319" t="s">
        <v>1581</v>
      </c>
      <c r="I817" s="319" t="s">
        <v>2967</v>
      </c>
      <c r="J817" s="319" t="s">
        <v>1633</v>
      </c>
      <c r="K817" s="319" t="s">
        <v>1373</v>
      </c>
      <c r="L817" s="320">
        <v>45799</v>
      </c>
      <c r="M817" s="319" t="s">
        <v>1886</v>
      </c>
      <c r="N817" s="319" t="s">
        <v>1887</v>
      </c>
      <c r="O817" s="320"/>
      <c r="P817" s="319" t="s">
        <v>3236</v>
      </c>
      <c r="Q817" s="319" t="s">
        <v>1534</v>
      </c>
      <c r="R817" s="322">
        <v>17247067</v>
      </c>
      <c r="S817" s="319" t="s">
        <v>89</v>
      </c>
      <c r="T817" s="321">
        <v>1044.71</v>
      </c>
      <c r="U817" s="319" t="s">
        <v>282</v>
      </c>
      <c r="V817" s="319" t="s">
        <v>3237</v>
      </c>
      <c r="W817" s="319" t="s">
        <v>1633</v>
      </c>
      <c r="X817" s="319" t="s">
        <v>1633</v>
      </c>
      <c r="Y817" s="319" t="s">
        <v>1633</v>
      </c>
      <c r="Z817" s="319" t="s">
        <v>1633</v>
      </c>
      <c r="AA817" s="319" t="s">
        <v>1874</v>
      </c>
      <c r="AB817" s="319" t="s">
        <v>1633</v>
      </c>
      <c r="AC817" s="320">
        <v>45799</v>
      </c>
      <c r="AD817" s="319"/>
      <c r="AE817" s="319"/>
      <c r="AF817" s="319" t="s">
        <v>1633</v>
      </c>
      <c r="AG817" s="319" t="s">
        <v>1633</v>
      </c>
      <c r="AH817" s="319" t="s">
        <v>3238</v>
      </c>
      <c r="AI817" s="319" t="s">
        <v>3239</v>
      </c>
      <c r="AJ817" s="325">
        <v>0</v>
      </c>
      <c r="AK817" s="319" t="s">
        <v>1633</v>
      </c>
      <c r="AL817" s="319" t="s">
        <v>1633</v>
      </c>
      <c r="AM817" s="319" t="s">
        <v>1633</v>
      </c>
      <c r="AN817" s="319" t="s">
        <v>1633</v>
      </c>
      <c r="AO817" s="319" t="s">
        <v>1633</v>
      </c>
      <c r="AP817" s="183" t="s">
        <v>1880</v>
      </c>
      <c r="AQ817" s="183" t="s">
        <v>2113</v>
      </c>
      <c r="AS817" s="183" t="s">
        <v>1636</v>
      </c>
      <c r="AT817" s="183" t="s">
        <v>1817</v>
      </c>
      <c r="AU817" s="183" t="str">
        <f t="shared" si="24"/>
        <v>LSM</v>
      </c>
      <c r="AV817" s="324">
        <f t="shared" si="25"/>
        <v>17247067</v>
      </c>
    </row>
    <row r="818" spans="1:48" x14ac:dyDescent="0.25">
      <c r="A818" s="319" t="s">
        <v>1867</v>
      </c>
      <c r="B818" s="319" t="s">
        <v>1838</v>
      </c>
      <c r="C818" s="319" t="s">
        <v>1868</v>
      </c>
      <c r="D818" s="319" t="s">
        <v>1869</v>
      </c>
      <c r="E818" s="320">
        <v>45803</v>
      </c>
      <c r="F818" s="319" t="s">
        <v>3400</v>
      </c>
      <c r="G818" s="319" t="s">
        <v>1633</v>
      </c>
      <c r="H818" s="319" t="s">
        <v>3295</v>
      </c>
      <c r="I818" s="319" t="s">
        <v>3586</v>
      </c>
      <c r="J818" s="319" t="s">
        <v>1633</v>
      </c>
      <c r="K818" s="319" t="s">
        <v>1635</v>
      </c>
      <c r="L818" s="320">
        <v>45803</v>
      </c>
      <c r="M818" s="319" t="s">
        <v>2977</v>
      </c>
      <c r="N818" s="319" t="s">
        <v>1633</v>
      </c>
      <c r="O818" s="320"/>
      <c r="P818" s="319" t="s">
        <v>3236</v>
      </c>
      <c r="Q818" s="319" t="s">
        <v>89</v>
      </c>
      <c r="R818" s="321">
        <v>5.8</v>
      </c>
      <c r="S818" s="319" t="s">
        <v>89</v>
      </c>
      <c r="T818" s="321">
        <v>5.8</v>
      </c>
      <c r="U818" s="319" t="s">
        <v>282</v>
      </c>
      <c r="V818" s="319" t="s">
        <v>3237</v>
      </c>
      <c r="W818" s="319" t="s">
        <v>1633</v>
      </c>
      <c r="X818" s="319" t="s">
        <v>1633</v>
      </c>
      <c r="Y818" s="319" t="s">
        <v>1633</v>
      </c>
      <c r="Z818" s="319" t="s">
        <v>1633</v>
      </c>
      <c r="AA818" s="319" t="s">
        <v>1874</v>
      </c>
      <c r="AB818" s="319" t="s">
        <v>1633</v>
      </c>
      <c r="AC818" s="320">
        <v>45803</v>
      </c>
      <c r="AD818" s="319"/>
      <c r="AE818" s="319"/>
      <c r="AF818" s="319" t="s">
        <v>1633</v>
      </c>
      <c r="AG818" s="319" t="s">
        <v>1633</v>
      </c>
      <c r="AH818" s="319" t="s">
        <v>3238</v>
      </c>
      <c r="AI818" s="319" t="s">
        <v>3239</v>
      </c>
      <c r="AJ818" s="322">
        <v>4</v>
      </c>
      <c r="AK818" s="319" t="s">
        <v>1980</v>
      </c>
      <c r="AL818" s="323" t="s">
        <v>1877</v>
      </c>
      <c r="AM818" s="319" t="s">
        <v>2139</v>
      </c>
      <c r="AN818" s="319" t="s">
        <v>2140</v>
      </c>
      <c r="AO818" s="319" t="s">
        <v>1633</v>
      </c>
      <c r="AP818" s="183" t="s">
        <v>2861</v>
      </c>
      <c r="AQ818" s="183" t="s">
        <v>2113</v>
      </c>
      <c r="AS818" s="183" t="s">
        <v>1634</v>
      </c>
      <c r="AT818" s="183" t="s">
        <v>1817</v>
      </c>
      <c r="AU818" s="183" t="str">
        <f t="shared" si="24"/>
        <v>LSM</v>
      </c>
      <c r="AV818" s="324">
        <f t="shared" si="25"/>
        <v>95700</v>
      </c>
    </row>
    <row r="819" spans="1:48" x14ac:dyDescent="0.25">
      <c r="A819" s="319" t="s">
        <v>1867</v>
      </c>
      <c r="B819" s="319" t="s">
        <v>1838</v>
      </c>
      <c r="C819" s="319" t="s">
        <v>1868</v>
      </c>
      <c r="D819" s="319" t="s">
        <v>1869</v>
      </c>
      <c r="E819" s="320">
        <v>45803</v>
      </c>
      <c r="F819" s="319" t="s">
        <v>3400</v>
      </c>
      <c r="G819" s="319" t="s">
        <v>1633</v>
      </c>
      <c r="H819" s="319" t="s">
        <v>3295</v>
      </c>
      <c r="I819" s="319" t="s">
        <v>3586</v>
      </c>
      <c r="J819" s="319" t="s">
        <v>1633</v>
      </c>
      <c r="K819" s="319" t="s">
        <v>1635</v>
      </c>
      <c r="L819" s="320">
        <v>45803</v>
      </c>
      <c r="M819" s="319" t="s">
        <v>2977</v>
      </c>
      <c r="N819" s="319" t="s">
        <v>1633</v>
      </c>
      <c r="O819" s="320"/>
      <c r="P819" s="319" t="s">
        <v>3236</v>
      </c>
      <c r="Q819" s="319" t="s">
        <v>89</v>
      </c>
      <c r="R819" s="321">
        <v>1.95</v>
      </c>
      <c r="S819" s="319" t="s">
        <v>89</v>
      </c>
      <c r="T819" s="321">
        <v>1.95</v>
      </c>
      <c r="U819" s="319" t="s">
        <v>282</v>
      </c>
      <c r="V819" s="319" t="s">
        <v>3237</v>
      </c>
      <c r="W819" s="319" t="s">
        <v>1633</v>
      </c>
      <c r="X819" s="319" t="s">
        <v>1633</v>
      </c>
      <c r="Y819" s="319" t="s">
        <v>1633</v>
      </c>
      <c r="Z819" s="319" t="s">
        <v>1633</v>
      </c>
      <c r="AA819" s="319" t="s">
        <v>1874</v>
      </c>
      <c r="AB819" s="319" t="s">
        <v>1633</v>
      </c>
      <c r="AC819" s="320">
        <v>45803</v>
      </c>
      <c r="AD819" s="319"/>
      <c r="AE819" s="319"/>
      <c r="AF819" s="319" t="s">
        <v>1633</v>
      </c>
      <c r="AG819" s="319" t="s">
        <v>1633</v>
      </c>
      <c r="AH819" s="319" t="s">
        <v>3238</v>
      </c>
      <c r="AI819" s="319" t="s">
        <v>3239</v>
      </c>
      <c r="AJ819" s="322">
        <v>4</v>
      </c>
      <c r="AK819" s="319" t="s">
        <v>1709</v>
      </c>
      <c r="AL819" s="323" t="s">
        <v>1877</v>
      </c>
      <c r="AM819" s="319" t="s">
        <v>2144</v>
      </c>
      <c r="AN819" s="319" t="s">
        <v>2145</v>
      </c>
      <c r="AO819" s="319" t="s">
        <v>1633</v>
      </c>
      <c r="AP819" s="183" t="s">
        <v>2861</v>
      </c>
      <c r="AQ819" s="183" t="s">
        <v>2113</v>
      </c>
      <c r="AS819" s="183" t="s">
        <v>1634</v>
      </c>
      <c r="AT819" s="183" t="s">
        <v>1817</v>
      </c>
      <c r="AU819" s="183" t="str">
        <f t="shared" si="24"/>
        <v>LSM</v>
      </c>
      <c r="AV819" s="324">
        <f t="shared" si="25"/>
        <v>32175</v>
      </c>
    </row>
    <row r="820" spans="1:48" x14ac:dyDescent="0.25">
      <c r="A820" s="319" t="s">
        <v>1867</v>
      </c>
      <c r="B820" s="319" t="s">
        <v>1838</v>
      </c>
      <c r="C820" s="319" t="s">
        <v>1868</v>
      </c>
      <c r="D820" s="319" t="s">
        <v>1869</v>
      </c>
      <c r="E820" s="320">
        <v>45803</v>
      </c>
      <c r="F820" s="319" t="s">
        <v>3587</v>
      </c>
      <c r="G820" s="319" t="s">
        <v>1633</v>
      </c>
      <c r="H820" s="319" t="s">
        <v>3295</v>
      </c>
      <c r="I820" s="319" t="s">
        <v>3586</v>
      </c>
      <c r="J820" s="319" t="s">
        <v>1633</v>
      </c>
      <c r="K820" s="319" t="s">
        <v>1635</v>
      </c>
      <c r="L820" s="320">
        <v>45803</v>
      </c>
      <c r="M820" s="319" t="s">
        <v>2977</v>
      </c>
      <c r="N820" s="319" t="s">
        <v>1633</v>
      </c>
      <c r="O820" s="320"/>
      <c r="P820" s="319" t="s">
        <v>3236</v>
      </c>
      <c r="Q820" s="319" t="s">
        <v>89</v>
      </c>
      <c r="R820" s="321">
        <v>5.58</v>
      </c>
      <c r="S820" s="319" t="s">
        <v>89</v>
      </c>
      <c r="T820" s="321">
        <v>5.58</v>
      </c>
      <c r="U820" s="319" t="s">
        <v>282</v>
      </c>
      <c r="V820" s="319" t="s">
        <v>3237</v>
      </c>
      <c r="W820" s="319" t="s">
        <v>1633</v>
      </c>
      <c r="X820" s="319" t="s">
        <v>1633</v>
      </c>
      <c r="Y820" s="319" t="s">
        <v>1633</v>
      </c>
      <c r="Z820" s="319" t="s">
        <v>1633</v>
      </c>
      <c r="AA820" s="319" t="s">
        <v>1874</v>
      </c>
      <c r="AB820" s="319" t="s">
        <v>1633</v>
      </c>
      <c r="AC820" s="320">
        <v>45803</v>
      </c>
      <c r="AD820" s="319"/>
      <c r="AE820" s="319"/>
      <c r="AF820" s="319" t="s">
        <v>1633</v>
      </c>
      <c r="AG820" s="319" t="s">
        <v>1633</v>
      </c>
      <c r="AH820" s="319" t="s">
        <v>3238</v>
      </c>
      <c r="AI820" s="319" t="s">
        <v>3239</v>
      </c>
      <c r="AJ820" s="322">
        <v>40</v>
      </c>
      <c r="AK820" s="319" t="s">
        <v>1709</v>
      </c>
      <c r="AL820" s="323" t="s">
        <v>1877</v>
      </c>
      <c r="AM820" s="319" t="s">
        <v>2065</v>
      </c>
      <c r="AN820" s="319" t="s">
        <v>2066</v>
      </c>
      <c r="AO820" s="319" t="s">
        <v>1633</v>
      </c>
      <c r="AP820" s="183" t="s">
        <v>2861</v>
      </c>
      <c r="AQ820" s="183" t="s">
        <v>2113</v>
      </c>
      <c r="AS820" s="183" t="s">
        <v>1634</v>
      </c>
      <c r="AT820" s="183" t="s">
        <v>1817</v>
      </c>
      <c r="AU820" s="183" t="str">
        <f t="shared" si="24"/>
        <v>LSM</v>
      </c>
      <c r="AV820" s="324">
        <f t="shared" si="25"/>
        <v>92070</v>
      </c>
    </row>
    <row r="821" spans="1:48" x14ac:dyDescent="0.25">
      <c r="A821" s="319" t="s">
        <v>1867</v>
      </c>
      <c r="B821" s="319" t="s">
        <v>1838</v>
      </c>
      <c r="C821" s="319" t="s">
        <v>1868</v>
      </c>
      <c r="D821" s="319" t="s">
        <v>1869</v>
      </c>
      <c r="E821" s="320">
        <v>45803</v>
      </c>
      <c r="F821" s="319" t="s">
        <v>3588</v>
      </c>
      <c r="G821" s="319" t="s">
        <v>1633</v>
      </c>
      <c r="H821" s="319" t="s">
        <v>3295</v>
      </c>
      <c r="I821" s="319" t="s">
        <v>3586</v>
      </c>
      <c r="J821" s="319" t="s">
        <v>1633</v>
      </c>
      <c r="K821" s="319" t="s">
        <v>1635</v>
      </c>
      <c r="L821" s="320">
        <v>45803</v>
      </c>
      <c r="M821" s="319" t="s">
        <v>2977</v>
      </c>
      <c r="N821" s="319" t="s">
        <v>1633</v>
      </c>
      <c r="O821" s="320"/>
      <c r="P821" s="319" t="s">
        <v>3236</v>
      </c>
      <c r="Q821" s="319" t="s">
        <v>89</v>
      </c>
      <c r="R821" s="321">
        <v>2.65</v>
      </c>
      <c r="S821" s="319" t="s">
        <v>89</v>
      </c>
      <c r="T821" s="321">
        <v>2.65</v>
      </c>
      <c r="U821" s="319" t="s">
        <v>282</v>
      </c>
      <c r="V821" s="319" t="s">
        <v>3237</v>
      </c>
      <c r="W821" s="319" t="s">
        <v>1633</v>
      </c>
      <c r="X821" s="319" t="s">
        <v>1633</v>
      </c>
      <c r="Y821" s="319" t="s">
        <v>1633</v>
      </c>
      <c r="Z821" s="319" t="s">
        <v>1633</v>
      </c>
      <c r="AA821" s="319" t="s">
        <v>1874</v>
      </c>
      <c r="AB821" s="319" t="s">
        <v>1633</v>
      </c>
      <c r="AC821" s="320">
        <v>45803</v>
      </c>
      <c r="AD821" s="319"/>
      <c r="AE821" s="319"/>
      <c r="AF821" s="319" t="s">
        <v>1633</v>
      </c>
      <c r="AG821" s="319" t="s">
        <v>1633</v>
      </c>
      <c r="AH821" s="319" t="s">
        <v>3238</v>
      </c>
      <c r="AI821" s="319" t="s">
        <v>3239</v>
      </c>
      <c r="AJ821" s="322">
        <v>25</v>
      </c>
      <c r="AK821" s="319" t="s">
        <v>2049</v>
      </c>
      <c r="AL821" s="323" t="s">
        <v>1877</v>
      </c>
      <c r="AM821" s="319" t="s">
        <v>3314</v>
      </c>
      <c r="AN821" s="319" t="s">
        <v>3315</v>
      </c>
      <c r="AO821" s="319" t="s">
        <v>1633</v>
      </c>
      <c r="AP821" s="183" t="s">
        <v>2861</v>
      </c>
      <c r="AQ821" s="183" t="s">
        <v>2113</v>
      </c>
      <c r="AS821" s="183" t="s">
        <v>1634</v>
      </c>
      <c r="AT821" s="183" t="s">
        <v>1817</v>
      </c>
      <c r="AU821" s="183" t="str">
        <f t="shared" si="24"/>
        <v>LSM</v>
      </c>
      <c r="AV821" s="324">
        <f t="shared" si="25"/>
        <v>43725</v>
      </c>
    </row>
    <row r="822" spans="1:48" x14ac:dyDescent="0.25">
      <c r="A822" s="319" t="s">
        <v>1867</v>
      </c>
      <c r="B822" s="319" t="s">
        <v>1838</v>
      </c>
      <c r="C822" s="319" t="s">
        <v>1868</v>
      </c>
      <c r="D822" s="319" t="s">
        <v>1882</v>
      </c>
      <c r="E822" s="320">
        <v>45803</v>
      </c>
      <c r="F822" s="319" t="s">
        <v>3000</v>
      </c>
      <c r="G822" s="319" t="s">
        <v>1884</v>
      </c>
      <c r="H822" s="319" t="s">
        <v>1578</v>
      </c>
      <c r="I822" s="319" t="s">
        <v>3001</v>
      </c>
      <c r="J822" s="319" t="s">
        <v>1633</v>
      </c>
      <c r="K822" s="319" t="s">
        <v>1370</v>
      </c>
      <c r="L822" s="320">
        <v>45803</v>
      </c>
      <c r="M822" s="319" t="s">
        <v>1886</v>
      </c>
      <c r="N822" s="319" t="s">
        <v>1998</v>
      </c>
      <c r="O822" s="320"/>
      <c r="P822" s="319" t="s">
        <v>3236</v>
      </c>
      <c r="Q822" s="319" t="s">
        <v>1534</v>
      </c>
      <c r="R822" s="322">
        <v>25868845</v>
      </c>
      <c r="S822" s="319" t="s">
        <v>89</v>
      </c>
      <c r="T822" s="321">
        <v>1566.95</v>
      </c>
      <c r="U822" s="319" t="s">
        <v>282</v>
      </c>
      <c r="V822" s="319" t="s">
        <v>3237</v>
      </c>
      <c r="W822" s="319" t="s">
        <v>1633</v>
      </c>
      <c r="X822" s="319" t="s">
        <v>1633</v>
      </c>
      <c r="Y822" s="319" t="s">
        <v>1633</v>
      </c>
      <c r="Z822" s="319" t="s">
        <v>1633</v>
      </c>
      <c r="AA822" s="319" t="s">
        <v>1874</v>
      </c>
      <c r="AB822" s="319" t="s">
        <v>1633</v>
      </c>
      <c r="AC822" s="320">
        <v>45804</v>
      </c>
      <c r="AD822" s="319"/>
      <c r="AE822" s="319"/>
      <c r="AF822" s="319" t="s">
        <v>1633</v>
      </c>
      <c r="AG822" s="319" t="s">
        <v>1633</v>
      </c>
      <c r="AH822" s="319" t="s">
        <v>3238</v>
      </c>
      <c r="AI822" s="319" t="s">
        <v>3239</v>
      </c>
      <c r="AJ822" s="325">
        <v>0</v>
      </c>
      <c r="AK822" s="319" t="s">
        <v>1633</v>
      </c>
      <c r="AL822" s="319" t="s">
        <v>1633</v>
      </c>
      <c r="AM822" s="319" t="s">
        <v>1633</v>
      </c>
      <c r="AN822" s="319" t="s">
        <v>1633</v>
      </c>
      <c r="AO822" s="319" t="s">
        <v>1633</v>
      </c>
      <c r="AP822" s="183" t="s">
        <v>1880</v>
      </c>
      <c r="AQ822" s="183" t="s">
        <v>2113</v>
      </c>
      <c r="AS822" s="183" t="s">
        <v>1640</v>
      </c>
      <c r="AT822" s="183" t="s">
        <v>1817</v>
      </c>
      <c r="AU822" s="183" t="str">
        <f t="shared" si="24"/>
        <v>LSM</v>
      </c>
      <c r="AV822" s="324">
        <f t="shared" si="25"/>
        <v>25868845</v>
      </c>
    </row>
    <row r="823" spans="1:48" x14ac:dyDescent="0.25">
      <c r="A823" s="319" t="s">
        <v>1867</v>
      </c>
      <c r="B823" s="319" t="s">
        <v>1838</v>
      </c>
      <c r="C823" s="319" t="s">
        <v>1868</v>
      </c>
      <c r="D823" s="319" t="s">
        <v>1882</v>
      </c>
      <c r="E823" s="320">
        <v>45803</v>
      </c>
      <c r="F823" s="319" t="s">
        <v>3000</v>
      </c>
      <c r="G823" s="319" t="s">
        <v>1884</v>
      </c>
      <c r="H823" s="319" t="s">
        <v>1580</v>
      </c>
      <c r="I823" s="319" t="s">
        <v>3001</v>
      </c>
      <c r="J823" s="319" t="s">
        <v>1633</v>
      </c>
      <c r="K823" s="319" t="s">
        <v>1372</v>
      </c>
      <c r="L823" s="320">
        <v>45803</v>
      </c>
      <c r="M823" s="319" t="s">
        <v>1886</v>
      </c>
      <c r="N823" s="319" t="s">
        <v>1998</v>
      </c>
      <c r="O823" s="320"/>
      <c r="P823" s="319" t="s">
        <v>3236</v>
      </c>
      <c r="Q823" s="319" t="s">
        <v>1534</v>
      </c>
      <c r="R823" s="322">
        <v>4367922</v>
      </c>
      <c r="S823" s="319" t="s">
        <v>89</v>
      </c>
      <c r="T823" s="321">
        <v>264.58</v>
      </c>
      <c r="U823" s="319" t="s">
        <v>282</v>
      </c>
      <c r="V823" s="319" t="s">
        <v>3237</v>
      </c>
      <c r="W823" s="319" t="s">
        <v>1633</v>
      </c>
      <c r="X823" s="319" t="s">
        <v>1633</v>
      </c>
      <c r="Y823" s="319" t="s">
        <v>1633</v>
      </c>
      <c r="Z823" s="319" t="s">
        <v>1633</v>
      </c>
      <c r="AA823" s="319" t="s">
        <v>1874</v>
      </c>
      <c r="AB823" s="319" t="s">
        <v>1633</v>
      </c>
      <c r="AC823" s="320">
        <v>45804</v>
      </c>
      <c r="AD823" s="319"/>
      <c r="AE823" s="319"/>
      <c r="AF823" s="319" t="s">
        <v>1633</v>
      </c>
      <c r="AG823" s="319" t="s">
        <v>1633</v>
      </c>
      <c r="AH823" s="319" t="s">
        <v>3238</v>
      </c>
      <c r="AI823" s="319" t="s">
        <v>3239</v>
      </c>
      <c r="AJ823" s="325">
        <v>0</v>
      </c>
      <c r="AK823" s="319" t="s">
        <v>1633</v>
      </c>
      <c r="AL823" s="319" t="s">
        <v>1633</v>
      </c>
      <c r="AM823" s="319" t="s">
        <v>1633</v>
      </c>
      <c r="AN823" s="319" t="s">
        <v>1633</v>
      </c>
      <c r="AO823" s="319" t="s">
        <v>1633</v>
      </c>
      <c r="AP823" s="183" t="s">
        <v>1880</v>
      </c>
      <c r="AQ823" s="183" t="s">
        <v>2113</v>
      </c>
      <c r="AS823" s="183" t="s">
        <v>1636</v>
      </c>
      <c r="AT823" s="183" t="s">
        <v>1817</v>
      </c>
      <c r="AU823" s="183" t="str">
        <f t="shared" si="24"/>
        <v>LSM</v>
      </c>
      <c r="AV823" s="324">
        <f t="shared" si="25"/>
        <v>4367922</v>
      </c>
    </row>
    <row r="824" spans="1:48" x14ac:dyDescent="0.25">
      <c r="A824" s="319" t="s">
        <v>1867</v>
      </c>
      <c r="B824" s="319" t="s">
        <v>1838</v>
      </c>
      <c r="C824" s="319" t="s">
        <v>1868</v>
      </c>
      <c r="D824" s="319" t="s">
        <v>1882</v>
      </c>
      <c r="E824" s="320">
        <v>45803</v>
      </c>
      <c r="F824" s="319" t="s">
        <v>3000</v>
      </c>
      <c r="G824" s="319" t="s">
        <v>1884</v>
      </c>
      <c r="H824" s="319" t="s">
        <v>1577</v>
      </c>
      <c r="I824" s="319" t="s">
        <v>3001</v>
      </c>
      <c r="J824" s="319" t="s">
        <v>1633</v>
      </c>
      <c r="K824" s="319" t="s">
        <v>1369</v>
      </c>
      <c r="L824" s="320">
        <v>45803</v>
      </c>
      <c r="M824" s="319" t="s">
        <v>1886</v>
      </c>
      <c r="N824" s="319" t="s">
        <v>1998</v>
      </c>
      <c r="O824" s="320"/>
      <c r="P824" s="319" t="s">
        <v>3236</v>
      </c>
      <c r="Q824" s="319" t="s">
        <v>1534</v>
      </c>
      <c r="R824" s="322">
        <v>175499472</v>
      </c>
      <c r="S824" s="319" t="s">
        <v>89</v>
      </c>
      <c r="T824" s="321">
        <v>10630.53</v>
      </c>
      <c r="U824" s="319" t="s">
        <v>282</v>
      </c>
      <c r="V824" s="319" t="s">
        <v>3237</v>
      </c>
      <c r="W824" s="319" t="s">
        <v>1633</v>
      </c>
      <c r="X824" s="319" t="s">
        <v>1633</v>
      </c>
      <c r="Y824" s="319" t="s">
        <v>1633</v>
      </c>
      <c r="Z824" s="319" t="s">
        <v>1633</v>
      </c>
      <c r="AA824" s="319" t="s">
        <v>1874</v>
      </c>
      <c r="AB824" s="319" t="s">
        <v>1633</v>
      </c>
      <c r="AC824" s="320">
        <v>45804</v>
      </c>
      <c r="AD824" s="319"/>
      <c r="AE824" s="319"/>
      <c r="AF824" s="319" t="s">
        <v>1633</v>
      </c>
      <c r="AG824" s="319" t="s">
        <v>1633</v>
      </c>
      <c r="AH824" s="319" t="s">
        <v>3238</v>
      </c>
      <c r="AI824" s="319" t="s">
        <v>3239</v>
      </c>
      <c r="AJ824" s="325">
        <v>0</v>
      </c>
      <c r="AK824" s="319" t="s">
        <v>1633</v>
      </c>
      <c r="AL824" s="319" t="s">
        <v>1633</v>
      </c>
      <c r="AM824" s="319" t="s">
        <v>1633</v>
      </c>
      <c r="AN824" s="319" t="s">
        <v>1633</v>
      </c>
      <c r="AO824" s="319" t="s">
        <v>1633</v>
      </c>
      <c r="AP824" s="183" t="s">
        <v>1880</v>
      </c>
      <c r="AQ824" s="183" t="s">
        <v>2113</v>
      </c>
      <c r="AS824" s="183" t="s">
        <v>1636</v>
      </c>
      <c r="AT824" s="183" t="s">
        <v>1817</v>
      </c>
      <c r="AU824" s="183" t="str">
        <f t="shared" si="24"/>
        <v>LSM</v>
      </c>
      <c r="AV824" s="324">
        <f t="shared" si="25"/>
        <v>175499472</v>
      </c>
    </row>
    <row r="825" spans="1:48" x14ac:dyDescent="0.25">
      <c r="A825" s="319" t="s">
        <v>1867</v>
      </c>
      <c r="B825" s="319" t="s">
        <v>1838</v>
      </c>
      <c r="C825" s="319" t="s">
        <v>1868</v>
      </c>
      <c r="D825" s="319" t="s">
        <v>1882</v>
      </c>
      <c r="E825" s="320">
        <v>45803</v>
      </c>
      <c r="F825" s="319" t="s">
        <v>3000</v>
      </c>
      <c r="G825" s="319" t="s">
        <v>1884</v>
      </c>
      <c r="H825" s="319" t="s">
        <v>1582</v>
      </c>
      <c r="I825" s="319" t="s">
        <v>3001</v>
      </c>
      <c r="J825" s="319" t="s">
        <v>1633</v>
      </c>
      <c r="K825" s="319" t="s">
        <v>1374</v>
      </c>
      <c r="L825" s="320">
        <v>45803</v>
      </c>
      <c r="M825" s="319" t="s">
        <v>1886</v>
      </c>
      <c r="N825" s="319" t="s">
        <v>1998</v>
      </c>
      <c r="O825" s="320"/>
      <c r="P825" s="319" t="s">
        <v>3236</v>
      </c>
      <c r="Q825" s="319" t="s">
        <v>1534</v>
      </c>
      <c r="R825" s="322">
        <v>11278284</v>
      </c>
      <c r="S825" s="319" t="s">
        <v>89</v>
      </c>
      <c r="T825" s="321">
        <v>683.16</v>
      </c>
      <c r="U825" s="319" t="s">
        <v>282</v>
      </c>
      <c r="V825" s="319" t="s">
        <v>3237</v>
      </c>
      <c r="W825" s="319" t="s">
        <v>1633</v>
      </c>
      <c r="X825" s="319" t="s">
        <v>1633</v>
      </c>
      <c r="Y825" s="319" t="s">
        <v>1633</v>
      </c>
      <c r="Z825" s="319" t="s">
        <v>1633</v>
      </c>
      <c r="AA825" s="319" t="s">
        <v>1874</v>
      </c>
      <c r="AB825" s="319" t="s">
        <v>1633</v>
      </c>
      <c r="AC825" s="320">
        <v>45804</v>
      </c>
      <c r="AD825" s="319"/>
      <c r="AE825" s="319"/>
      <c r="AF825" s="319" t="s">
        <v>1633</v>
      </c>
      <c r="AG825" s="319" t="s">
        <v>1633</v>
      </c>
      <c r="AH825" s="319" t="s">
        <v>3238</v>
      </c>
      <c r="AI825" s="319" t="s">
        <v>3239</v>
      </c>
      <c r="AJ825" s="325">
        <v>0</v>
      </c>
      <c r="AK825" s="319" t="s">
        <v>1633</v>
      </c>
      <c r="AL825" s="319" t="s">
        <v>1633</v>
      </c>
      <c r="AM825" s="319" t="s">
        <v>1633</v>
      </c>
      <c r="AN825" s="319" t="s">
        <v>1633</v>
      </c>
      <c r="AO825" s="319" t="s">
        <v>1633</v>
      </c>
      <c r="AP825" s="183" t="s">
        <v>1880</v>
      </c>
      <c r="AQ825" s="183" t="s">
        <v>2113</v>
      </c>
      <c r="AS825" s="183" t="s">
        <v>1640</v>
      </c>
      <c r="AT825" s="183" t="s">
        <v>1817</v>
      </c>
      <c r="AU825" s="183" t="str">
        <f t="shared" ref="AU825:AU888" si="26">LEFT(V825,3)</f>
        <v>LSM</v>
      </c>
      <c r="AV825" s="324">
        <f t="shared" ref="AV825:AV888" si="27">IF(Q825="USD",R825*16500,IF(Q825="IDR",R825,T825*16500))</f>
        <v>11278284</v>
      </c>
    </row>
    <row r="826" spans="1:48" x14ac:dyDescent="0.25">
      <c r="A826" s="319" t="s">
        <v>1867</v>
      </c>
      <c r="B826" s="319" t="s">
        <v>1838</v>
      </c>
      <c r="C826" s="319" t="s">
        <v>1868</v>
      </c>
      <c r="D826" s="319" t="s">
        <v>1882</v>
      </c>
      <c r="E826" s="320">
        <v>45804</v>
      </c>
      <c r="F826" s="319" t="s">
        <v>3002</v>
      </c>
      <c r="G826" s="319" t="s">
        <v>1884</v>
      </c>
      <c r="H826" s="319" t="s">
        <v>1582</v>
      </c>
      <c r="I826" s="319" t="s">
        <v>3003</v>
      </c>
      <c r="J826" s="319" t="s">
        <v>1633</v>
      </c>
      <c r="K826" s="319" t="s">
        <v>1374</v>
      </c>
      <c r="L826" s="320">
        <v>45804</v>
      </c>
      <c r="M826" s="319" t="s">
        <v>1886</v>
      </c>
      <c r="N826" s="319" t="s">
        <v>2594</v>
      </c>
      <c r="O826" s="320"/>
      <c r="P826" s="319" t="s">
        <v>3236</v>
      </c>
      <c r="Q826" s="319" t="s">
        <v>1534</v>
      </c>
      <c r="R826" s="322">
        <v>3557025</v>
      </c>
      <c r="S826" s="319" t="s">
        <v>89</v>
      </c>
      <c r="T826" s="321">
        <v>215.46</v>
      </c>
      <c r="U826" s="319" t="s">
        <v>282</v>
      </c>
      <c r="V826" s="319" t="s">
        <v>3237</v>
      </c>
      <c r="W826" s="319" t="s">
        <v>1633</v>
      </c>
      <c r="X826" s="319" t="s">
        <v>1633</v>
      </c>
      <c r="Y826" s="319" t="s">
        <v>1633</v>
      </c>
      <c r="Z826" s="319" t="s">
        <v>1633</v>
      </c>
      <c r="AA826" s="319" t="s">
        <v>1874</v>
      </c>
      <c r="AB826" s="319" t="s">
        <v>1633</v>
      </c>
      <c r="AC826" s="320">
        <v>45804</v>
      </c>
      <c r="AD826" s="319"/>
      <c r="AE826" s="319"/>
      <c r="AF826" s="319" t="s">
        <v>1633</v>
      </c>
      <c r="AG826" s="319" t="s">
        <v>1633</v>
      </c>
      <c r="AH826" s="319" t="s">
        <v>3238</v>
      </c>
      <c r="AI826" s="319" t="s">
        <v>3239</v>
      </c>
      <c r="AJ826" s="325">
        <v>0</v>
      </c>
      <c r="AK826" s="319" t="s">
        <v>1633</v>
      </c>
      <c r="AL826" s="319" t="s">
        <v>1633</v>
      </c>
      <c r="AM826" s="319" t="s">
        <v>1633</v>
      </c>
      <c r="AN826" s="319" t="s">
        <v>1633</v>
      </c>
      <c r="AO826" s="319" t="s">
        <v>1633</v>
      </c>
      <c r="AP826" s="183" t="s">
        <v>1880</v>
      </c>
      <c r="AQ826" s="183" t="s">
        <v>2113</v>
      </c>
      <c r="AS826" s="183" t="s">
        <v>1640</v>
      </c>
      <c r="AT826" s="183" t="s">
        <v>1817</v>
      </c>
      <c r="AU826" s="183" t="str">
        <f t="shared" si="26"/>
        <v>LSM</v>
      </c>
      <c r="AV826" s="324">
        <f t="shared" si="27"/>
        <v>3557025</v>
      </c>
    </row>
    <row r="827" spans="1:48" x14ac:dyDescent="0.25">
      <c r="A827" s="319" t="s">
        <v>1867</v>
      </c>
      <c r="B827" s="319" t="s">
        <v>1838</v>
      </c>
      <c r="C827" s="319" t="s">
        <v>1868</v>
      </c>
      <c r="D827" s="319" t="s">
        <v>1882</v>
      </c>
      <c r="E827" s="320">
        <v>45805</v>
      </c>
      <c r="F827" s="319" t="s">
        <v>3004</v>
      </c>
      <c r="G827" s="319" t="s">
        <v>1884</v>
      </c>
      <c r="H827" s="319" t="s">
        <v>1577</v>
      </c>
      <c r="I827" s="319" t="s">
        <v>3005</v>
      </c>
      <c r="J827" s="319" t="s">
        <v>1633</v>
      </c>
      <c r="K827" s="319" t="s">
        <v>1369</v>
      </c>
      <c r="L827" s="320">
        <v>45805</v>
      </c>
      <c r="M827" s="319" t="s">
        <v>1886</v>
      </c>
      <c r="N827" s="319" t="s">
        <v>3006</v>
      </c>
      <c r="O827" s="320"/>
      <c r="P827" s="319" t="s">
        <v>3236</v>
      </c>
      <c r="Q827" s="319" t="s">
        <v>1534</v>
      </c>
      <c r="R827" s="322">
        <v>1228612</v>
      </c>
      <c r="S827" s="319" t="s">
        <v>89</v>
      </c>
      <c r="T827" s="321">
        <v>75.03</v>
      </c>
      <c r="U827" s="319" t="s">
        <v>282</v>
      </c>
      <c r="V827" s="319" t="s">
        <v>3237</v>
      </c>
      <c r="W827" s="319" t="s">
        <v>1633</v>
      </c>
      <c r="X827" s="319" t="s">
        <v>1633</v>
      </c>
      <c r="Y827" s="319" t="s">
        <v>1633</v>
      </c>
      <c r="Z827" s="319" t="s">
        <v>1633</v>
      </c>
      <c r="AA827" s="319" t="s">
        <v>1874</v>
      </c>
      <c r="AB827" s="319" t="s">
        <v>1633</v>
      </c>
      <c r="AC827" s="320">
        <v>45805</v>
      </c>
      <c r="AD827" s="319"/>
      <c r="AE827" s="319"/>
      <c r="AF827" s="319" t="s">
        <v>1633</v>
      </c>
      <c r="AG827" s="319" t="s">
        <v>1633</v>
      </c>
      <c r="AH827" s="319" t="s">
        <v>3238</v>
      </c>
      <c r="AI827" s="319" t="s">
        <v>3239</v>
      </c>
      <c r="AJ827" s="325">
        <v>0</v>
      </c>
      <c r="AK827" s="319" t="s">
        <v>1633</v>
      </c>
      <c r="AL827" s="319" t="s">
        <v>1633</v>
      </c>
      <c r="AM827" s="319" t="s">
        <v>1633</v>
      </c>
      <c r="AN827" s="319" t="s">
        <v>1633</v>
      </c>
      <c r="AO827" s="319" t="s">
        <v>1633</v>
      </c>
      <c r="AP827" s="183" t="s">
        <v>1880</v>
      </c>
      <c r="AQ827" s="183" t="s">
        <v>2113</v>
      </c>
      <c r="AS827" s="183" t="s">
        <v>1636</v>
      </c>
      <c r="AT827" s="183" t="s">
        <v>1817</v>
      </c>
      <c r="AU827" s="183" t="str">
        <f t="shared" si="26"/>
        <v>LSM</v>
      </c>
      <c r="AV827" s="324">
        <f t="shared" si="27"/>
        <v>1228612</v>
      </c>
    </row>
    <row r="828" spans="1:48" x14ac:dyDescent="0.25">
      <c r="A828" s="319" t="s">
        <v>1867</v>
      </c>
      <c r="B828" s="319" t="s">
        <v>1838</v>
      </c>
      <c r="C828" s="319" t="s">
        <v>1868</v>
      </c>
      <c r="D828" s="319" t="s">
        <v>1882</v>
      </c>
      <c r="E828" s="320">
        <v>45805</v>
      </c>
      <c r="F828" s="319" t="s">
        <v>3007</v>
      </c>
      <c r="G828" s="319" t="s">
        <v>1884</v>
      </c>
      <c r="H828" s="319" t="s">
        <v>1577</v>
      </c>
      <c r="I828" s="319" t="s">
        <v>3008</v>
      </c>
      <c r="J828" s="319" t="s">
        <v>1633</v>
      </c>
      <c r="K828" s="319" t="s">
        <v>1369</v>
      </c>
      <c r="L828" s="320">
        <v>45805</v>
      </c>
      <c r="M828" s="319" t="s">
        <v>1886</v>
      </c>
      <c r="N828" s="319" t="s">
        <v>3009</v>
      </c>
      <c r="O828" s="320"/>
      <c r="P828" s="319" t="s">
        <v>3236</v>
      </c>
      <c r="Q828" s="319" t="s">
        <v>1534</v>
      </c>
      <c r="R828" s="322">
        <v>55846</v>
      </c>
      <c r="S828" s="319" t="s">
        <v>89</v>
      </c>
      <c r="T828" s="321">
        <v>3.41</v>
      </c>
      <c r="U828" s="319" t="s">
        <v>282</v>
      </c>
      <c r="V828" s="319" t="s">
        <v>3237</v>
      </c>
      <c r="W828" s="319" t="s">
        <v>1633</v>
      </c>
      <c r="X828" s="319" t="s">
        <v>1633</v>
      </c>
      <c r="Y828" s="319" t="s">
        <v>1633</v>
      </c>
      <c r="Z828" s="319" t="s">
        <v>1633</v>
      </c>
      <c r="AA828" s="319" t="s">
        <v>1874</v>
      </c>
      <c r="AB828" s="319" t="s">
        <v>1633</v>
      </c>
      <c r="AC828" s="320">
        <v>45805</v>
      </c>
      <c r="AD828" s="319"/>
      <c r="AE828" s="319"/>
      <c r="AF828" s="319" t="s">
        <v>1633</v>
      </c>
      <c r="AG828" s="319" t="s">
        <v>1633</v>
      </c>
      <c r="AH828" s="319" t="s">
        <v>3238</v>
      </c>
      <c r="AI828" s="319" t="s">
        <v>3239</v>
      </c>
      <c r="AJ828" s="325">
        <v>0</v>
      </c>
      <c r="AK828" s="319" t="s">
        <v>1633</v>
      </c>
      <c r="AL828" s="319" t="s">
        <v>1633</v>
      </c>
      <c r="AM828" s="319" t="s">
        <v>1633</v>
      </c>
      <c r="AN828" s="319" t="s">
        <v>1633</v>
      </c>
      <c r="AO828" s="319" t="s">
        <v>1633</v>
      </c>
      <c r="AP828" s="183" t="s">
        <v>1880</v>
      </c>
      <c r="AQ828" s="183" t="s">
        <v>2113</v>
      </c>
      <c r="AS828" s="183" t="s">
        <v>1636</v>
      </c>
      <c r="AT828" s="183" t="s">
        <v>1817</v>
      </c>
      <c r="AU828" s="183" t="str">
        <f t="shared" si="26"/>
        <v>LSM</v>
      </c>
      <c r="AV828" s="324">
        <f t="shared" si="27"/>
        <v>55846</v>
      </c>
    </row>
    <row r="829" spans="1:48" x14ac:dyDescent="0.25">
      <c r="A829" s="319" t="s">
        <v>1867</v>
      </c>
      <c r="B829" s="319" t="s">
        <v>1838</v>
      </c>
      <c r="C829" s="319" t="s">
        <v>1868</v>
      </c>
      <c r="D829" s="319" t="s">
        <v>1888</v>
      </c>
      <c r="E829" s="320">
        <v>45805</v>
      </c>
      <c r="F829" s="319" t="s">
        <v>3589</v>
      </c>
      <c r="G829" s="319" t="s">
        <v>1633</v>
      </c>
      <c r="H829" s="319" t="s">
        <v>3259</v>
      </c>
      <c r="I829" s="319" t="s">
        <v>3011</v>
      </c>
      <c r="J829" s="319" t="s">
        <v>1633</v>
      </c>
      <c r="K829" s="319" t="s">
        <v>448</v>
      </c>
      <c r="L829" s="320">
        <v>45805</v>
      </c>
      <c r="M829" s="319" t="s">
        <v>3012</v>
      </c>
      <c r="N829" s="319" t="s">
        <v>3013</v>
      </c>
      <c r="O829" s="320"/>
      <c r="P829" s="319" t="s">
        <v>3236</v>
      </c>
      <c r="Q829" s="319" t="s">
        <v>1534</v>
      </c>
      <c r="R829" s="322">
        <v>2754566</v>
      </c>
      <c r="S829" s="319" t="s">
        <v>89</v>
      </c>
      <c r="T829" s="321">
        <v>168.21</v>
      </c>
      <c r="U829" s="319" t="s">
        <v>282</v>
      </c>
      <c r="V829" s="319" t="s">
        <v>3237</v>
      </c>
      <c r="W829" s="319" t="s">
        <v>1633</v>
      </c>
      <c r="X829" s="319" t="s">
        <v>1633</v>
      </c>
      <c r="Y829" s="319" t="s">
        <v>1633</v>
      </c>
      <c r="Z829" s="319" t="s">
        <v>1633</v>
      </c>
      <c r="AA829" s="319" t="s">
        <v>1874</v>
      </c>
      <c r="AB829" s="319" t="s">
        <v>1633</v>
      </c>
      <c r="AC829" s="320">
        <v>45805</v>
      </c>
      <c r="AD829" s="319"/>
      <c r="AE829" s="319"/>
      <c r="AF829" s="319" t="s">
        <v>1633</v>
      </c>
      <c r="AG829" s="319" t="s">
        <v>3014</v>
      </c>
      <c r="AH829" s="319" t="s">
        <v>3238</v>
      </c>
      <c r="AI829" s="319" t="s">
        <v>3239</v>
      </c>
      <c r="AJ829" s="322">
        <v>1</v>
      </c>
      <c r="AK829" s="319" t="s">
        <v>2398</v>
      </c>
      <c r="AL829" s="323" t="s">
        <v>1877</v>
      </c>
      <c r="AM829" s="319" t="s">
        <v>1633</v>
      </c>
      <c r="AN829" s="319" t="s">
        <v>1633</v>
      </c>
      <c r="AO829" s="319" t="s">
        <v>1633</v>
      </c>
      <c r="AP829" s="183" t="s">
        <v>1880</v>
      </c>
      <c r="AQ829" s="183" t="s">
        <v>2113</v>
      </c>
      <c r="AS829" s="183" t="s">
        <v>448</v>
      </c>
      <c r="AT829" s="183" t="s">
        <v>1817</v>
      </c>
      <c r="AU829" s="183" t="str">
        <f t="shared" si="26"/>
        <v>LSM</v>
      </c>
      <c r="AV829" s="324">
        <f t="shared" si="27"/>
        <v>2754566</v>
      </c>
    </row>
    <row r="830" spans="1:48" x14ac:dyDescent="0.25">
      <c r="A830" s="319" t="s">
        <v>1867</v>
      </c>
      <c r="B830" s="319" t="s">
        <v>1838</v>
      </c>
      <c r="C830" s="319" t="s">
        <v>1868</v>
      </c>
      <c r="D830" s="319" t="s">
        <v>1888</v>
      </c>
      <c r="E830" s="320">
        <v>45805</v>
      </c>
      <c r="F830" s="319" t="s">
        <v>3590</v>
      </c>
      <c r="G830" s="319" t="s">
        <v>1633</v>
      </c>
      <c r="H830" s="319" t="s">
        <v>3259</v>
      </c>
      <c r="I830" s="319" t="s">
        <v>3016</v>
      </c>
      <c r="J830" s="319" t="s">
        <v>1633</v>
      </c>
      <c r="K830" s="319" t="s">
        <v>448</v>
      </c>
      <c r="L830" s="320">
        <v>45805</v>
      </c>
      <c r="M830" s="319" t="s">
        <v>3012</v>
      </c>
      <c r="N830" s="319" t="s">
        <v>3013</v>
      </c>
      <c r="O830" s="320"/>
      <c r="P830" s="319" t="s">
        <v>3236</v>
      </c>
      <c r="Q830" s="319" t="s">
        <v>1534</v>
      </c>
      <c r="R830" s="322">
        <v>82637</v>
      </c>
      <c r="S830" s="319" t="s">
        <v>89</v>
      </c>
      <c r="T830" s="321">
        <v>5.05</v>
      </c>
      <c r="U830" s="319" t="s">
        <v>282</v>
      </c>
      <c r="V830" s="319" t="s">
        <v>3237</v>
      </c>
      <c r="W830" s="319" t="s">
        <v>1633</v>
      </c>
      <c r="X830" s="319" t="s">
        <v>1633</v>
      </c>
      <c r="Y830" s="319" t="s">
        <v>1633</v>
      </c>
      <c r="Z830" s="319" t="s">
        <v>1633</v>
      </c>
      <c r="AA830" s="319" t="s">
        <v>1874</v>
      </c>
      <c r="AB830" s="319" t="s">
        <v>1633</v>
      </c>
      <c r="AC830" s="320">
        <v>45805</v>
      </c>
      <c r="AD830" s="319"/>
      <c r="AE830" s="319"/>
      <c r="AF830" s="319" t="s">
        <v>1633</v>
      </c>
      <c r="AG830" s="319" t="s">
        <v>3014</v>
      </c>
      <c r="AH830" s="319" t="s">
        <v>3238</v>
      </c>
      <c r="AI830" s="319" t="s">
        <v>3239</v>
      </c>
      <c r="AJ830" s="322">
        <v>1</v>
      </c>
      <c r="AK830" s="319" t="s">
        <v>2398</v>
      </c>
      <c r="AL830" s="323" t="s">
        <v>1877</v>
      </c>
      <c r="AM830" s="319" t="s">
        <v>1633</v>
      </c>
      <c r="AN830" s="319" t="s">
        <v>1633</v>
      </c>
      <c r="AO830" s="319" t="s">
        <v>1633</v>
      </c>
      <c r="AP830" s="183" t="s">
        <v>1880</v>
      </c>
      <c r="AQ830" s="183" t="s">
        <v>2113</v>
      </c>
      <c r="AS830" s="183" t="s">
        <v>448</v>
      </c>
      <c r="AT830" s="183" t="s">
        <v>1817</v>
      </c>
      <c r="AU830" s="183" t="str">
        <f t="shared" si="26"/>
        <v>LSM</v>
      </c>
      <c r="AV830" s="324">
        <f t="shared" si="27"/>
        <v>82637</v>
      </c>
    </row>
    <row r="831" spans="1:48" x14ac:dyDescent="0.25">
      <c r="A831" s="319" t="s">
        <v>1867</v>
      </c>
      <c r="B831" s="319" t="s">
        <v>1838</v>
      </c>
      <c r="C831" s="319" t="s">
        <v>1868</v>
      </c>
      <c r="D831" s="319" t="s">
        <v>1888</v>
      </c>
      <c r="E831" s="320">
        <v>45807</v>
      </c>
      <c r="F831" s="319" t="s">
        <v>1633</v>
      </c>
      <c r="G831" s="319" t="s">
        <v>1633</v>
      </c>
      <c r="H831" s="319" t="s">
        <v>3240</v>
      </c>
      <c r="I831" s="319" t="s">
        <v>3591</v>
      </c>
      <c r="J831" s="319" t="s">
        <v>1633</v>
      </c>
      <c r="K831" s="319" t="s">
        <v>454</v>
      </c>
      <c r="L831" s="320">
        <v>45807</v>
      </c>
      <c r="M831" s="319" t="s">
        <v>3018</v>
      </c>
      <c r="N831" s="319" t="s">
        <v>3592</v>
      </c>
      <c r="O831" s="320"/>
      <c r="P831" s="319" t="s">
        <v>3236</v>
      </c>
      <c r="Q831" s="319" t="s">
        <v>1534</v>
      </c>
      <c r="R831" s="322">
        <v>860000</v>
      </c>
      <c r="S831" s="319" t="s">
        <v>89</v>
      </c>
      <c r="T831" s="321">
        <v>52.52</v>
      </c>
      <c r="U831" s="319" t="s">
        <v>282</v>
      </c>
      <c r="V831" s="319" t="s">
        <v>3237</v>
      </c>
      <c r="W831" s="319" t="s">
        <v>1633</v>
      </c>
      <c r="X831" s="319" t="s">
        <v>1633</v>
      </c>
      <c r="Y831" s="319" t="s">
        <v>1633</v>
      </c>
      <c r="Z831" s="319" t="s">
        <v>1633</v>
      </c>
      <c r="AA831" s="319" t="s">
        <v>1874</v>
      </c>
      <c r="AB831" s="319" t="s">
        <v>1633</v>
      </c>
      <c r="AC831" s="320">
        <v>45807</v>
      </c>
      <c r="AD831" s="319"/>
      <c r="AE831" s="319"/>
      <c r="AF831" s="319" t="s">
        <v>1633</v>
      </c>
      <c r="AG831" s="319" t="s">
        <v>3593</v>
      </c>
      <c r="AH831" s="319" t="s">
        <v>3238</v>
      </c>
      <c r="AI831" s="319" t="s">
        <v>3239</v>
      </c>
      <c r="AJ831" s="322">
        <v>4</v>
      </c>
      <c r="AK831" s="319" t="s">
        <v>1980</v>
      </c>
      <c r="AL831" s="323" t="s">
        <v>1877</v>
      </c>
      <c r="AM831" s="319" t="s">
        <v>1633</v>
      </c>
      <c r="AN831" s="319" t="s">
        <v>1633</v>
      </c>
      <c r="AO831" s="319" t="s">
        <v>1633</v>
      </c>
      <c r="AP831" s="183" t="s">
        <v>1880</v>
      </c>
      <c r="AQ831" s="183" t="s">
        <v>2113</v>
      </c>
      <c r="AS831" s="183" t="s">
        <v>1641</v>
      </c>
      <c r="AT831" s="183" t="s">
        <v>1817</v>
      </c>
      <c r="AU831" s="183" t="str">
        <f t="shared" si="26"/>
        <v>LSM</v>
      </c>
      <c r="AV831" s="324">
        <f t="shared" si="27"/>
        <v>860000</v>
      </c>
    </row>
    <row r="832" spans="1:48" x14ac:dyDescent="0.25">
      <c r="A832" s="319" t="s">
        <v>1867</v>
      </c>
      <c r="B832" s="319" t="s">
        <v>1838</v>
      </c>
      <c r="C832" s="319" t="s">
        <v>1868</v>
      </c>
      <c r="D832" s="319" t="s">
        <v>1888</v>
      </c>
      <c r="E832" s="320">
        <v>45807</v>
      </c>
      <c r="F832" s="319" t="s">
        <v>1633</v>
      </c>
      <c r="G832" s="319" t="s">
        <v>1633</v>
      </c>
      <c r="H832" s="319" t="s">
        <v>3240</v>
      </c>
      <c r="I832" s="319" t="s">
        <v>3591</v>
      </c>
      <c r="J832" s="319" t="s">
        <v>1633</v>
      </c>
      <c r="K832" s="319" t="s">
        <v>454</v>
      </c>
      <c r="L832" s="320">
        <v>45807</v>
      </c>
      <c r="M832" s="319" t="s">
        <v>3018</v>
      </c>
      <c r="N832" s="319" t="s">
        <v>3592</v>
      </c>
      <c r="O832" s="320"/>
      <c r="P832" s="319" t="s">
        <v>3236</v>
      </c>
      <c r="Q832" s="319" t="s">
        <v>1534</v>
      </c>
      <c r="R832" s="322">
        <v>525000</v>
      </c>
      <c r="S832" s="319" t="s">
        <v>89</v>
      </c>
      <c r="T832" s="321">
        <v>32.06</v>
      </c>
      <c r="U832" s="319" t="s">
        <v>282</v>
      </c>
      <c r="V832" s="319" t="s">
        <v>3237</v>
      </c>
      <c r="W832" s="319" t="s">
        <v>1633</v>
      </c>
      <c r="X832" s="319" t="s">
        <v>1633</v>
      </c>
      <c r="Y832" s="319" t="s">
        <v>1633</v>
      </c>
      <c r="Z832" s="319" t="s">
        <v>1633</v>
      </c>
      <c r="AA832" s="319" t="s">
        <v>1874</v>
      </c>
      <c r="AB832" s="319" t="s">
        <v>1633</v>
      </c>
      <c r="AC832" s="320">
        <v>45807</v>
      </c>
      <c r="AD832" s="319"/>
      <c r="AE832" s="319"/>
      <c r="AF832" s="319" t="s">
        <v>1633</v>
      </c>
      <c r="AG832" s="319" t="s">
        <v>3593</v>
      </c>
      <c r="AH832" s="319" t="s">
        <v>3238</v>
      </c>
      <c r="AI832" s="319" t="s">
        <v>3239</v>
      </c>
      <c r="AJ832" s="322">
        <v>1</v>
      </c>
      <c r="AK832" s="319" t="s">
        <v>2039</v>
      </c>
      <c r="AL832" s="323" t="s">
        <v>1877</v>
      </c>
      <c r="AM832" s="319" t="s">
        <v>1633</v>
      </c>
      <c r="AN832" s="319" t="s">
        <v>1633</v>
      </c>
      <c r="AO832" s="319" t="s">
        <v>1633</v>
      </c>
      <c r="AP832" s="183" t="s">
        <v>1880</v>
      </c>
      <c r="AQ832" s="183" t="s">
        <v>2113</v>
      </c>
      <c r="AS832" s="183" t="s">
        <v>1641</v>
      </c>
      <c r="AT832" s="183" t="s">
        <v>1817</v>
      </c>
      <c r="AU832" s="183" t="str">
        <f t="shared" si="26"/>
        <v>LSM</v>
      </c>
      <c r="AV832" s="324">
        <f t="shared" si="27"/>
        <v>525000</v>
      </c>
    </row>
    <row r="833" spans="1:48" x14ac:dyDescent="0.25">
      <c r="A833" s="319" t="s">
        <v>1867</v>
      </c>
      <c r="B833" s="319" t="s">
        <v>1838</v>
      </c>
      <c r="C833" s="319" t="s">
        <v>1868</v>
      </c>
      <c r="D833" s="319" t="s">
        <v>1888</v>
      </c>
      <c r="E833" s="320">
        <v>45807</v>
      </c>
      <c r="F833" s="319" t="s">
        <v>1633</v>
      </c>
      <c r="G833" s="319" t="s">
        <v>1633</v>
      </c>
      <c r="H833" s="319" t="s">
        <v>3240</v>
      </c>
      <c r="I833" s="319" t="s">
        <v>3594</v>
      </c>
      <c r="J833" s="319" t="s">
        <v>1633</v>
      </c>
      <c r="K833" s="319" t="s">
        <v>454</v>
      </c>
      <c r="L833" s="320">
        <v>45807</v>
      </c>
      <c r="M833" s="319" t="s">
        <v>3018</v>
      </c>
      <c r="N833" s="319" t="s">
        <v>3595</v>
      </c>
      <c r="O833" s="320"/>
      <c r="P833" s="319" t="s">
        <v>3236</v>
      </c>
      <c r="Q833" s="319" t="s">
        <v>1534</v>
      </c>
      <c r="R833" s="322">
        <v>250000</v>
      </c>
      <c r="S833" s="319" t="s">
        <v>89</v>
      </c>
      <c r="T833" s="321">
        <v>15.27</v>
      </c>
      <c r="U833" s="319" t="s">
        <v>282</v>
      </c>
      <c r="V833" s="319" t="s">
        <v>3237</v>
      </c>
      <c r="W833" s="319" t="s">
        <v>1633</v>
      </c>
      <c r="X833" s="319" t="s">
        <v>1633</v>
      </c>
      <c r="Y833" s="319" t="s">
        <v>1633</v>
      </c>
      <c r="Z833" s="319" t="s">
        <v>1633</v>
      </c>
      <c r="AA833" s="319" t="s">
        <v>1874</v>
      </c>
      <c r="AB833" s="319" t="s">
        <v>1633</v>
      </c>
      <c r="AC833" s="320">
        <v>45807</v>
      </c>
      <c r="AD833" s="319"/>
      <c r="AE833" s="319"/>
      <c r="AF833" s="319" t="s">
        <v>1633</v>
      </c>
      <c r="AG833" s="319" t="s">
        <v>3596</v>
      </c>
      <c r="AH833" s="319" t="s">
        <v>3238</v>
      </c>
      <c r="AI833" s="319" t="s">
        <v>3239</v>
      </c>
      <c r="AJ833" s="322">
        <v>1</v>
      </c>
      <c r="AK833" s="319" t="s">
        <v>2039</v>
      </c>
      <c r="AL833" s="323" t="s">
        <v>1877</v>
      </c>
      <c r="AM833" s="319" t="s">
        <v>1633</v>
      </c>
      <c r="AN833" s="319" t="s">
        <v>1633</v>
      </c>
      <c r="AO833" s="319" t="s">
        <v>1633</v>
      </c>
      <c r="AP833" s="183" t="s">
        <v>1880</v>
      </c>
      <c r="AQ833" s="183" t="s">
        <v>2113</v>
      </c>
      <c r="AS833" s="183" t="s">
        <v>1641</v>
      </c>
      <c r="AT833" s="183" t="s">
        <v>1817</v>
      </c>
      <c r="AU833" s="183" t="str">
        <f t="shared" si="26"/>
        <v>LSM</v>
      </c>
      <c r="AV833" s="324">
        <f t="shared" si="27"/>
        <v>250000</v>
      </c>
    </row>
    <row r="834" spans="1:48" x14ac:dyDescent="0.25">
      <c r="A834" s="319" t="s">
        <v>1867</v>
      </c>
      <c r="B834" s="319" t="s">
        <v>1838</v>
      </c>
      <c r="C834" s="319" t="s">
        <v>1868</v>
      </c>
      <c r="D834" s="319" t="s">
        <v>1893</v>
      </c>
      <c r="E834" s="320">
        <v>45808</v>
      </c>
      <c r="F834" s="319" t="s">
        <v>1894</v>
      </c>
      <c r="G834" s="319" t="s">
        <v>1895</v>
      </c>
      <c r="H834" s="319" t="s">
        <v>1585</v>
      </c>
      <c r="I834" s="319" t="s">
        <v>3032</v>
      </c>
      <c r="J834" s="319" t="s">
        <v>1633</v>
      </c>
      <c r="K834" s="319" t="s">
        <v>1376</v>
      </c>
      <c r="L834" s="320">
        <v>45808</v>
      </c>
      <c r="M834" s="319" t="s">
        <v>1897</v>
      </c>
      <c r="N834" s="319" t="s">
        <v>1898</v>
      </c>
      <c r="O834" s="320"/>
      <c r="P834" s="319" t="s">
        <v>3236</v>
      </c>
      <c r="Q834" s="319" t="s">
        <v>1534</v>
      </c>
      <c r="R834" s="322">
        <v>59746812</v>
      </c>
      <c r="S834" s="319" t="s">
        <v>89</v>
      </c>
      <c r="T834" s="321">
        <v>3854.63</v>
      </c>
      <c r="U834" s="319" t="s">
        <v>282</v>
      </c>
      <c r="V834" s="319" t="s">
        <v>3237</v>
      </c>
      <c r="W834" s="319" t="s">
        <v>1633</v>
      </c>
      <c r="X834" s="319" t="s">
        <v>1633</v>
      </c>
      <c r="Y834" s="319" t="s">
        <v>1633</v>
      </c>
      <c r="Z834" s="319" t="s">
        <v>1633</v>
      </c>
      <c r="AA834" s="319" t="s">
        <v>1874</v>
      </c>
      <c r="AB834" s="319" t="s">
        <v>1633</v>
      </c>
      <c r="AC834" s="320">
        <v>45809</v>
      </c>
      <c r="AD834" s="319"/>
      <c r="AE834" s="319"/>
      <c r="AF834" s="319" t="s">
        <v>1633</v>
      </c>
      <c r="AG834" s="319" t="s">
        <v>1633</v>
      </c>
      <c r="AH834" s="319" t="s">
        <v>3238</v>
      </c>
      <c r="AI834" s="319" t="s">
        <v>3239</v>
      </c>
      <c r="AJ834" s="325">
        <v>0</v>
      </c>
      <c r="AK834" s="319" t="s">
        <v>1633</v>
      </c>
      <c r="AL834" s="319" t="s">
        <v>1633</v>
      </c>
      <c r="AM834" s="319" t="s">
        <v>1633</v>
      </c>
      <c r="AN834" s="319" t="s">
        <v>1633</v>
      </c>
      <c r="AO834" s="319" t="s">
        <v>1633</v>
      </c>
      <c r="AP834" s="183" t="s">
        <v>1880</v>
      </c>
      <c r="AQ834" s="183" t="s">
        <v>2113</v>
      </c>
      <c r="AS834" s="183" t="s">
        <v>1636</v>
      </c>
      <c r="AT834" s="183" t="s">
        <v>1817</v>
      </c>
      <c r="AU834" s="183" t="str">
        <f t="shared" si="26"/>
        <v>LSM</v>
      </c>
      <c r="AV834" s="324">
        <f t="shared" si="27"/>
        <v>59746812</v>
      </c>
    </row>
    <row r="835" spans="1:48" x14ac:dyDescent="0.25">
      <c r="A835" s="319" t="s">
        <v>1867</v>
      </c>
      <c r="B835" s="319" t="s">
        <v>1838</v>
      </c>
      <c r="C835" s="319" t="s">
        <v>1868</v>
      </c>
      <c r="D835" s="319" t="s">
        <v>1893</v>
      </c>
      <c r="E835" s="320">
        <v>45808</v>
      </c>
      <c r="F835" s="319" t="s">
        <v>2357</v>
      </c>
      <c r="G835" s="319" t="s">
        <v>1918</v>
      </c>
      <c r="H835" s="319" t="s">
        <v>1588</v>
      </c>
      <c r="I835" s="319" t="s">
        <v>3033</v>
      </c>
      <c r="J835" s="319" t="s">
        <v>1633</v>
      </c>
      <c r="K835" s="319" t="s">
        <v>1638</v>
      </c>
      <c r="L835" s="320">
        <v>45808</v>
      </c>
      <c r="M835" s="319" t="s">
        <v>3034</v>
      </c>
      <c r="N835" s="319" t="s">
        <v>1633</v>
      </c>
      <c r="O835" s="320"/>
      <c r="P835" s="319" t="s">
        <v>3236</v>
      </c>
      <c r="Q835" s="319" t="s">
        <v>1534</v>
      </c>
      <c r="R835" s="322">
        <v>26729405</v>
      </c>
      <c r="S835" s="319" t="s">
        <v>89</v>
      </c>
      <c r="T835" s="321">
        <v>1643.98</v>
      </c>
      <c r="U835" s="319" t="s">
        <v>282</v>
      </c>
      <c r="V835" s="319" t="s">
        <v>3237</v>
      </c>
      <c r="W835" s="319" t="s">
        <v>1633</v>
      </c>
      <c r="X835" s="319" t="s">
        <v>1633</v>
      </c>
      <c r="Y835" s="319" t="s">
        <v>1633</v>
      </c>
      <c r="Z835" s="319" t="s">
        <v>1633</v>
      </c>
      <c r="AA835" s="319" t="s">
        <v>1874</v>
      </c>
      <c r="AB835" s="319" t="s">
        <v>1633</v>
      </c>
      <c r="AC835" s="320">
        <v>45809</v>
      </c>
      <c r="AD835" s="319"/>
      <c r="AE835" s="319"/>
      <c r="AF835" s="319" t="s">
        <v>1633</v>
      </c>
      <c r="AG835" s="319" t="s">
        <v>1633</v>
      </c>
      <c r="AH835" s="319" t="s">
        <v>3238</v>
      </c>
      <c r="AI835" s="319" t="s">
        <v>3239</v>
      </c>
      <c r="AJ835" s="325">
        <v>0</v>
      </c>
      <c r="AK835" s="319" t="s">
        <v>1633</v>
      </c>
      <c r="AL835" s="319" t="s">
        <v>1633</v>
      </c>
      <c r="AM835" s="319" t="s">
        <v>1633</v>
      </c>
      <c r="AN835" s="319" t="s">
        <v>1633</v>
      </c>
      <c r="AO835" s="319" t="s">
        <v>1633</v>
      </c>
      <c r="AP835" s="183" t="s">
        <v>1880</v>
      </c>
      <c r="AQ835" s="183" t="s">
        <v>2113</v>
      </c>
      <c r="AS835" s="183" t="s">
        <v>1636</v>
      </c>
      <c r="AT835" s="183" t="s">
        <v>1817</v>
      </c>
      <c r="AU835" s="183" t="str">
        <f t="shared" si="26"/>
        <v>LSM</v>
      </c>
      <c r="AV835" s="324">
        <f t="shared" si="27"/>
        <v>26729405</v>
      </c>
    </row>
    <row r="836" spans="1:48" x14ac:dyDescent="0.25">
      <c r="A836" s="319" t="s">
        <v>1867</v>
      </c>
      <c r="B836" s="319" t="s">
        <v>1838</v>
      </c>
      <c r="C836" s="319" t="s">
        <v>1868</v>
      </c>
      <c r="D836" s="319" t="s">
        <v>1893</v>
      </c>
      <c r="E836" s="320">
        <v>45808</v>
      </c>
      <c r="F836" s="319" t="s">
        <v>2847</v>
      </c>
      <c r="G836" s="319" t="s">
        <v>2848</v>
      </c>
      <c r="H836" s="319" t="s">
        <v>1585</v>
      </c>
      <c r="I836" s="319" t="s">
        <v>3035</v>
      </c>
      <c r="J836" s="319" t="s">
        <v>1633</v>
      </c>
      <c r="K836" s="319" t="s">
        <v>1376</v>
      </c>
      <c r="L836" s="320">
        <v>45808</v>
      </c>
      <c r="M836" s="319" t="s">
        <v>3034</v>
      </c>
      <c r="N836" s="319" t="s">
        <v>1633</v>
      </c>
      <c r="O836" s="320"/>
      <c r="P836" s="319" t="s">
        <v>3236</v>
      </c>
      <c r="Q836" s="319" t="s">
        <v>1534</v>
      </c>
      <c r="R836" s="322">
        <v>-18634122</v>
      </c>
      <c r="S836" s="319" t="s">
        <v>89</v>
      </c>
      <c r="T836" s="321">
        <v>-1154.24</v>
      </c>
      <c r="U836" s="319" t="s">
        <v>282</v>
      </c>
      <c r="V836" s="319" t="s">
        <v>3237</v>
      </c>
      <c r="W836" s="319" t="s">
        <v>1633</v>
      </c>
      <c r="X836" s="319" t="s">
        <v>1633</v>
      </c>
      <c r="Y836" s="319" t="s">
        <v>1633</v>
      </c>
      <c r="Z836" s="319" t="s">
        <v>1633</v>
      </c>
      <c r="AA836" s="319" t="s">
        <v>1874</v>
      </c>
      <c r="AB836" s="319" t="s">
        <v>1633</v>
      </c>
      <c r="AC836" s="320">
        <v>45809</v>
      </c>
      <c r="AD836" s="319"/>
      <c r="AE836" s="319"/>
      <c r="AF836" s="319" t="s">
        <v>1633</v>
      </c>
      <c r="AG836" s="319" t="s">
        <v>1633</v>
      </c>
      <c r="AH836" s="319" t="s">
        <v>3238</v>
      </c>
      <c r="AI836" s="319" t="s">
        <v>3239</v>
      </c>
      <c r="AJ836" s="325">
        <v>0</v>
      </c>
      <c r="AK836" s="319" t="s">
        <v>1633</v>
      </c>
      <c r="AL836" s="319" t="s">
        <v>1633</v>
      </c>
      <c r="AM836" s="319" t="s">
        <v>1633</v>
      </c>
      <c r="AN836" s="319" t="s">
        <v>1633</v>
      </c>
      <c r="AO836" s="319" t="s">
        <v>1633</v>
      </c>
      <c r="AP836" s="183" t="s">
        <v>1880</v>
      </c>
      <c r="AQ836" s="183" t="s">
        <v>2113</v>
      </c>
      <c r="AS836" s="183" t="s">
        <v>1636</v>
      </c>
      <c r="AT836" s="183" t="s">
        <v>1817</v>
      </c>
      <c r="AU836" s="183" t="str">
        <f t="shared" si="26"/>
        <v>LSM</v>
      </c>
      <c r="AV836" s="324">
        <f t="shared" si="27"/>
        <v>-18634122</v>
      </c>
    </row>
    <row r="837" spans="1:48" x14ac:dyDescent="0.25">
      <c r="A837" s="319" t="s">
        <v>1867</v>
      </c>
      <c r="B837" s="319" t="s">
        <v>1838</v>
      </c>
      <c r="C837" s="319" t="s">
        <v>1868</v>
      </c>
      <c r="D837" s="319" t="s">
        <v>1893</v>
      </c>
      <c r="E837" s="320">
        <v>45808</v>
      </c>
      <c r="F837" s="319" t="s">
        <v>2855</v>
      </c>
      <c r="G837" s="319" t="s">
        <v>2856</v>
      </c>
      <c r="H837" s="319" t="s">
        <v>1579</v>
      </c>
      <c r="I837" s="319" t="s">
        <v>3036</v>
      </c>
      <c r="J837" s="319" t="s">
        <v>1633</v>
      </c>
      <c r="K837" s="319" t="s">
        <v>1371</v>
      </c>
      <c r="L837" s="320">
        <v>45808</v>
      </c>
      <c r="M837" s="319" t="s">
        <v>2560</v>
      </c>
      <c r="N837" s="319" t="s">
        <v>1898</v>
      </c>
      <c r="O837" s="320"/>
      <c r="P837" s="319" t="s">
        <v>3236</v>
      </c>
      <c r="Q837" s="319" t="s">
        <v>1534</v>
      </c>
      <c r="R837" s="322">
        <v>17621270</v>
      </c>
      <c r="S837" s="319" t="s">
        <v>89</v>
      </c>
      <c r="T837" s="321">
        <v>1062.29</v>
      </c>
      <c r="U837" s="319" t="s">
        <v>282</v>
      </c>
      <c r="V837" s="319" t="s">
        <v>3237</v>
      </c>
      <c r="W837" s="319" t="s">
        <v>1633</v>
      </c>
      <c r="X837" s="319" t="s">
        <v>1633</v>
      </c>
      <c r="Y837" s="319" t="s">
        <v>1633</v>
      </c>
      <c r="Z837" s="319" t="s">
        <v>1633</v>
      </c>
      <c r="AA837" s="319" t="s">
        <v>1874</v>
      </c>
      <c r="AB837" s="319" t="s">
        <v>1633</v>
      </c>
      <c r="AC837" s="320">
        <v>45809</v>
      </c>
      <c r="AD837" s="319"/>
      <c r="AE837" s="319"/>
      <c r="AF837" s="319" t="s">
        <v>1633</v>
      </c>
      <c r="AG837" s="319" t="s">
        <v>1633</v>
      </c>
      <c r="AH837" s="319" t="s">
        <v>3238</v>
      </c>
      <c r="AI837" s="319" t="s">
        <v>3239</v>
      </c>
      <c r="AJ837" s="325">
        <v>0</v>
      </c>
      <c r="AK837" s="319" t="s">
        <v>1633</v>
      </c>
      <c r="AL837" s="319" t="s">
        <v>1633</v>
      </c>
      <c r="AM837" s="319" t="s">
        <v>1633</v>
      </c>
      <c r="AN837" s="319" t="s">
        <v>1633</v>
      </c>
      <c r="AO837" s="319" t="s">
        <v>1633</v>
      </c>
      <c r="AP837" s="183" t="s">
        <v>1880</v>
      </c>
      <c r="AQ837" s="183" t="s">
        <v>2113</v>
      </c>
      <c r="AS837" s="183" t="s">
        <v>1636</v>
      </c>
      <c r="AT837" s="183" t="s">
        <v>1817</v>
      </c>
      <c r="AU837" s="183" t="str">
        <f t="shared" si="26"/>
        <v>LSM</v>
      </c>
      <c r="AV837" s="324">
        <f t="shared" si="27"/>
        <v>17621270</v>
      </c>
    </row>
    <row r="838" spans="1:48" x14ac:dyDescent="0.25">
      <c r="A838" s="319" t="s">
        <v>1867</v>
      </c>
      <c r="B838" s="319" t="s">
        <v>1838</v>
      </c>
      <c r="C838" s="319" t="s">
        <v>1868</v>
      </c>
      <c r="D838" s="319" t="s">
        <v>1917</v>
      </c>
      <c r="E838" s="320">
        <v>45808</v>
      </c>
      <c r="F838" s="319" t="s">
        <v>3037</v>
      </c>
      <c r="G838" s="319" t="s">
        <v>2413</v>
      </c>
      <c r="H838" s="319" t="s">
        <v>1583</v>
      </c>
      <c r="I838" s="319" t="s">
        <v>3038</v>
      </c>
      <c r="J838" s="319" t="s">
        <v>1633</v>
      </c>
      <c r="K838" s="319" t="s">
        <v>1584</v>
      </c>
      <c r="L838" s="320">
        <v>45808</v>
      </c>
      <c r="M838" s="319" t="s">
        <v>3034</v>
      </c>
      <c r="N838" s="319" t="s">
        <v>1976</v>
      </c>
      <c r="O838" s="320"/>
      <c r="P838" s="319" t="s">
        <v>3236</v>
      </c>
      <c r="Q838" s="319" t="s">
        <v>1534</v>
      </c>
      <c r="R838" s="322">
        <v>4191831</v>
      </c>
      <c r="S838" s="319" t="s">
        <v>89</v>
      </c>
      <c r="T838" s="321">
        <v>257.88</v>
      </c>
      <c r="U838" s="319" t="s">
        <v>282</v>
      </c>
      <c r="V838" s="319" t="s">
        <v>3237</v>
      </c>
      <c r="W838" s="319" t="s">
        <v>1633</v>
      </c>
      <c r="X838" s="319" t="s">
        <v>1633</v>
      </c>
      <c r="Y838" s="319" t="s">
        <v>1633</v>
      </c>
      <c r="Z838" s="319" t="s">
        <v>1633</v>
      </c>
      <c r="AA838" s="319" t="s">
        <v>1874</v>
      </c>
      <c r="AB838" s="319" t="s">
        <v>1633</v>
      </c>
      <c r="AC838" s="320">
        <v>45812</v>
      </c>
      <c r="AD838" s="319"/>
      <c r="AE838" s="319"/>
      <c r="AF838" s="319" t="s">
        <v>1633</v>
      </c>
      <c r="AG838" s="319" t="s">
        <v>1633</v>
      </c>
      <c r="AH838" s="319" t="s">
        <v>3238</v>
      </c>
      <c r="AI838" s="319" t="s">
        <v>3239</v>
      </c>
      <c r="AJ838" s="325">
        <v>0</v>
      </c>
      <c r="AK838" s="319" t="s">
        <v>1633</v>
      </c>
      <c r="AL838" s="319" t="s">
        <v>1633</v>
      </c>
      <c r="AM838" s="319" t="s">
        <v>1633</v>
      </c>
      <c r="AN838" s="319" t="s">
        <v>1633</v>
      </c>
      <c r="AO838" s="319" t="s">
        <v>1633</v>
      </c>
      <c r="AP838" s="183" t="s">
        <v>1880</v>
      </c>
      <c r="AQ838" s="183" t="s">
        <v>2113</v>
      </c>
      <c r="AS838" s="183" t="s">
        <v>1636</v>
      </c>
      <c r="AT838" s="183" t="s">
        <v>1817</v>
      </c>
      <c r="AU838" s="183" t="str">
        <f t="shared" si="26"/>
        <v>LSM</v>
      </c>
      <c r="AV838" s="324">
        <f t="shared" si="27"/>
        <v>4191831</v>
      </c>
    </row>
    <row r="839" spans="1:48" x14ac:dyDescent="0.25">
      <c r="A839" s="319" t="s">
        <v>1867</v>
      </c>
      <c r="B839" s="319" t="s">
        <v>1810</v>
      </c>
      <c r="C839" s="319" t="s">
        <v>1868</v>
      </c>
      <c r="D839" s="319" t="s">
        <v>1882</v>
      </c>
      <c r="E839" s="320">
        <v>45681</v>
      </c>
      <c r="F839" s="319" t="s">
        <v>1883</v>
      </c>
      <c r="G839" s="319" t="s">
        <v>1884</v>
      </c>
      <c r="H839" s="319" t="s">
        <v>1577</v>
      </c>
      <c r="I839" s="319" t="s">
        <v>1885</v>
      </c>
      <c r="J839" s="319" t="s">
        <v>1633</v>
      </c>
      <c r="K839" s="319" t="s">
        <v>1369</v>
      </c>
      <c r="L839" s="320">
        <v>45681</v>
      </c>
      <c r="M839" s="319" t="s">
        <v>1886</v>
      </c>
      <c r="N839" s="319" t="s">
        <v>1887</v>
      </c>
      <c r="O839" s="320"/>
      <c r="P839" s="319" t="s">
        <v>3641</v>
      </c>
      <c r="Q839" s="319" t="s">
        <v>1534</v>
      </c>
      <c r="R839" s="322">
        <v>200392856</v>
      </c>
      <c r="S839" s="319" t="s">
        <v>89</v>
      </c>
      <c r="T839" s="321">
        <v>12277.47</v>
      </c>
      <c r="U839" s="319" t="s">
        <v>328</v>
      </c>
      <c r="V839" s="319" t="s">
        <v>93</v>
      </c>
      <c r="W839" s="319" t="s">
        <v>1633</v>
      </c>
      <c r="X839" s="319" t="s">
        <v>1633</v>
      </c>
      <c r="Y839" s="319" t="s">
        <v>1633</v>
      </c>
      <c r="Z839" s="319" t="s">
        <v>1633</v>
      </c>
      <c r="AA839" s="319" t="s">
        <v>1874</v>
      </c>
      <c r="AB839" s="319" t="s">
        <v>1633</v>
      </c>
      <c r="AC839" s="320">
        <v>45681</v>
      </c>
      <c r="AD839" s="319"/>
      <c r="AE839" s="319"/>
      <c r="AF839" s="319" t="s">
        <v>1633</v>
      </c>
      <c r="AG839" s="319" t="s">
        <v>1633</v>
      </c>
      <c r="AH839" s="319" t="s">
        <v>3642</v>
      </c>
      <c r="AI839" s="319" t="s">
        <v>3643</v>
      </c>
      <c r="AJ839" s="325">
        <v>0</v>
      </c>
      <c r="AK839" s="319" t="s">
        <v>1633</v>
      </c>
      <c r="AL839" s="319" t="s">
        <v>1633</v>
      </c>
      <c r="AM839" s="319" t="s">
        <v>1633</v>
      </c>
      <c r="AN839" s="319" t="s">
        <v>1633</v>
      </c>
      <c r="AO839" s="319" t="s">
        <v>1633</v>
      </c>
      <c r="AP839" s="183" t="s">
        <v>1880</v>
      </c>
      <c r="AQ839" s="319" t="s">
        <v>1633</v>
      </c>
      <c r="AR839" s="183" t="s">
        <v>1881</v>
      </c>
      <c r="AS839" s="183" t="s">
        <v>1636</v>
      </c>
      <c r="AT839" s="183" t="s">
        <v>1817</v>
      </c>
      <c r="AU839" s="183" t="str">
        <f t="shared" si="26"/>
        <v>BP1</v>
      </c>
      <c r="AV839" s="324">
        <f t="shared" si="27"/>
        <v>200392856</v>
      </c>
    </row>
    <row r="840" spans="1:48" x14ac:dyDescent="0.25">
      <c r="A840" s="319" t="s">
        <v>1867</v>
      </c>
      <c r="B840" s="319" t="s">
        <v>1810</v>
      </c>
      <c r="C840" s="319" t="s">
        <v>1868</v>
      </c>
      <c r="D840" s="319" t="s">
        <v>1893</v>
      </c>
      <c r="E840" s="320">
        <v>45688</v>
      </c>
      <c r="F840" s="319" t="s">
        <v>1894</v>
      </c>
      <c r="G840" s="319" t="s">
        <v>1895</v>
      </c>
      <c r="H840" s="319" t="s">
        <v>1585</v>
      </c>
      <c r="I840" s="319" t="s">
        <v>1896</v>
      </c>
      <c r="J840" s="319" t="s">
        <v>1633</v>
      </c>
      <c r="K840" s="319" t="s">
        <v>1376</v>
      </c>
      <c r="L840" s="320">
        <v>45688</v>
      </c>
      <c r="M840" s="319" t="s">
        <v>1897</v>
      </c>
      <c r="N840" s="319" t="s">
        <v>1898</v>
      </c>
      <c r="O840" s="320"/>
      <c r="P840" s="319" t="s">
        <v>3641</v>
      </c>
      <c r="Q840" s="319" t="s">
        <v>1534</v>
      </c>
      <c r="R840" s="322">
        <v>85445090</v>
      </c>
      <c r="S840" s="319" t="s">
        <v>89</v>
      </c>
      <c r="T840" s="321">
        <v>5512.59</v>
      </c>
      <c r="U840" s="319" t="s">
        <v>328</v>
      </c>
      <c r="V840" s="319" t="s">
        <v>93</v>
      </c>
      <c r="W840" s="319" t="s">
        <v>1633</v>
      </c>
      <c r="X840" s="319" t="s">
        <v>1633</v>
      </c>
      <c r="Y840" s="319" t="s">
        <v>1633</v>
      </c>
      <c r="Z840" s="319" t="s">
        <v>1633</v>
      </c>
      <c r="AA840" s="319" t="s">
        <v>1874</v>
      </c>
      <c r="AB840" s="319" t="s">
        <v>1633</v>
      </c>
      <c r="AC840" s="320">
        <v>45693</v>
      </c>
      <c r="AD840" s="319"/>
      <c r="AE840" s="319"/>
      <c r="AF840" s="319" t="s">
        <v>1633</v>
      </c>
      <c r="AG840" s="319" t="s">
        <v>1633</v>
      </c>
      <c r="AH840" s="319" t="s">
        <v>3642</v>
      </c>
      <c r="AI840" s="319" t="s">
        <v>3643</v>
      </c>
      <c r="AJ840" s="325">
        <v>0</v>
      </c>
      <c r="AK840" s="319" t="s">
        <v>1633</v>
      </c>
      <c r="AL840" s="319" t="s">
        <v>1633</v>
      </c>
      <c r="AM840" s="319" t="s">
        <v>1633</v>
      </c>
      <c r="AN840" s="319" t="s">
        <v>1633</v>
      </c>
      <c r="AO840" s="319" t="s">
        <v>1633</v>
      </c>
      <c r="AP840" s="183" t="s">
        <v>1880</v>
      </c>
      <c r="AQ840" s="319" t="s">
        <v>1633</v>
      </c>
      <c r="AR840" s="183" t="s">
        <v>1881</v>
      </c>
      <c r="AS840" s="183" t="s">
        <v>1636</v>
      </c>
      <c r="AT840" s="183" t="s">
        <v>1817</v>
      </c>
      <c r="AU840" s="183" t="str">
        <f t="shared" si="26"/>
        <v>BP1</v>
      </c>
      <c r="AV840" s="324">
        <f t="shared" si="27"/>
        <v>85445090</v>
      </c>
    </row>
    <row r="841" spans="1:48" x14ac:dyDescent="0.25">
      <c r="A841" s="319" t="s">
        <v>1867</v>
      </c>
      <c r="B841" s="319" t="s">
        <v>1810</v>
      </c>
      <c r="C841" s="319" t="s">
        <v>1868</v>
      </c>
      <c r="D841" s="319" t="s">
        <v>1888</v>
      </c>
      <c r="E841" s="320">
        <v>45677</v>
      </c>
      <c r="F841" s="319" t="s">
        <v>1633</v>
      </c>
      <c r="G841" s="319" t="s">
        <v>1633</v>
      </c>
      <c r="H841" s="319" t="s">
        <v>3538</v>
      </c>
      <c r="I841" s="319" t="s">
        <v>3644</v>
      </c>
      <c r="J841" s="319" t="s">
        <v>1633</v>
      </c>
      <c r="K841" s="319" t="s">
        <v>1642</v>
      </c>
      <c r="L841" s="320">
        <v>45677</v>
      </c>
      <c r="M841" s="319" t="s">
        <v>2078</v>
      </c>
      <c r="N841" s="319" t="s">
        <v>3645</v>
      </c>
      <c r="O841" s="320"/>
      <c r="P841" s="319" t="s">
        <v>3641</v>
      </c>
      <c r="Q841" s="319" t="s">
        <v>1534</v>
      </c>
      <c r="R841" s="322">
        <v>78750000</v>
      </c>
      <c r="S841" s="319" t="s">
        <v>89</v>
      </c>
      <c r="T841" s="321">
        <v>4861.41</v>
      </c>
      <c r="U841" s="319" t="s">
        <v>328</v>
      </c>
      <c r="V841" s="319" t="s">
        <v>93</v>
      </c>
      <c r="W841" s="319" t="s">
        <v>1633</v>
      </c>
      <c r="X841" s="319" t="s">
        <v>1633</v>
      </c>
      <c r="Y841" s="319" t="s">
        <v>1633</v>
      </c>
      <c r="Z841" s="319" t="s">
        <v>1633</v>
      </c>
      <c r="AA841" s="319" t="s">
        <v>1874</v>
      </c>
      <c r="AB841" s="319" t="s">
        <v>1633</v>
      </c>
      <c r="AC841" s="320">
        <v>45677</v>
      </c>
      <c r="AD841" s="319"/>
      <c r="AE841" s="319"/>
      <c r="AF841" s="319" t="s">
        <v>1633</v>
      </c>
      <c r="AG841" s="319" t="s">
        <v>3646</v>
      </c>
      <c r="AH841" s="319" t="s">
        <v>3642</v>
      </c>
      <c r="AI841" s="319" t="s">
        <v>3643</v>
      </c>
      <c r="AJ841" s="322">
        <v>100</v>
      </c>
      <c r="AK841" s="319" t="s">
        <v>1709</v>
      </c>
      <c r="AL841" s="323" t="s">
        <v>1877</v>
      </c>
      <c r="AM841" s="319" t="s">
        <v>1633</v>
      </c>
      <c r="AN841" s="319" t="s">
        <v>1633</v>
      </c>
      <c r="AO841" s="319" t="s">
        <v>1633</v>
      </c>
      <c r="AP841" s="183" t="s">
        <v>1880</v>
      </c>
      <c r="AQ841" s="319" t="s">
        <v>1633</v>
      </c>
      <c r="AR841" s="183" t="s">
        <v>1881</v>
      </c>
      <c r="AS841" s="183" t="s">
        <v>1641</v>
      </c>
      <c r="AT841" s="183" t="s">
        <v>1817</v>
      </c>
      <c r="AU841" s="183" t="str">
        <f t="shared" si="26"/>
        <v>BP1</v>
      </c>
      <c r="AV841" s="324">
        <f t="shared" si="27"/>
        <v>78750000</v>
      </c>
    </row>
    <row r="842" spans="1:48" x14ac:dyDescent="0.25">
      <c r="A842" s="319" t="s">
        <v>1867</v>
      </c>
      <c r="B842" s="319" t="s">
        <v>1810</v>
      </c>
      <c r="C842" s="319" t="s">
        <v>1868</v>
      </c>
      <c r="D842" s="319" t="s">
        <v>1888</v>
      </c>
      <c r="E842" s="320">
        <v>45677</v>
      </c>
      <c r="F842" s="319" t="s">
        <v>1633</v>
      </c>
      <c r="G842" s="319" t="s">
        <v>1633</v>
      </c>
      <c r="H842" s="319" t="s">
        <v>3240</v>
      </c>
      <c r="I842" s="319" t="s">
        <v>3647</v>
      </c>
      <c r="J842" s="319" t="s">
        <v>1633</v>
      </c>
      <c r="K842" s="319" t="s">
        <v>454</v>
      </c>
      <c r="L842" s="320">
        <v>45677</v>
      </c>
      <c r="M842" s="319" t="s">
        <v>2078</v>
      </c>
      <c r="N842" s="319" t="s">
        <v>3648</v>
      </c>
      <c r="O842" s="320"/>
      <c r="P842" s="319" t="s">
        <v>3641</v>
      </c>
      <c r="Q842" s="319" t="s">
        <v>1534</v>
      </c>
      <c r="R842" s="322">
        <v>60000000</v>
      </c>
      <c r="S842" s="319" t="s">
        <v>89</v>
      </c>
      <c r="T842" s="321">
        <v>3703.93</v>
      </c>
      <c r="U842" s="319" t="s">
        <v>328</v>
      </c>
      <c r="V842" s="319" t="s">
        <v>93</v>
      </c>
      <c r="W842" s="319" t="s">
        <v>1633</v>
      </c>
      <c r="X842" s="319" t="s">
        <v>1633</v>
      </c>
      <c r="Y842" s="319" t="s">
        <v>1633</v>
      </c>
      <c r="Z842" s="319" t="s">
        <v>1633</v>
      </c>
      <c r="AA842" s="319" t="s">
        <v>1874</v>
      </c>
      <c r="AB842" s="319" t="s">
        <v>1633</v>
      </c>
      <c r="AC842" s="320">
        <v>45677</v>
      </c>
      <c r="AD842" s="319"/>
      <c r="AE842" s="319"/>
      <c r="AF842" s="319" t="s">
        <v>1633</v>
      </c>
      <c r="AG842" s="319" t="s">
        <v>3649</v>
      </c>
      <c r="AH842" s="319" t="s">
        <v>3642</v>
      </c>
      <c r="AI842" s="319" t="s">
        <v>3643</v>
      </c>
      <c r="AJ842" s="322">
        <v>2</v>
      </c>
      <c r="AK842" s="319" t="s">
        <v>1709</v>
      </c>
      <c r="AL842" s="323" t="s">
        <v>1877</v>
      </c>
      <c r="AM842" s="319" t="s">
        <v>1633</v>
      </c>
      <c r="AN842" s="319" t="s">
        <v>1633</v>
      </c>
      <c r="AO842" s="319" t="s">
        <v>1633</v>
      </c>
      <c r="AP842" s="183" t="s">
        <v>1880</v>
      </c>
      <c r="AQ842" s="319" t="s">
        <v>1633</v>
      </c>
      <c r="AR842" s="183" t="s">
        <v>1881</v>
      </c>
      <c r="AS842" s="183" t="s">
        <v>1641</v>
      </c>
      <c r="AT842" s="183" t="s">
        <v>1817</v>
      </c>
      <c r="AU842" s="183" t="str">
        <f t="shared" si="26"/>
        <v>BP1</v>
      </c>
      <c r="AV842" s="324">
        <f t="shared" si="27"/>
        <v>60000000</v>
      </c>
    </row>
    <row r="843" spans="1:48" x14ac:dyDescent="0.25">
      <c r="A843" s="319" t="s">
        <v>1867</v>
      </c>
      <c r="B843" s="319" t="s">
        <v>1810</v>
      </c>
      <c r="C843" s="319" t="s">
        <v>1868</v>
      </c>
      <c r="D843" s="319" t="s">
        <v>1888</v>
      </c>
      <c r="E843" s="320">
        <v>45667</v>
      </c>
      <c r="F843" s="319" t="s">
        <v>1633</v>
      </c>
      <c r="G843" s="319" t="s">
        <v>1633</v>
      </c>
      <c r="H843" s="319" t="s">
        <v>3240</v>
      </c>
      <c r="I843" s="319" t="s">
        <v>3650</v>
      </c>
      <c r="J843" s="319" t="s">
        <v>1633</v>
      </c>
      <c r="K843" s="319" t="s">
        <v>454</v>
      </c>
      <c r="L843" s="320">
        <v>45667</v>
      </c>
      <c r="M843" s="319" t="s">
        <v>1901</v>
      </c>
      <c r="N843" s="319" t="s">
        <v>3651</v>
      </c>
      <c r="O843" s="320"/>
      <c r="P843" s="319" t="s">
        <v>3641</v>
      </c>
      <c r="Q843" s="319" t="s">
        <v>1534</v>
      </c>
      <c r="R843" s="322">
        <v>41500000</v>
      </c>
      <c r="S843" s="319" t="s">
        <v>89</v>
      </c>
      <c r="T843" s="321">
        <v>2562.83</v>
      </c>
      <c r="U843" s="319" t="s">
        <v>328</v>
      </c>
      <c r="V843" s="319" t="s">
        <v>93</v>
      </c>
      <c r="W843" s="319" t="s">
        <v>1633</v>
      </c>
      <c r="X843" s="319" t="s">
        <v>1633</v>
      </c>
      <c r="Y843" s="319" t="s">
        <v>1633</v>
      </c>
      <c r="Z843" s="319" t="s">
        <v>1633</v>
      </c>
      <c r="AA843" s="319" t="s">
        <v>1874</v>
      </c>
      <c r="AB843" s="319" t="s">
        <v>1633</v>
      </c>
      <c r="AC843" s="320">
        <v>45667</v>
      </c>
      <c r="AD843" s="319"/>
      <c r="AE843" s="319"/>
      <c r="AF843" s="319" t="s">
        <v>1633</v>
      </c>
      <c r="AG843" s="319" t="s">
        <v>3652</v>
      </c>
      <c r="AH843" s="319" t="s">
        <v>3642</v>
      </c>
      <c r="AI843" s="319" t="s">
        <v>3643</v>
      </c>
      <c r="AJ843" s="322">
        <v>2</v>
      </c>
      <c r="AK843" s="319" t="s">
        <v>1709</v>
      </c>
      <c r="AL843" s="323" t="s">
        <v>1877</v>
      </c>
      <c r="AM843" s="319" t="s">
        <v>1633</v>
      </c>
      <c r="AN843" s="319" t="s">
        <v>1633</v>
      </c>
      <c r="AO843" s="319" t="s">
        <v>1633</v>
      </c>
      <c r="AP843" s="183" t="s">
        <v>1880</v>
      </c>
      <c r="AQ843" s="319" t="s">
        <v>1633</v>
      </c>
      <c r="AR843" s="183" t="s">
        <v>1881</v>
      </c>
      <c r="AS843" s="183" t="s">
        <v>1641</v>
      </c>
      <c r="AT843" s="183" t="s">
        <v>1817</v>
      </c>
      <c r="AU843" s="183" t="str">
        <f t="shared" si="26"/>
        <v>BP1</v>
      </c>
      <c r="AV843" s="324">
        <f t="shared" si="27"/>
        <v>41500000</v>
      </c>
    </row>
    <row r="844" spans="1:48" x14ac:dyDescent="0.25">
      <c r="A844" s="319" t="s">
        <v>1867</v>
      </c>
      <c r="B844" s="319" t="s">
        <v>1810</v>
      </c>
      <c r="C844" s="319" t="s">
        <v>1868</v>
      </c>
      <c r="D844" s="319" t="s">
        <v>1882</v>
      </c>
      <c r="E844" s="320">
        <v>45681</v>
      </c>
      <c r="F844" s="319" t="s">
        <v>1883</v>
      </c>
      <c r="G844" s="319" t="s">
        <v>1884</v>
      </c>
      <c r="H844" s="319" t="s">
        <v>1578</v>
      </c>
      <c r="I844" s="319" t="s">
        <v>1885</v>
      </c>
      <c r="J844" s="319" t="s">
        <v>1633</v>
      </c>
      <c r="K844" s="319" t="s">
        <v>1370</v>
      </c>
      <c r="L844" s="320">
        <v>45681</v>
      </c>
      <c r="M844" s="319" t="s">
        <v>1886</v>
      </c>
      <c r="N844" s="319" t="s">
        <v>1887</v>
      </c>
      <c r="O844" s="320"/>
      <c r="P844" s="319" t="s">
        <v>3641</v>
      </c>
      <c r="Q844" s="319" t="s">
        <v>1534</v>
      </c>
      <c r="R844" s="322">
        <v>39996903</v>
      </c>
      <c r="S844" s="319" t="s">
        <v>89</v>
      </c>
      <c r="T844" s="321">
        <v>2450.4899999999998</v>
      </c>
      <c r="U844" s="319" t="s">
        <v>328</v>
      </c>
      <c r="V844" s="319" t="s">
        <v>93</v>
      </c>
      <c r="W844" s="319" t="s">
        <v>1633</v>
      </c>
      <c r="X844" s="319" t="s">
        <v>1633</v>
      </c>
      <c r="Y844" s="319" t="s">
        <v>1633</v>
      </c>
      <c r="Z844" s="319" t="s">
        <v>1633</v>
      </c>
      <c r="AA844" s="319" t="s">
        <v>1874</v>
      </c>
      <c r="AB844" s="319" t="s">
        <v>1633</v>
      </c>
      <c r="AC844" s="320">
        <v>45681</v>
      </c>
      <c r="AD844" s="319"/>
      <c r="AE844" s="319"/>
      <c r="AF844" s="319" t="s">
        <v>1633</v>
      </c>
      <c r="AG844" s="319" t="s">
        <v>1633</v>
      </c>
      <c r="AH844" s="319" t="s">
        <v>3642</v>
      </c>
      <c r="AI844" s="319" t="s">
        <v>3643</v>
      </c>
      <c r="AJ844" s="325">
        <v>0</v>
      </c>
      <c r="AK844" s="319" t="s">
        <v>1633</v>
      </c>
      <c r="AL844" s="319" t="s">
        <v>1633</v>
      </c>
      <c r="AM844" s="319" t="s">
        <v>1633</v>
      </c>
      <c r="AN844" s="319" t="s">
        <v>1633</v>
      </c>
      <c r="AO844" s="319" t="s">
        <v>1633</v>
      </c>
      <c r="AP844" s="183" t="s">
        <v>1880</v>
      </c>
      <c r="AQ844" s="319" t="s">
        <v>1633</v>
      </c>
      <c r="AR844" s="183" t="s">
        <v>1881</v>
      </c>
      <c r="AS844" s="183" t="s">
        <v>1640</v>
      </c>
      <c r="AT844" s="183" t="s">
        <v>1817</v>
      </c>
      <c r="AU844" s="183" t="str">
        <f t="shared" si="26"/>
        <v>BP1</v>
      </c>
      <c r="AV844" s="324">
        <f t="shared" si="27"/>
        <v>39996903</v>
      </c>
    </row>
    <row r="845" spans="1:48" x14ac:dyDescent="0.25">
      <c r="A845" s="319" t="s">
        <v>1867</v>
      </c>
      <c r="B845" s="319" t="s">
        <v>1810</v>
      </c>
      <c r="C845" s="319" t="s">
        <v>1868</v>
      </c>
      <c r="D845" s="319" t="s">
        <v>1888</v>
      </c>
      <c r="E845" s="320">
        <v>45674</v>
      </c>
      <c r="F845" s="319" t="s">
        <v>1633</v>
      </c>
      <c r="G845" s="319" t="s">
        <v>1633</v>
      </c>
      <c r="H845" s="319" t="s">
        <v>3240</v>
      </c>
      <c r="I845" s="319" t="s">
        <v>3653</v>
      </c>
      <c r="J845" s="319" t="s">
        <v>1633</v>
      </c>
      <c r="K845" s="319" t="s">
        <v>454</v>
      </c>
      <c r="L845" s="320">
        <v>45674</v>
      </c>
      <c r="M845" s="319" t="s">
        <v>1890</v>
      </c>
      <c r="N845" s="319" t="s">
        <v>3654</v>
      </c>
      <c r="O845" s="320"/>
      <c r="P845" s="319" t="s">
        <v>3641</v>
      </c>
      <c r="Q845" s="319" t="s">
        <v>1534</v>
      </c>
      <c r="R845" s="322">
        <v>37401500</v>
      </c>
      <c r="S845" s="319" t="s">
        <v>89</v>
      </c>
      <c r="T845" s="321">
        <v>2308.87</v>
      </c>
      <c r="U845" s="319" t="s">
        <v>328</v>
      </c>
      <c r="V845" s="319" t="s">
        <v>93</v>
      </c>
      <c r="W845" s="319" t="s">
        <v>1633</v>
      </c>
      <c r="X845" s="319" t="s">
        <v>1633</v>
      </c>
      <c r="Y845" s="319" t="s">
        <v>1633</v>
      </c>
      <c r="Z845" s="319" t="s">
        <v>1633</v>
      </c>
      <c r="AA845" s="319" t="s">
        <v>1874</v>
      </c>
      <c r="AB845" s="319" t="s">
        <v>1633</v>
      </c>
      <c r="AC845" s="320">
        <v>45674</v>
      </c>
      <c r="AD845" s="319"/>
      <c r="AE845" s="319"/>
      <c r="AF845" s="319" t="s">
        <v>1633</v>
      </c>
      <c r="AG845" s="319" t="s">
        <v>3655</v>
      </c>
      <c r="AH845" s="319" t="s">
        <v>3642</v>
      </c>
      <c r="AI845" s="319" t="s">
        <v>3643</v>
      </c>
      <c r="AJ845" s="322">
        <v>3</v>
      </c>
      <c r="AK845" s="319" t="s">
        <v>1709</v>
      </c>
      <c r="AL845" s="323" t="s">
        <v>1877</v>
      </c>
      <c r="AM845" s="319" t="s">
        <v>1633</v>
      </c>
      <c r="AN845" s="319" t="s">
        <v>1633</v>
      </c>
      <c r="AO845" s="319" t="s">
        <v>1633</v>
      </c>
      <c r="AP845" s="183" t="s">
        <v>1880</v>
      </c>
      <c r="AQ845" s="319" t="s">
        <v>1633</v>
      </c>
      <c r="AR845" s="183" t="s">
        <v>1881</v>
      </c>
      <c r="AS845" s="183" t="s">
        <v>1641</v>
      </c>
      <c r="AT845" s="183" t="s">
        <v>1817</v>
      </c>
      <c r="AU845" s="183" t="str">
        <f t="shared" si="26"/>
        <v>BP1</v>
      </c>
      <c r="AV845" s="324">
        <f t="shared" si="27"/>
        <v>37401500</v>
      </c>
    </row>
    <row r="846" spans="1:48" x14ac:dyDescent="0.25">
      <c r="A846" s="319" t="s">
        <v>1867</v>
      </c>
      <c r="B846" s="319" t="s">
        <v>1810</v>
      </c>
      <c r="C846" s="319" t="s">
        <v>1868</v>
      </c>
      <c r="D846" s="319" t="s">
        <v>1882</v>
      </c>
      <c r="E846" s="320">
        <v>45681</v>
      </c>
      <c r="F846" s="319" t="s">
        <v>1883</v>
      </c>
      <c r="G846" s="319" t="s">
        <v>1884</v>
      </c>
      <c r="H846" s="319" t="s">
        <v>1582</v>
      </c>
      <c r="I846" s="319" t="s">
        <v>1885</v>
      </c>
      <c r="J846" s="319" t="s">
        <v>1633</v>
      </c>
      <c r="K846" s="319" t="s">
        <v>1374</v>
      </c>
      <c r="L846" s="320">
        <v>45681</v>
      </c>
      <c r="M846" s="319" t="s">
        <v>1886</v>
      </c>
      <c r="N846" s="319" t="s">
        <v>1887</v>
      </c>
      <c r="O846" s="320"/>
      <c r="P846" s="319" t="s">
        <v>3641</v>
      </c>
      <c r="Q846" s="319" t="s">
        <v>1534</v>
      </c>
      <c r="R846" s="322">
        <v>36652695</v>
      </c>
      <c r="S846" s="319" t="s">
        <v>89</v>
      </c>
      <c r="T846" s="321">
        <v>2245.6</v>
      </c>
      <c r="U846" s="319" t="s">
        <v>328</v>
      </c>
      <c r="V846" s="319" t="s">
        <v>93</v>
      </c>
      <c r="W846" s="319" t="s">
        <v>1633</v>
      </c>
      <c r="X846" s="319" t="s">
        <v>1633</v>
      </c>
      <c r="Y846" s="319" t="s">
        <v>1633</v>
      </c>
      <c r="Z846" s="319" t="s">
        <v>1633</v>
      </c>
      <c r="AA846" s="319" t="s">
        <v>1874</v>
      </c>
      <c r="AB846" s="319" t="s">
        <v>1633</v>
      </c>
      <c r="AC846" s="320">
        <v>45681</v>
      </c>
      <c r="AD846" s="319"/>
      <c r="AE846" s="319"/>
      <c r="AF846" s="319" t="s">
        <v>1633</v>
      </c>
      <c r="AG846" s="319" t="s">
        <v>1633</v>
      </c>
      <c r="AH846" s="319" t="s">
        <v>3642</v>
      </c>
      <c r="AI846" s="319" t="s">
        <v>3643</v>
      </c>
      <c r="AJ846" s="325">
        <v>0</v>
      </c>
      <c r="AK846" s="319" t="s">
        <v>1633</v>
      </c>
      <c r="AL846" s="319" t="s">
        <v>1633</v>
      </c>
      <c r="AM846" s="319" t="s">
        <v>1633</v>
      </c>
      <c r="AN846" s="319" t="s">
        <v>1633</v>
      </c>
      <c r="AO846" s="319" t="s">
        <v>1633</v>
      </c>
      <c r="AP846" s="183" t="s">
        <v>1880</v>
      </c>
      <c r="AQ846" s="319" t="s">
        <v>1633</v>
      </c>
      <c r="AR846" s="183" t="s">
        <v>1881</v>
      </c>
      <c r="AS846" s="183" t="s">
        <v>1640</v>
      </c>
      <c r="AT846" s="183" t="s">
        <v>1817</v>
      </c>
      <c r="AU846" s="183" t="str">
        <f t="shared" si="26"/>
        <v>BP1</v>
      </c>
      <c r="AV846" s="324">
        <f t="shared" si="27"/>
        <v>36652695</v>
      </c>
    </row>
    <row r="847" spans="1:48" x14ac:dyDescent="0.25">
      <c r="A847" s="319" t="s">
        <v>1867</v>
      </c>
      <c r="B847" s="319" t="s">
        <v>1810</v>
      </c>
      <c r="C847" s="319" t="s">
        <v>1868</v>
      </c>
      <c r="D847" s="319" t="s">
        <v>1917</v>
      </c>
      <c r="E847" s="320">
        <v>45688</v>
      </c>
      <c r="F847" s="319" t="s">
        <v>1973</v>
      </c>
      <c r="G847" s="319" t="s">
        <v>1974</v>
      </c>
      <c r="H847" s="319" t="s">
        <v>1583</v>
      </c>
      <c r="I847" s="319" t="s">
        <v>1975</v>
      </c>
      <c r="J847" s="319" t="s">
        <v>1633</v>
      </c>
      <c r="K847" s="319" t="s">
        <v>1584</v>
      </c>
      <c r="L847" s="320">
        <v>45688</v>
      </c>
      <c r="M847" s="319" t="s">
        <v>1920</v>
      </c>
      <c r="N847" s="319" t="s">
        <v>1976</v>
      </c>
      <c r="O847" s="320"/>
      <c r="P847" s="319" t="s">
        <v>3641</v>
      </c>
      <c r="Q847" s="319" t="s">
        <v>1534</v>
      </c>
      <c r="R847" s="322">
        <v>27114126</v>
      </c>
      <c r="S847" s="319" t="s">
        <v>89</v>
      </c>
      <c r="T847" s="321">
        <v>1667.64</v>
      </c>
      <c r="U847" s="319" t="s">
        <v>328</v>
      </c>
      <c r="V847" s="319" t="s">
        <v>93</v>
      </c>
      <c r="W847" s="319" t="s">
        <v>1633</v>
      </c>
      <c r="X847" s="319" t="s">
        <v>1633</v>
      </c>
      <c r="Y847" s="319" t="s">
        <v>1633</v>
      </c>
      <c r="Z847" s="319" t="s">
        <v>1633</v>
      </c>
      <c r="AA847" s="319" t="s">
        <v>1874</v>
      </c>
      <c r="AB847" s="319" t="s">
        <v>1633</v>
      </c>
      <c r="AC847" s="320">
        <v>45693</v>
      </c>
      <c r="AD847" s="319"/>
      <c r="AE847" s="319"/>
      <c r="AF847" s="319" t="s">
        <v>1633</v>
      </c>
      <c r="AG847" s="319" t="s">
        <v>1633</v>
      </c>
      <c r="AH847" s="319" t="s">
        <v>3642</v>
      </c>
      <c r="AI847" s="319" t="s">
        <v>3643</v>
      </c>
      <c r="AJ847" s="325">
        <v>0</v>
      </c>
      <c r="AK847" s="319" t="s">
        <v>1633</v>
      </c>
      <c r="AL847" s="319" t="s">
        <v>1633</v>
      </c>
      <c r="AM847" s="319" t="s">
        <v>1633</v>
      </c>
      <c r="AN847" s="319" t="s">
        <v>1633</v>
      </c>
      <c r="AO847" s="319" t="s">
        <v>1633</v>
      </c>
      <c r="AP847" s="183" t="s">
        <v>1880</v>
      </c>
      <c r="AQ847" s="319" t="s">
        <v>1633</v>
      </c>
      <c r="AR847" s="183" t="s">
        <v>1881</v>
      </c>
      <c r="AS847" s="183" t="s">
        <v>1636</v>
      </c>
      <c r="AT847" s="183" t="s">
        <v>1817</v>
      </c>
      <c r="AU847" s="183" t="str">
        <f t="shared" si="26"/>
        <v>BP1</v>
      </c>
      <c r="AV847" s="324">
        <f t="shared" si="27"/>
        <v>27114126</v>
      </c>
    </row>
    <row r="848" spans="1:48" x14ac:dyDescent="0.25">
      <c r="A848" s="319" t="s">
        <v>1867</v>
      </c>
      <c r="B848" s="319" t="s">
        <v>1810</v>
      </c>
      <c r="C848" s="319" t="s">
        <v>1868</v>
      </c>
      <c r="D848" s="319" t="s">
        <v>1917</v>
      </c>
      <c r="E848" s="320">
        <v>45688</v>
      </c>
      <c r="F848" s="319" t="s">
        <v>1918</v>
      </c>
      <c r="G848" s="319" t="s">
        <v>1918</v>
      </c>
      <c r="H848" s="319" t="s">
        <v>1588</v>
      </c>
      <c r="I848" s="319" t="s">
        <v>1919</v>
      </c>
      <c r="J848" s="319" t="s">
        <v>1633</v>
      </c>
      <c r="K848" s="319" t="s">
        <v>1638</v>
      </c>
      <c r="L848" s="320">
        <v>45688</v>
      </c>
      <c r="M848" s="319" t="s">
        <v>1920</v>
      </c>
      <c r="N848" s="319" t="s">
        <v>1898</v>
      </c>
      <c r="O848" s="320"/>
      <c r="P848" s="319" t="s">
        <v>3641</v>
      </c>
      <c r="Q848" s="319" t="s">
        <v>1534</v>
      </c>
      <c r="R848" s="322">
        <v>21364175</v>
      </c>
      <c r="S848" s="319" t="s">
        <v>89</v>
      </c>
      <c r="T848" s="321">
        <v>1313.99</v>
      </c>
      <c r="U848" s="319" t="s">
        <v>328</v>
      </c>
      <c r="V848" s="319" t="s">
        <v>93</v>
      </c>
      <c r="W848" s="319" t="s">
        <v>1633</v>
      </c>
      <c r="X848" s="319" t="s">
        <v>1633</v>
      </c>
      <c r="Y848" s="319" t="s">
        <v>1633</v>
      </c>
      <c r="Z848" s="319" t="s">
        <v>1633</v>
      </c>
      <c r="AA848" s="319" t="s">
        <v>1874</v>
      </c>
      <c r="AB848" s="319" t="s">
        <v>1633</v>
      </c>
      <c r="AC848" s="320">
        <v>45693</v>
      </c>
      <c r="AD848" s="319"/>
      <c r="AE848" s="319"/>
      <c r="AF848" s="319" t="s">
        <v>1633</v>
      </c>
      <c r="AG848" s="319" t="s">
        <v>1633</v>
      </c>
      <c r="AH848" s="319" t="s">
        <v>3642</v>
      </c>
      <c r="AI848" s="319" t="s">
        <v>3643</v>
      </c>
      <c r="AJ848" s="325">
        <v>0</v>
      </c>
      <c r="AK848" s="319" t="s">
        <v>1633</v>
      </c>
      <c r="AL848" s="319" t="s">
        <v>1633</v>
      </c>
      <c r="AM848" s="319" t="s">
        <v>1633</v>
      </c>
      <c r="AN848" s="319" t="s">
        <v>1633</v>
      </c>
      <c r="AO848" s="319" t="s">
        <v>1633</v>
      </c>
      <c r="AP848" s="183" t="s">
        <v>1880</v>
      </c>
      <c r="AQ848" s="319" t="s">
        <v>1633</v>
      </c>
      <c r="AR848" s="183" t="s">
        <v>1881</v>
      </c>
      <c r="AS848" s="183" t="s">
        <v>1636</v>
      </c>
      <c r="AT848" s="183" t="s">
        <v>1817</v>
      </c>
      <c r="AU848" s="183" t="str">
        <f t="shared" si="26"/>
        <v>BP1</v>
      </c>
      <c r="AV848" s="324">
        <f t="shared" si="27"/>
        <v>21364175</v>
      </c>
    </row>
    <row r="849" spans="1:48" x14ac:dyDescent="0.25">
      <c r="A849" s="319" t="s">
        <v>1867</v>
      </c>
      <c r="B849" s="319" t="s">
        <v>1810</v>
      </c>
      <c r="C849" s="319" t="s">
        <v>1868</v>
      </c>
      <c r="D849" s="319" t="s">
        <v>1882</v>
      </c>
      <c r="E849" s="320">
        <v>45680</v>
      </c>
      <c r="F849" s="319" t="s">
        <v>1925</v>
      </c>
      <c r="G849" s="319" t="s">
        <v>1884</v>
      </c>
      <c r="H849" s="319" t="s">
        <v>1581</v>
      </c>
      <c r="I849" s="319" t="s">
        <v>1926</v>
      </c>
      <c r="J849" s="319" t="s">
        <v>1633</v>
      </c>
      <c r="K849" s="319" t="s">
        <v>1373</v>
      </c>
      <c r="L849" s="320">
        <v>45680</v>
      </c>
      <c r="M849" s="319" t="s">
        <v>1886</v>
      </c>
      <c r="N849" s="319" t="s">
        <v>1927</v>
      </c>
      <c r="O849" s="320"/>
      <c r="P849" s="319" t="s">
        <v>3641</v>
      </c>
      <c r="Q849" s="319" t="s">
        <v>1534</v>
      </c>
      <c r="R849" s="322">
        <v>18997160</v>
      </c>
      <c r="S849" s="319" t="s">
        <v>89</v>
      </c>
      <c r="T849" s="321">
        <v>1163.9000000000001</v>
      </c>
      <c r="U849" s="319" t="s">
        <v>328</v>
      </c>
      <c r="V849" s="319" t="s">
        <v>93</v>
      </c>
      <c r="W849" s="319" t="s">
        <v>1633</v>
      </c>
      <c r="X849" s="319" t="s">
        <v>1633</v>
      </c>
      <c r="Y849" s="319" t="s">
        <v>1633</v>
      </c>
      <c r="Z849" s="319" t="s">
        <v>1633</v>
      </c>
      <c r="AA849" s="319" t="s">
        <v>1874</v>
      </c>
      <c r="AB849" s="319" t="s">
        <v>1633</v>
      </c>
      <c r="AC849" s="320">
        <v>45680</v>
      </c>
      <c r="AD849" s="319"/>
      <c r="AE849" s="319"/>
      <c r="AF849" s="319" t="s">
        <v>1633</v>
      </c>
      <c r="AG849" s="319" t="s">
        <v>1633</v>
      </c>
      <c r="AH849" s="319" t="s">
        <v>3642</v>
      </c>
      <c r="AI849" s="319" t="s">
        <v>3643</v>
      </c>
      <c r="AJ849" s="325">
        <v>0</v>
      </c>
      <c r="AK849" s="319" t="s">
        <v>1633</v>
      </c>
      <c r="AL849" s="319" t="s">
        <v>1633</v>
      </c>
      <c r="AM849" s="319" t="s">
        <v>1633</v>
      </c>
      <c r="AN849" s="319" t="s">
        <v>1633</v>
      </c>
      <c r="AO849" s="319" t="s">
        <v>1633</v>
      </c>
      <c r="AP849" s="183" t="s">
        <v>1880</v>
      </c>
      <c r="AQ849" s="319" t="s">
        <v>1633</v>
      </c>
      <c r="AR849" s="183" t="s">
        <v>1881</v>
      </c>
      <c r="AS849" s="183" t="s">
        <v>1636</v>
      </c>
      <c r="AT849" s="183" t="s">
        <v>1817</v>
      </c>
      <c r="AU849" s="183" t="str">
        <f t="shared" si="26"/>
        <v>BP1</v>
      </c>
      <c r="AV849" s="324">
        <f t="shared" si="27"/>
        <v>18997160</v>
      </c>
    </row>
    <row r="850" spans="1:48" x14ac:dyDescent="0.25">
      <c r="A850" s="319" t="s">
        <v>1867</v>
      </c>
      <c r="B850" s="319" t="s">
        <v>1810</v>
      </c>
      <c r="C850" s="319" t="s">
        <v>1868</v>
      </c>
      <c r="D850" s="319" t="s">
        <v>1888</v>
      </c>
      <c r="E850" s="320">
        <v>45687</v>
      </c>
      <c r="F850" s="319" t="s">
        <v>3656</v>
      </c>
      <c r="G850" s="319" t="s">
        <v>1633</v>
      </c>
      <c r="H850" s="319" t="s">
        <v>3657</v>
      </c>
      <c r="I850" s="319" t="s">
        <v>3658</v>
      </c>
      <c r="J850" s="319" t="s">
        <v>1633</v>
      </c>
      <c r="K850" s="319" t="s">
        <v>1648</v>
      </c>
      <c r="L850" s="320">
        <v>45687</v>
      </c>
      <c r="M850" s="319" t="s">
        <v>2006</v>
      </c>
      <c r="N850" s="319" t="s">
        <v>3659</v>
      </c>
      <c r="O850" s="320"/>
      <c r="P850" s="319" t="s">
        <v>3641</v>
      </c>
      <c r="Q850" s="319" t="s">
        <v>1534</v>
      </c>
      <c r="R850" s="322">
        <v>15615070</v>
      </c>
      <c r="S850" s="319" t="s">
        <v>89</v>
      </c>
      <c r="T850" s="321">
        <v>954.64</v>
      </c>
      <c r="U850" s="319" t="s">
        <v>328</v>
      </c>
      <c r="V850" s="319" t="s">
        <v>93</v>
      </c>
      <c r="W850" s="319" t="s">
        <v>1633</v>
      </c>
      <c r="X850" s="319" t="s">
        <v>1633</v>
      </c>
      <c r="Y850" s="319" t="s">
        <v>1633</v>
      </c>
      <c r="Z850" s="319" t="s">
        <v>1633</v>
      </c>
      <c r="AA850" s="319" t="s">
        <v>1874</v>
      </c>
      <c r="AB850" s="319" t="s">
        <v>1633</v>
      </c>
      <c r="AC850" s="320">
        <v>45687</v>
      </c>
      <c r="AD850" s="319"/>
      <c r="AE850" s="319"/>
      <c r="AF850" s="319" t="s">
        <v>1633</v>
      </c>
      <c r="AG850" s="319" t="s">
        <v>3660</v>
      </c>
      <c r="AH850" s="319" t="s">
        <v>3642</v>
      </c>
      <c r="AI850" s="319" t="s">
        <v>3643</v>
      </c>
      <c r="AJ850" s="322">
        <v>1</v>
      </c>
      <c r="AK850" s="319" t="s">
        <v>3661</v>
      </c>
      <c r="AL850" s="323" t="s">
        <v>1877</v>
      </c>
      <c r="AM850" s="319" t="s">
        <v>1633</v>
      </c>
      <c r="AN850" s="319" t="s">
        <v>1633</v>
      </c>
      <c r="AO850" s="319" t="s">
        <v>1633</v>
      </c>
      <c r="AP850" s="183" t="s">
        <v>1880</v>
      </c>
      <c r="AQ850" s="319" t="s">
        <v>1633</v>
      </c>
      <c r="AR850" s="183" t="s">
        <v>1881</v>
      </c>
      <c r="AS850" s="183" t="s">
        <v>1645</v>
      </c>
      <c r="AT850" s="183" t="s">
        <v>1817</v>
      </c>
      <c r="AU850" s="183" t="str">
        <f t="shared" si="26"/>
        <v>BP1</v>
      </c>
      <c r="AV850" s="324">
        <f t="shared" si="27"/>
        <v>15615070</v>
      </c>
    </row>
    <row r="851" spans="1:48" x14ac:dyDescent="0.25">
      <c r="A851" s="319" t="s">
        <v>1867</v>
      </c>
      <c r="B851" s="319" t="s">
        <v>1810</v>
      </c>
      <c r="C851" s="319" t="s">
        <v>1868</v>
      </c>
      <c r="D851" s="319" t="s">
        <v>1893</v>
      </c>
      <c r="E851" s="320">
        <v>45688</v>
      </c>
      <c r="F851" s="319" t="s">
        <v>1928</v>
      </c>
      <c r="G851" s="319" t="s">
        <v>1929</v>
      </c>
      <c r="H851" s="319" t="s">
        <v>1579</v>
      </c>
      <c r="I851" s="319" t="s">
        <v>1930</v>
      </c>
      <c r="J851" s="319" t="s">
        <v>1633</v>
      </c>
      <c r="K851" s="319" t="s">
        <v>1371</v>
      </c>
      <c r="L851" s="320">
        <v>45688</v>
      </c>
      <c r="M851" s="323" t="s">
        <v>1931</v>
      </c>
      <c r="N851" s="323" t="s">
        <v>1931</v>
      </c>
      <c r="O851" s="320"/>
      <c r="P851" s="319" t="s">
        <v>3641</v>
      </c>
      <c r="Q851" s="319" t="s">
        <v>89</v>
      </c>
      <c r="R851" s="321">
        <v>949.61</v>
      </c>
      <c r="S851" s="319" t="s">
        <v>89</v>
      </c>
      <c r="T851" s="321">
        <v>949.61</v>
      </c>
      <c r="U851" s="319" t="s">
        <v>328</v>
      </c>
      <c r="V851" s="319" t="s">
        <v>93</v>
      </c>
      <c r="W851" s="319" t="s">
        <v>1633</v>
      </c>
      <c r="X851" s="319" t="s">
        <v>1633</v>
      </c>
      <c r="Y851" s="319" t="s">
        <v>1633</v>
      </c>
      <c r="Z851" s="319" t="s">
        <v>1633</v>
      </c>
      <c r="AA851" s="319" t="s">
        <v>1874</v>
      </c>
      <c r="AB851" s="319" t="s">
        <v>1633</v>
      </c>
      <c r="AC851" s="320">
        <v>45685</v>
      </c>
      <c r="AD851" s="319"/>
      <c r="AE851" s="319"/>
      <c r="AF851" s="319" t="s">
        <v>1633</v>
      </c>
      <c r="AG851" s="319" t="s">
        <v>1633</v>
      </c>
      <c r="AH851" s="319" t="s">
        <v>3642</v>
      </c>
      <c r="AI851" s="319" t="s">
        <v>3643</v>
      </c>
      <c r="AJ851" s="325">
        <v>0</v>
      </c>
      <c r="AK851" s="319" t="s">
        <v>1633</v>
      </c>
      <c r="AL851" s="319" t="s">
        <v>1633</v>
      </c>
      <c r="AM851" s="319" t="s">
        <v>1633</v>
      </c>
      <c r="AN851" s="319" t="s">
        <v>1633</v>
      </c>
      <c r="AO851" s="319" t="s">
        <v>1633</v>
      </c>
      <c r="AP851" s="183" t="s">
        <v>1880</v>
      </c>
      <c r="AQ851" s="319" t="s">
        <v>1633</v>
      </c>
      <c r="AR851" s="183" t="s">
        <v>1881</v>
      </c>
      <c r="AS851" s="183" t="s">
        <v>1636</v>
      </c>
      <c r="AT851" s="183" t="s">
        <v>1817</v>
      </c>
      <c r="AU851" s="183" t="str">
        <f t="shared" si="26"/>
        <v>BP1</v>
      </c>
      <c r="AV851" s="324">
        <f t="shared" si="27"/>
        <v>15668565</v>
      </c>
    </row>
    <row r="852" spans="1:48" x14ac:dyDescent="0.25">
      <c r="A852" s="319" t="s">
        <v>1867</v>
      </c>
      <c r="B852" s="319" t="s">
        <v>1810</v>
      </c>
      <c r="C852" s="319" t="s">
        <v>1868</v>
      </c>
      <c r="D852" s="319" t="s">
        <v>1869</v>
      </c>
      <c r="E852" s="320">
        <v>45671</v>
      </c>
      <c r="F852" s="319" t="s">
        <v>3662</v>
      </c>
      <c r="G852" s="319" t="s">
        <v>1633</v>
      </c>
      <c r="H852" s="319" t="s">
        <v>3280</v>
      </c>
      <c r="I852" s="319" t="s">
        <v>3663</v>
      </c>
      <c r="J852" s="319" t="s">
        <v>1633</v>
      </c>
      <c r="K852" s="319" t="s">
        <v>644</v>
      </c>
      <c r="L852" s="320">
        <v>45671</v>
      </c>
      <c r="M852" s="319" t="s">
        <v>2014</v>
      </c>
      <c r="N852" s="319" t="s">
        <v>1633</v>
      </c>
      <c r="O852" s="320"/>
      <c r="P852" s="319" t="s">
        <v>3641</v>
      </c>
      <c r="Q852" s="319" t="s">
        <v>89</v>
      </c>
      <c r="R852" s="321">
        <v>887.78</v>
      </c>
      <c r="S852" s="319" t="s">
        <v>89</v>
      </c>
      <c r="T852" s="321">
        <v>887.78</v>
      </c>
      <c r="U852" s="319" t="s">
        <v>328</v>
      </c>
      <c r="V852" s="319" t="s">
        <v>93</v>
      </c>
      <c r="W852" s="319" t="s">
        <v>1633</v>
      </c>
      <c r="X852" s="319" t="s">
        <v>1633</v>
      </c>
      <c r="Y852" s="319" t="s">
        <v>1633</v>
      </c>
      <c r="Z852" s="319" t="s">
        <v>1633</v>
      </c>
      <c r="AA852" s="319" t="s">
        <v>1874</v>
      </c>
      <c r="AB852" s="319" t="s">
        <v>1633</v>
      </c>
      <c r="AC852" s="320">
        <v>45671</v>
      </c>
      <c r="AD852" s="319"/>
      <c r="AE852" s="319"/>
      <c r="AF852" s="319" t="s">
        <v>1633</v>
      </c>
      <c r="AG852" s="319" t="s">
        <v>1633</v>
      </c>
      <c r="AH852" s="319" t="s">
        <v>3642</v>
      </c>
      <c r="AI852" s="319" t="s">
        <v>3643</v>
      </c>
      <c r="AJ852" s="322">
        <v>1</v>
      </c>
      <c r="AK852" s="319" t="s">
        <v>1709</v>
      </c>
      <c r="AL852" s="323" t="s">
        <v>1877</v>
      </c>
      <c r="AM852" s="319" t="s">
        <v>3664</v>
      </c>
      <c r="AN852" s="319" t="s">
        <v>3665</v>
      </c>
      <c r="AO852" s="319" t="s">
        <v>1633</v>
      </c>
      <c r="AP852" s="183" t="s">
        <v>1880</v>
      </c>
      <c r="AQ852" s="319" t="s">
        <v>1633</v>
      </c>
      <c r="AR852" s="183" t="s">
        <v>1881</v>
      </c>
      <c r="AS852" s="183" t="s">
        <v>1641</v>
      </c>
      <c r="AT852" s="183" t="s">
        <v>1817</v>
      </c>
      <c r="AU852" s="183" t="str">
        <f t="shared" si="26"/>
        <v>BP1</v>
      </c>
      <c r="AV852" s="324">
        <f t="shared" si="27"/>
        <v>14648370</v>
      </c>
    </row>
    <row r="853" spans="1:48" x14ac:dyDescent="0.25">
      <c r="A853" s="319" t="s">
        <v>1867</v>
      </c>
      <c r="B853" s="319" t="s">
        <v>1810</v>
      </c>
      <c r="C853" s="319" t="s">
        <v>1868</v>
      </c>
      <c r="D853" s="319" t="s">
        <v>1888</v>
      </c>
      <c r="E853" s="320">
        <v>45679</v>
      </c>
      <c r="F853" s="319" t="s">
        <v>1633</v>
      </c>
      <c r="G853" s="319" t="s">
        <v>1633</v>
      </c>
      <c r="H853" s="319" t="s">
        <v>3240</v>
      </c>
      <c r="I853" s="319" t="s">
        <v>3666</v>
      </c>
      <c r="J853" s="319" t="s">
        <v>1633</v>
      </c>
      <c r="K853" s="319" t="s">
        <v>454</v>
      </c>
      <c r="L853" s="320">
        <v>45679</v>
      </c>
      <c r="M853" s="319" t="s">
        <v>1987</v>
      </c>
      <c r="N853" s="319" t="s">
        <v>3667</v>
      </c>
      <c r="O853" s="320"/>
      <c r="P853" s="319" t="s">
        <v>3641</v>
      </c>
      <c r="Q853" s="319" t="s">
        <v>1534</v>
      </c>
      <c r="R853" s="322">
        <v>11433420</v>
      </c>
      <c r="S853" s="319" t="s">
        <v>89</v>
      </c>
      <c r="T853" s="321">
        <v>700.49</v>
      </c>
      <c r="U853" s="319" t="s">
        <v>328</v>
      </c>
      <c r="V853" s="319" t="s">
        <v>93</v>
      </c>
      <c r="W853" s="319" t="s">
        <v>1633</v>
      </c>
      <c r="X853" s="319" t="s">
        <v>1633</v>
      </c>
      <c r="Y853" s="319" t="s">
        <v>1633</v>
      </c>
      <c r="Z853" s="319" t="s">
        <v>1633</v>
      </c>
      <c r="AA853" s="319" t="s">
        <v>1874</v>
      </c>
      <c r="AB853" s="319" t="s">
        <v>1633</v>
      </c>
      <c r="AC853" s="320">
        <v>45679</v>
      </c>
      <c r="AD853" s="319"/>
      <c r="AE853" s="319"/>
      <c r="AF853" s="319" t="s">
        <v>1633</v>
      </c>
      <c r="AG853" s="319" t="s">
        <v>3668</v>
      </c>
      <c r="AH853" s="319" t="s">
        <v>3642</v>
      </c>
      <c r="AI853" s="319" t="s">
        <v>3643</v>
      </c>
      <c r="AJ853" s="322">
        <v>2</v>
      </c>
      <c r="AK853" s="319" t="s">
        <v>1709</v>
      </c>
      <c r="AL853" s="323" t="s">
        <v>1877</v>
      </c>
      <c r="AM853" s="319" t="s">
        <v>1633</v>
      </c>
      <c r="AN853" s="319" t="s">
        <v>1633</v>
      </c>
      <c r="AO853" s="319" t="s">
        <v>1633</v>
      </c>
      <c r="AP853" s="183" t="s">
        <v>1880</v>
      </c>
      <c r="AQ853" s="319" t="s">
        <v>1633</v>
      </c>
      <c r="AR853" s="183" t="s">
        <v>1881</v>
      </c>
      <c r="AS853" s="183" t="s">
        <v>1641</v>
      </c>
      <c r="AT853" s="183" t="s">
        <v>1817</v>
      </c>
      <c r="AU853" s="183" t="str">
        <f t="shared" si="26"/>
        <v>BP1</v>
      </c>
      <c r="AV853" s="324">
        <f t="shared" si="27"/>
        <v>11433420</v>
      </c>
    </row>
    <row r="854" spans="1:48" x14ac:dyDescent="0.25">
      <c r="A854" s="319" t="s">
        <v>1867</v>
      </c>
      <c r="B854" s="319" t="s">
        <v>1810</v>
      </c>
      <c r="C854" s="319" t="s">
        <v>1868</v>
      </c>
      <c r="D854" s="319" t="s">
        <v>1869</v>
      </c>
      <c r="E854" s="320">
        <v>45679</v>
      </c>
      <c r="F854" s="319" t="s">
        <v>3669</v>
      </c>
      <c r="G854" s="319" t="s">
        <v>1633</v>
      </c>
      <c r="H854" s="319" t="s">
        <v>3280</v>
      </c>
      <c r="I854" s="319" t="s">
        <v>3670</v>
      </c>
      <c r="J854" s="319" t="s">
        <v>1633</v>
      </c>
      <c r="K854" s="319" t="s">
        <v>644</v>
      </c>
      <c r="L854" s="320">
        <v>45679</v>
      </c>
      <c r="M854" s="319" t="s">
        <v>1987</v>
      </c>
      <c r="N854" s="319" t="s">
        <v>1633</v>
      </c>
      <c r="O854" s="320"/>
      <c r="P854" s="319" t="s">
        <v>3641</v>
      </c>
      <c r="Q854" s="319" t="s">
        <v>89</v>
      </c>
      <c r="R854" s="321">
        <v>622.02</v>
      </c>
      <c r="S854" s="319" t="s">
        <v>89</v>
      </c>
      <c r="T854" s="321">
        <v>622.02</v>
      </c>
      <c r="U854" s="319" t="s">
        <v>328</v>
      </c>
      <c r="V854" s="319" t="s">
        <v>93</v>
      </c>
      <c r="W854" s="319" t="s">
        <v>1633</v>
      </c>
      <c r="X854" s="319" t="s">
        <v>1633</v>
      </c>
      <c r="Y854" s="319" t="s">
        <v>1633</v>
      </c>
      <c r="Z854" s="319" t="s">
        <v>1633</v>
      </c>
      <c r="AA854" s="319" t="s">
        <v>1874</v>
      </c>
      <c r="AB854" s="319" t="s">
        <v>1633</v>
      </c>
      <c r="AC854" s="320">
        <v>45679</v>
      </c>
      <c r="AD854" s="319"/>
      <c r="AE854" s="319"/>
      <c r="AF854" s="319" t="s">
        <v>1633</v>
      </c>
      <c r="AG854" s="319" t="s">
        <v>1633</v>
      </c>
      <c r="AH854" s="319" t="s">
        <v>3642</v>
      </c>
      <c r="AI854" s="319" t="s">
        <v>3643</v>
      </c>
      <c r="AJ854" s="322">
        <v>30</v>
      </c>
      <c r="AK854" s="319" t="s">
        <v>1709</v>
      </c>
      <c r="AL854" s="323" t="s">
        <v>1877</v>
      </c>
      <c r="AM854" s="319" t="s">
        <v>3671</v>
      </c>
      <c r="AN854" s="319" t="s">
        <v>3672</v>
      </c>
      <c r="AO854" s="319" t="s">
        <v>1633</v>
      </c>
      <c r="AP854" s="183" t="s">
        <v>1880</v>
      </c>
      <c r="AQ854" s="319" t="s">
        <v>1633</v>
      </c>
      <c r="AR854" s="183" t="s">
        <v>1881</v>
      </c>
      <c r="AS854" s="183" t="s">
        <v>1641</v>
      </c>
      <c r="AT854" s="183" t="s">
        <v>1817</v>
      </c>
      <c r="AU854" s="183" t="str">
        <f t="shared" si="26"/>
        <v>BP1</v>
      </c>
      <c r="AV854" s="324">
        <f t="shared" si="27"/>
        <v>10263330</v>
      </c>
    </row>
    <row r="855" spans="1:48" x14ac:dyDescent="0.25">
      <c r="A855" s="319" t="s">
        <v>1867</v>
      </c>
      <c r="B855" s="319" t="s">
        <v>1810</v>
      </c>
      <c r="C855" s="319" t="s">
        <v>1868</v>
      </c>
      <c r="D855" s="319" t="s">
        <v>1888</v>
      </c>
      <c r="E855" s="320">
        <v>45660</v>
      </c>
      <c r="F855" s="319" t="s">
        <v>1633</v>
      </c>
      <c r="G855" s="319" t="s">
        <v>1633</v>
      </c>
      <c r="H855" s="319" t="s">
        <v>3240</v>
      </c>
      <c r="I855" s="319" t="s">
        <v>3673</v>
      </c>
      <c r="J855" s="319" t="s">
        <v>1633</v>
      </c>
      <c r="K855" s="319" t="s">
        <v>454</v>
      </c>
      <c r="L855" s="320">
        <v>45660</v>
      </c>
      <c r="M855" s="319" t="s">
        <v>1922</v>
      </c>
      <c r="N855" s="319" t="s">
        <v>3674</v>
      </c>
      <c r="O855" s="320"/>
      <c r="P855" s="319" t="s">
        <v>3641</v>
      </c>
      <c r="Q855" s="319" t="s">
        <v>1534</v>
      </c>
      <c r="R855" s="322">
        <v>8550000</v>
      </c>
      <c r="S855" s="319" t="s">
        <v>89</v>
      </c>
      <c r="T855" s="321">
        <v>527.58000000000004</v>
      </c>
      <c r="U855" s="319" t="s">
        <v>328</v>
      </c>
      <c r="V855" s="319" t="s">
        <v>93</v>
      </c>
      <c r="W855" s="319" t="s">
        <v>1633</v>
      </c>
      <c r="X855" s="319" t="s">
        <v>1633</v>
      </c>
      <c r="Y855" s="319" t="s">
        <v>1633</v>
      </c>
      <c r="Z855" s="319" t="s">
        <v>1633</v>
      </c>
      <c r="AA855" s="319" t="s">
        <v>1874</v>
      </c>
      <c r="AB855" s="319" t="s">
        <v>1633</v>
      </c>
      <c r="AC855" s="320">
        <v>45660</v>
      </c>
      <c r="AD855" s="319"/>
      <c r="AE855" s="319"/>
      <c r="AF855" s="319" t="s">
        <v>1633</v>
      </c>
      <c r="AG855" s="319" t="s">
        <v>3286</v>
      </c>
      <c r="AH855" s="319" t="s">
        <v>3642</v>
      </c>
      <c r="AI855" s="319" t="s">
        <v>3643</v>
      </c>
      <c r="AJ855" s="321">
        <v>3</v>
      </c>
      <c r="AK855" s="319" t="s">
        <v>3675</v>
      </c>
      <c r="AL855" s="323" t="s">
        <v>1877</v>
      </c>
      <c r="AM855" s="319" t="s">
        <v>1633</v>
      </c>
      <c r="AN855" s="319" t="s">
        <v>1633</v>
      </c>
      <c r="AO855" s="319" t="s">
        <v>1633</v>
      </c>
      <c r="AP855" s="183" t="s">
        <v>1880</v>
      </c>
      <c r="AQ855" s="319" t="s">
        <v>1633</v>
      </c>
      <c r="AR855" s="183" t="s">
        <v>1881</v>
      </c>
      <c r="AS855" s="183" t="s">
        <v>1641</v>
      </c>
      <c r="AT855" s="183" t="s">
        <v>1817</v>
      </c>
      <c r="AU855" s="183" t="str">
        <f t="shared" si="26"/>
        <v>BP1</v>
      </c>
      <c r="AV855" s="324">
        <f t="shared" si="27"/>
        <v>8550000</v>
      </c>
    </row>
    <row r="856" spans="1:48" x14ac:dyDescent="0.25">
      <c r="A856" s="319" t="s">
        <v>1867</v>
      </c>
      <c r="B856" s="319" t="s">
        <v>1810</v>
      </c>
      <c r="C856" s="319" t="s">
        <v>1868</v>
      </c>
      <c r="D856" s="319" t="s">
        <v>1888</v>
      </c>
      <c r="E856" s="320">
        <v>45666</v>
      </c>
      <c r="F856" s="319" t="s">
        <v>1633</v>
      </c>
      <c r="G856" s="319" t="s">
        <v>1633</v>
      </c>
      <c r="H856" s="319" t="s">
        <v>3240</v>
      </c>
      <c r="I856" s="319" t="s">
        <v>3676</v>
      </c>
      <c r="J856" s="319" t="s">
        <v>1633</v>
      </c>
      <c r="K856" s="319" t="s">
        <v>454</v>
      </c>
      <c r="L856" s="320">
        <v>45666</v>
      </c>
      <c r="M856" s="319" t="s">
        <v>1983</v>
      </c>
      <c r="N856" s="319" t="s">
        <v>3277</v>
      </c>
      <c r="O856" s="320"/>
      <c r="P856" s="319" t="s">
        <v>3641</v>
      </c>
      <c r="Q856" s="319" t="s">
        <v>1534</v>
      </c>
      <c r="R856" s="322">
        <v>8400000</v>
      </c>
      <c r="S856" s="319" t="s">
        <v>89</v>
      </c>
      <c r="T856" s="321">
        <v>518.74</v>
      </c>
      <c r="U856" s="319" t="s">
        <v>328</v>
      </c>
      <c r="V856" s="319" t="s">
        <v>93</v>
      </c>
      <c r="W856" s="319" t="s">
        <v>1633</v>
      </c>
      <c r="X856" s="319" t="s">
        <v>1633</v>
      </c>
      <c r="Y856" s="319" t="s">
        <v>1633</v>
      </c>
      <c r="Z856" s="319" t="s">
        <v>1633</v>
      </c>
      <c r="AA856" s="319" t="s">
        <v>1874</v>
      </c>
      <c r="AB856" s="319" t="s">
        <v>1633</v>
      </c>
      <c r="AC856" s="320">
        <v>45666</v>
      </c>
      <c r="AD856" s="319"/>
      <c r="AE856" s="319"/>
      <c r="AF856" s="319" t="s">
        <v>1633</v>
      </c>
      <c r="AG856" s="319" t="s">
        <v>3278</v>
      </c>
      <c r="AH856" s="319" t="s">
        <v>3642</v>
      </c>
      <c r="AI856" s="319" t="s">
        <v>3643</v>
      </c>
      <c r="AJ856" s="322">
        <v>3</v>
      </c>
      <c r="AK856" s="319" t="s">
        <v>1960</v>
      </c>
      <c r="AL856" s="323" t="s">
        <v>1877</v>
      </c>
      <c r="AM856" s="319" t="s">
        <v>1633</v>
      </c>
      <c r="AN856" s="319" t="s">
        <v>1633</v>
      </c>
      <c r="AO856" s="319" t="s">
        <v>1633</v>
      </c>
      <c r="AP856" s="183" t="s">
        <v>1880</v>
      </c>
      <c r="AQ856" s="319" t="s">
        <v>1633</v>
      </c>
      <c r="AR856" s="183" t="s">
        <v>1881</v>
      </c>
      <c r="AS856" s="183" t="s">
        <v>1641</v>
      </c>
      <c r="AT856" s="183" t="s">
        <v>1817</v>
      </c>
      <c r="AU856" s="183" t="str">
        <f t="shared" si="26"/>
        <v>BP1</v>
      </c>
      <c r="AV856" s="324">
        <f t="shared" si="27"/>
        <v>8400000</v>
      </c>
    </row>
    <row r="857" spans="1:48" x14ac:dyDescent="0.25">
      <c r="A857" s="319" t="s">
        <v>1867</v>
      </c>
      <c r="B857" s="319" t="s">
        <v>1810</v>
      </c>
      <c r="C857" s="319" t="s">
        <v>1868</v>
      </c>
      <c r="D857" s="319" t="s">
        <v>1888</v>
      </c>
      <c r="E857" s="320">
        <v>45687</v>
      </c>
      <c r="F857" s="319" t="s">
        <v>1633</v>
      </c>
      <c r="G857" s="319" t="s">
        <v>1633</v>
      </c>
      <c r="H857" s="319" t="s">
        <v>3240</v>
      </c>
      <c r="I857" s="319" t="s">
        <v>3677</v>
      </c>
      <c r="J857" s="319" t="s">
        <v>1633</v>
      </c>
      <c r="K857" s="319" t="s">
        <v>454</v>
      </c>
      <c r="L857" s="320">
        <v>45687</v>
      </c>
      <c r="M857" s="319" t="s">
        <v>2006</v>
      </c>
      <c r="N857" s="319" t="s">
        <v>3678</v>
      </c>
      <c r="O857" s="320"/>
      <c r="P857" s="319" t="s">
        <v>3641</v>
      </c>
      <c r="Q857" s="319" t="s">
        <v>1534</v>
      </c>
      <c r="R857" s="322">
        <v>8305610</v>
      </c>
      <c r="S857" s="319" t="s">
        <v>89</v>
      </c>
      <c r="T857" s="321">
        <v>507.77</v>
      </c>
      <c r="U857" s="319" t="s">
        <v>328</v>
      </c>
      <c r="V857" s="319" t="s">
        <v>93</v>
      </c>
      <c r="W857" s="319" t="s">
        <v>1633</v>
      </c>
      <c r="X857" s="319" t="s">
        <v>1633</v>
      </c>
      <c r="Y857" s="319" t="s">
        <v>1633</v>
      </c>
      <c r="Z857" s="319" t="s">
        <v>1633</v>
      </c>
      <c r="AA857" s="319" t="s">
        <v>1874</v>
      </c>
      <c r="AB857" s="319" t="s">
        <v>1633</v>
      </c>
      <c r="AC857" s="320">
        <v>45687</v>
      </c>
      <c r="AD857" s="319"/>
      <c r="AE857" s="319"/>
      <c r="AF857" s="319" t="s">
        <v>1633</v>
      </c>
      <c r="AG857" s="319" t="s">
        <v>3668</v>
      </c>
      <c r="AH857" s="319" t="s">
        <v>3642</v>
      </c>
      <c r="AI857" s="319" t="s">
        <v>3643</v>
      </c>
      <c r="AJ857" s="322">
        <v>2</v>
      </c>
      <c r="AK857" s="319" t="s">
        <v>1709</v>
      </c>
      <c r="AL857" s="323" t="s">
        <v>1877</v>
      </c>
      <c r="AM857" s="319" t="s">
        <v>1633</v>
      </c>
      <c r="AN857" s="319" t="s">
        <v>1633</v>
      </c>
      <c r="AO857" s="319" t="s">
        <v>1633</v>
      </c>
      <c r="AP857" s="183" t="s">
        <v>1880</v>
      </c>
      <c r="AQ857" s="319" t="s">
        <v>1633</v>
      </c>
      <c r="AR857" s="183" t="s">
        <v>1881</v>
      </c>
      <c r="AS857" s="183" t="s">
        <v>1641</v>
      </c>
      <c r="AT857" s="183" t="s">
        <v>1817</v>
      </c>
      <c r="AU857" s="183" t="str">
        <f t="shared" si="26"/>
        <v>BP1</v>
      </c>
      <c r="AV857" s="324">
        <f t="shared" si="27"/>
        <v>8305610</v>
      </c>
    </row>
    <row r="858" spans="1:48" x14ac:dyDescent="0.25">
      <c r="A858" s="319" t="s">
        <v>1867</v>
      </c>
      <c r="B858" s="319" t="s">
        <v>1810</v>
      </c>
      <c r="C858" s="319" t="s">
        <v>1868</v>
      </c>
      <c r="D858" s="319" t="s">
        <v>1888</v>
      </c>
      <c r="E858" s="320">
        <v>45663</v>
      </c>
      <c r="F858" s="319" t="s">
        <v>1633</v>
      </c>
      <c r="G858" s="319" t="s">
        <v>1633</v>
      </c>
      <c r="H858" s="319" t="s">
        <v>3240</v>
      </c>
      <c r="I858" s="319" t="s">
        <v>3679</v>
      </c>
      <c r="J858" s="319" t="s">
        <v>1633</v>
      </c>
      <c r="K858" s="319" t="s">
        <v>454</v>
      </c>
      <c r="L858" s="320">
        <v>45663</v>
      </c>
      <c r="M858" s="319" t="s">
        <v>1906</v>
      </c>
      <c r="N858" s="319" t="s">
        <v>3680</v>
      </c>
      <c r="O858" s="320"/>
      <c r="P858" s="319" t="s">
        <v>3641</v>
      </c>
      <c r="Q858" s="319" t="s">
        <v>1534</v>
      </c>
      <c r="R858" s="322">
        <v>8000000</v>
      </c>
      <c r="S858" s="319" t="s">
        <v>89</v>
      </c>
      <c r="T858" s="321">
        <v>493.64</v>
      </c>
      <c r="U858" s="319" t="s">
        <v>328</v>
      </c>
      <c r="V858" s="319" t="s">
        <v>93</v>
      </c>
      <c r="W858" s="319" t="s">
        <v>1633</v>
      </c>
      <c r="X858" s="319" t="s">
        <v>1633</v>
      </c>
      <c r="Y858" s="319" t="s">
        <v>1633</v>
      </c>
      <c r="Z858" s="319" t="s">
        <v>1633</v>
      </c>
      <c r="AA858" s="319" t="s">
        <v>1874</v>
      </c>
      <c r="AB858" s="319" t="s">
        <v>1633</v>
      </c>
      <c r="AC858" s="320">
        <v>45663</v>
      </c>
      <c r="AD858" s="319"/>
      <c r="AE858" s="319"/>
      <c r="AF858" s="319" t="s">
        <v>1633</v>
      </c>
      <c r="AG858" s="319" t="s">
        <v>3681</v>
      </c>
      <c r="AH858" s="319" t="s">
        <v>3642</v>
      </c>
      <c r="AI858" s="319" t="s">
        <v>3643</v>
      </c>
      <c r="AJ858" s="322">
        <v>1</v>
      </c>
      <c r="AK858" s="319" t="s">
        <v>1960</v>
      </c>
      <c r="AL858" s="323" t="s">
        <v>1877</v>
      </c>
      <c r="AM858" s="319" t="s">
        <v>1633</v>
      </c>
      <c r="AN858" s="319" t="s">
        <v>1633</v>
      </c>
      <c r="AO858" s="319" t="s">
        <v>1633</v>
      </c>
      <c r="AP858" s="183" t="s">
        <v>1880</v>
      </c>
      <c r="AQ858" s="319" t="s">
        <v>1633</v>
      </c>
      <c r="AR858" s="183" t="s">
        <v>1881</v>
      </c>
      <c r="AS858" s="183" t="s">
        <v>1641</v>
      </c>
      <c r="AT858" s="183" t="s">
        <v>1817</v>
      </c>
      <c r="AU858" s="183" t="str">
        <f t="shared" si="26"/>
        <v>BP1</v>
      </c>
      <c r="AV858" s="324">
        <f t="shared" si="27"/>
        <v>8000000</v>
      </c>
    </row>
    <row r="859" spans="1:48" x14ac:dyDescent="0.25">
      <c r="A859" s="319" t="s">
        <v>1867</v>
      </c>
      <c r="B859" s="319" t="s">
        <v>1810</v>
      </c>
      <c r="C859" s="319" t="s">
        <v>1868</v>
      </c>
      <c r="D859" s="319" t="s">
        <v>1882</v>
      </c>
      <c r="E859" s="320">
        <v>45663</v>
      </c>
      <c r="F859" s="319" t="s">
        <v>1946</v>
      </c>
      <c r="G859" s="319" t="s">
        <v>1884</v>
      </c>
      <c r="H859" s="319" t="s">
        <v>1581</v>
      </c>
      <c r="I859" s="319" t="s">
        <v>1947</v>
      </c>
      <c r="J859" s="319" t="s">
        <v>1633</v>
      </c>
      <c r="K859" s="319" t="s">
        <v>1373</v>
      </c>
      <c r="L859" s="320">
        <v>45656</v>
      </c>
      <c r="M859" s="319" t="s">
        <v>1886</v>
      </c>
      <c r="N859" s="319" t="s">
        <v>1948</v>
      </c>
      <c r="O859" s="320"/>
      <c r="P859" s="319" t="s">
        <v>3641</v>
      </c>
      <c r="Q859" s="319" t="s">
        <v>1534</v>
      </c>
      <c r="R859" s="322">
        <v>6992298</v>
      </c>
      <c r="S859" s="319" t="s">
        <v>89</v>
      </c>
      <c r="T859" s="321">
        <v>431.46</v>
      </c>
      <c r="U859" s="319" t="s">
        <v>328</v>
      </c>
      <c r="V859" s="319" t="s">
        <v>93</v>
      </c>
      <c r="W859" s="319" t="s">
        <v>1633</v>
      </c>
      <c r="X859" s="319" t="s">
        <v>1633</v>
      </c>
      <c r="Y859" s="319" t="s">
        <v>1633</v>
      </c>
      <c r="Z859" s="319" t="s">
        <v>1633</v>
      </c>
      <c r="AA859" s="319" t="s">
        <v>1874</v>
      </c>
      <c r="AB859" s="319" t="s">
        <v>1633</v>
      </c>
      <c r="AC859" s="320">
        <v>45663</v>
      </c>
      <c r="AD859" s="319"/>
      <c r="AE859" s="319"/>
      <c r="AF859" s="319" t="s">
        <v>1633</v>
      </c>
      <c r="AG859" s="319" t="s">
        <v>1633</v>
      </c>
      <c r="AH859" s="319" t="s">
        <v>3642</v>
      </c>
      <c r="AI859" s="319" t="s">
        <v>3643</v>
      </c>
      <c r="AJ859" s="325">
        <v>0</v>
      </c>
      <c r="AK859" s="319" t="s">
        <v>1633</v>
      </c>
      <c r="AL859" s="319" t="s">
        <v>1633</v>
      </c>
      <c r="AM859" s="319" t="s">
        <v>1633</v>
      </c>
      <c r="AN859" s="319" t="s">
        <v>1633</v>
      </c>
      <c r="AO859" s="319" t="s">
        <v>1633</v>
      </c>
      <c r="AP859" s="183" t="s">
        <v>1880</v>
      </c>
      <c r="AQ859" s="319" t="s">
        <v>1633</v>
      </c>
      <c r="AR859" s="183" t="s">
        <v>1881</v>
      </c>
      <c r="AS859" s="183" t="s">
        <v>1636</v>
      </c>
      <c r="AT859" s="183" t="s">
        <v>1817</v>
      </c>
      <c r="AU859" s="183" t="str">
        <f t="shared" si="26"/>
        <v>BP1</v>
      </c>
      <c r="AV859" s="324">
        <f t="shared" si="27"/>
        <v>6992298</v>
      </c>
    </row>
    <row r="860" spans="1:48" x14ac:dyDescent="0.25">
      <c r="A860" s="319" t="s">
        <v>1867</v>
      </c>
      <c r="B860" s="319" t="s">
        <v>1810</v>
      </c>
      <c r="C860" s="319" t="s">
        <v>1868</v>
      </c>
      <c r="D860" s="319" t="s">
        <v>1888</v>
      </c>
      <c r="E860" s="320">
        <v>45666</v>
      </c>
      <c r="F860" s="319" t="s">
        <v>1633</v>
      </c>
      <c r="G860" s="319" t="s">
        <v>1633</v>
      </c>
      <c r="H860" s="319" t="s">
        <v>3240</v>
      </c>
      <c r="I860" s="319" t="s">
        <v>3682</v>
      </c>
      <c r="J860" s="319" t="s">
        <v>1633</v>
      </c>
      <c r="K860" s="319" t="s">
        <v>454</v>
      </c>
      <c r="L860" s="320">
        <v>45666</v>
      </c>
      <c r="M860" s="319" t="s">
        <v>1983</v>
      </c>
      <c r="N860" s="319" t="s">
        <v>3683</v>
      </c>
      <c r="O860" s="320"/>
      <c r="P860" s="319" t="s">
        <v>3641</v>
      </c>
      <c r="Q860" s="319" t="s">
        <v>1534</v>
      </c>
      <c r="R860" s="322">
        <v>6417000</v>
      </c>
      <c r="S860" s="319" t="s">
        <v>89</v>
      </c>
      <c r="T860" s="321">
        <v>396.28</v>
      </c>
      <c r="U860" s="319" t="s">
        <v>328</v>
      </c>
      <c r="V860" s="319" t="s">
        <v>93</v>
      </c>
      <c r="W860" s="319" t="s">
        <v>1633</v>
      </c>
      <c r="X860" s="319" t="s">
        <v>1633</v>
      </c>
      <c r="Y860" s="319" t="s">
        <v>1633</v>
      </c>
      <c r="Z860" s="319" t="s">
        <v>1633</v>
      </c>
      <c r="AA860" s="319" t="s">
        <v>1874</v>
      </c>
      <c r="AB860" s="319" t="s">
        <v>1633</v>
      </c>
      <c r="AC860" s="320">
        <v>45666</v>
      </c>
      <c r="AD860" s="319"/>
      <c r="AE860" s="319"/>
      <c r="AF860" s="319" t="s">
        <v>1633</v>
      </c>
      <c r="AG860" s="319" t="s">
        <v>3684</v>
      </c>
      <c r="AH860" s="319" t="s">
        <v>3642</v>
      </c>
      <c r="AI860" s="319" t="s">
        <v>3643</v>
      </c>
      <c r="AJ860" s="322">
        <v>25</v>
      </c>
      <c r="AK860" s="319" t="s">
        <v>1709</v>
      </c>
      <c r="AL860" s="323" t="s">
        <v>1877</v>
      </c>
      <c r="AM860" s="319" t="s">
        <v>1633</v>
      </c>
      <c r="AN860" s="319" t="s">
        <v>1633</v>
      </c>
      <c r="AO860" s="319" t="s">
        <v>1633</v>
      </c>
      <c r="AP860" s="183" t="s">
        <v>1880</v>
      </c>
      <c r="AQ860" s="319" t="s">
        <v>1633</v>
      </c>
      <c r="AR860" s="183" t="s">
        <v>1881</v>
      </c>
      <c r="AS860" s="183" t="s">
        <v>1641</v>
      </c>
      <c r="AT860" s="183" t="s">
        <v>1817</v>
      </c>
      <c r="AU860" s="183" t="str">
        <f t="shared" si="26"/>
        <v>BP1</v>
      </c>
      <c r="AV860" s="324">
        <f t="shared" si="27"/>
        <v>6417000</v>
      </c>
    </row>
    <row r="861" spans="1:48" x14ac:dyDescent="0.25">
      <c r="A861" s="319" t="s">
        <v>1867</v>
      </c>
      <c r="B861" s="319" t="s">
        <v>1810</v>
      </c>
      <c r="C861" s="319" t="s">
        <v>1868</v>
      </c>
      <c r="D861" s="319" t="s">
        <v>1882</v>
      </c>
      <c r="E861" s="320">
        <v>45667</v>
      </c>
      <c r="F861" s="319" t="s">
        <v>1938</v>
      </c>
      <c r="G861" s="319" t="s">
        <v>1884</v>
      </c>
      <c r="H861" s="319" t="s">
        <v>1582</v>
      </c>
      <c r="I861" s="319" t="s">
        <v>1939</v>
      </c>
      <c r="J861" s="319" t="s">
        <v>1633</v>
      </c>
      <c r="K861" s="319" t="s">
        <v>1374</v>
      </c>
      <c r="L861" s="320">
        <v>45667</v>
      </c>
      <c r="M861" s="319" t="s">
        <v>1886</v>
      </c>
      <c r="N861" s="319" t="s">
        <v>1940</v>
      </c>
      <c r="O861" s="320"/>
      <c r="P861" s="319" t="s">
        <v>3641</v>
      </c>
      <c r="Q861" s="319" t="s">
        <v>1534</v>
      </c>
      <c r="R861" s="322">
        <v>6263800</v>
      </c>
      <c r="S861" s="319" t="s">
        <v>89</v>
      </c>
      <c r="T861" s="321">
        <v>386.82</v>
      </c>
      <c r="U861" s="319" t="s">
        <v>328</v>
      </c>
      <c r="V861" s="319" t="s">
        <v>93</v>
      </c>
      <c r="W861" s="319" t="s">
        <v>1633</v>
      </c>
      <c r="X861" s="319" t="s">
        <v>1633</v>
      </c>
      <c r="Y861" s="319" t="s">
        <v>1633</v>
      </c>
      <c r="Z861" s="319" t="s">
        <v>1633</v>
      </c>
      <c r="AA861" s="319" t="s">
        <v>1874</v>
      </c>
      <c r="AB861" s="319" t="s">
        <v>1633</v>
      </c>
      <c r="AC861" s="320">
        <v>45667</v>
      </c>
      <c r="AD861" s="319"/>
      <c r="AE861" s="319"/>
      <c r="AF861" s="319" t="s">
        <v>1633</v>
      </c>
      <c r="AG861" s="319" t="s">
        <v>1633</v>
      </c>
      <c r="AH861" s="319" t="s">
        <v>3642</v>
      </c>
      <c r="AI861" s="319" t="s">
        <v>3643</v>
      </c>
      <c r="AJ861" s="325">
        <v>0</v>
      </c>
      <c r="AK861" s="319" t="s">
        <v>1633</v>
      </c>
      <c r="AL861" s="319" t="s">
        <v>1633</v>
      </c>
      <c r="AM861" s="319" t="s">
        <v>1633</v>
      </c>
      <c r="AN861" s="319" t="s">
        <v>1633</v>
      </c>
      <c r="AO861" s="319" t="s">
        <v>1633</v>
      </c>
      <c r="AP861" s="183" t="s">
        <v>1880</v>
      </c>
      <c r="AQ861" s="319" t="s">
        <v>1633</v>
      </c>
      <c r="AR861" s="183" t="s">
        <v>1881</v>
      </c>
      <c r="AS861" s="183" t="s">
        <v>1640</v>
      </c>
      <c r="AT861" s="183" t="s">
        <v>1817</v>
      </c>
      <c r="AU861" s="183" t="str">
        <f t="shared" si="26"/>
        <v>BP1</v>
      </c>
      <c r="AV861" s="324">
        <f t="shared" si="27"/>
        <v>6263800</v>
      </c>
    </row>
    <row r="862" spans="1:48" x14ac:dyDescent="0.25">
      <c r="A862" s="319" t="s">
        <v>1867</v>
      </c>
      <c r="B862" s="319" t="s">
        <v>1810</v>
      </c>
      <c r="C862" s="319" t="s">
        <v>1868</v>
      </c>
      <c r="D862" s="319" t="s">
        <v>1888</v>
      </c>
      <c r="E862" s="320">
        <v>45663</v>
      </c>
      <c r="F862" s="319" t="s">
        <v>1633</v>
      </c>
      <c r="G862" s="319" t="s">
        <v>1633</v>
      </c>
      <c r="H862" s="319" t="s">
        <v>3240</v>
      </c>
      <c r="I862" s="319" t="s">
        <v>3685</v>
      </c>
      <c r="J862" s="319" t="s">
        <v>1633</v>
      </c>
      <c r="K862" s="319" t="s">
        <v>454</v>
      </c>
      <c r="L862" s="320">
        <v>45663</v>
      </c>
      <c r="M862" s="319" t="s">
        <v>1906</v>
      </c>
      <c r="N862" s="319" t="s">
        <v>3686</v>
      </c>
      <c r="O862" s="320"/>
      <c r="P862" s="319" t="s">
        <v>3641</v>
      </c>
      <c r="Q862" s="319" t="s">
        <v>1534</v>
      </c>
      <c r="R862" s="322">
        <v>6000000</v>
      </c>
      <c r="S862" s="319" t="s">
        <v>89</v>
      </c>
      <c r="T862" s="321">
        <v>370.23</v>
      </c>
      <c r="U862" s="319" t="s">
        <v>328</v>
      </c>
      <c r="V862" s="319" t="s">
        <v>93</v>
      </c>
      <c r="W862" s="319" t="s">
        <v>1633</v>
      </c>
      <c r="X862" s="319" t="s">
        <v>1633</v>
      </c>
      <c r="Y862" s="319" t="s">
        <v>1633</v>
      </c>
      <c r="Z862" s="319" t="s">
        <v>1633</v>
      </c>
      <c r="AA862" s="319" t="s">
        <v>1874</v>
      </c>
      <c r="AB862" s="319" t="s">
        <v>1633</v>
      </c>
      <c r="AC862" s="320">
        <v>45663</v>
      </c>
      <c r="AD862" s="319"/>
      <c r="AE862" s="319"/>
      <c r="AF862" s="319" t="s">
        <v>1633</v>
      </c>
      <c r="AG862" s="319" t="s">
        <v>3687</v>
      </c>
      <c r="AH862" s="319" t="s">
        <v>3642</v>
      </c>
      <c r="AI862" s="319" t="s">
        <v>3643</v>
      </c>
      <c r="AJ862" s="322">
        <v>1</v>
      </c>
      <c r="AK862" s="319" t="s">
        <v>1960</v>
      </c>
      <c r="AL862" s="323" t="s">
        <v>1877</v>
      </c>
      <c r="AM862" s="319" t="s">
        <v>1633</v>
      </c>
      <c r="AN862" s="319" t="s">
        <v>1633</v>
      </c>
      <c r="AO862" s="319" t="s">
        <v>1633</v>
      </c>
      <c r="AP862" s="183" t="s">
        <v>1880</v>
      </c>
      <c r="AQ862" s="319" t="s">
        <v>1633</v>
      </c>
      <c r="AR862" s="183" t="s">
        <v>1881</v>
      </c>
      <c r="AS862" s="183" t="s">
        <v>1641</v>
      </c>
      <c r="AT862" s="183" t="s">
        <v>1817</v>
      </c>
      <c r="AU862" s="183" t="str">
        <f t="shared" si="26"/>
        <v>BP1</v>
      </c>
      <c r="AV862" s="324">
        <f t="shared" si="27"/>
        <v>6000000</v>
      </c>
    </row>
    <row r="863" spans="1:48" x14ac:dyDescent="0.25">
      <c r="A863" s="319" t="s">
        <v>1867</v>
      </c>
      <c r="B863" s="319" t="s">
        <v>1810</v>
      </c>
      <c r="C863" s="319" t="s">
        <v>1868</v>
      </c>
      <c r="D863" s="319" t="s">
        <v>1888</v>
      </c>
      <c r="E863" s="320">
        <v>45673</v>
      </c>
      <c r="F863" s="319" t="s">
        <v>1633</v>
      </c>
      <c r="G863" s="319" t="s">
        <v>1633</v>
      </c>
      <c r="H863" s="319" t="s">
        <v>3240</v>
      </c>
      <c r="I863" s="319" t="s">
        <v>3688</v>
      </c>
      <c r="J863" s="319" t="s">
        <v>1633</v>
      </c>
      <c r="K863" s="319" t="s">
        <v>454</v>
      </c>
      <c r="L863" s="320">
        <v>45673</v>
      </c>
      <c r="M863" s="319" t="s">
        <v>1934</v>
      </c>
      <c r="N863" s="319" t="s">
        <v>3689</v>
      </c>
      <c r="O863" s="320"/>
      <c r="P863" s="319" t="s">
        <v>3641</v>
      </c>
      <c r="Q863" s="319" t="s">
        <v>1534</v>
      </c>
      <c r="R863" s="322">
        <v>5600000</v>
      </c>
      <c r="S863" s="319" t="s">
        <v>89</v>
      </c>
      <c r="T863" s="321">
        <v>345.7</v>
      </c>
      <c r="U863" s="319" t="s">
        <v>328</v>
      </c>
      <c r="V863" s="319" t="s">
        <v>93</v>
      </c>
      <c r="W863" s="319" t="s">
        <v>1633</v>
      </c>
      <c r="X863" s="319" t="s">
        <v>1633</v>
      </c>
      <c r="Y863" s="319" t="s">
        <v>1633</v>
      </c>
      <c r="Z863" s="319" t="s">
        <v>1633</v>
      </c>
      <c r="AA863" s="319" t="s">
        <v>1874</v>
      </c>
      <c r="AB863" s="319" t="s">
        <v>1633</v>
      </c>
      <c r="AC863" s="320">
        <v>45673</v>
      </c>
      <c r="AD863" s="319"/>
      <c r="AE863" s="319"/>
      <c r="AF863" s="319" t="s">
        <v>1633</v>
      </c>
      <c r="AG863" s="319" t="s">
        <v>3278</v>
      </c>
      <c r="AH863" s="319" t="s">
        <v>3642</v>
      </c>
      <c r="AI863" s="319" t="s">
        <v>3643</v>
      </c>
      <c r="AJ863" s="322">
        <v>2</v>
      </c>
      <c r="AK863" s="319" t="s">
        <v>1960</v>
      </c>
      <c r="AL863" s="323" t="s">
        <v>1877</v>
      </c>
      <c r="AM863" s="319" t="s">
        <v>1633</v>
      </c>
      <c r="AN863" s="319" t="s">
        <v>1633</v>
      </c>
      <c r="AO863" s="319" t="s">
        <v>1633</v>
      </c>
      <c r="AP863" s="183" t="s">
        <v>1880</v>
      </c>
      <c r="AQ863" s="319" t="s">
        <v>1633</v>
      </c>
      <c r="AR863" s="183" t="s">
        <v>1881</v>
      </c>
      <c r="AS863" s="183" t="s">
        <v>1641</v>
      </c>
      <c r="AT863" s="183" t="s">
        <v>1817</v>
      </c>
      <c r="AU863" s="183" t="str">
        <f t="shared" si="26"/>
        <v>BP1</v>
      </c>
      <c r="AV863" s="324">
        <f t="shared" si="27"/>
        <v>5600000</v>
      </c>
    </row>
    <row r="864" spans="1:48" x14ac:dyDescent="0.25">
      <c r="A864" s="319" t="s">
        <v>1867</v>
      </c>
      <c r="B864" s="319" t="s">
        <v>1810</v>
      </c>
      <c r="C864" s="319" t="s">
        <v>1868</v>
      </c>
      <c r="D864" s="319" t="s">
        <v>1869</v>
      </c>
      <c r="E864" s="320">
        <v>45682</v>
      </c>
      <c r="F864" s="319" t="s">
        <v>3690</v>
      </c>
      <c r="G864" s="319" t="s">
        <v>1633</v>
      </c>
      <c r="H864" s="319" t="s">
        <v>3280</v>
      </c>
      <c r="I864" s="319" t="s">
        <v>3691</v>
      </c>
      <c r="J864" s="319" t="s">
        <v>1633</v>
      </c>
      <c r="K864" s="319" t="s">
        <v>644</v>
      </c>
      <c r="L864" s="320">
        <v>45682</v>
      </c>
      <c r="M864" s="319" t="s">
        <v>2038</v>
      </c>
      <c r="N864" s="319" t="s">
        <v>1633</v>
      </c>
      <c r="O864" s="320"/>
      <c r="P864" s="319" t="s">
        <v>3641</v>
      </c>
      <c r="Q864" s="319" t="s">
        <v>89</v>
      </c>
      <c r="R864" s="321">
        <v>288.39</v>
      </c>
      <c r="S864" s="319" t="s">
        <v>89</v>
      </c>
      <c r="T864" s="321">
        <v>288.39</v>
      </c>
      <c r="U864" s="319" t="s">
        <v>328</v>
      </c>
      <c r="V864" s="319" t="s">
        <v>93</v>
      </c>
      <c r="W864" s="319" t="s">
        <v>1633</v>
      </c>
      <c r="X864" s="319" t="s">
        <v>1633</v>
      </c>
      <c r="Y864" s="319" t="s">
        <v>1633</v>
      </c>
      <c r="Z864" s="319" t="s">
        <v>1633</v>
      </c>
      <c r="AA864" s="319" t="s">
        <v>1874</v>
      </c>
      <c r="AB864" s="319" t="s">
        <v>1633</v>
      </c>
      <c r="AC864" s="320">
        <v>45682</v>
      </c>
      <c r="AD864" s="319"/>
      <c r="AE864" s="319"/>
      <c r="AF864" s="319" t="s">
        <v>1633</v>
      </c>
      <c r="AG864" s="319" t="s">
        <v>1633</v>
      </c>
      <c r="AH864" s="319" t="s">
        <v>3642</v>
      </c>
      <c r="AI864" s="319" t="s">
        <v>3643</v>
      </c>
      <c r="AJ864" s="322">
        <v>1</v>
      </c>
      <c r="AK864" s="319" t="s">
        <v>1709</v>
      </c>
      <c r="AL864" s="323" t="s">
        <v>1877</v>
      </c>
      <c r="AM864" s="319" t="s">
        <v>3390</v>
      </c>
      <c r="AN864" s="319" t="s">
        <v>3391</v>
      </c>
      <c r="AO864" s="319" t="s">
        <v>1633</v>
      </c>
      <c r="AP864" s="183" t="s">
        <v>1880</v>
      </c>
      <c r="AQ864" s="319" t="s">
        <v>1633</v>
      </c>
      <c r="AR864" s="183" t="s">
        <v>1881</v>
      </c>
      <c r="AS864" s="183" t="s">
        <v>1641</v>
      </c>
      <c r="AT864" s="183" t="s">
        <v>1817</v>
      </c>
      <c r="AU864" s="183" t="str">
        <f t="shared" si="26"/>
        <v>BP1</v>
      </c>
      <c r="AV864" s="324">
        <f t="shared" si="27"/>
        <v>4758435</v>
      </c>
    </row>
    <row r="865" spans="1:48" x14ac:dyDescent="0.25">
      <c r="A865" s="319" t="s">
        <v>1867</v>
      </c>
      <c r="B865" s="319" t="s">
        <v>1810</v>
      </c>
      <c r="C865" s="319" t="s">
        <v>1868</v>
      </c>
      <c r="D865" s="319" t="s">
        <v>1888</v>
      </c>
      <c r="E865" s="320">
        <v>45660</v>
      </c>
      <c r="F865" s="319" t="s">
        <v>1633</v>
      </c>
      <c r="G865" s="319" t="s">
        <v>1633</v>
      </c>
      <c r="H865" s="319" t="s">
        <v>3240</v>
      </c>
      <c r="I865" s="319" t="s">
        <v>3245</v>
      </c>
      <c r="J865" s="319" t="s">
        <v>1633</v>
      </c>
      <c r="K865" s="319" t="s">
        <v>454</v>
      </c>
      <c r="L865" s="320">
        <v>45660</v>
      </c>
      <c r="M865" s="319" t="s">
        <v>1922</v>
      </c>
      <c r="N865" s="319" t="s">
        <v>3246</v>
      </c>
      <c r="O865" s="320"/>
      <c r="P865" s="319" t="s">
        <v>3641</v>
      </c>
      <c r="Q865" s="319" t="s">
        <v>1534</v>
      </c>
      <c r="R865" s="322">
        <v>3990000</v>
      </c>
      <c r="S865" s="319" t="s">
        <v>89</v>
      </c>
      <c r="T865" s="321">
        <v>246.2</v>
      </c>
      <c r="U865" s="319" t="s">
        <v>328</v>
      </c>
      <c r="V865" s="319" t="s">
        <v>93</v>
      </c>
      <c r="W865" s="319" t="s">
        <v>1633</v>
      </c>
      <c r="X865" s="319" t="s">
        <v>1633</v>
      </c>
      <c r="Y865" s="319" t="s">
        <v>1633</v>
      </c>
      <c r="Z865" s="319" t="s">
        <v>1633</v>
      </c>
      <c r="AA865" s="319" t="s">
        <v>1874</v>
      </c>
      <c r="AB865" s="319" t="s">
        <v>1633</v>
      </c>
      <c r="AC865" s="320">
        <v>45660</v>
      </c>
      <c r="AD865" s="319"/>
      <c r="AE865" s="319"/>
      <c r="AF865" s="319" t="s">
        <v>1633</v>
      </c>
      <c r="AG865" s="319" t="s">
        <v>3247</v>
      </c>
      <c r="AH865" s="319" t="s">
        <v>3642</v>
      </c>
      <c r="AI865" s="319" t="s">
        <v>3643</v>
      </c>
      <c r="AJ865" s="322">
        <v>19</v>
      </c>
      <c r="AK865" s="319" t="s">
        <v>1980</v>
      </c>
      <c r="AL865" s="323" t="s">
        <v>1877</v>
      </c>
      <c r="AM865" s="319" t="s">
        <v>1633</v>
      </c>
      <c r="AN865" s="319" t="s">
        <v>1633</v>
      </c>
      <c r="AO865" s="319" t="s">
        <v>1633</v>
      </c>
      <c r="AP865" s="183" t="s">
        <v>1880</v>
      </c>
      <c r="AQ865" s="319" t="s">
        <v>1633</v>
      </c>
      <c r="AR865" s="183" t="s">
        <v>1881</v>
      </c>
      <c r="AS865" s="183" t="s">
        <v>1641</v>
      </c>
      <c r="AT865" s="183" t="s">
        <v>1817</v>
      </c>
      <c r="AU865" s="183" t="str">
        <f t="shared" si="26"/>
        <v>BP1</v>
      </c>
      <c r="AV865" s="324">
        <f t="shared" si="27"/>
        <v>3990000</v>
      </c>
    </row>
    <row r="866" spans="1:48" x14ac:dyDescent="0.25">
      <c r="A866" s="319" t="s">
        <v>1867</v>
      </c>
      <c r="B866" s="319" t="s">
        <v>1810</v>
      </c>
      <c r="C866" s="319" t="s">
        <v>1868</v>
      </c>
      <c r="D866" s="319" t="s">
        <v>1882</v>
      </c>
      <c r="E866" s="320">
        <v>45681</v>
      </c>
      <c r="F866" s="319" t="s">
        <v>1883</v>
      </c>
      <c r="G866" s="319" t="s">
        <v>1884</v>
      </c>
      <c r="H866" s="319" t="s">
        <v>1580</v>
      </c>
      <c r="I866" s="319" t="s">
        <v>1885</v>
      </c>
      <c r="J866" s="319" t="s">
        <v>1633</v>
      </c>
      <c r="K866" s="319" t="s">
        <v>1372</v>
      </c>
      <c r="L866" s="320">
        <v>45681</v>
      </c>
      <c r="M866" s="319" t="s">
        <v>1886</v>
      </c>
      <c r="N866" s="319" t="s">
        <v>1887</v>
      </c>
      <c r="O866" s="320"/>
      <c r="P866" s="319" t="s">
        <v>3641</v>
      </c>
      <c r="Q866" s="319" t="s">
        <v>1534</v>
      </c>
      <c r="R866" s="322">
        <v>3591420</v>
      </c>
      <c r="S866" s="319" t="s">
        <v>89</v>
      </c>
      <c r="T866" s="321">
        <v>220.04</v>
      </c>
      <c r="U866" s="319" t="s">
        <v>328</v>
      </c>
      <c r="V866" s="319" t="s">
        <v>93</v>
      </c>
      <c r="W866" s="319" t="s">
        <v>1633</v>
      </c>
      <c r="X866" s="319" t="s">
        <v>1633</v>
      </c>
      <c r="Y866" s="319" t="s">
        <v>1633</v>
      </c>
      <c r="Z866" s="319" t="s">
        <v>1633</v>
      </c>
      <c r="AA866" s="319" t="s">
        <v>1874</v>
      </c>
      <c r="AB866" s="319" t="s">
        <v>1633</v>
      </c>
      <c r="AC866" s="320">
        <v>45681</v>
      </c>
      <c r="AD866" s="319"/>
      <c r="AE866" s="319"/>
      <c r="AF866" s="319" t="s">
        <v>1633</v>
      </c>
      <c r="AG866" s="319" t="s">
        <v>1633</v>
      </c>
      <c r="AH866" s="319" t="s">
        <v>3642</v>
      </c>
      <c r="AI866" s="319" t="s">
        <v>3643</v>
      </c>
      <c r="AJ866" s="325">
        <v>0</v>
      </c>
      <c r="AK866" s="319" t="s">
        <v>1633</v>
      </c>
      <c r="AL866" s="319" t="s">
        <v>1633</v>
      </c>
      <c r="AM866" s="319" t="s">
        <v>1633</v>
      </c>
      <c r="AN866" s="319" t="s">
        <v>1633</v>
      </c>
      <c r="AO866" s="319" t="s">
        <v>1633</v>
      </c>
      <c r="AP866" s="183" t="s">
        <v>1880</v>
      </c>
      <c r="AQ866" s="319" t="s">
        <v>1633</v>
      </c>
      <c r="AR866" s="183" t="s">
        <v>1881</v>
      </c>
      <c r="AS866" s="183" t="s">
        <v>1636</v>
      </c>
      <c r="AT866" s="183" t="s">
        <v>1817</v>
      </c>
      <c r="AU866" s="183" t="str">
        <f t="shared" si="26"/>
        <v>BP1</v>
      </c>
      <c r="AV866" s="324">
        <f t="shared" si="27"/>
        <v>3591420</v>
      </c>
    </row>
    <row r="867" spans="1:48" x14ac:dyDescent="0.25">
      <c r="A867" s="319" t="s">
        <v>1867</v>
      </c>
      <c r="B867" s="319" t="s">
        <v>1810</v>
      </c>
      <c r="C867" s="319" t="s">
        <v>1868</v>
      </c>
      <c r="D867" s="319" t="s">
        <v>1869</v>
      </c>
      <c r="E867" s="320">
        <v>45663</v>
      </c>
      <c r="F867" s="319" t="s">
        <v>3692</v>
      </c>
      <c r="G867" s="319" t="s">
        <v>1633</v>
      </c>
      <c r="H867" s="319" t="s">
        <v>3280</v>
      </c>
      <c r="I867" s="319" t="s">
        <v>3693</v>
      </c>
      <c r="J867" s="319" t="s">
        <v>1633</v>
      </c>
      <c r="K867" s="319" t="s">
        <v>644</v>
      </c>
      <c r="L867" s="320">
        <v>45663</v>
      </c>
      <c r="M867" s="319" t="s">
        <v>1906</v>
      </c>
      <c r="N867" s="319" t="s">
        <v>1633</v>
      </c>
      <c r="O867" s="320"/>
      <c r="P867" s="319" t="s">
        <v>3641</v>
      </c>
      <c r="Q867" s="319" t="s">
        <v>89</v>
      </c>
      <c r="R867" s="321">
        <v>208.54</v>
      </c>
      <c r="S867" s="319" t="s">
        <v>89</v>
      </c>
      <c r="T867" s="321">
        <v>208.54</v>
      </c>
      <c r="U867" s="319" t="s">
        <v>328</v>
      </c>
      <c r="V867" s="319" t="s">
        <v>93</v>
      </c>
      <c r="W867" s="319" t="s">
        <v>1633</v>
      </c>
      <c r="X867" s="319" t="s">
        <v>1633</v>
      </c>
      <c r="Y867" s="319" t="s">
        <v>1633</v>
      </c>
      <c r="Z867" s="319" t="s">
        <v>1633</v>
      </c>
      <c r="AA867" s="319" t="s">
        <v>1874</v>
      </c>
      <c r="AB867" s="319" t="s">
        <v>1633</v>
      </c>
      <c r="AC867" s="320">
        <v>45663</v>
      </c>
      <c r="AD867" s="319"/>
      <c r="AE867" s="319"/>
      <c r="AF867" s="319" t="s">
        <v>1633</v>
      </c>
      <c r="AG867" s="319" t="s">
        <v>1633</v>
      </c>
      <c r="AH867" s="319" t="s">
        <v>3642</v>
      </c>
      <c r="AI867" s="319" t="s">
        <v>3643</v>
      </c>
      <c r="AJ867" s="322">
        <v>2</v>
      </c>
      <c r="AK867" s="319" t="s">
        <v>1709</v>
      </c>
      <c r="AL867" s="323" t="s">
        <v>1877</v>
      </c>
      <c r="AM867" s="319" t="s">
        <v>2675</v>
      </c>
      <c r="AN867" s="319" t="s">
        <v>2676</v>
      </c>
      <c r="AO867" s="319" t="s">
        <v>1633</v>
      </c>
      <c r="AP867" s="183" t="s">
        <v>1880</v>
      </c>
      <c r="AQ867" s="319" t="s">
        <v>1633</v>
      </c>
      <c r="AR867" s="183" t="s">
        <v>1881</v>
      </c>
      <c r="AS867" s="183" t="s">
        <v>1641</v>
      </c>
      <c r="AT867" s="183" t="s">
        <v>1817</v>
      </c>
      <c r="AU867" s="183" t="str">
        <f t="shared" si="26"/>
        <v>BP1</v>
      </c>
      <c r="AV867" s="324">
        <f t="shared" si="27"/>
        <v>3440910</v>
      </c>
    </row>
    <row r="868" spans="1:48" x14ac:dyDescent="0.25">
      <c r="A868" s="319" t="s">
        <v>1867</v>
      </c>
      <c r="B868" s="319" t="s">
        <v>1810</v>
      </c>
      <c r="C868" s="319" t="s">
        <v>1868</v>
      </c>
      <c r="D868" s="319" t="s">
        <v>1888</v>
      </c>
      <c r="E868" s="320">
        <v>45680</v>
      </c>
      <c r="F868" s="319" t="s">
        <v>3694</v>
      </c>
      <c r="G868" s="319" t="s">
        <v>1633</v>
      </c>
      <c r="H868" s="319" t="s">
        <v>3259</v>
      </c>
      <c r="I868" s="319" t="s">
        <v>1957</v>
      </c>
      <c r="J868" s="319" t="s">
        <v>1633</v>
      </c>
      <c r="K868" s="319" t="s">
        <v>448</v>
      </c>
      <c r="L868" s="320">
        <v>45680</v>
      </c>
      <c r="M868" s="319" t="s">
        <v>1912</v>
      </c>
      <c r="N868" s="319" t="s">
        <v>1958</v>
      </c>
      <c r="O868" s="320"/>
      <c r="P868" s="319" t="s">
        <v>3641</v>
      </c>
      <c r="Q868" s="319" t="s">
        <v>1534</v>
      </c>
      <c r="R868" s="322">
        <v>3300713</v>
      </c>
      <c r="S868" s="319" t="s">
        <v>89</v>
      </c>
      <c r="T868" s="321">
        <v>202.22</v>
      </c>
      <c r="U868" s="319" t="s">
        <v>328</v>
      </c>
      <c r="V868" s="319" t="s">
        <v>93</v>
      </c>
      <c r="W868" s="319" t="s">
        <v>1633</v>
      </c>
      <c r="X868" s="319" t="s">
        <v>1633</v>
      </c>
      <c r="Y868" s="319" t="s">
        <v>1633</v>
      </c>
      <c r="Z868" s="319" t="s">
        <v>1633</v>
      </c>
      <c r="AA868" s="319" t="s">
        <v>1874</v>
      </c>
      <c r="AB868" s="319" t="s">
        <v>1633</v>
      </c>
      <c r="AC868" s="320">
        <v>45680</v>
      </c>
      <c r="AD868" s="319"/>
      <c r="AE868" s="319"/>
      <c r="AF868" s="319" t="s">
        <v>1633</v>
      </c>
      <c r="AG868" s="319" t="s">
        <v>1959</v>
      </c>
      <c r="AH868" s="319" t="s">
        <v>3642</v>
      </c>
      <c r="AI868" s="319" t="s">
        <v>3643</v>
      </c>
      <c r="AJ868" s="322">
        <v>1</v>
      </c>
      <c r="AK868" s="319" t="s">
        <v>1960</v>
      </c>
      <c r="AL868" s="323" t="s">
        <v>1877</v>
      </c>
      <c r="AM868" s="319" t="s">
        <v>1633</v>
      </c>
      <c r="AN868" s="319" t="s">
        <v>1633</v>
      </c>
      <c r="AO868" s="319" t="s">
        <v>1633</v>
      </c>
      <c r="AP868" s="183" t="s">
        <v>1880</v>
      </c>
      <c r="AQ868" s="319" t="s">
        <v>1633</v>
      </c>
      <c r="AR868" s="183" t="s">
        <v>1881</v>
      </c>
      <c r="AS868" s="183" t="s">
        <v>448</v>
      </c>
      <c r="AT868" s="183" t="s">
        <v>1817</v>
      </c>
      <c r="AU868" s="183" t="str">
        <f t="shared" si="26"/>
        <v>BP1</v>
      </c>
      <c r="AV868" s="324">
        <f t="shared" si="27"/>
        <v>3300713</v>
      </c>
    </row>
    <row r="869" spans="1:48" x14ac:dyDescent="0.25">
      <c r="A869" s="319" t="s">
        <v>1867</v>
      </c>
      <c r="B869" s="319" t="s">
        <v>1810</v>
      </c>
      <c r="C869" s="319" t="s">
        <v>1868</v>
      </c>
      <c r="D869" s="319" t="s">
        <v>1869</v>
      </c>
      <c r="E869" s="320">
        <v>45663</v>
      </c>
      <c r="F869" s="319" t="s">
        <v>3695</v>
      </c>
      <c r="G869" s="319" t="s">
        <v>1633</v>
      </c>
      <c r="H869" s="319" t="s">
        <v>3280</v>
      </c>
      <c r="I869" s="319" t="s">
        <v>3696</v>
      </c>
      <c r="J869" s="319" t="s">
        <v>1633</v>
      </c>
      <c r="K869" s="319" t="s">
        <v>644</v>
      </c>
      <c r="L869" s="320">
        <v>45663</v>
      </c>
      <c r="M869" s="319" t="s">
        <v>1906</v>
      </c>
      <c r="N869" s="319" t="s">
        <v>1633</v>
      </c>
      <c r="O869" s="320"/>
      <c r="P869" s="319" t="s">
        <v>3641</v>
      </c>
      <c r="Q869" s="319" t="s">
        <v>89</v>
      </c>
      <c r="R869" s="321">
        <v>180.67</v>
      </c>
      <c r="S869" s="319" t="s">
        <v>89</v>
      </c>
      <c r="T869" s="321">
        <v>180.67</v>
      </c>
      <c r="U869" s="319" t="s">
        <v>328</v>
      </c>
      <c r="V869" s="319" t="s">
        <v>93</v>
      </c>
      <c r="W869" s="319" t="s">
        <v>1633</v>
      </c>
      <c r="X869" s="319" t="s">
        <v>1633</v>
      </c>
      <c r="Y869" s="319" t="s">
        <v>1633</v>
      </c>
      <c r="Z869" s="319" t="s">
        <v>1633</v>
      </c>
      <c r="AA869" s="319" t="s">
        <v>1874</v>
      </c>
      <c r="AB869" s="319" t="s">
        <v>1633</v>
      </c>
      <c r="AC869" s="320">
        <v>45663</v>
      </c>
      <c r="AD869" s="319"/>
      <c r="AE869" s="319"/>
      <c r="AF869" s="319" t="s">
        <v>1633</v>
      </c>
      <c r="AG869" s="319" t="s">
        <v>1633</v>
      </c>
      <c r="AH869" s="319" t="s">
        <v>3642</v>
      </c>
      <c r="AI869" s="319" t="s">
        <v>3643</v>
      </c>
      <c r="AJ869" s="322">
        <v>100</v>
      </c>
      <c r="AK869" s="319" t="s">
        <v>1935</v>
      </c>
      <c r="AL869" s="323" t="s">
        <v>1877</v>
      </c>
      <c r="AM869" s="319" t="s">
        <v>3697</v>
      </c>
      <c r="AN869" s="319" t="s">
        <v>3698</v>
      </c>
      <c r="AO869" s="319" t="s">
        <v>1633</v>
      </c>
      <c r="AP869" s="183" t="s">
        <v>1880</v>
      </c>
      <c r="AQ869" s="319" t="s">
        <v>1633</v>
      </c>
      <c r="AR869" s="183" t="s">
        <v>1881</v>
      </c>
      <c r="AS869" s="183" t="s">
        <v>1641</v>
      </c>
      <c r="AT869" s="183" t="s">
        <v>1817</v>
      </c>
      <c r="AU869" s="183" t="str">
        <f t="shared" si="26"/>
        <v>BP1</v>
      </c>
      <c r="AV869" s="324">
        <f t="shared" si="27"/>
        <v>2981055</v>
      </c>
    </row>
    <row r="870" spans="1:48" x14ac:dyDescent="0.25">
      <c r="A870" s="319" t="s">
        <v>1867</v>
      </c>
      <c r="B870" s="319" t="s">
        <v>1810</v>
      </c>
      <c r="C870" s="319" t="s">
        <v>1868</v>
      </c>
      <c r="D870" s="319" t="s">
        <v>1888</v>
      </c>
      <c r="E870" s="320">
        <v>45666</v>
      </c>
      <c r="F870" s="319" t="s">
        <v>1633</v>
      </c>
      <c r="G870" s="319" t="s">
        <v>1633</v>
      </c>
      <c r="H870" s="319" t="s">
        <v>3240</v>
      </c>
      <c r="I870" s="319" t="s">
        <v>3699</v>
      </c>
      <c r="J870" s="319" t="s">
        <v>1633</v>
      </c>
      <c r="K870" s="319" t="s">
        <v>454</v>
      </c>
      <c r="L870" s="320">
        <v>45666</v>
      </c>
      <c r="M870" s="319" t="s">
        <v>1983</v>
      </c>
      <c r="N870" s="319" t="s">
        <v>3277</v>
      </c>
      <c r="O870" s="320"/>
      <c r="P870" s="319" t="s">
        <v>3641</v>
      </c>
      <c r="Q870" s="319" t="s">
        <v>1534</v>
      </c>
      <c r="R870" s="322">
        <v>2800000</v>
      </c>
      <c r="S870" s="319" t="s">
        <v>89</v>
      </c>
      <c r="T870" s="321">
        <v>172.91</v>
      </c>
      <c r="U870" s="319" t="s">
        <v>328</v>
      </c>
      <c r="V870" s="319" t="s">
        <v>93</v>
      </c>
      <c r="W870" s="319" t="s">
        <v>1633</v>
      </c>
      <c r="X870" s="319" t="s">
        <v>1633</v>
      </c>
      <c r="Y870" s="319" t="s">
        <v>1633</v>
      </c>
      <c r="Z870" s="319" t="s">
        <v>1633</v>
      </c>
      <c r="AA870" s="319" t="s">
        <v>1874</v>
      </c>
      <c r="AB870" s="319" t="s">
        <v>1633</v>
      </c>
      <c r="AC870" s="320">
        <v>45666</v>
      </c>
      <c r="AD870" s="319"/>
      <c r="AE870" s="319"/>
      <c r="AF870" s="319" t="s">
        <v>1633</v>
      </c>
      <c r="AG870" s="319" t="s">
        <v>3278</v>
      </c>
      <c r="AH870" s="319" t="s">
        <v>3642</v>
      </c>
      <c r="AI870" s="319" t="s">
        <v>3643</v>
      </c>
      <c r="AJ870" s="322">
        <v>1</v>
      </c>
      <c r="AK870" s="319" t="s">
        <v>1960</v>
      </c>
      <c r="AL870" s="323" t="s">
        <v>1877</v>
      </c>
      <c r="AM870" s="319" t="s">
        <v>1633</v>
      </c>
      <c r="AN870" s="319" t="s">
        <v>1633</v>
      </c>
      <c r="AO870" s="319" t="s">
        <v>1633</v>
      </c>
      <c r="AP870" s="183" t="s">
        <v>1880</v>
      </c>
      <c r="AQ870" s="319" t="s">
        <v>1633</v>
      </c>
      <c r="AR870" s="183" t="s">
        <v>1881</v>
      </c>
      <c r="AS870" s="183" t="s">
        <v>1641</v>
      </c>
      <c r="AT870" s="183" t="s">
        <v>1817</v>
      </c>
      <c r="AU870" s="183" t="str">
        <f t="shared" si="26"/>
        <v>BP1</v>
      </c>
      <c r="AV870" s="324">
        <f t="shared" si="27"/>
        <v>2800000</v>
      </c>
    </row>
    <row r="871" spans="1:48" x14ac:dyDescent="0.25">
      <c r="A871" s="319" t="s">
        <v>1867</v>
      </c>
      <c r="B871" s="319" t="s">
        <v>1810</v>
      </c>
      <c r="C871" s="319" t="s">
        <v>1868</v>
      </c>
      <c r="D871" s="319" t="s">
        <v>1888</v>
      </c>
      <c r="E871" s="320">
        <v>45660</v>
      </c>
      <c r="F871" s="319" t="s">
        <v>1633</v>
      </c>
      <c r="G871" s="319" t="s">
        <v>1633</v>
      </c>
      <c r="H871" s="319" t="s">
        <v>3240</v>
      </c>
      <c r="I871" s="319" t="s">
        <v>3700</v>
      </c>
      <c r="J871" s="319" t="s">
        <v>1633</v>
      </c>
      <c r="K871" s="319" t="s">
        <v>454</v>
      </c>
      <c r="L871" s="320">
        <v>45660</v>
      </c>
      <c r="M871" s="319" t="s">
        <v>1922</v>
      </c>
      <c r="N871" s="319" t="s">
        <v>3701</v>
      </c>
      <c r="O871" s="320"/>
      <c r="P871" s="319" t="s">
        <v>3641</v>
      </c>
      <c r="Q871" s="319" t="s">
        <v>1534</v>
      </c>
      <c r="R871" s="322">
        <v>2250000</v>
      </c>
      <c r="S871" s="319" t="s">
        <v>89</v>
      </c>
      <c r="T871" s="321">
        <v>138.84</v>
      </c>
      <c r="U871" s="319" t="s">
        <v>328</v>
      </c>
      <c r="V871" s="319" t="s">
        <v>93</v>
      </c>
      <c r="W871" s="319" t="s">
        <v>1633</v>
      </c>
      <c r="X871" s="319" t="s">
        <v>1633</v>
      </c>
      <c r="Y871" s="319" t="s">
        <v>1633</v>
      </c>
      <c r="Z871" s="319" t="s">
        <v>1633</v>
      </c>
      <c r="AA871" s="319" t="s">
        <v>1874</v>
      </c>
      <c r="AB871" s="319" t="s">
        <v>1633</v>
      </c>
      <c r="AC871" s="320">
        <v>45660</v>
      </c>
      <c r="AD871" s="319"/>
      <c r="AE871" s="319"/>
      <c r="AF871" s="319" t="s">
        <v>1633</v>
      </c>
      <c r="AG871" s="319" t="s">
        <v>3702</v>
      </c>
      <c r="AH871" s="319" t="s">
        <v>3642</v>
      </c>
      <c r="AI871" s="319" t="s">
        <v>3643</v>
      </c>
      <c r="AJ871" s="322">
        <v>30</v>
      </c>
      <c r="AK871" s="319" t="s">
        <v>1935</v>
      </c>
      <c r="AL871" s="323" t="s">
        <v>1877</v>
      </c>
      <c r="AM871" s="319" t="s">
        <v>1633</v>
      </c>
      <c r="AN871" s="319" t="s">
        <v>1633</v>
      </c>
      <c r="AO871" s="319" t="s">
        <v>1633</v>
      </c>
      <c r="AP871" s="183" t="s">
        <v>1880</v>
      </c>
      <c r="AQ871" s="319" t="s">
        <v>1633</v>
      </c>
      <c r="AR871" s="183" t="s">
        <v>1881</v>
      </c>
      <c r="AS871" s="183" t="s">
        <v>1641</v>
      </c>
      <c r="AT871" s="183" t="s">
        <v>1817</v>
      </c>
      <c r="AU871" s="183" t="str">
        <f t="shared" si="26"/>
        <v>BP1</v>
      </c>
      <c r="AV871" s="324">
        <f t="shared" si="27"/>
        <v>2250000</v>
      </c>
    </row>
    <row r="872" spans="1:48" x14ac:dyDescent="0.25">
      <c r="A872" s="319" t="s">
        <v>1867</v>
      </c>
      <c r="B872" s="319" t="s">
        <v>1810</v>
      </c>
      <c r="C872" s="319" t="s">
        <v>1868</v>
      </c>
      <c r="D872" s="319" t="s">
        <v>1888</v>
      </c>
      <c r="E872" s="320">
        <v>45660</v>
      </c>
      <c r="F872" s="319" t="s">
        <v>1633</v>
      </c>
      <c r="G872" s="319" t="s">
        <v>1633</v>
      </c>
      <c r="H872" s="319" t="s">
        <v>3240</v>
      </c>
      <c r="I872" s="319" t="s">
        <v>3245</v>
      </c>
      <c r="J872" s="319" t="s">
        <v>1633</v>
      </c>
      <c r="K872" s="319" t="s">
        <v>454</v>
      </c>
      <c r="L872" s="320">
        <v>45660</v>
      </c>
      <c r="M872" s="319" t="s">
        <v>1922</v>
      </c>
      <c r="N872" s="319" t="s">
        <v>3246</v>
      </c>
      <c r="O872" s="320"/>
      <c r="P872" s="319" t="s">
        <v>3641</v>
      </c>
      <c r="Q872" s="319" t="s">
        <v>1534</v>
      </c>
      <c r="R872" s="322">
        <v>1700000</v>
      </c>
      <c r="S872" s="319" t="s">
        <v>89</v>
      </c>
      <c r="T872" s="321">
        <v>104.9</v>
      </c>
      <c r="U872" s="319" t="s">
        <v>328</v>
      </c>
      <c r="V872" s="319" t="s">
        <v>93</v>
      </c>
      <c r="W872" s="319" t="s">
        <v>1633</v>
      </c>
      <c r="X872" s="319" t="s">
        <v>1633</v>
      </c>
      <c r="Y872" s="319" t="s">
        <v>1633</v>
      </c>
      <c r="Z872" s="319" t="s">
        <v>1633</v>
      </c>
      <c r="AA872" s="319" t="s">
        <v>1874</v>
      </c>
      <c r="AB872" s="319" t="s">
        <v>1633</v>
      </c>
      <c r="AC872" s="320">
        <v>45660</v>
      </c>
      <c r="AD872" s="319"/>
      <c r="AE872" s="319"/>
      <c r="AF872" s="319" t="s">
        <v>1633</v>
      </c>
      <c r="AG872" s="319" t="s">
        <v>3247</v>
      </c>
      <c r="AH872" s="319" t="s">
        <v>3642</v>
      </c>
      <c r="AI872" s="319" t="s">
        <v>3643</v>
      </c>
      <c r="AJ872" s="322">
        <v>4</v>
      </c>
      <c r="AK872" s="319" t="s">
        <v>2039</v>
      </c>
      <c r="AL872" s="323" t="s">
        <v>1877</v>
      </c>
      <c r="AM872" s="319" t="s">
        <v>1633</v>
      </c>
      <c r="AN872" s="319" t="s">
        <v>1633</v>
      </c>
      <c r="AO872" s="319" t="s">
        <v>1633</v>
      </c>
      <c r="AP872" s="183" t="s">
        <v>1880</v>
      </c>
      <c r="AQ872" s="319" t="s">
        <v>1633</v>
      </c>
      <c r="AR872" s="183" t="s">
        <v>1881</v>
      </c>
      <c r="AS872" s="183" t="s">
        <v>1641</v>
      </c>
      <c r="AT872" s="183" t="s">
        <v>1817</v>
      </c>
      <c r="AU872" s="183" t="str">
        <f t="shared" si="26"/>
        <v>BP1</v>
      </c>
      <c r="AV872" s="324">
        <f t="shared" si="27"/>
        <v>1700000</v>
      </c>
    </row>
    <row r="873" spans="1:48" x14ac:dyDescent="0.25">
      <c r="A873" s="319" t="s">
        <v>1867</v>
      </c>
      <c r="B873" s="319" t="s">
        <v>1810</v>
      </c>
      <c r="C873" s="319" t="s">
        <v>1868</v>
      </c>
      <c r="D873" s="319" t="s">
        <v>1869</v>
      </c>
      <c r="E873" s="320">
        <v>45671</v>
      </c>
      <c r="F873" s="319" t="s">
        <v>3703</v>
      </c>
      <c r="G873" s="319" t="s">
        <v>1633</v>
      </c>
      <c r="H873" s="319" t="s">
        <v>3280</v>
      </c>
      <c r="I873" s="319" t="s">
        <v>3663</v>
      </c>
      <c r="J873" s="319" t="s">
        <v>1633</v>
      </c>
      <c r="K873" s="319" t="s">
        <v>644</v>
      </c>
      <c r="L873" s="320">
        <v>45671</v>
      </c>
      <c r="M873" s="319" t="s">
        <v>2014</v>
      </c>
      <c r="N873" s="319" t="s">
        <v>1633</v>
      </c>
      <c r="O873" s="320"/>
      <c r="P873" s="319" t="s">
        <v>3641</v>
      </c>
      <c r="Q873" s="319" t="s">
        <v>89</v>
      </c>
      <c r="R873" s="321">
        <v>100.19</v>
      </c>
      <c r="S873" s="319" t="s">
        <v>89</v>
      </c>
      <c r="T873" s="321">
        <v>100.19</v>
      </c>
      <c r="U873" s="319" t="s">
        <v>328</v>
      </c>
      <c r="V873" s="319" t="s">
        <v>93</v>
      </c>
      <c r="W873" s="319" t="s">
        <v>1633</v>
      </c>
      <c r="X873" s="319" t="s">
        <v>1633</v>
      </c>
      <c r="Y873" s="319" t="s">
        <v>1633</v>
      </c>
      <c r="Z873" s="319" t="s">
        <v>1633</v>
      </c>
      <c r="AA873" s="319" t="s">
        <v>1874</v>
      </c>
      <c r="AB873" s="319" t="s">
        <v>1633</v>
      </c>
      <c r="AC873" s="320">
        <v>45671</v>
      </c>
      <c r="AD873" s="319"/>
      <c r="AE873" s="319"/>
      <c r="AF873" s="319" t="s">
        <v>1633</v>
      </c>
      <c r="AG873" s="319" t="s">
        <v>1633</v>
      </c>
      <c r="AH873" s="319" t="s">
        <v>3642</v>
      </c>
      <c r="AI873" s="319" t="s">
        <v>3643</v>
      </c>
      <c r="AJ873" s="322">
        <v>2</v>
      </c>
      <c r="AK873" s="319" t="s">
        <v>1709</v>
      </c>
      <c r="AL873" s="323" t="s">
        <v>1877</v>
      </c>
      <c r="AM873" s="319" t="s">
        <v>2289</v>
      </c>
      <c r="AN873" s="319" t="s">
        <v>2290</v>
      </c>
      <c r="AO873" s="319" t="s">
        <v>1633</v>
      </c>
      <c r="AP873" s="183" t="s">
        <v>1880</v>
      </c>
      <c r="AQ873" s="319" t="s">
        <v>1633</v>
      </c>
      <c r="AR873" s="183" t="s">
        <v>1881</v>
      </c>
      <c r="AS873" s="183" t="s">
        <v>1641</v>
      </c>
      <c r="AT873" s="183" t="s">
        <v>1817</v>
      </c>
      <c r="AU873" s="183" t="str">
        <f t="shared" si="26"/>
        <v>BP1</v>
      </c>
      <c r="AV873" s="324">
        <f t="shared" si="27"/>
        <v>1653135</v>
      </c>
    </row>
    <row r="874" spans="1:48" x14ac:dyDescent="0.25">
      <c r="A874" s="319" t="s">
        <v>1867</v>
      </c>
      <c r="B874" s="319" t="s">
        <v>1810</v>
      </c>
      <c r="C874" s="319" t="s">
        <v>1868</v>
      </c>
      <c r="D874" s="319" t="s">
        <v>1888</v>
      </c>
      <c r="E874" s="320">
        <v>45666</v>
      </c>
      <c r="F874" s="319" t="s">
        <v>1633</v>
      </c>
      <c r="G874" s="319" t="s">
        <v>1633</v>
      </c>
      <c r="H874" s="319" t="s">
        <v>3240</v>
      </c>
      <c r="I874" s="319" t="s">
        <v>3704</v>
      </c>
      <c r="J874" s="319" t="s">
        <v>1633</v>
      </c>
      <c r="K874" s="319" t="s">
        <v>454</v>
      </c>
      <c r="L874" s="320">
        <v>45666</v>
      </c>
      <c r="M874" s="319" t="s">
        <v>1983</v>
      </c>
      <c r="N874" s="319" t="s">
        <v>3705</v>
      </c>
      <c r="O874" s="320"/>
      <c r="P874" s="319" t="s">
        <v>3641</v>
      </c>
      <c r="Q874" s="319" t="s">
        <v>1534</v>
      </c>
      <c r="R874" s="322">
        <v>1098525</v>
      </c>
      <c r="S874" s="319" t="s">
        <v>89</v>
      </c>
      <c r="T874" s="321">
        <v>67.84</v>
      </c>
      <c r="U874" s="319" t="s">
        <v>328</v>
      </c>
      <c r="V874" s="319" t="s">
        <v>93</v>
      </c>
      <c r="W874" s="319" t="s">
        <v>1633</v>
      </c>
      <c r="X874" s="319" t="s">
        <v>1633</v>
      </c>
      <c r="Y874" s="319" t="s">
        <v>1633</v>
      </c>
      <c r="Z874" s="319" t="s">
        <v>1633</v>
      </c>
      <c r="AA874" s="319" t="s">
        <v>1874</v>
      </c>
      <c r="AB874" s="319" t="s">
        <v>1633</v>
      </c>
      <c r="AC874" s="320">
        <v>45666</v>
      </c>
      <c r="AD874" s="319"/>
      <c r="AE874" s="319"/>
      <c r="AF874" s="319" t="s">
        <v>1633</v>
      </c>
      <c r="AG874" s="319" t="s">
        <v>3706</v>
      </c>
      <c r="AH874" s="319" t="s">
        <v>3642</v>
      </c>
      <c r="AI874" s="319" t="s">
        <v>3643</v>
      </c>
      <c r="AJ874" s="322">
        <v>5</v>
      </c>
      <c r="AK874" s="319" t="s">
        <v>1960</v>
      </c>
      <c r="AL874" s="323" t="s">
        <v>1877</v>
      </c>
      <c r="AM874" s="319" t="s">
        <v>1633</v>
      </c>
      <c r="AN874" s="319" t="s">
        <v>1633</v>
      </c>
      <c r="AO874" s="319" t="s">
        <v>1633</v>
      </c>
      <c r="AP874" s="183" t="s">
        <v>1880</v>
      </c>
      <c r="AQ874" s="319" t="s">
        <v>1633</v>
      </c>
      <c r="AR874" s="183" t="s">
        <v>1881</v>
      </c>
      <c r="AS874" s="183" t="s">
        <v>1641</v>
      </c>
      <c r="AT874" s="183" t="s">
        <v>1817</v>
      </c>
      <c r="AU874" s="183" t="str">
        <f t="shared" si="26"/>
        <v>BP1</v>
      </c>
      <c r="AV874" s="324">
        <f t="shared" si="27"/>
        <v>1098525</v>
      </c>
    </row>
    <row r="875" spans="1:48" x14ac:dyDescent="0.25">
      <c r="A875" s="319" t="s">
        <v>1867</v>
      </c>
      <c r="B875" s="319" t="s">
        <v>1810</v>
      </c>
      <c r="C875" s="319" t="s">
        <v>1868</v>
      </c>
      <c r="D875" s="319" t="s">
        <v>1882</v>
      </c>
      <c r="E875" s="320">
        <v>45681</v>
      </c>
      <c r="F875" s="319" t="s">
        <v>1883</v>
      </c>
      <c r="G875" s="319" t="s">
        <v>1884</v>
      </c>
      <c r="H875" s="319" t="s">
        <v>1587</v>
      </c>
      <c r="I875" s="319" t="s">
        <v>1885</v>
      </c>
      <c r="J875" s="319" t="s">
        <v>1633</v>
      </c>
      <c r="K875" s="319" t="s">
        <v>1379</v>
      </c>
      <c r="L875" s="320">
        <v>45681</v>
      </c>
      <c r="M875" s="319" t="s">
        <v>1886</v>
      </c>
      <c r="N875" s="319" t="s">
        <v>1887</v>
      </c>
      <c r="O875" s="320"/>
      <c r="P875" s="319" t="s">
        <v>3641</v>
      </c>
      <c r="Q875" s="319" t="s">
        <v>1534</v>
      </c>
      <c r="R875" s="322">
        <v>1093377</v>
      </c>
      <c r="S875" s="319" t="s">
        <v>89</v>
      </c>
      <c r="T875" s="321">
        <v>66.989999999999995</v>
      </c>
      <c r="U875" s="319" t="s">
        <v>328</v>
      </c>
      <c r="V875" s="319" t="s">
        <v>93</v>
      </c>
      <c r="W875" s="319" t="s">
        <v>1633</v>
      </c>
      <c r="X875" s="319" t="s">
        <v>1633</v>
      </c>
      <c r="Y875" s="319" t="s">
        <v>1633</v>
      </c>
      <c r="Z875" s="319" t="s">
        <v>1633</v>
      </c>
      <c r="AA875" s="319" t="s">
        <v>1874</v>
      </c>
      <c r="AB875" s="319" t="s">
        <v>1633</v>
      </c>
      <c r="AC875" s="320">
        <v>45681</v>
      </c>
      <c r="AD875" s="319"/>
      <c r="AE875" s="319"/>
      <c r="AF875" s="319" t="s">
        <v>1633</v>
      </c>
      <c r="AG875" s="319" t="s">
        <v>1633</v>
      </c>
      <c r="AH875" s="319" t="s">
        <v>3642</v>
      </c>
      <c r="AI875" s="319" t="s">
        <v>3643</v>
      </c>
      <c r="AJ875" s="325">
        <v>0</v>
      </c>
      <c r="AK875" s="319" t="s">
        <v>1633</v>
      </c>
      <c r="AL875" s="319" t="s">
        <v>1633</v>
      </c>
      <c r="AM875" s="319" t="s">
        <v>1633</v>
      </c>
      <c r="AN875" s="319" t="s">
        <v>1633</v>
      </c>
      <c r="AO875" s="319" t="s">
        <v>1633</v>
      </c>
      <c r="AP875" s="183" t="s">
        <v>1880</v>
      </c>
      <c r="AQ875" s="319" t="s">
        <v>1633</v>
      </c>
      <c r="AR875" s="183" t="s">
        <v>1881</v>
      </c>
      <c r="AS875" s="183" t="s">
        <v>1636</v>
      </c>
      <c r="AT875" s="183" t="s">
        <v>1817</v>
      </c>
      <c r="AU875" s="183" t="str">
        <f t="shared" si="26"/>
        <v>BP1</v>
      </c>
      <c r="AV875" s="324">
        <f t="shared" si="27"/>
        <v>1093377</v>
      </c>
    </row>
    <row r="876" spans="1:48" x14ac:dyDescent="0.25">
      <c r="A876" s="319" t="s">
        <v>1867</v>
      </c>
      <c r="B876" s="319" t="s">
        <v>1810</v>
      </c>
      <c r="C876" s="319" t="s">
        <v>1868</v>
      </c>
      <c r="D876" s="319" t="s">
        <v>1882</v>
      </c>
      <c r="E876" s="320">
        <v>45687</v>
      </c>
      <c r="F876" s="319" t="s">
        <v>1996</v>
      </c>
      <c r="G876" s="319" t="s">
        <v>1884</v>
      </c>
      <c r="H876" s="319" t="s">
        <v>1577</v>
      </c>
      <c r="I876" s="319" t="s">
        <v>1997</v>
      </c>
      <c r="J876" s="319" t="s">
        <v>1633</v>
      </c>
      <c r="K876" s="319" t="s">
        <v>1369</v>
      </c>
      <c r="L876" s="320">
        <v>45687</v>
      </c>
      <c r="M876" s="319" t="s">
        <v>1886</v>
      </c>
      <c r="N876" s="319" t="s">
        <v>1998</v>
      </c>
      <c r="O876" s="320"/>
      <c r="P876" s="319" t="s">
        <v>3641</v>
      </c>
      <c r="Q876" s="319" t="s">
        <v>1534</v>
      </c>
      <c r="R876" s="322">
        <v>982458</v>
      </c>
      <c r="S876" s="319" t="s">
        <v>89</v>
      </c>
      <c r="T876" s="321">
        <v>60.06</v>
      </c>
      <c r="U876" s="319" t="s">
        <v>328</v>
      </c>
      <c r="V876" s="319" t="s">
        <v>93</v>
      </c>
      <c r="W876" s="319" t="s">
        <v>1633</v>
      </c>
      <c r="X876" s="319" t="s">
        <v>1633</v>
      </c>
      <c r="Y876" s="319" t="s">
        <v>1633</v>
      </c>
      <c r="Z876" s="319" t="s">
        <v>1633</v>
      </c>
      <c r="AA876" s="319" t="s">
        <v>1874</v>
      </c>
      <c r="AB876" s="319" t="s">
        <v>1633</v>
      </c>
      <c r="AC876" s="320">
        <v>45687</v>
      </c>
      <c r="AD876" s="319"/>
      <c r="AE876" s="319"/>
      <c r="AF876" s="319" t="s">
        <v>1633</v>
      </c>
      <c r="AG876" s="319" t="s">
        <v>1633</v>
      </c>
      <c r="AH876" s="319" t="s">
        <v>3642</v>
      </c>
      <c r="AI876" s="319" t="s">
        <v>3643</v>
      </c>
      <c r="AJ876" s="325">
        <v>0</v>
      </c>
      <c r="AK876" s="319" t="s">
        <v>1633</v>
      </c>
      <c r="AL876" s="319" t="s">
        <v>1633</v>
      </c>
      <c r="AM876" s="319" t="s">
        <v>1633</v>
      </c>
      <c r="AN876" s="319" t="s">
        <v>1633</v>
      </c>
      <c r="AO876" s="319" t="s">
        <v>1633</v>
      </c>
      <c r="AP876" s="183" t="s">
        <v>1880</v>
      </c>
      <c r="AQ876" s="319" t="s">
        <v>1633</v>
      </c>
      <c r="AR876" s="183" t="s">
        <v>1881</v>
      </c>
      <c r="AS876" s="183" t="s">
        <v>1636</v>
      </c>
      <c r="AT876" s="183" t="s">
        <v>1817</v>
      </c>
      <c r="AU876" s="183" t="str">
        <f t="shared" si="26"/>
        <v>BP1</v>
      </c>
      <c r="AV876" s="324">
        <f t="shared" si="27"/>
        <v>982458</v>
      </c>
    </row>
    <row r="877" spans="1:48" x14ac:dyDescent="0.25">
      <c r="A877" s="319" t="s">
        <v>1867</v>
      </c>
      <c r="B877" s="319" t="s">
        <v>1810</v>
      </c>
      <c r="C877" s="319" t="s">
        <v>1868</v>
      </c>
      <c r="D877" s="319" t="s">
        <v>1882</v>
      </c>
      <c r="E877" s="320">
        <v>45680</v>
      </c>
      <c r="F877" s="319" t="s">
        <v>3707</v>
      </c>
      <c r="G877" s="319" t="s">
        <v>1884</v>
      </c>
      <c r="H877" s="319" t="s">
        <v>3708</v>
      </c>
      <c r="I877" s="319" t="s">
        <v>3709</v>
      </c>
      <c r="J877" s="319" t="s">
        <v>1633</v>
      </c>
      <c r="K877" s="319" t="s">
        <v>557</v>
      </c>
      <c r="L877" s="320">
        <v>45680</v>
      </c>
      <c r="M877" s="319" t="s">
        <v>1886</v>
      </c>
      <c r="N877" s="319" t="s">
        <v>2326</v>
      </c>
      <c r="O877" s="320"/>
      <c r="P877" s="319" t="s">
        <v>3641</v>
      </c>
      <c r="Q877" s="319" t="s">
        <v>1534</v>
      </c>
      <c r="R877" s="322">
        <v>956646</v>
      </c>
      <c r="S877" s="319" t="s">
        <v>89</v>
      </c>
      <c r="T877" s="321">
        <v>58.61</v>
      </c>
      <c r="U877" s="319" t="s">
        <v>328</v>
      </c>
      <c r="V877" s="319" t="s">
        <v>93</v>
      </c>
      <c r="W877" s="319" t="s">
        <v>1633</v>
      </c>
      <c r="X877" s="319" t="s">
        <v>1633</v>
      </c>
      <c r="Y877" s="319" t="s">
        <v>1633</v>
      </c>
      <c r="Z877" s="319" t="s">
        <v>1633</v>
      </c>
      <c r="AA877" s="319" t="s">
        <v>1874</v>
      </c>
      <c r="AB877" s="319" t="s">
        <v>1633</v>
      </c>
      <c r="AC877" s="320">
        <v>45680</v>
      </c>
      <c r="AD877" s="319"/>
      <c r="AE877" s="319"/>
      <c r="AF877" s="319" t="s">
        <v>1633</v>
      </c>
      <c r="AG877" s="319" t="s">
        <v>1633</v>
      </c>
      <c r="AH877" s="319" t="s">
        <v>3642</v>
      </c>
      <c r="AI877" s="319" t="s">
        <v>3643</v>
      </c>
      <c r="AJ877" s="325">
        <v>0</v>
      </c>
      <c r="AK877" s="319" t="s">
        <v>1633</v>
      </c>
      <c r="AL877" s="319" t="s">
        <v>1633</v>
      </c>
      <c r="AM877" s="319" t="s">
        <v>1633</v>
      </c>
      <c r="AN877" s="319" t="s">
        <v>1633</v>
      </c>
      <c r="AO877" s="319" t="s">
        <v>1633</v>
      </c>
      <c r="AP877" s="183" t="s">
        <v>1880</v>
      </c>
      <c r="AQ877" s="319" t="s">
        <v>1633</v>
      </c>
      <c r="AR877" s="183" t="s">
        <v>1881</v>
      </c>
      <c r="AS877" s="183" t="s">
        <v>1446</v>
      </c>
      <c r="AT877" s="183" t="s">
        <v>1817</v>
      </c>
      <c r="AU877" s="183" t="str">
        <f t="shared" si="26"/>
        <v>BP1</v>
      </c>
      <c r="AV877" s="324">
        <f t="shared" si="27"/>
        <v>956646</v>
      </c>
    </row>
    <row r="878" spans="1:48" x14ac:dyDescent="0.25">
      <c r="A878" s="319" t="s">
        <v>1867</v>
      </c>
      <c r="B878" s="319" t="s">
        <v>1810</v>
      </c>
      <c r="C878" s="319" t="s">
        <v>1868</v>
      </c>
      <c r="D878" s="319" t="s">
        <v>1888</v>
      </c>
      <c r="E878" s="320">
        <v>45663</v>
      </c>
      <c r="F878" s="319" t="s">
        <v>1633</v>
      </c>
      <c r="G878" s="319" t="s">
        <v>1633</v>
      </c>
      <c r="H878" s="319" t="s">
        <v>3240</v>
      </c>
      <c r="I878" s="319" t="s">
        <v>3710</v>
      </c>
      <c r="J878" s="319" t="s">
        <v>1633</v>
      </c>
      <c r="K878" s="319" t="s">
        <v>454</v>
      </c>
      <c r="L878" s="320">
        <v>45663</v>
      </c>
      <c r="M878" s="319" t="s">
        <v>1906</v>
      </c>
      <c r="N878" s="319" t="s">
        <v>3711</v>
      </c>
      <c r="O878" s="320"/>
      <c r="P878" s="319" t="s">
        <v>3641</v>
      </c>
      <c r="Q878" s="319" t="s">
        <v>1534</v>
      </c>
      <c r="R878" s="322">
        <v>880000</v>
      </c>
      <c r="S878" s="319" t="s">
        <v>89</v>
      </c>
      <c r="T878" s="321">
        <v>54.3</v>
      </c>
      <c r="U878" s="319" t="s">
        <v>328</v>
      </c>
      <c r="V878" s="319" t="s">
        <v>93</v>
      </c>
      <c r="W878" s="319" t="s">
        <v>1633</v>
      </c>
      <c r="X878" s="319" t="s">
        <v>1633</v>
      </c>
      <c r="Y878" s="319" t="s">
        <v>1633</v>
      </c>
      <c r="Z878" s="319" t="s">
        <v>1633</v>
      </c>
      <c r="AA878" s="319" t="s">
        <v>1874</v>
      </c>
      <c r="AB878" s="319" t="s">
        <v>1633</v>
      </c>
      <c r="AC878" s="320">
        <v>45663</v>
      </c>
      <c r="AD878" s="319"/>
      <c r="AE878" s="319"/>
      <c r="AF878" s="319" t="s">
        <v>1633</v>
      </c>
      <c r="AG878" s="319" t="s">
        <v>3712</v>
      </c>
      <c r="AH878" s="319" t="s">
        <v>3642</v>
      </c>
      <c r="AI878" s="319" t="s">
        <v>3643</v>
      </c>
      <c r="AJ878" s="322">
        <v>5</v>
      </c>
      <c r="AK878" s="319" t="s">
        <v>1709</v>
      </c>
      <c r="AL878" s="323" t="s">
        <v>1877</v>
      </c>
      <c r="AM878" s="319" t="s">
        <v>1633</v>
      </c>
      <c r="AN878" s="319" t="s">
        <v>1633</v>
      </c>
      <c r="AO878" s="319" t="s">
        <v>1633</v>
      </c>
      <c r="AP878" s="183" t="s">
        <v>1880</v>
      </c>
      <c r="AQ878" s="319" t="s">
        <v>1633</v>
      </c>
      <c r="AR878" s="183" t="s">
        <v>1881</v>
      </c>
      <c r="AS878" s="183" t="s">
        <v>1641</v>
      </c>
      <c r="AT878" s="183" t="s">
        <v>1817</v>
      </c>
      <c r="AU878" s="183" t="str">
        <f t="shared" si="26"/>
        <v>BP1</v>
      </c>
      <c r="AV878" s="324">
        <f t="shared" si="27"/>
        <v>880000</v>
      </c>
    </row>
    <row r="879" spans="1:48" x14ac:dyDescent="0.25">
      <c r="A879" s="319" t="s">
        <v>1867</v>
      </c>
      <c r="B879" s="319" t="s">
        <v>1810</v>
      </c>
      <c r="C879" s="319" t="s">
        <v>1868</v>
      </c>
      <c r="D879" s="319" t="s">
        <v>1869</v>
      </c>
      <c r="E879" s="320">
        <v>45679</v>
      </c>
      <c r="F879" s="319" t="s">
        <v>3713</v>
      </c>
      <c r="G879" s="319" t="s">
        <v>1633</v>
      </c>
      <c r="H879" s="319" t="s">
        <v>3295</v>
      </c>
      <c r="I879" s="319" t="s">
        <v>3714</v>
      </c>
      <c r="J879" s="319" t="s">
        <v>1633</v>
      </c>
      <c r="K879" s="319" t="s">
        <v>1635</v>
      </c>
      <c r="L879" s="320">
        <v>45679</v>
      </c>
      <c r="M879" s="319" t="s">
        <v>1987</v>
      </c>
      <c r="N879" s="319" t="s">
        <v>1633</v>
      </c>
      <c r="O879" s="320"/>
      <c r="P879" s="319" t="s">
        <v>3641</v>
      </c>
      <c r="Q879" s="319" t="s">
        <v>89</v>
      </c>
      <c r="R879" s="321">
        <v>53.71</v>
      </c>
      <c r="S879" s="319" t="s">
        <v>89</v>
      </c>
      <c r="T879" s="321">
        <v>53.71</v>
      </c>
      <c r="U879" s="319" t="s">
        <v>328</v>
      </c>
      <c r="V879" s="319" t="s">
        <v>93</v>
      </c>
      <c r="W879" s="319" t="s">
        <v>1633</v>
      </c>
      <c r="X879" s="319" t="s">
        <v>1633</v>
      </c>
      <c r="Y879" s="319" t="s">
        <v>1633</v>
      </c>
      <c r="Z879" s="319" t="s">
        <v>1633</v>
      </c>
      <c r="AA879" s="319" t="s">
        <v>1874</v>
      </c>
      <c r="AB879" s="319" t="s">
        <v>1633</v>
      </c>
      <c r="AC879" s="320">
        <v>45679</v>
      </c>
      <c r="AD879" s="319"/>
      <c r="AE879" s="319"/>
      <c r="AF879" s="319" t="s">
        <v>1633</v>
      </c>
      <c r="AG879" s="319" t="s">
        <v>1633</v>
      </c>
      <c r="AH879" s="319" t="s">
        <v>3642</v>
      </c>
      <c r="AI879" s="319" t="s">
        <v>3643</v>
      </c>
      <c r="AJ879" s="322">
        <v>1</v>
      </c>
      <c r="AK879" s="319" t="s">
        <v>2432</v>
      </c>
      <c r="AL879" s="323" t="s">
        <v>1877</v>
      </c>
      <c r="AM879" s="319" t="s">
        <v>3715</v>
      </c>
      <c r="AN879" s="319" t="s">
        <v>3716</v>
      </c>
      <c r="AO879" s="319" t="s">
        <v>1633</v>
      </c>
      <c r="AP879" s="183" t="s">
        <v>1880</v>
      </c>
      <c r="AQ879" s="319" t="s">
        <v>1633</v>
      </c>
      <c r="AR879" s="183" t="s">
        <v>1881</v>
      </c>
      <c r="AS879" s="183" t="s">
        <v>1634</v>
      </c>
      <c r="AT879" s="183" t="s">
        <v>1817</v>
      </c>
      <c r="AU879" s="183" t="str">
        <f t="shared" si="26"/>
        <v>BP1</v>
      </c>
      <c r="AV879" s="324">
        <f t="shared" si="27"/>
        <v>886215</v>
      </c>
    </row>
    <row r="880" spans="1:48" x14ac:dyDescent="0.25">
      <c r="A880" s="319" t="s">
        <v>1867</v>
      </c>
      <c r="B880" s="319" t="s">
        <v>1810</v>
      </c>
      <c r="C880" s="319" t="s">
        <v>1868</v>
      </c>
      <c r="D880" s="319" t="s">
        <v>1869</v>
      </c>
      <c r="E880" s="320">
        <v>45679</v>
      </c>
      <c r="F880" s="319" t="s">
        <v>3717</v>
      </c>
      <c r="G880" s="319" t="s">
        <v>1633</v>
      </c>
      <c r="H880" s="319" t="s">
        <v>3295</v>
      </c>
      <c r="I880" s="319" t="s">
        <v>3718</v>
      </c>
      <c r="J880" s="319" t="s">
        <v>1633</v>
      </c>
      <c r="K880" s="319" t="s">
        <v>1635</v>
      </c>
      <c r="L880" s="320">
        <v>45679</v>
      </c>
      <c r="M880" s="319" t="s">
        <v>1987</v>
      </c>
      <c r="N880" s="319" t="s">
        <v>1633</v>
      </c>
      <c r="O880" s="320"/>
      <c r="P880" s="319" t="s">
        <v>3641</v>
      </c>
      <c r="Q880" s="319" t="s">
        <v>89</v>
      </c>
      <c r="R880" s="321">
        <v>53.71</v>
      </c>
      <c r="S880" s="319" t="s">
        <v>89</v>
      </c>
      <c r="T880" s="321">
        <v>53.71</v>
      </c>
      <c r="U880" s="319" t="s">
        <v>328</v>
      </c>
      <c r="V880" s="319" t="s">
        <v>93</v>
      </c>
      <c r="W880" s="319" t="s">
        <v>1633</v>
      </c>
      <c r="X880" s="319" t="s">
        <v>1633</v>
      </c>
      <c r="Y880" s="319" t="s">
        <v>1633</v>
      </c>
      <c r="Z880" s="319" t="s">
        <v>1633</v>
      </c>
      <c r="AA880" s="319" t="s">
        <v>1874</v>
      </c>
      <c r="AB880" s="319" t="s">
        <v>1633</v>
      </c>
      <c r="AC880" s="320">
        <v>45679</v>
      </c>
      <c r="AD880" s="319"/>
      <c r="AE880" s="319"/>
      <c r="AF880" s="319" t="s">
        <v>1633</v>
      </c>
      <c r="AG880" s="319" t="s">
        <v>1633</v>
      </c>
      <c r="AH880" s="319" t="s">
        <v>3642</v>
      </c>
      <c r="AI880" s="319" t="s">
        <v>3643</v>
      </c>
      <c r="AJ880" s="322">
        <v>1</v>
      </c>
      <c r="AK880" s="319" t="s">
        <v>2432</v>
      </c>
      <c r="AL880" s="323" t="s">
        <v>1877</v>
      </c>
      <c r="AM880" s="319" t="s">
        <v>3715</v>
      </c>
      <c r="AN880" s="319" t="s">
        <v>3716</v>
      </c>
      <c r="AO880" s="319" t="s">
        <v>1633</v>
      </c>
      <c r="AP880" s="183" t="s">
        <v>1880</v>
      </c>
      <c r="AQ880" s="319" t="s">
        <v>1633</v>
      </c>
      <c r="AR880" s="183" t="s">
        <v>1881</v>
      </c>
      <c r="AS880" s="183" t="s">
        <v>1634</v>
      </c>
      <c r="AT880" s="183" t="s">
        <v>1817</v>
      </c>
      <c r="AU880" s="183" t="str">
        <f t="shared" si="26"/>
        <v>BP1</v>
      </c>
      <c r="AV880" s="324">
        <f t="shared" si="27"/>
        <v>886215</v>
      </c>
    </row>
    <row r="881" spans="1:48" x14ac:dyDescent="0.25">
      <c r="A881" s="319" t="s">
        <v>1867</v>
      </c>
      <c r="B881" s="319" t="s">
        <v>1810</v>
      </c>
      <c r="C881" s="319" t="s">
        <v>1868</v>
      </c>
      <c r="D881" s="319" t="s">
        <v>1888</v>
      </c>
      <c r="E881" s="320">
        <v>45687</v>
      </c>
      <c r="F881" s="319" t="s">
        <v>3656</v>
      </c>
      <c r="G881" s="319" t="s">
        <v>1633</v>
      </c>
      <c r="H881" s="319" t="s">
        <v>3657</v>
      </c>
      <c r="I881" s="319" t="s">
        <v>3719</v>
      </c>
      <c r="J881" s="319" t="s">
        <v>1633</v>
      </c>
      <c r="K881" s="319" t="s">
        <v>1648</v>
      </c>
      <c r="L881" s="320">
        <v>45687</v>
      </c>
      <c r="M881" s="319" t="s">
        <v>2006</v>
      </c>
      <c r="N881" s="319" t="s">
        <v>3659</v>
      </c>
      <c r="O881" s="320"/>
      <c r="P881" s="319" t="s">
        <v>3641</v>
      </c>
      <c r="Q881" s="319" t="s">
        <v>1534</v>
      </c>
      <c r="R881" s="322">
        <v>780754</v>
      </c>
      <c r="S881" s="319" t="s">
        <v>89</v>
      </c>
      <c r="T881" s="321">
        <v>47.73</v>
      </c>
      <c r="U881" s="319" t="s">
        <v>328</v>
      </c>
      <c r="V881" s="319" t="s">
        <v>93</v>
      </c>
      <c r="W881" s="319" t="s">
        <v>1633</v>
      </c>
      <c r="X881" s="319" t="s">
        <v>1633</v>
      </c>
      <c r="Y881" s="319" t="s">
        <v>1633</v>
      </c>
      <c r="Z881" s="319" t="s">
        <v>1633</v>
      </c>
      <c r="AA881" s="319" t="s">
        <v>1874</v>
      </c>
      <c r="AB881" s="319" t="s">
        <v>1633</v>
      </c>
      <c r="AC881" s="320">
        <v>45687</v>
      </c>
      <c r="AD881" s="319"/>
      <c r="AE881" s="319"/>
      <c r="AF881" s="319" t="s">
        <v>1633</v>
      </c>
      <c r="AG881" s="319" t="s">
        <v>3660</v>
      </c>
      <c r="AH881" s="319" t="s">
        <v>3642</v>
      </c>
      <c r="AI881" s="319" t="s">
        <v>3643</v>
      </c>
      <c r="AJ881" s="322">
        <v>1</v>
      </c>
      <c r="AK881" s="319" t="s">
        <v>3661</v>
      </c>
      <c r="AL881" s="323" t="s">
        <v>1877</v>
      </c>
      <c r="AM881" s="319" t="s">
        <v>1633</v>
      </c>
      <c r="AN881" s="319" t="s">
        <v>1633</v>
      </c>
      <c r="AO881" s="319" t="s">
        <v>1633</v>
      </c>
      <c r="AP881" s="183" t="s">
        <v>1880</v>
      </c>
      <c r="AQ881" s="319" t="s">
        <v>1633</v>
      </c>
      <c r="AR881" s="183" t="s">
        <v>1881</v>
      </c>
      <c r="AS881" s="183" t="s">
        <v>1645</v>
      </c>
      <c r="AT881" s="183" t="s">
        <v>1817</v>
      </c>
      <c r="AU881" s="183" t="str">
        <f t="shared" si="26"/>
        <v>BP1</v>
      </c>
      <c r="AV881" s="324">
        <f t="shared" si="27"/>
        <v>780754</v>
      </c>
    </row>
    <row r="882" spans="1:48" x14ac:dyDescent="0.25">
      <c r="A882" s="319" t="s">
        <v>1867</v>
      </c>
      <c r="B882" s="319" t="s">
        <v>1810</v>
      </c>
      <c r="C882" s="319" t="s">
        <v>1868</v>
      </c>
      <c r="D882" s="319" t="s">
        <v>1869</v>
      </c>
      <c r="E882" s="320">
        <v>45687</v>
      </c>
      <c r="F882" s="319" t="s">
        <v>3720</v>
      </c>
      <c r="G882" s="319" t="s">
        <v>1633</v>
      </c>
      <c r="H882" s="319" t="s">
        <v>3280</v>
      </c>
      <c r="I882" s="319" t="s">
        <v>3721</v>
      </c>
      <c r="J882" s="319" t="s">
        <v>1633</v>
      </c>
      <c r="K882" s="319" t="s">
        <v>644</v>
      </c>
      <c r="L882" s="320">
        <v>45687</v>
      </c>
      <c r="M882" s="319" t="s">
        <v>2006</v>
      </c>
      <c r="N882" s="319" t="s">
        <v>1633</v>
      </c>
      <c r="O882" s="320"/>
      <c r="P882" s="319" t="s">
        <v>3641</v>
      </c>
      <c r="Q882" s="319" t="s">
        <v>89</v>
      </c>
      <c r="R882" s="321">
        <v>48.74</v>
      </c>
      <c r="S882" s="319" t="s">
        <v>89</v>
      </c>
      <c r="T882" s="321">
        <v>48.74</v>
      </c>
      <c r="U882" s="319" t="s">
        <v>328</v>
      </c>
      <c r="V882" s="319" t="s">
        <v>93</v>
      </c>
      <c r="W882" s="319" t="s">
        <v>1633</v>
      </c>
      <c r="X882" s="319" t="s">
        <v>1633</v>
      </c>
      <c r="Y882" s="319" t="s">
        <v>1633</v>
      </c>
      <c r="Z882" s="319" t="s">
        <v>1633</v>
      </c>
      <c r="AA882" s="319" t="s">
        <v>1874</v>
      </c>
      <c r="AB882" s="319" t="s">
        <v>1633</v>
      </c>
      <c r="AC882" s="320">
        <v>45687</v>
      </c>
      <c r="AD882" s="319"/>
      <c r="AE882" s="319"/>
      <c r="AF882" s="319" t="s">
        <v>1633</v>
      </c>
      <c r="AG882" s="319" t="s">
        <v>1633</v>
      </c>
      <c r="AH882" s="319" t="s">
        <v>3642</v>
      </c>
      <c r="AI882" s="319" t="s">
        <v>3643</v>
      </c>
      <c r="AJ882" s="322">
        <v>1</v>
      </c>
      <c r="AK882" s="319" t="s">
        <v>1709</v>
      </c>
      <c r="AL882" s="323" t="s">
        <v>1877</v>
      </c>
      <c r="AM882" s="319" t="s">
        <v>3722</v>
      </c>
      <c r="AN882" s="319" t="s">
        <v>3723</v>
      </c>
      <c r="AO882" s="319" t="s">
        <v>1633</v>
      </c>
      <c r="AP882" s="183" t="s">
        <v>1880</v>
      </c>
      <c r="AQ882" s="319" t="s">
        <v>1633</v>
      </c>
      <c r="AR882" s="183" t="s">
        <v>1881</v>
      </c>
      <c r="AS882" s="183" t="s">
        <v>1641</v>
      </c>
      <c r="AT882" s="183" t="s">
        <v>1817</v>
      </c>
      <c r="AU882" s="183" t="str">
        <f t="shared" si="26"/>
        <v>BP1</v>
      </c>
      <c r="AV882" s="324">
        <f t="shared" si="27"/>
        <v>804210</v>
      </c>
    </row>
    <row r="883" spans="1:48" x14ac:dyDescent="0.25">
      <c r="A883" s="319" t="s">
        <v>1867</v>
      </c>
      <c r="B883" s="319" t="s">
        <v>1810</v>
      </c>
      <c r="C883" s="319" t="s">
        <v>1868</v>
      </c>
      <c r="D883" s="319" t="s">
        <v>1888</v>
      </c>
      <c r="E883" s="320">
        <v>45666</v>
      </c>
      <c r="F883" s="319" t="s">
        <v>1633</v>
      </c>
      <c r="G883" s="319" t="s">
        <v>1633</v>
      </c>
      <c r="H883" s="319" t="s">
        <v>3538</v>
      </c>
      <c r="I883" s="319" t="s">
        <v>3704</v>
      </c>
      <c r="J883" s="319" t="s">
        <v>1633</v>
      </c>
      <c r="K883" s="319" t="s">
        <v>1642</v>
      </c>
      <c r="L883" s="320">
        <v>45666</v>
      </c>
      <c r="M883" s="319" t="s">
        <v>1983</v>
      </c>
      <c r="N883" s="319" t="s">
        <v>3705</v>
      </c>
      <c r="O883" s="320"/>
      <c r="P883" s="319" t="s">
        <v>3641</v>
      </c>
      <c r="Q883" s="319" t="s">
        <v>1534</v>
      </c>
      <c r="R883" s="322">
        <v>722097</v>
      </c>
      <c r="S883" s="319" t="s">
        <v>89</v>
      </c>
      <c r="T883" s="321">
        <v>44.6</v>
      </c>
      <c r="U883" s="319" t="s">
        <v>328</v>
      </c>
      <c r="V883" s="319" t="s">
        <v>93</v>
      </c>
      <c r="W883" s="319" t="s">
        <v>1633</v>
      </c>
      <c r="X883" s="319" t="s">
        <v>1633</v>
      </c>
      <c r="Y883" s="319" t="s">
        <v>1633</v>
      </c>
      <c r="Z883" s="319" t="s">
        <v>1633</v>
      </c>
      <c r="AA883" s="319" t="s">
        <v>1874</v>
      </c>
      <c r="AB883" s="319" t="s">
        <v>1633</v>
      </c>
      <c r="AC883" s="320">
        <v>45666</v>
      </c>
      <c r="AD883" s="319"/>
      <c r="AE883" s="319"/>
      <c r="AF883" s="319" t="s">
        <v>1633</v>
      </c>
      <c r="AG883" s="319" t="s">
        <v>3706</v>
      </c>
      <c r="AH883" s="319" t="s">
        <v>3642</v>
      </c>
      <c r="AI883" s="319" t="s">
        <v>3643</v>
      </c>
      <c r="AJ883" s="322">
        <v>9</v>
      </c>
      <c r="AK883" s="319" t="s">
        <v>1709</v>
      </c>
      <c r="AL883" s="323" t="s">
        <v>1877</v>
      </c>
      <c r="AM883" s="319" t="s">
        <v>1633</v>
      </c>
      <c r="AN883" s="319" t="s">
        <v>1633</v>
      </c>
      <c r="AO883" s="319" t="s">
        <v>1633</v>
      </c>
      <c r="AP883" s="183" t="s">
        <v>1880</v>
      </c>
      <c r="AQ883" s="319" t="s">
        <v>1633</v>
      </c>
      <c r="AR883" s="183" t="s">
        <v>1881</v>
      </c>
      <c r="AS883" s="183" t="s">
        <v>1641</v>
      </c>
      <c r="AT883" s="183" t="s">
        <v>1817</v>
      </c>
      <c r="AU883" s="183" t="str">
        <f t="shared" si="26"/>
        <v>BP1</v>
      </c>
      <c r="AV883" s="324">
        <f t="shared" si="27"/>
        <v>722097</v>
      </c>
    </row>
    <row r="884" spans="1:48" x14ac:dyDescent="0.25">
      <c r="A884" s="319" t="s">
        <v>1867</v>
      </c>
      <c r="B884" s="319" t="s">
        <v>1810</v>
      </c>
      <c r="C884" s="319" t="s">
        <v>1868</v>
      </c>
      <c r="D884" s="319" t="s">
        <v>1888</v>
      </c>
      <c r="E884" s="320">
        <v>45688</v>
      </c>
      <c r="F884" s="319" t="s">
        <v>1633</v>
      </c>
      <c r="G884" s="319" t="s">
        <v>1633</v>
      </c>
      <c r="H884" s="319" t="s">
        <v>3240</v>
      </c>
      <c r="I884" s="319" t="s">
        <v>3724</v>
      </c>
      <c r="J884" s="319" t="s">
        <v>1633</v>
      </c>
      <c r="K884" s="319" t="s">
        <v>454</v>
      </c>
      <c r="L884" s="320">
        <v>45688</v>
      </c>
      <c r="M884" s="319" t="s">
        <v>1920</v>
      </c>
      <c r="N884" s="319" t="s">
        <v>3725</v>
      </c>
      <c r="O884" s="320"/>
      <c r="P884" s="319" t="s">
        <v>3641</v>
      </c>
      <c r="Q884" s="319" t="s">
        <v>1534</v>
      </c>
      <c r="R884" s="322">
        <v>675000</v>
      </c>
      <c r="S884" s="319" t="s">
        <v>89</v>
      </c>
      <c r="T884" s="321">
        <v>41.27</v>
      </c>
      <c r="U884" s="319" t="s">
        <v>328</v>
      </c>
      <c r="V884" s="319" t="s">
        <v>93</v>
      </c>
      <c r="W884" s="319" t="s">
        <v>1633</v>
      </c>
      <c r="X884" s="319" t="s">
        <v>1633</v>
      </c>
      <c r="Y884" s="319" t="s">
        <v>1633</v>
      </c>
      <c r="Z884" s="319" t="s">
        <v>1633</v>
      </c>
      <c r="AA884" s="319" t="s">
        <v>1874</v>
      </c>
      <c r="AB884" s="319" t="s">
        <v>1633</v>
      </c>
      <c r="AC884" s="320">
        <v>45691</v>
      </c>
      <c r="AD884" s="319"/>
      <c r="AE884" s="319"/>
      <c r="AF884" s="319" t="s">
        <v>1633</v>
      </c>
      <c r="AG884" s="319" t="s">
        <v>3726</v>
      </c>
      <c r="AH884" s="319" t="s">
        <v>3642</v>
      </c>
      <c r="AI884" s="319" t="s">
        <v>3643</v>
      </c>
      <c r="AJ884" s="322">
        <v>3</v>
      </c>
      <c r="AK884" s="319" t="s">
        <v>2039</v>
      </c>
      <c r="AL884" s="323" t="s">
        <v>1877</v>
      </c>
      <c r="AM884" s="319" t="s">
        <v>1633</v>
      </c>
      <c r="AN884" s="319" t="s">
        <v>1633</v>
      </c>
      <c r="AO884" s="319" t="s">
        <v>1633</v>
      </c>
      <c r="AP884" s="183" t="s">
        <v>1880</v>
      </c>
      <c r="AQ884" s="319" t="s">
        <v>1633</v>
      </c>
      <c r="AR884" s="183" t="s">
        <v>1881</v>
      </c>
      <c r="AS884" s="183" t="s">
        <v>1641</v>
      </c>
      <c r="AT884" s="183" t="s">
        <v>1817</v>
      </c>
      <c r="AU884" s="183" t="str">
        <f t="shared" si="26"/>
        <v>BP1</v>
      </c>
      <c r="AV884" s="324">
        <f t="shared" si="27"/>
        <v>675000</v>
      </c>
    </row>
    <row r="885" spans="1:48" x14ac:dyDescent="0.25">
      <c r="A885" s="319" t="s">
        <v>1867</v>
      </c>
      <c r="B885" s="319" t="s">
        <v>1810</v>
      </c>
      <c r="C885" s="319" t="s">
        <v>1868</v>
      </c>
      <c r="D885" s="319" t="s">
        <v>1869</v>
      </c>
      <c r="E885" s="320">
        <v>45671</v>
      </c>
      <c r="F885" s="319" t="s">
        <v>3727</v>
      </c>
      <c r="G885" s="319" t="s">
        <v>1633</v>
      </c>
      <c r="H885" s="319" t="s">
        <v>3280</v>
      </c>
      <c r="I885" s="319" t="s">
        <v>3663</v>
      </c>
      <c r="J885" s="319" t="s">
        <v>1633</v>
      </c>
      <c r="K885" s="319" t="s">
        <v>644</v>
      </c>
      <c r="L885" s="320">
        <v>45671</v>
      </c>
      <c r="M885" s="319" t="s">
        <v>2014</v>
      </c>
      <c r="N885" s="319" t="s">
        <v>1633</v>
      </c>
      <c r="O885" s="320"/>
      <c r="P885" s="319" t="s">
        <v>3641</v>
      </c>
      <c r="Q885" s="319" t="s">
        <v>89</v>
      </c>
      <c r="R885" s="321">
        <v>39.46</v>
      </c>
      <c r="S885" s="319" t="s">
        <v>89</v>
      </c>
      <c r="T885" s="321">
        <v>39.46</v>
      </c>
      <c r="U885" s="319" t="s">
        <v>328</v>
      </c>
      <c r="V885" s="319" t="s">
        <v>93</v>
      </c>
      <c r="W885" s="319" t="s">
        <v>1633</v>
      </c>
      <c r="X885" s="319" t="s">
        <v>1633</v>
      </c>
      <c r="Y885" s="319" t="s">
        <v>1633</v>
      </c>
      <c r="Z885" s="319" t="s">
        <v>1633</v>
      </c>
      <c r="AA885" s="319" t="s">
        <v>1874</v>
      </c>
      <c r="AB885" s="319" t="s">
        <v>1633</v>
      </c>
      <c r="AC885" s="320">
        <v>45671</v>
      </c>
      <c r="AD885" s="319"/>
      <c r="AE885" s="319"/>
      <c r="AF885" s="319" t="s">
        <v>1633</v>
      </c>
      <c r="AG885" s="319" t="s">
        <v>1633</v>
      </c>
      <c r="AH885" s="319" t="s">
        <v>3642</v>
      </c>
      <c r="AI885" s="319" t="s">
        <v>3643</v>
      </c>
      <c r="AJ885" s="322">
        <v>2</v>
      </c>
      <c r="AK885" s="319" t="s">
        <v>1709</v>
      </c>
      <c r="AL885" s="323" t="s">
        <v>1877</v>
      </c>
      <c r="AM885" s="319" t="s">
        <v>2021</v>
      </c>
      <c r="AN885" s="319" t="s">
        <v>2022</v>
      </c>
      <c r="AO885" s="319" t="s">
        <v>1633</v>
      </c>
      <c r="AP885" s="183" t="s">
        <v>1880</v>
      </c>
      <c r="AQ885" s="319" t="s">
        <v>1633</v>
      </c>
      <c r="AR885" s="183" t="s">
        <v>1881</v>
      </c>
      <c r="AS885" s="183" t="s">
        <v>1641</v>
      </c>
      <c r="AT885" s="183" t="s">
        <v>1817</v>
      </c>
      <c r="AU885" s="183" t="str">
        <f t="shared" si="26"/>
        <v>BP1</v>
      </c>
      <c r="AV885" s="324">
        <f t="shared" si="27"/>
        <v>651090</v>
      </c>
    </row>
    <row r="886" spans="1:48" x14ac:dyDescent="0.25">
      <c r="A886" s="319" t="s">
        <v>1867</v>
      </c>
      <c r="B886" s="319" t="s">
        <v>1810</v>
      </c>
      <c r="C886" s="319" t="s">
        <v>1868</v>
      </c>
      <c r="D886" s="319" t="s">
        <v>1888</v>
      </c>
      <c r="E886" s="320">
        <v>45670</v>
      </c>
      <c r="F886" s="319" t="s">
        <v>1633</v>
      </c>
      <c r="G886" s="319" t="s">
        <v>1633</v>
      </c>
      <c r="H886" s="319" t="s">
        <v>3240</v>
      </c>
      <c r="I886" s="319" t="s">
        <v>3728</v>
      </c>
      <c r="J886" s="319" t="s">
        <v>1633</v>
      </c>
      <c r="K886" s="319" t="s">
        <v>454</v>
      </c>
      <c r="L886" s="320">
        <v>45670</v>
      </c>
      <c r="M886" s="319" t="s">
        <v>1963</v>
      </c>
      <c r="N886" s="319" t="s">
        <v>3729</v>
      </c>
      <c r="O886" s="320"/>
      <c r="P886" s="319" t="s">
        <v>3641</v>
      </c>
      <c r="Q886" s="319" t="s">
        <v>1534</v>
      </c>
      <c r="R886" s="322">
        <v>462000</v>
      </c>
      <c r="S886" s="319" t="s">
        <v>89</v>
      </c>
      <c r="T886" s="321">
        <v>28.53</v>
      </c>
      <c r="U886" s="319" t="s">
        <v>328</v>
      </c>
      <c r="V886" s="319" t="s">
        <v>93</v>
      </c>
      <c r="W886" s="319" t="s">
        <v>1633</v>
      </c>
      <c r="X886" s="319" t="s">
        <v>1633</v>
      </c>
      <c r="Y886" s="319" t="s">
        <v>1633</v>
      </c>
      <c r="Z886" s="319" t="s">
        <v>1633</v>
      </c>
      <c r="AA886" s="319" t="s">
        <v>1874</v>
      </c>
      <c r="AB886" s="319" t="s">
        <v>1633</v>
      </c>
      <c r="AC886" s="320">
        <v>45670</v>
      </c>
      <c r="AD886" s="319"/>
      <c r="AE886" s="319"/>
      <c r="AF886" s="319" t="s">
        <v>1633</v>
      </c>
      <c r="AG886" s="319" t="s">
        <v>3730</v>
      </c>
      <c r="AH886" s="319" t="s">
        <v>3642</v>
      </c>
      <c r="AI886" s="319" t="s">
        <v>3643</v>
      </c>
      <c r="AJ886" s="322">
        <v>1</v>
      </c>
      <c r="AK886" s="319" t="s">
        <v>1709</v>
      </c>
      <c r="AL886" s="323" t="s">
        <v>1877</v>
      </c>
      <c r="AM886" s="319" t="s">
        <v>1633</v>
      </c>
      <c r="AN886" s="319" t="s">
        <v>1633</v>
      </c>
      <c r="AO886" s="319" t="s">
        <v>1633</v>
      </c>
      <c r="AP886" s="183" t="s">
        <v>1880</v>
      </c>
      <c r="AQ886" s="319" t="s">
        <v>1633</v>
      </c>
      <c r="AR886" s="183" t="s">
        <v>1881</v>
      </c>
      <c r="AS886" s="183" t="s">
        <v>1641</v>
      </c>
      <c r="AT886" s="183" t="s">
        <v>1817</v>
      </c>
      <c r="AU886" s="183" t="str">
        <f t="shared" si="26"/>
        <v>BP1</v>
      </c>
      <c r="AV886" s="324">
        <f t="shared" si="27"/>
        <v>462000</v>
      </c>
    </row>
    <row r="887" spans="1:48" x14ac:dyDescent="0.25">
      <c r="A887" s="319" t="s">
        <v>1867</v>
      </c>
      <c r="B887" s="319" t="s">
        <v>1810</v>
      </c>
      <c r="C887" s="319" t="s">
        <v>1868</v>
      </c>
      <c r="D887" s="319" t="s">
        <v>1869</v>
      </c>
      <c r="E887" s="320">
        <v>45663</v>
      </c>
      <c r="F887" s="319" t="s">
        <v>3731</v>
      </c>
      <c r="G887" s="319" t="s">
        <v>1633</v>
      </c>
      <c r="H887" s="319" t="s">
        <v>3280</v>
      </c>
      <c r="I887" s="319" t="s">
        <v>3693</v>
      </c>
      <c r="J887" s="319" t="s">
        <v>1633</v>
      </c>
      <c r="K887" s="319" t="s">
        <v>644</v>
      </c>
      <c r="L887" s="320">
        <v>45663</v>
      </c>
      <c r="M887" s="319" t="s">
        <v>1906</v>
      </c>
      <c r="N887" s="319" t="s">
        <v>1633</v>
      </c>
      <c r="O887" s="320"/>
      <c r="P887" s="319" t="s">
        <v>3641</v>
      </c>
      <c r="Q887" s="319" t="s">
        <v>89</v>
      </c>
      <c r="R887" s="321">
        <v>23.56</v>
      </c>
      <c r="S887" s="319" t="s">
        <v>89</v>
      </c>
      <c r="T887" s="321">
        <v>23.56</v>
      </c>
      <c r="U887" s="319" t="s">
        <v>328</v>
      </c>
      <c r="V887" s="319" t="s">
        <v>93</v>
      </c>
      <c r="W887" s="319" t="s">
        <v>1633</v>
      </c>
      <c r="X887" s="319" t="s">
        <v>1633</v>
      </c>
      <c r="Y887" s="319" t="s">
        <v>1633</v>
      </c>
      <c r="Z887" s="319" t="s">
        <v>1633</v>
      </c>
      <c r="AA887" s="319" t="s">
        <v>1874</v>
      </c>
      <c r="AB887" s="319" t="s">
        <v>1633</v>
      </c>
      <c r="AC887" s="320">
        <v>45663</v>
      </c>
      <c r="AD887" s="319"/>
      <c r="AE887" s="319"/>
      <c r="AF887" s="319" t="s">
        <v>1633</v>
      </c>
      <c r="AG887" s="319" t="s">
        <v>1633</v>
      </c>
      <c r="AH887" s="319" t="s">
        <v>3642</v>
      </c>
      <c r="AI887" s="319" t="s">
        <v>3643</v>
      </c>
      <c r="AJ887" s="322">
        <v>2</v>
      </c>
      <c r="AK887" s="319" t="s">
        <v>1709</v>
      </c>
      <c r="AL887" s="323" t="s">
        <v>1877</v>
      </c>
      <c r="AM887" s="319" t="s">
        <v>3560</v>
      </c>
      <c r="AN887" s="319" t="s">
        <v>3561</v>
      </c>
      <c r="AO887" s="319" t="s">
        <v>1633</v>
      </c>
      <c r="AP887" s="183" t="s">
        <v>1880</v>
      </c>
      <c r="AQ887" s="319" t="s">
        <v>1633</v>
      </c>
      <c r="AR887" s="183" t="s">
        <v>1881</v>
      </c>
      <c r="AS887" s="183" t="s">
        <v>1641</v>
      </c>
      <c r="AT887" s="183" t="s">
        <v>1817</v>
      </c>
      <c r="AU887" s="183" t="str">
        <f t="shared" si="26"/>
        <v>BP1</v>
      </c>
      <c r="AV887" s="324">
        <f t="shared" si="27"/>
        <v>388740</v>
      </c>
    </row>
    <row r="888" spans="1:48" x14ac:dyDescent="0.25">
      <c r="A888" s="319" t="s">
        <v>1867</v>
      </c>
      <c r="B888" s="319" t="s">
        <v>1810</v>
      </c>
      <c r="C888" s="319" t="s">
        <v>1868</v>
      </c>
      <c r="D888" s="319" t="s">
        <v>1869</v>
      </c>
      <c r="E888" s="320">
        <v>45687</v>
      </c>
      <c r="F888" s="319" t="s">
        <v>3732</v>
      </c>
      <c r="G888" s="319" t="s">
        <v>1633</v>
      </c>
      <c r="H888" s="319" t="s">
        <v>3280</v>
      </c>
      <c r="I888" s="319" t="s">
        <v>3733</v>
      </c>
      <c r="J888" s="319" t="s">
        <v>1633</v>
      </c>
      <c r="K888" s="319" t="s">
        <v>644</v>
      </c>
      <c r="L888" s="320">
        <v>45687</v>
      </c>
      <c r="M888" s="319" t="s">
        <v>2006</v>
      </c>
      <c r="N888" s="319" t="s">
        <v>1633</v>
      </c>
      <c r="O888" s="320"/>
      <c r="P888" s="319" t="s">
        <v>3641</v>
      </c>
      <c r="Q888" s="319" t="s">
        <v>89</v>
      </c>
      <c r="R888" s="321">
        <v>21.75</v>
      </c>
      <c r="S888" s="319" t="s">
        <v>89</v>
      </c>
      <c r="T888" s="321">
        <v>21.75</v>
      </c>
      <c r="U888" s="319" t="s">
        <v>328</v>
      </c>
      <c r="V888" s="319" t="s">
        <v>93</v>
      </c>
      <c r="W888" s="319" t="s">
        <v>1633</v>
      </c>
      <c r="X888" s="319" t="s">
        <v>1633</v>
      </c>
      <c r="Y888" s="319" t="s">
        <v>1633</v>
      </c>
      <c r="Z888" s="319" t="s">
        <v>1633</v>
      </c>
      <c r="AA888" s="319" t="s">
        <v>1874</v>
      </c>
      <c r="AB888" s="319" t="s">
        <v>1633</v>
      </c>
      <c r="AC888" s="320">
        <v>45687</v>
      </c>
      <c r="AD888" s="319"/>
      <c r="AE888" s="319"/>
      <c r="AF888" s="319" t="s">
        <v>1633</v>
      </c>
      <c r="AG888" s="319" t="s">
        <v>1633</v>
      </c>
      <c r="AH888" s="319" t="s">
        <v>3642</v>
      </c>
      <c r="AI888" s="319" t="s">
        <v>3643</v>
      </c>
      <c r="AJ888" s="322">
        <v>20</v>
      </c>
      <c r="AK888" s="319" t="s">
        <v>1709</v>
      </c>
      <c r="AL888" s="323" t="s">
        <v>1877</v>
      </c>
      <c r="AM888" s="319" t="s">
        <v>3734</v>
      </c>
      <c r="AN888" s="319" t="s">
        <v>3735</v>
      </c>
      <c r="AO888" s="319" t="s">
        <v>1633</v>
      </c>
      <c r="AP888" s="183" t="s">
        <v>1880</v>
      </c>
      <c r="AQ888" s="319" t="s">
        <v>1633</v>
      </c>
      <c r="AR888" s="183" t="s">
        <v>1881</v>
      </c>
      <c r="AS888" s="183" t="s">
        <v>1641</v>
      </c>
      <c r="AT888" s="183" t="s">
        <v>1817</v>
      </c>
      <c r="AU888" s="183" t="str">
        <f t="shared" si="26"/>
        <v>BP1</v>
      </c>
      <c r="AV888" s="324">
        <f t="shared" si="27"/>
        <v>358875</v>
      </c>
    </row>
    <row r="889" spans="1:48" x14ac:dyDescent="0.25">
      <c r="A889" s="319" t="s">
        <v>1867</v>
      </c>
      <c r="B889" s="319" t="s">
        <v>1810</v>
      </c>
      <c r="C889" s="319" t="s">
        <v>1868</v>
      </c>
      <c r="D889" s="319" t="s">
        <v>1888</v>
      </c>
      <c r="E889" s="320">
        <v>45672</v>
      </c>
      <c r="F889" s="319" t="s">
        <v>1633</v>
      </c>
      <c r="G889" s="319" t="s">
        <v>1633</v>
      </c>
      <c r="H889" s="319" t="s">
        <v>3240</v>
      </c>
      <c r="I889" s="319" t="s">
        <v>3736</v>
      </c>
      <c r="J889" s="319" t="s">
        <v>1633</v>
      </c>
      <c r="K889" s="319" t="s">
        <v>454</v>
      </c>
      <c r="L889" s="320">
        <v>45672</v>
      </c>
      <c r="M889" s="319" t="s">
        <v>3737</v>
      </c>
      <c r="N889" s="319" t="s">
        <v>3738</v>
      </c>
      <c r="O889" s="320"/>
      <c r="P889" s="319" t="s">
        <v>3641</v>
      </c>
      <c r="Q889" s="319" t="s">
        <v>1534</v>
      </c>
      <c r="R889" s="322">
        <v>315000</v>
      </c>
      <c r="S889" s="319" t="s">
        <v>89</v>
      </c>
      <c r="T889" s="321">
        <v>19.45</v>
      </c>
      <c r="U889" s="319" t="s">
        <v>328</v>
      </c>
      <c r="V889" s="319" t="s">
        <v>93</v>
      </c>
      <c r="W889" s="319" t="s">
        <v>1633</v>
      </c>
      <c r="X889" s="319" t="s">
        <v>1633</v>
      </c>
      <c r="Y889" s="319" t="s">
        <v>1633</v>
      </c>
      <c r="Z889" s="319" t="s">
        <v>1633</v>
      </c>
      <c r="AA889" s="319" t="s">
        <v>1874</v>
      </c>
      <c r="AB889" s="319" t="s">
        <v>1633</v>
      </c>
      <c r="AC889" s="320">
        <v>45672</v>
      </c>
      <c r="AD889" s="319"/>
      <c r="AE889" s="319"/>
      <c r="AF889" s="319" t="s">
        <v>1633</v>
      </c>
      <c r="AG889" s="319" t="s">
        <v>3739</v>
      </c>
      <c r="AH889" s="319" t="s">
        <v>3642</v>
      </c>
      <c r="AI889" s="319" t="s">
        <v>3643</v>
      </c>
      <c r="AJ889" s="322">
        <v>100</v>
      </c>
      <c r="AK889" s="319" t="s">
        <v>1935</v>
      </c>
      <c r="AL889" s="323" t="s">
        <v>1877</v>
      </c>
      <c r="AM889" s="319" t="s">
        <v>1633</v>
      </c>
      <c r="AN889" s="319" t="s">
        <v>1633</v>
      </c>
      <c r="AO889" s="319" t="s">
        <v>1633</v>
      </c>
      <c r="AP889" s="183" t="s">
        <v>1880</v>
      </c>
      <c r="AQ889" s="319" t="s">
        <v>1633</v>
      </c>
      <c r="AR889" s="183" t="s">
        <v>1881</v>
      </c>
      <c r="AS889" s="183" t="s">
        <v>1641</v>
      </c>
      <c r="AT889" s="183" t="s">
        <v>1817</v>
      </c>
      <c r="AU889" s="183" t="str">
        <f t="shared" ref="AU889:AU952" si="28">LEFT(V889,3)</f>
        <v>BP1</v>
      </c>
      <c r="AV889" s="324">
        <f t="shared" ref="AV889:AV952" si="29">IF(Q889="USD",R889*16500,IF(Q889="IDR",R889,T889*16500))</f>
        <v>315000</v>
      </c>
    </row>
    <row r="890" spans="1:48" x14ac:dyDescent="0.25">
      <c r="A890" s="319" t="s">
        <v>1867</v>
      </c>
      <c r="B890" s="319" t="s">
        <v>1810</v>
      </c>
      <c r="C890" s="319" t="s">
        <v>1868</v>
      </c>
      <c r="D890" s="319" t="s">
        <v>1869</v>
      </c>
      <c r="E890" s="320">
        <v>45687</v>
      </c>
      <c r="F890" s="319" t="s">
        <v>3732</v>
      </c>
      <c r="G890" s="319" t="s">
        <v>1633</v>
      </c>
      <c r="H890" s="319" t="s">
        <v>3280</v>
      </c>
      <c r="I890" s="319" t="s">
        <v>3733</v>
      </c>
      <c r="J890" s="319" t="s">
        <v>1633</v>
      </c>
      <c r="K890" s="319" t="s">
        <v>644</v>
      </c>
      <c r="L890" s="320">
        <v>45687</v>
      </c>
      <c r="M890" s="319" t="s">
        <v>2006</v>
      </c>
      <c r="N890" s="319" t="s">
        <v>1633</v>
      </c>
      <c r="O890" s="320"/>
      <c r="P890" s="319" t="s">
        <v>3641</v>
      </c>
      <c r="Q890" s="319" t="s">
        <v>89</v>
      </c>
      <c r="R890" s="321">
        <v>17.55</v>
      </c>
      <c r="S890" s="319" t="s">
        <v>89</v>
      </c>
      <c r="T890" s="321">
        <v>17.55</v>
      </c>
      <c r="U890" s="319" t="s">
        <v>328</v>
      </c>
      <c r="V890" s="319" t="s">
        <v>93</v>
      </c>
      <c r="W890" s="319" t="s">
        <v>1633</v>
      </c>
      <c r="X890" s="319" t="s">
        <v>1633</v>
      </c>
      <c r="Y890" s="319" t="s">
        <v>1633</v>
      </c>
      <c r="Z890" s="319" t="s">
        <v>1633</v>
      </c>
      <c r="AA890" s="319" t="s">
        <v>1874</v>
      </c>
      <c r="AB890" s="319" t="s">
        <v>1633</v>
      </c>
      <c r="AC890" s="320">
        <v>45687</v>
      </c>
      <c r="AD890" s="319"/>
      <c r="AE890" s="319"/>
      <c r="AF890" s="319" t="s">
        <v>1633</v>
      </c>
      <c r="AG890" s="319" t="s">
        <v>1633</v>
      </c>
      <c r="AH890" s="319" t="s">
        <v>3642</v>
      </c>
      <c r="AI890" s="319" t="s">
        <v>3643</v>
      </c>
      <c r="AJ890" s="322">
        <v>20</v>
      </c>
      <c r="AK890" s="319" t="s">
        <v>1709</v>
      </c>
      <c r="AL890" s="323" t="s">
        <v>1877</v>
      </c>
      <c r="AM890" s="319" t="s">
        <v>3416</v>
      </c>
      <c r="AN890" s="319" t="s">
        <v>3417</v>
      </c>
      <c r="AO890" s="319" t="s">
        <v>1633</v>
      </c>
      <c r="AP890" s="183" t="s">
        <v>1880</v>
      </c>
      <c r="AQ890" s="319" t="s">
        <v>1633</v>
      </c>
      <c r="AR890" s="183" t="s">
        <v>1881</v>
      </c>
      <c r="AS890" s="183" t="s">
        <v>1641</v>
      </c>
      <c r="AT890" s="183" t="s">
        <v>1817</v>
      </c>
      <c r="AU890" s="183" t="str">
        <f t="shared" si="28"/>
        <v>BP1</v>
      </c>
      <c r="AV890" s="324">
        <f t="shared" si="29"/>
        <v>289575</v>
      </c>
    </row>
    <row r="891" spans="1:48" x14ac:dyDescent="0.25">
      <c r="A891" s="319" t="s">
        <v>1867</v>
      </c>
      <c r="B891" s="319" t="s">
        <v>1810</v>
      </c>
      <c r="C891" s="319" t="s">
        <v>1868</v>
      </c>
      <c r="D891" s="319" t="s">
        <v>1888</v>
      </c>
      <c r="E891" s="320">
        <v>45677</v>
      </c>
      <c r="F891" s="319" t="s">
        <v>1633</v>
      </c>
      <c r="G891" s="319" t="s">
        <v>1633</v>
      </c>
      <c r="H891" s="319" t="s">
        <v>3240</v>
      </c>
      <c r="I891" s="319" t="s">
        <v>3740</v>
      </c>
      <c r="J891" s="319" t="s">
        <v>1633</v>
      </c>
      <c r="K891" s="319" t="s">
        <v>454</v>
      </c>
      <c r="L891" s="320">
        <v>45677</v>
      </c>
      <c r="M891" s="319" t="s">
        <v>2078</v>
      </c>
      <c r="N891" s="319" t="s">
        <v>3741</v>
      </c>
      <c r="O891" s="320"/>
      <c r="P891" s="319" t="s">
        <v>3641</v>
      </c>
      <c r="Q891" s="319" t="s">
        <v>1534</v>
      </c>
      <c r="R891" s="322">
        <v>175000</v>
      </c>
      <c r="S891" s="319" t="s">
        <v>89</v>
      </c>
      <c r="T891" s="321">
        <v>10.8</v>
      </c>
      <c r="U891" s="319" t="s">
        <v>328</v>
      </c>
      <c r="V891" s="319" t="s">
        <v>93</v>
      </c>
      <c r="W891" s="319" t="s">
        <v>1633</v>
      </c>
      <c r="X891" s="319" t="s">
        <v>1633</v>
      </c>
      <c r="Y891" s="319" t="s">
        <v>1633</v>
      </c>
      <c r="Z891" s="319" t="s">
        <v>1633</v>
      </c>
      <c r="AA891" s="319" t="s">
        <v>1874</v>
      </c>
      <c r="AB891" s="319" t="s">
        <v>1633</v>
      </c>
      <c r="AC891" s="320">
        <v>45677</v>
      </c>
      <c r="AD891" s="319"/>
      <c r="AE891" s="319"/>
      <c r="AF891" s="319" t="s">
        <v>1633</v>
      </c>
      <c r="AG891" s="319" t="s">
        <v>3742</v>
      </c>
      <c r="AH891" s="319" t="s">
        <v>3642</v>
      </c>
      <c r="AI891" s="319" t="s">
        <v>3643</v>
      </c>
      <c r="AJ891" s="322">
        <v>5</v>
      </c>
      <c r="AK891" s="319" t="s">
        <v>1709</v>
      </c>
      <c r="AL891" s="323" t="s">
        <v>1877</v>
      </c>
      <c r="AM891" s="319" t="s">
        <v>1633</v>
      </c>
      <c r="AN891" s="319" t="s">
        <v>1633</v>
      </c>
      <c r="AO891" s="319" t="s">
        <v>1633</v>
      </c>
      <c r="AP891" s="183" t="s">
        <v>1880</v>
      </c>
      <c r="AQ891" s="319" t="s">
        <v>1633</v>
      </c>
      <c r="AR891" s="183" t="s">
        <v>1881</v>
      </c>
      <c r="AS891" s="183" t="s">
        <v>1641</v>
      </c>
      <c r="AT891" s="183" t="s">
        <v>1817</v>
      </c>
      <c r="AU891" s="183" t="str">
        <f t="shared" si="28"/>
        <v>BP1</v>
      </c>
      <c r="AV891" s="324">
        <f t="shared" si="29"/>
        <v>175000</v>
      </c>
    </row>
    <row r="892" spans="1:48" x14ac:dyDescent="0.25">
      <c r="A892" s="319" t="s">
        <v>1867</v>
      </c>
      <c r="B892" s="319" t="s">
        <v>1810</v>
      </c>
      <c r="C892" s="319" t="s">
        <v>1868</v>
      </c>
      <c r="D892" s="319" t="s">
        <v>1869</v>
      </c>
      <c r="E892" s="320">
        <v>45687</v>
      </c>
      <c r="F892" s="319" t="s">
        <v>3732</v>
      </c>
      <c r="G892" s="319" t="s">
        <v>1633</v>
      </c>
      <c r="H892" s="319" t="s">
        <v>3280</v>
      </c>
      <c r="I892" s="319" t="s">
        <v>3733</v>
      </c>
      <c r="J892" s="319" t="s">
        <v>1633</v>
      </c>
      <c r="K892" s="319" t="s">
        <v>644</v>
      </c>
      <c r="L892" s="320">
        <v>45687</v>
      </c>
      <c r="M892" s="319" t="s">
        <v>2006</v>
      </c>
      <c r="N892" s="319" t="s">
        <v>1633</v>
      </c>
      <c r="O892" s="320"/>
      <c r="P892" s="319" t="s">
        <v>3641</v>
      </c>
      <c r="Q892" s="319" t="s">
        <v>89</v>
      </c>
      <c r="R892" s="321">
        <v>10.06</v>
      </c>
      <c r="S892" s="319" t="s">
        <v>89</v>
      </c>
      <c r="T892" s="321">
        <v>10.06</v>
      </c>
      <c r="U892" s="319" t="s">
        <v>328</v>
      </c>
      <c r="V892" s="319" t="s">
        <v>93</v>
      </c>
      <c r="W892" s="319" t="s">
        <v>1633</v>
      </c>
      <c r="X892" s="319" t="s">
        <v>1633</v>
      </c>
      <c r="Y892" s="319" t="s">
        <v>1633</v>
      </c>
      <c r="Z892" s="319" t="s">
        <v>1633</v>
      </c>
      <c r="AA892" s="319" t="s">
        <v>1874</v>
      </c>
      <c r="AB892" s="319" t="s">
        <v>1633</v>
      </c>
      <c r="AC892" s="320">
        <v>45687</v>
      </c>
      <c r="AD892" s="319"/>
      <c r="AE892" s="319"/>
      <c r="AF892" s="319" t="s">
        <v>1633</v>
      </c>
      <c r="AG892" s="319" t="s">
        <v>1633</v>
      </c>
      <c r="AH892" s="319" t="s">
        <v>3642</v>
      </c>
      <c r="AI892" s="319" t="s">
        <v>3643</v>
      </c>
      <c r="AJ892" s="322">
        <v>20</v>
      </c>
      <c r="AK892" s="319" t="s">
        <v>1709</v>
      </c>
      <c r="AL892" s="323" t="s">
        <v>1877</v>
      </c>
      <c r="AM892" s="319" t="s">
        <v>2262</v>
      </c>
      <c r="AN892" s="319" t="s">
        <v>2263</v>
      </c>
      <c r="AO892" s="319" t="s">
        <v>1633</v>
      </c>
      <c r="AP892" s="183" t="s">
        <v>1880</v>
      </c>
      <c r="AQ892" s="319" t="s">
        <v>1633</v>
      </c>
      <c r="AR892" s="183" t="s">
        <v>1881</v>
      </c>
      <c r="AS892" s="183" t="s">
        <v>1641</v>
      </c>
      <c r="AT892" s="183" t="s">
        <v>1817</v>
      </c>
      <c r="AU892" s="183" t="str">
        <f t="shared" si="28"/>
        <v>BP1</v>
      </c>
      <c r="AV892" s="324">
        <f t="shared" si="29"/>
        <v>165990</v>
      </c>
    </row>
    <row r="893" spans="1:48" x14ac:dyDescent="0.25">
      <c r="A893" s="319" t="s">
        <v>1867</v>
      </c>
      <c r="B893" s="319" t="s">
        <v>1810</v>
      </c>
      <c r="C893" s="319" t="s">
        <v>1868</v>
      </c>
      <c r="D893" s="319" t="s">
        <v>1869</v>
      </c>
      <c r="E893" s="320">
        <v>45671</v>
      </c>
      <c r="F893" s="319" t="s">
        <v>3743</v>
      </c>
      <c r="G893" s="319" t="s">
        <v>1633</v>
      </c>
      <c r="H893" s="319" t="s">
        <v>3295</v>
      </c>
      <c r="I893" s="319" t="s">
        <v>3663</v>
      </c>
      <c r="J893" s="319" t="s">
        <v>1633</v>
      </c>
      <c r="K893" s="319" t="s">
        <v>1635</v>
      </c>
      <c r="L893" s="320">
        <v>45671</v>
      </c>
      <c r="M893" s="319" t="s">
        <v>2014</v>
      </c>
      <c r="N893" s="319" t="s">
        <v>1633</v>
      </c>
      <c r="O893" s="320"/>
      <c r="P893" s="319" t="s">
        <v>3641</v>
      </c>
      <c r="Q893" s="319" t="s">
        <v>89</v>
      </c>
      <c r="R893" s="321">
        <v>8.73</v>
      </c>
      <c r="S893" s="319" t="s">
        <v>89</v>
      </c>
      <c r="T893" s="321">
        <v>8.73</v>
      </c>
      <c r="U893" s="319" t="s">
        <v>328</v>
      </c>
      <c r="V893" s="319" t="s">
        <v>93</v>
      </c>
      <c r="W893" s="319" t="s">
        <v>1633</v>
      </c>
      <c r="X893" s="319" t="s">
        <v>1633</v>
      </c>
      <c r="Y893" s="319" t="s">
        <v>1633</v>
      </c>
      <c r="Z893" s="319" t="s">
        <v>1633</v>
      </c>
      <c r="AA893" s="319" t="s">
        <v>1874</v>
      </c>
      <c r="AB893" s="319" t="s">
        <v>1633</v>
      </c>
      <c r="AC893" s="320">
        <v>45671</v>
      </c>
      <c r="AD893" s="319"/>
      <c r="AE893" s="319"/>
      <c r="AF893" s="319" t="s">
        <v>1633</v>
      </c>
      <c r="AG893" s="319" t="s">
        <v>1633</v>
      </c>
      <c r="AH893" s="319" t="s">
        <v>3642</v>
      </c>
      <c r="AI893" s="319" t="s">
        <v>3643</v>
      </c>
      <c r="AJ893" s="322">
        <v>2</v>
      </c>
      <c r="AK893" s="319" t="s">
        <v>2039</v>
      </c>
      <c r="AL893" s="323" t="s">
        <v>1877</v>
      </c>
      <c r="AM893" s="319" t="s">
        <v>2054</v>
      </c>
      <c r="AN893" s="319" t="s">
        <v>2055</v>
      </c>
      <c r="AO893" s="319" t="s">
        <v>1633</v>
      </c>
      <c r="AP893" s="183" t="s">
        <v>1880</v>
      </c>
      <c r="AQ893" s="319" t="s">
        <v>1633</v>
      </c>
      <c r="AR893" s="183" t="s">
        <v>1881</v>
      </c>
      <c r="AS893" s="183" t="s">
        <v>1634</v>
      </c>
      <c r="AT893" s="183" t="s">
        <v>1817</v>
      </c>
      <c r="AU893" s="183" t="str">
        <f t="shared" si="28"/>
        <v>BP1</v>
      </c>
      <c r="AV893" s="324">
        <f t="shared" si="29"/>
        <v>144045</v>
      </c>
    </row>
    <row r="894" spans="1:48" x14ac:dyDescent="0.25">
      <c r="A894" s="319" t="s">
        <v>1867</v>
      </c>
      <c r="B894" s="319" t="s">
        <v>1810</v>
      </c>
      <c r="C894" s="319" t="s">
        <v>1868</v>
      </c>
      <c r="D894" s="319" t="s">
        <v>1869</v>
      </c>
      <c r="E894" s="320">
        <v>45679</v>
      </c>
      <c r="F894" s="319" t="s">
        <v>3743</v>
      </c>
      <c r="G894" s="319" t="s">
        <v>1633</v>
      </c>
      <c r="H894" s="319" t="s">
        <v>3295</v>
      </c>
      <c r="I894" s="319" t="s">
        <v>3670</v>
      </c>
      <c r="J894" s="319" t="s">
        <v>1633</v>
      </c>
      <c r="K894" s="319" t="s">
        <v>1635</v>
      </c>
      <c r="L894" s="320">
        <v>45679</v>
      </c>
      <c r="M894" s="319" t="s">
        <v>1987</v>
      </c>
      <c r="N894" s="319" t="s">
        <v>1633</v>
      </c>
      <c r="O894" s="320"/>
      <c r="P894" s="319" t="s">
        <v>3641</v>
      </c>
      <c r="Q894" s="319" t="s">
        <v>89</v>
      </c>
      <c r="R894" s="321">
        <v>8.73</v>
      </c>
      <c r="S894" s="319" t="s">
        <v>89</v>
      </c>
      <c r="T894" s="321">
        <v>8.73</v>
      </c>
      <c r="U894" s="319" t="s">
        <v>328</v>
      </c>
      <c r="V894" s="319" t="s">
        <v>93</v>
      </c>
      <c r="W894" s="319" t="s">
        <v>1633</v>
      </c>
      <c r="X894" s="319" t="s">
        <v>1633</v>
      </c>
      <c r="Y894" s="319" t="s">
        <v>1633</v>
      </c>
      <c r="Z894" s="319" t="s">
        <v>1633</v>
      </c>
      <c r="AA894" s="319" t="s">
        <v>1874</v>
      </c>
      <c r="AB894" s="319" t="s">
        <v>1633</v>
      </c>
      <c r="AC894" s="320">
        <v>45679</v>
      </c>
      <c r="AD894" s="319"/>
      <c r="AE894" s="319"/>
      <c r="AF894" s="319" t="s">
        <v>1633</v>
      </c>
      <c r="AG894" s="319" t="s">
        <v>1633</v>
      </c>
      <c r="AH894" s="319" t="s">
        <v>3642</v>
      </c>
      <c r="AI894" s="319" t="s">
        <v>3643</v>
      </c>
      <c r="AJ894" s="322">
        <v>2</v>
      </c>
      <c r="AK894" s="319" t="s">
        <v>2039</v>
      </c>
      <c r="AL894" s="323" t="s">
        <v>1877</v>
      </c>
      <c r="AM894" s="319" t="s">
        <v>2054</v>
      </c>
      <c r="AN894" s="319" t="s">
        <v>2055</v>
      </c>
      <c r="AO894" s="319" t="s">
        <v>1633</v>
      </c>
      <c r="AP894" s="183" t="s">
        <v>1880</v>
      </c>
      <c r="AQ894" s="319" t="s">
        <v>1633</v>
      </c>
      <c r="AR894" s="183" t="s">
        <v>1881</v>
      </c>
      <c r="AS894" s="183" t="s">
        <v>1634</v>
      </c>
      <c r="AT894" s="183" t="s">
        <v>1817</v>
      </c>
      <c r="AU894" s="183" t="str">
        <f t="shared" si="28"/>
        <v>BP1</v>
      </c>
      <c r="AV894" s="324">
        <f t="shared" si="29"/>
        <v>144045</v>
      </c>
    </row>
    <row r="895" spans="1:48" x14ac:dyDescent="0.25">
      <c r="A895" s="319" t="s">
        <v>1867</v>
      </c>
      <c r="B895" s="319" t="s">
        <v>1810</v>
      </c>
      <c r="C895" s="319" t="s">
        <v>1868</v>
      </c>
      <c r="D895" s="319" t="s">
        <v>1869</v>
      </c>
      <c r="E895" s="320">
        <v>45671</v>
      </c>
      <c r="F895" s="319" t="s">
        <v>3744</v>
      </c>
      <c r="G895" s="319" t="s">
        <v>1633</v>
      </c>
      <c r="H895" s="319" t="s">
        <v>3295</v>
      </c>
      <c r="I895" s="319" t="s">
        <v>3663</v>
      </c>
      <c r="J895" s="319" t="s">
        <v>1633</v>
      </c>
      <c r="K895" s="319" t="s">
        <v>1635</v>
      </c>
      <c r="L895" s="320">
        <v>45671</v>
      </c>
      <c r="M895" s="319" t="s">
        <v>2014</v>
      </c>
      <c r="N895" s="319" t="s">
        <v>1633</v>
      </c>
      <c r="O895" s="320"/>
      <c r="P895" s="319" t="s">
        <v>3641</v>
      </c>
      <c r="Q895" s="319" t="s">
        <v>89</v>
      </c>
      <c r="R895" s="321">
        <v>8.34</v>
      </c>
      <c r="S895" s="319" t="s">
        <v>89</v>
      </c>
      <c r="T895" s="321">
        <v>8.34</v>
      </c>
      <c r="U895" s="319" t="s">
        <v>328</v>
      </c>
      <c r="V895" s="319" t="s">
        <v>93</v>
      </c>
      <c r="W895" s="319" t="s">
        <v>1633</v>
      </c>
      <c r="X895" s="319" t="s">
        <v>1633</v>
      </c>
      <c r="Y895" s="319" t="s">
        <v>1633</v>
      </c>
      <c r="Z895" s="319" t="s">
        <v>1633</v>
      </c>
      <c r="AA895" s="319" t="s">
        <v>1874</v>
      </c>
      <c r="AB895" s="319" t="s">
        <v>1633</v>
      </c>
      <c r="AC895" s="320">
        <v>45671</v>
      </c>
      <c r="AD895" s="319"/>
      <c r="AE895" s="319"/>
      <c r="AF895" s="319" t="s">
        <v>1633</v>
      </c>
      <c r="AG895" s="319" t="s">
        <v>1633</v>
      </c>
      <c r="AH895" s="319" t="s">
        <v>3642</v>
      </c>
      <c r="AI895" s="319" t="s">
        <v>3643</v>
      </c>
      <c r="AJ895" s="322">
        <v>27</v>
      </c>
      <c r="AK895" s="319" t="s">
        <v>2049</v>
      </c>
      <c r="AL895" s="323" t="s">
        <v>1877</v>
      </c>
      <c r="AM895" s="319" t="s">
        <v>2050</v>
      </c>
      <c r="AN895" s="319" t="s">
        <v>2051</v>
      </c>
      <c r="AO895" s="319" t="s">
        <v>1633</v>
      </c>
      <c r="AP895" s="183" t="s">
        <v>1880</v>
      </c>
      <c r="AQ895" s="319" t="s">
        <v>1633</v>
      </c>
      <c r="AR895" s="183" t="s">
        <v>1881</v>
      </c>
      <c r="AS895" s="183" t="s">
        <v>1634</v>
      </c>
      <c r="AT895" s="183" t="s">
        <v>1817</v>
      </c>
      <c r="AU895" s="183" t="str">
        <f t="shared" si="28"/>
        <v>BP1</v>
      </c>
      <c r="AV895" s="324">
        <f t="shared" si="29"/>
        <v>137610</v>
      </c>
    </row>
    <row r="896" spans="1:48" x14ac:dyDescent="0.25">
      <c r="A896" s="319" t="s">
        <v>1867</v>
      </c>
      <c r="B896" s="319" t="s">
        <v>1810</v>
      </c>
      <c r="C896" s="319" t="s">
        <v>1868</v>
      </c>
      <c r="D896" s="319" t="s">
        <v>1869</v>
      </c>
      <c r="E896" s="320">
        <v>45679</v>
      </c>
      <c r="F896" s="319" t="s">
        <v>3745</v>
      </c>
      <c r="G896" s="319" t="s">
        <v>1633</v>
      </c>
      <c r="H896" s="319" t="s">
        <v>3280</v>
      </c>
      <c r="I896" s="319" t="s">
        <v>3670</v>
      </c>
      <c r="J896" s="319" t="s">
        <v>1633</v>
      </c>
      <c r="K896" s="319" t="s">
        <v>644</v>
      </c>
      <c r="L896" s="320">
        <v>45679</v>
      </c>
      <c r="M896" s="319" t="s">
        <v>1987</v>
      </c>
      <c r="N896" s="319" t="s">
        <v>1633</v>
      </c>
      <c r="O896" s="320"/>
      <c r="P896" s="319" t="s">
        <v>3641</v>
      </c>
      <c r="Q896" s="319" t="s">
        <v>89</v>
      </c>
      <c r="R896" s="321">
        <v>8.3699999999999992</v>
      </c>
      <c r="S896" s="319" t="s">
        <v>89</v>
      </c>
      <c r="T896" s="321">
        <v>8.3699999999999992</v>
      </c>
      <c r="U896" s="319" t="s">
        <v>328</v>
      </c>
      <c r="V896" s="319" t="s">
        <v>93</v>
      </c>
      <c r="W896" s="319" t="s">
        <v>1633</v>
      </c>
      <c r="X896" s="319" t="s">
        <v>1633</v>
      </c>
      <c r="Y896" s="319" t="s">
        <v>1633</v>
      </c>
      <c r="Z896" s="319" t="s">
        <v>1633</v>
      </c>
      <c r="AA896" s="319" t="s">
        <v>1874</v>
      </c>
      <c r="AB896" s="319" t="s">
        <v>1633</v>
      </c>
      <c r="AC896" s="320">
        <v>45679</v>
      </c>
      <c r="AD896" s="319"/>
      <c r="AE896" s="319"/>
      <c r="AF896" s="319" t="s">
        <v>1633</v>
      </c>
      <c r="AG896" s="319" t="s">
        <v>1633</v>
      </c>
      <c r="AH896" s="319" t="s">
        <v>3642</v>
      </c>
      <c r="AI896" s="319" t="s">
        <v>3643</v>
      </c>
      <c r="AJ896" s="322">
        <v>2</v>
      </c>
      <c r="AK896" s="319" t="s">
        <v>1709</v>
      </c>
      <c r="AL896" s="323" t="s">
        <v>1877</v>
      </c>
      <c r="AM896" s="319" t="s">
        <v>3746</v>
      </c>
      <c r="AN896" s="319" t="s">
        <v>3747</v>
      </c>
      <c r="AO896" s="319" t="s">
        <v>1633</v>
      </c>
      <c r="AP896" s="183" t="s">
        <v>1880</v>
      </c>
      <c r="AQ896" s="319" t="s">
        <v>1633</v>
      </c>
      <c r="AR896" s="183" t="s">
        <v>1881</v>
      </c>
      <c r="AS896" s="183" t="s">
        <v>1641</v>
      </c>
      <c r="AT896" s="183" t="s">
        <v>1817</v>
      </c>
      <c r="AU896" s="183" t="str">
        <f t="shared" si="28"/>
        <v>BP1</v>
      </c>
      <c r="AV896" s="324">
        <f t="shared" si="29"/>
        <v>138105</v>
      </c>
    </row>
    <row r="897" spans="1:48" x14ac:dyDescent="0.25">
      <c r="A897" s="319" t="s">
        <v>1867</v>
      </c>
      <c r="B897" s="319" t="s">
        <v>1810</v>
      </c>
      <c r="C897" s="319" t="s">
        <v>1868</v>
      </c>
      <c r="D897" s="319" t="s">
        <v>1869</v>
      </c>
      <c r="E897" s="320">
        <v>45672</v>
      </c>
      <c r="F897" s="319" t="s">
        <v>3748</v>
      </c>
      <c r="G897" s="319" t="s">
        <v>1633</v>
      </c>
      <c r="H897" s="319" t="s">
        <v>3295</v>
      </c>
      <c r="I897" s="319" t="s">
        <v>3749</v>
      </c>
      <c r="J897" s="319" t="s">
        <v>1633</v>
      </c>
      <c r="K897" s="319" t="s">
        <v>1635</v>
      </c>
      <c r="L897" s="320">
        <v>45672</v>
      </c>
      <c r="M897" s="319" t="s">
        <v>3737</v>
      </c>
      <c r="N897" s="319" t="s">
        <v>1633</v>
      </c>
      <c r="O897" s="320"/>
      <c r="P897" s="319" t="s">
        <v>3641</v>
      </c>
      <c r="Q897" s="319" t="s">
        <v>89</v>
      </c>
      <c r="R897" s="321">
        <v>8.17</v>
      </c>
      <c r="S897" s="319" t="s">
        <v>89</v>
      </c>
      <c r="T897" s="321">
        <v>8.17</v>
      </c>
      <c r="U897" s="319" t="s">
        <v>328</v>
      </c>
      <c r="V897" s="319" t="s">
        <v>93</v>
      </c>
      <c r="W897" s="319" t="s">
        <v>1633</v>
      </c>
      <c r="X897" s="319" t="s">
        <v>1633</v>
      </c>
      <c r="Y897" s="319" t="s">
        <v>1633</v>
      </c>
      <c r="Z897" s="319" t="s">
        <v>1633</v>
      </c>
      <c r="AA897" s="319" t="s">
        <v>1874</v>
      </c>
      <c r="AB897" s="319" t="s">
        <v>1633</v>
      </c>
      <c r="AC897" s="320">
        <v>45672</v>
      </c>
      <c r="AD897" s="319"/>
      <c r="AE897" s="319"/>
      <c r="AF897" s="319" t="s">
        <v>1633</v>
      </c>
      <c r="AG897" s="319" t="s">
        <v>1633</v>
      </c>
      <c r="AH897" s="319" t="s">
        <v>3642</v>
      </c>
      <c r="AI897" s="319" t="s">
        <v>3643</v>
      </c>
      <c r="AJ897" s="322">
        <v>1</v>
      </c>
      <c r="AK897" s="319" t="s">
        <v>1709</v>
      </c>
      <c r="AL897" s="323" t="s">
        <v>1877</v>
      </c>
      <c r="AM897" s="319" t="s">
        <v>3750</v>
      </c>
      <c r="AN897" s="319" t="s">
        <v>3751</v>
      </c>
      <c r="AO897" s="319" t="s">
        <v>1633</v>
      </c>
      <c r="AP897" s="183" t="s">
        <v>1880</v>
      </c>
      <c r="AQ897" s="319" t="s">
        <v>1633</v>
      </c>
      <c r="AR897" s="183" t="s">
        <v>1881</v>
      </c>
      <c r="AS897" s="183" t="s">
        <v>1634</v>
      </c>
      <c r="AT897" s="183" t="s">
        <v>1817</v>
      </c>
      <c r="AU897" s="183" t="str">
        <f t="shared" si="28"/>
        <v>BP1</v>
      </c>
      <c r="AV897" s="324">
        <f t="shared" si="29"/>
        <v>134805</v>
      </c>
    </row>
    <row r="898" spans="1:48" x14ac:dyDescent="0.25">
      <c r="A898" s="319" t="s">
        <v>1867</v>
      </c>
      <c r="B898" s="319" t="s">
        <v>1810</v>
      </c>
      <c r="C898" s="319" t="s">
        <v>1868</v>
      </c>
      <c r="D898" s="319" t="s">
        <v>1869</v>
      </c>
      <c r="E898" s="320">
        <v>45679</v>
      </c>
      <c r="F898" s="319" t="s">
        <v>3752</v>
      </c>
      <c r="G898" s="319" t="s">
        <v>1633</v>
      </c>
      <c r="H898" s="319" t="s">
        <v>3280</v>
      </c>
      <c r="I898" s="319" t="s">
        <v>3670</v>
      </c>
      <c r="J898" s="319" t="s">
        <v>1633</v>
      </c>
      <c r="K898" s="319" t="s">
        <v>644</v>
      </c>
      <c r="L898" s="320">
        <v>45679</v>
      </c>
      <c r="M898" s="319" t="s">
        <v>1987</v>
      </c>
      <c r="N898" s="319" t="s">
        <v>1633</v>
      </c>
      <c r="O898" s="320"/>
      <c r="P898" s="319" t="s">
        <v>3641</v>
      </c>
      <c r="Q898" s="319" t="s">
        <v>89</v>
      </c>
      <c r="R898" s="321">
        <v>7.89</v>
      </c>
      <c r="S898" s="319" t="s">
        <v>89</v>
      </c>
      <c r="T898" s="321">
        <v>7.89</v>
      </c>
      <c r="U898" s="319" t="s">
        <v>328</v>
      </c>
      <c r="V898" s="319" t="s">
        <v>93</v>
      </c>
      <c r="W898" s="319" t="s">
        <v>1633</v>
      </c>
      <c r="X898" s="319" t="s">
        <v>1633</v>
      </c>
      <c r="Y898" s="319" t="s">
        <v>1633</v>
      </c>
      <c r="Z898" s="319" t="s">
        <v>1633</v>
      </c>
      <c r="AA898" s="319" t="s">
        <v>1874</v>
      </c>
      <c r="AB898" s="319" t="s">
        <v>1633</v>
      </c>
      <c r="AC898" s="320">
        <v>45679</v>
      </c>
      <c r="AD898" s="319"/>
      <c r="AE898" s="319"/>
      <c r="AF898" s="319" t="s">
        <v>1633</v>
      </c>
      <c r="AG898" s="319" t="s">
        <v>1633</v>
      </c>
      <c r="AH898" s="319" t="s">
        <v>3642</v>
      </c>
      <c r="AI898" s="319" t="s">
        <v>3643</v>
      </c>
      <c r="AJ898" s="322">
        <v>2</v>
      </c>
      <c r="AK898" s="319" t="s">
        <v>1709</v>
      </c>
      <c r="AL898" s="323" t="s">
        <v>1877</v>
      </c>
      <c r="AM898" s="319" t="s">
        <v>2280</v>
      </c>
      <c r="AN898" s="319" t="s">
        <v>2281</v>
      </c>
      <c r="AO898" s="319" t="s">
        <v>1633</v>
      </c>
      <c r="AP898" s="183" t="s">
        <v>1880</v>
      </c>
      <c r="AQ898" s="319" t="s">
        <v>1633</v>
      </c>
      <c r="AR898" s="183" t="s">
        <v>1881</v>
      </c>
      <c r="AS898" s="183" t="s">
        <v>1641</v>
      </c>
      <c r="AT898" s="183" t="s">
        <v>1817</v>
      </c>
      <c r="AU898" s="183" t="str">
        <f t="shared" si="28"/>
        <v>BP1</v>
      </c>
      <c r="AV898" s="324">
        <f t="shared" si="29"/>
        <v>130185</v>
      </c>
    </row>
    <row r="899" spans="1:48" x14ac:dyDescent="0.25">
      <c r="A899" s="319" t="s">
        <v>1867</v>
      </c>
      <c r="B899" s="319" t="s">
        <v>1810</v>
      </c>
      <c r="C899" s="319" t="s">
        <v>1868</v>
      </c>
      <c r="D899" s="319" t="s">
        <v>1869</v>
      </c>
      <c r="E899" s="320">
        <v>45679</v>
      </c>
      <c r="F899" s="319" t="s">
        <v>3743</v>
      </c>
      <c r="G899" s="319" t="s">
        <v>1633</v>
      </c>
      <c r="H899" s="319" t="s">
        <v>3295</v>
      </c>
      <c r="I899" s="319" t="s">
        <v>3670</v>
      </c>
      <c r="J899" s="319" t="s">
        <v>1633</v>
      </c>
      <c r="K899" s="319" t="s">
        <v>1635</v>
      </c>
      <c r="L899" s="320">
        <v>45679</v>
      </c>
      <c r="M899" s="319" t="s">
        <v>1987</v>
      </c>
      <c r="N899" s="319" t="s">
        <v>1633</v>
      </c>
      <c r="O899" s="320"/>
      <c r="P899" s="319" t="s">
        <v>3641</v>
      </c>
      <c r="Q899" s="319" t="s">
        <v>89</v>
      </c>
      <c r="R899" s="321">
        <v>6.5</v>
      </c>
      <c r="S899" s="319" t="s">
        <v>89</v>
      </c>
      <c r="T899" s="321">
        <v>6.5</v>
      </c>
      <c r="U899" s="319" t="s">
        <v>328</v>
      </c>
      <c r="V899" s="319" t="s">
        <v>93</v>
      </c>
      <c r="W899" s="319" t="s">
        <v>1633</v>
      </c>
      <c r="X899" s="319" t="s">
        <v>1633</v>
      </c>
      <c r="Y899" s="319" t="s">
        <v>1633</v>
      </c>
      <c r="Z899" s="319" t="s">
        <v>1633</v>
      </c>
      <c r="AA899" s="319" t="s">
        <v>1874</v>
      </c>
      <c r="AB899" s="319" t="s">
        <v>1633</v>
      </c>
      <c r="AC899" s="320">
        <v>45679</v>
      </c>
      <c r="AD899" s="319"/>
      <c r="AE899" s="319"/>
      <c r="AF899" s="319" t="s">
        <v>1633</v>
      </c>
      <c r="AG899" s="319" t="s">
        <v>1633</v>
      </c>
      <c r="AH899" s="319" t="s">
        <v>3642</v>
      </c>
      <c r="AI899" s="319" t="s">
        <v>3643</v>
      </c>
      <c r="AJ899" s="322">
        <v>2</v>
      </c>
      <c r="AK899" s="319" t="s">
        <v>2039</v>
      </c>
      <c r="AL899" s="323" t="s">
        <v>1877</v>
      </c>
      <c r="AM899" s="319" t="s">
        <v>2059</v>
      </c>
      <c r="AN899" s="319" t="s">
        <v>2060</v>
      </c>
      <c r="AO899" s="319" t="s">
        <v>1633</v>
      </c>
      <c r="AP899" s="183" t="s">
        <v>1880</v>
      </c>
      <c r="AQ899" s="319" t="s">
        <v>1633</v>
      </c>
      <c r="AR899" s="183" t="s">
        <v>1881</v>
      </c>
      <c r="AS899" s="183" t="s">
        <v>1634</v>
      </c>
      <c r="AT899" s="183" t="s">
        <v>1817</v>
      </c>
      <c r="AU899" s="183" t="str">
        <f t="shared" si="28"/>
        <v>BP1</v>
      </c>
      <c r="AV899" s="324">
        <f t="shared" si="29"/>
        <v>107250</v>
      </c>
    </row>
    <row r="900" spans="1:48" x14ac:dyDescent="0.25">
      <c r="A900" s="319" t="s">
        <v>1867</v>
      </c>
      <c r="B900" s="319" t="s">
        <v>1810</v>
      </c>
      <c r="C900" s="319" t="s">
        <v>1868</v>
      </c>
      <c r="D900" s="319" t="s">
        <v>1888</v>
      </c>
      <c r="E900" s="320">
        <v>45680</v>
      </c>
      <c r="F900" s="319" t="s">
        <v>3753</v>
      </c>
      <c r="G900" s="319" t="s">
        <v>1633</v>
      </c>
      <c r="H900" s="319" t="s">
        <v>3259</v>
      </c>
      <c r="I900" s="319" t="s">
        <v>2043</v>
      </c>
      <c r="J900" s="319" t="s">
        <v>1633</v>
      </c>
      <c r="K900" s="319" t="s">
        <v>448</v>
      </c>
      <c r="L900" s="320">
        <v>45680</v>
      </c>
      <c r="M900" s="319" t="s">
        <v>1912</v>
      </c>
      <c r="N900" s="319" t="s">
        <v>1958</v>
      </c>
      <c r="O900" s="320"/>
      <c r="P900" s="319" t="s">
        <v>3641</v>
      </c>
      <c r="Q900" s="319" t="s">
        <v>1534</v>
      </c>
      <c r="R900" s="322">
        <v>99021</v>
      </c>
      <c r="S900" s="319" t="s">
        <v>89</v>
      </c>
      <c r="T900" s="321">
        <v>6.07</v>
      </c>
      <c r="U900" s="319" t="s">
        <v>328</v>
      </c>
      <c r="V900" s="319" t="s">
        <v>93</v>
      </c>
      <c r="W900" s="319" t="s">
        <v>1633</v>
      </c>
      <c r="X900" s="319" t="s">
        <v>1633</v>
      </c>
      <c r="Y900" s="319" t="s">
        <v>1633</v>
      </c>
      <c r="Z900" s="319" t="s">
        <v>1633</v>
      </c>
      <c r="AA900" s="319" t="s">
        <v>1874</v>
      </c>
      <c r="AB900" s="319" t="s">
        <v>1633</v>
      </c>
      <c r="AC900" s="320">
        <v>45680</v>
      </c>
      <c r="AD900" s="319"/>
      <c r="AE900" s="319"/>
      <c r="AF900" s="319" t="s">
        <v>1633</v>
      </c>
      <c r="AG900" s="319" t="s">
        <v>1959</v>
      </c>
      <c r="AH900" s="319" t="s">
        <v>3642</v>
      </c>
      <c r="AI900" s="319" t="s">
        <v>3643</v>
      </c>
      <c r="AJ900" s="322">
        <v>1</v>
      </c>
      <c r="AK900" s="319" t="s">
        <v>1960</v>
      </c>
      <c r="AL900" s="323" t="s">
        <v>1877</v>
      </c>
      <c r="AM900" s="319" t="s">
        <v>1633</v>
      </c>
      <c r="AN900" s="319" t="s">
        <v>1633</v>
      </c>
      <c r="AO900" s="319" t="s">
        <v>1633</v>
      </c>
      <c r="AP900" s="183" t="s">
        <v>1880</v>
      </c>
      <c r="AQ900" s="319" t="s">
        <v>1633</v>
      </c>
      <c r="AR900" s="183" t="s">
        <v>1881</v>
      </c>
      <c r="AS900" s="183" t="s">
        <v>448</v>
      </c>
      <c r="AT900" s="183" t="s">
        <v>1817</v>
      </c>
      <c r="AU900" s="183" t="str">
        <f t="shared" si="28"/>
        <v>BP1</v>
      </c>
      <c r="AV900" s="324">
        <f t="shared" si="29"/>
        <v>99021</v>
      </c>
    </row>
    <row r="901" spans="1:48" x14ac:dyDescent="0.25">
      <c r="A901" s="319" t="s">
        <v>1867</v>
      </c>
      <c r="B901" s="319" t="s">
        <v>1810</v>
      </c>
      <c r="C901" s="319" t="s">
        <v>1868</v>
      </c>
      <c r="D901" s="319" t="s">
        <v>1888</v>
      </c>
      <c r="E901" s="320">
        <v>45666</v>
      </c>
      <c r="F901" s="319" t="s">
        <v>1633</v>
      </c>
      <c r="G901" s="319" t="s">
        <v>1633</v>
      </c>
      <c r="H901" s="319" t="s">
        <v>3240</v>
      </c>
      <c r="I901" s="319" t="s">
        <v>3754</v>
      </c>
      <c r="J901" s="319" t="s">
        <v>1633</v>
      </c>
      <c r="K901" s="319" t="s">
        <v>454</v>
      </c>
      <c r="L901" s="320">
        <v>45666</v>
      </c>
      <c r="M901" s="319" t="s">
        <v>1983</v>
      </c>
      <c r="N901" s="319" t="s">
        <v>3755</v>
      </c>
      <c r="O901" s="320"/>
      <c r="P901" s="319" t="s">
        <v>3641</v>
      </c>
      <c r="Q901" s="319" t="s">
        <v>1534</v>
      </c>
      <c r="R901" s="322">
        <v>86800</v>
      </c>
      <c r="S901" s="319" t="s">
        <v>89</v>
      </c>
      <c r="T901" s="321">
        <v>5.36</v>
      </c>
      <c r="U901" s="319" t="s">
        <v>328</v>
      </c>
      <c r="V901" s="319" t="s">
        <v>93</v>
      </c>
      <c r="W901" s="319" t="s">
        <v>1633</v>
      </c>
      <c r="X901" s="319" t="s">
        <v>1633</v>
      </c>
      <c r="Y901" s="319" t="s">
        <v>1633</v>
      </c>
      <c r="Z901" s="319" t="s">
        <v>1633</v>
      </c>
      <c r="AA901" s="319" t="s">
        <v>1874</v>
      </c>
      <c r="AB901" s="319" t="s">
        <v>1633</v>
      </c>
      <c r="AC901" s="320">
        <v>45666</v>
      </c>
      <c r="AD901" s="319"/>
      <c r="AE901" s="319"/>
      <c r="AF901" s="319" t="s">
        <v>1633</v>
      </c>
      <c r="AG901" s="319" t="s">
        <v>3756</v>
      </c>
      <c r="AH901" s="319" t="s">
        <v>3642</v>
      </c>
      <c r="AI901" s="319" t="s">
        <v>3643</v>
      </c>
      <c r="AJ901" s="322">
        <v>2</v>
      </c>
      <c r="AK901" s="319" t="s">
        <v>1709</v>
      </c>
      <c r="AL901" s="323" t="s">
        <v>1877</v>
      </c>
      <c r="AM901" s="319" t="s">
        <v>1633</v>
      </c>
      <c r="AN901" s="319" t="s">
        <v>1633</v>
      </c>
      <c r="AO901" s="319" t="s">
        <v>1633</v>
      </c>
      <c r="AP901" s="183" t="s">
        <v>1880</v>
      </c>
      <c r="AQ901" s="319" t="s">
        <v>1633</v>
      </c>
      <c r="AR901" s="183" t="s">
        <v>1881</v>
      </c>
      <c r="AS901" s="183" t="s">
        <v>1641</v>
      </c>
      <c r="AT901" s="183" t="s">
        <v>1817</v>
      </c>
      <c r="AU901" s="183" t="str">
        <f t="shared" si="28"/>
        <v>BP1</v>
      </c>
      <c r="AV901" s="324">
        <f t="shared" si="29"/>
        <v>86800</v>
      </c>
    </row>
    <row r="902" spans="1:48" x14ac:dyDescent="0.25">
      <c r="A902" s="319" t="s">
        <v>1867</v>
      </c>
      <c r="B902" s="319" t="s">
        <v>1810</v>
      </c>
      <c r="C902" s="319" t="s">
        <v>1868</v>
      </c>
      <c r="D902" s="319" t="s">
        <v>1888</v>
      </c>
      <c r="E902" s="320">
        <v>45660</v>
      </c>
      <c r="F902" s="319" t="s">
        <v>1633</v>
      </c>
      <c r="G902" s="319" t="s">
        <v>1633</v>
      </c>
      <c r="H902" s="319" t="s">
        <v>3240</v>
      </c>
      <c r="I902" s="319" t="s">
        <v>3272</v>
      </c>
      <c r="J902" s="319" t="s">
        <v>1633</v>
      </c>
      <c r="K902" s="319" t="s">
        <v>454</v>
      </c>
      <c r="L902" s="320">
        <v>45660</v>
      </c>
      <c r="M902" s="319" t="s">
        <v>1922</v>
      </c>
      <c r="N902" s="319" t="s">
        <v>3273</v>
      </c>
      <c r="O902" s="320"/>
      <c r="P902" s="319" t="s">
        <v>3641</v>
      </c>
      <c r="Q902" s="319" t="s">
        <v>1534</v>
      </c>
      <c r="R902" s="322">
        <v>58000</v>
      </c>
      <c r="S902" s="319" t="s">
        <v>89</v>
      </c>
      <c r="T902" s="321">
        <v>3.58</v>
      </c>
      <c r="U902" s="319" t="s">
        <v>328</v>
      </c>
      <c r="V902" s="319" t="s">
        <v>93</v>
      </c>
      <c r="W902" s="319" t="s">
        <v>1633</v>
      </c>
      <c r="X902" s="319" t="s">
        <v>1633</v>
      </c>
      <c r="Y902" s="319" t="s">
        <v>1633</v>
      </c>
      <c r="Z902" s="319" t="s">
        <v>1633</v>
      </c>
      <c r="AA902" s="319" t="s">
        <v>1874</v>
      </c>
      <c r="AB902" s="319" t="s">
        <v>1633</v>
      </c>
      <c r="AC902" s="320">
        <v>45660</v>
      </c>
      <c r="AD902" s="319"/>
      <c r="AE902" s="319"/>
      <c r="AF902" s="319" t="s">
        <v>1633</v>
      </c>
      <c r="AG902" s="319" t="s">
        <v>3274</v>
      </c>
      <c r="AH902" s="319" t="s">
        <v>3642</v>
      </c>
      <c r="AI902" s="319" t="s">
        <v>3643</v>
      </c>
      <c r="AJ902" s="322">
        <v>2</v>
      </c>
      <c r="AK902" s="319" t="s">
        <v>1709</v>
      </c>
      <c r="AL902" s="323" t="s">
        <v>1877</v>
      </c>
      <c r="AM902" s="319" t="s">
        <v>1633</v>
      </c>
      <c r="AN902" s="319" t="s">
        <v>1633</v>
      </c>
      <c r="AO902" s="319" t="s">
        <v>1633</v>
      </c>
      <c r="AP902" s="183" t="s">
        <v>1880</v>
      </c>
      <c r="AQ902" s="319" t="s">
        <v>1633</v>
      </c>
      <c r="AR902" s="183" t="s">
        <v>1881</v>
      </c>
      <c r="AS902" s="183" t="s">
        <v>1641</v>
      </c>
      <c r="AT902" s="183" t="s">
        <v>1817</v>
      </c>
      <c r="AU902" s="183" t="str">
        <f t="shared" si="28"/>
        <v>BP1</v>
      </c>
      <c r="AV902" s="324">
        <f t="shared" si="29"/>
        <v>58000</v>
      </c>
    </row>
    <row r="903" spans="1:48" x14ac:dyDescent="0.25">
      <c r="A903" s="319" t="s">
        <v>1867</v>
      </c>
      <c r="B903" s="319" t="s">
        <v>1810</v>
      </c>
      <c r="C903" s="319" t="s">
        <v>1868</v>
      </c>
      <c r="D903" s="319" t="s">
        <v>1882</v>
      </c>
      <c r="E903" s="320">
        <v>45687</v>
      </c>
      <c r="F903" s="319" t="s">
        <v>2073</v>
      </c>
      <c r="G903" s="319" t="s">
        <v>1884</v>
      </c>
      <c r="H903" s="319" t="s">
        <v>1577</v>
      </c>
      <c r="I903" s="319" t="s">
        <v>2074</v>
      </c>
      <c r="J903" s="319" t="s">
        <v>1633</v>
      </c>
      <c r="K903" s="319" t="s">
        <v>1369</v>
      </c>
      <c r="L903" s="320">
        <v>45687</v>
      </c>
      <c r="M903" s="319" t="s">
        <v>1886</v>
      </c>
      <c r="N903" s="319" t="s">
        <v>2075</v>
      </c>
      <c r="O903" s="320"/>
      <c r="P903" s="319" t="s">
        <v>3641</v>
      </c>
      <c r="Q903" s="319" t="s">
        <v>1534</v>
      </c>
      <c r="R903" s="322">
        <v>54581</v>
      </c>
      <c r="S903" s="319" t="s">
        <v>89</v>
      </c>
      <c r="T903" s="321">
        <v>3.34</v>
      </c>
      <c r="U903" s="319" t="s">
        <v>328</v>
      </c>
      <c r="V903" s="319" t="s">
        <v>93</v>
      </c>
      <c r="W903" s="319" t="s">
        <v>1633</v>
      </c>
      <c r="X903" s="319" t="s">
        <v>1633</v>
      </c>
      <c r="Y903" s="319" t="s">
        <v>1633</v>
      </c>
      <c r="Z903" s="319" t="s">
        <v>1633</v>
      </c>
      <c r="AA903" s="319" t="s">
        <v>1874</v>
      </c>
      <c r="AB903" s="319" t="s">
        <v>1633</v>
      </c>
      <c r="AC903" s="320">
        <v>45687</v>
      </c>
      <c r="AD903" s="319"/>
      <c r="AE903" s="319"/>
      <c r="AF903" s="319" t="s">
        <v>1633</v>
      </c>
      <c r="AG903" s="319" t="s">
        <v>1633</v>
      </c>
      <c r="AH903" s="319" t="s">
        <v>3642</v>
      </c>
      <c r="AI903" s="319" t="s">
        <v>3643</v>
      </c>
      <c r="AJ903" s="325">
        <v>0</v>
      </c>
      <c r="AK903" s="319" t="s">
        <v>1633</v>
      </c>
      <c r="AL903" s="319" t="s">
        <v>1633</v>
      </c>
      <c r="AM903" s="319" t="s">
        <v>1633</v>
      </c>
      <c r="AN903" s="319" t="s">
        <v>1633</v>
      </c>
      <c r="AO903" s="319" t="s">
        <v>1633</v>
      </c>
      <c r="AP903" s="183" t="s">
        <v>1880</v>
      </c>
      <c r="AQ903" s="319" t="s">
        <v>1633</v>
      </c>
      <c r="AR903" s="183" t="s">
        <v>1881</v>
      </c>
      <c r="AS903" s="183" t="s">
        <v>1636</v>
      </c>
      <c r="AT903" s="183" t="s">
        <v>1817</v>
      </c>
      <c r="AU903" s="183" t="str">
        <f t="shared" si="28"/>
        <v>BP1</v>
      </c>
      <c r="AV903" s="324">
        <f t="shared" si="29"/>
        <v>54581</v>
      </c>
    </row>
    <row r="904" spans="1:48" x14ac:dyDescent="0.25">
      <c r="A904" s="319" t="s">
        <v>1867</v>
      </c>
      <c r="B904" s="319" t="s">
        <v>1810</v>
      </c>
      <c r="C904" s="319" t="s">
        <v>1868</v>
      </c>
      <c r="D904" s="319" t="s">
        <v>1888</v>
      </c>
      <c r="E904" s="320">
        <v>45660</v>
      </c>
      <c r="F904" s="319" t="s">
        <v>1633</v>
      </c>
      <c r="G904" s="319" t="s">
        <v>1633</v>
      </c>
      <c r="H904" s="319" t="s">
        <v>3240</v>
      </c>
      <c r="I904" s="319" t="s">
        <v>3700</v>
      </c>
      <c r="J904" s="319" t="s">
        <v>1633</v>
      </c>
      <c r="K904" s="319" t="s">
        <v>454</v>
      </c>
      <c r="L904" s="320">
        <v>45660</v>
      </c>
      <c r="M904" s="319" t="s">
        <v>1922</v>
      </c>
      <c r="N904" s="319" t="s">
        <v>3701</v>
      </c>
      <c r="O904" s="320"/>
      <c r="P904" s="319" t="s">
        <v>3641</v>
      </c>
      <c r="Q904" s="319" t="s">
        <v>1534</v>
      </c>
      <c r="R904" s="322">
        <v>54000</v>
      </c>
      <c r="S904" s="319" t="s">
        <v>89</v>
      </c>
      <c r="T904" s="321">
        <v>3.33</v>
      </c>
      <c r="U904" s="319" t="s">
        <v>328</v>
      </c>
      <c r="V904" s="319" t="s">
        <v>93</v>
      </c>
      <c r="W904" s="319" t="s">
        <v>1633</v>
      </c>
      <c r="X904" s="319" t="s">
        <v>1633</v>
      </c>
      <c r="Y904" s="319" t="s">
        <v>1633</v>
      </c>
      <c r="Z904" s="319" t="s">
        <v>1633</v>
      </c>
      <c r="AA904" s="319" t="s">
        <v>1874</v>
      </c>
      <c r="AB904" s="319" t="s">
        <v>1633</v>
      </c>
      <c r="AC904" s="320">
        <v>45660</v>
      </c>
      <c r="AD904" s="319"/>
      <c r="AE904" s="319"/>
      <c r="AF904" s="319" t="s">
        <v>1633</v>
      </c>
      <c r="AG904" s="319" t="s">
        <v>3702</v>
      </c>
      <c r="AH904" s="319" t="s">
        <v>3642</v>
      </c>
      <c r="AI904" s="319" t="s">
        <v>3643</v>
      </c>
      <c r="AJ904" s="322">
        <v>30</v>
      </c>
      <c r="AK904" s="319" t="s">
        <v>1709</v>
      </c>
      <c r="AL904" s="323" t="s">
        <v>1877</v>
      </c>
      <c r="AM904" s="319" t="s">
        <v>1633</v>
      </c>
      <c r="AN904" s="319" t="s">
        <v>1633</v>
      </c>
      <c r="AO904" s="319" t="s">
        <v>1633</v>
      </c>
      <c r="AP904" s="183" t="s">
        <v>1880</v>
      </c>
      <c r="AQ904" s="319" t="s">
        <v>1633</v>
      </c>
      <c r="AR904" s="183" t="s">
        <v>1881</v>
      </c>
      <c r="AS904" s="183" t="s">
        <v>1641</v>
      </c>
      <c r="AT904" s="183" t="s">
        <v>1817</v>
      </c>
      <c r="AU904" s="183" t="str">
        <f t="shared" si="28"/>
        <v>BP1</v>
      </c>
      <c r="AV904" s="324">
        <f t="shared" si="29"/>
        <v>54000</v>
      </c>
    </row>
    <row r="905" spans="1:48" x14ac:dyDescent="0.25">
      <c r="A905" s="319" t="s">
        <v>1867</v>
      </c>
      <c r="B905" s="319" t="s">
        <v>1810</v>
      </c>
      <c r="C905" s="319" t="s">
        <v>1868</v>
      </c>
      <c r="D905" s="319" t="s">
        <v>1869</v>
      </c>
      <c r="E905" s="320">
        <v>45663</v>
      </c>
      <c r="F905" s="319" t="s">
        <v>3757</v>
      </c>
      <c r="G905" s="319" t="s">
        <v>1633</v>
      </c>
      <c r="H905" s="319" t="s">
        <v>3295</v>
      </c>
      <c r="I905" s="319" t="s">
        <v>3693</v>
      </c>
      <c r="J905" s="319" t="s">
        <v>1633</v>
      </c>
      <c r="K905" s="319" t="s">
        <v>1635</v>
      </c>
      <c r="L905" s="320">
        <v>45663</v>
      </c>
      <c r="M905" s="319" t="s">
        <v>1906</v>
      </c>
      <c r="N905" s="319" t="s">
        <v>1633</v>
      </c>
      <c r="O905" s="320"/>
      <c r="P905" s="319" t="s">
        <v>3641</v>
      </c>
      <c r="Q905" s="319" t="s">
        <v>89</v>
      </c>
      <c r="R905" s="321">
        <v>3.47</v>
      </c>
      <c r="S905" s="319" t="s">
        <v>89</v>
      </c>
      <c r="T905" s="321">
        <v>3.47</v>
      </c>
      <c r="U905" s="319" t="s">
        <v>328</v>
      </c>
      <c r="V905" s="319" t="s">
        <v>93</v>
      </c>
      <c r="W905" s="319" t="s">
        <v>1633</v>
      </c>
      <c r="X905" s="319" t="s">
        <v>1633</v>
      </c>
      <c r="Y905" s="319" t="s">
        <v>1633</v>
      </c>
      <c r="Z905" s="319" t="s">
        <v>1633</v>
      </c>
      <c r="AA905" s="319" t="s">
        <v>1874</v>
      </c>
      <c r="AB905" s="319" t="s">
        <v>1633</v>
      </c>
      <c r="AC905" s="320">
        <v>45663</v>
      </c>
      <c r="AD905" s="319"/>
      <c r="AE905" s="319"/>
      <c r="AF905" s="319" t="s">
        <v>1633</v>
      </c>
      <c r="AG905" s="319" t="s">
        <v>1633</v>
      </c>
      <c r="AH905" s="319" t="s">
        <v>3642</v>
      </c>
      <c r="AI905" s="319" t="s">
        <v>3643</v>
      </c>
      <c r="AJ905" s="322">
        <v>6</v>
      </c>
      <c r="AK905" s="319" t="s">
        <v>1709</v>
      </c>
      <c r="AL905" s="323" t="s">
        <v>1877</v>
      </c>
      <c r="AM905" s="319" t="s">
        <v>2030</v>
      </c>
      <c r="AN905" s="319" t="s">
        <v>2031</v>
      </c>
      <c r="AO905" s="319" t="s">
        <v>1633</v>
      </c>
      <c r="AP905" s="183" t="s">
        <v>1880</v>
      </c>
      <c r="AQ905" s="319" t="s">
        <v>1633</v>
      </c>
      <c r="AR905" s="183" t="s">
        <v>1881</v>
      </c>
      <c r="AS905" s="183" t="s">
        <v>1634</v>
      </c>
      <c r="AT905" s="183" t="s">
        <v>1817</v>
      </c>
      <c r="AU905" s="183" t="str">
        <f t="shared" si="28"/>
        <v>BP1</v>
      </c>
      <c r="AV905" s="324">
        <f t="shared" si="29"/>
        <v>57255</v>
      </c>
    </row>
    <row r="906" spans="1:48" x14ac:dyDescent="0.25">
      <c r="A906" s="319" t="s">
        <v>1867</v>
      </c>
      <c r="B906" s="319" t="s">
        <v>1810</v>
      </c>
      <c r="C906" s="319" t="s">
        <v>1868</v>
      </c>
      <c r="D906" s="319" t="s">
        <v>1869</v>
      </c>
      <c r="E906" s="320">
        <v>45679</v>
      </c>
      <c r="F906" s="319" t="s">
        <v>3743</v>
      </c>
      <c r="G906" s="319" t="s">
        <v>1633</v>
      </c>
      <c r="H906" s="319" t="s">
        <v>3295</v>
      </c>
      <c r="I906" s="319" t="s">
        <v>3670</v>
      </c>
      <c r="J906" s="319" t="s">
        <v>1633</v>
      </c>
      <c r="K906" s="319" t="s">
        <v>1635</v>
      </c>
      <c r="L906" s="320">
        <v>45679</v>
      </c>
      <c r="M906" s="319" t="s">
        <v>1987</v>
      </c>
      <c r="N906" s="319" t="s">
        <v>1633</v>
      </c>
      <c r="O906" s="320"/>
      <c r="P906" s="319" t="s">
        <v>3641</v>
      </c>
      <c r="Q906" s="319" t="s">
        <v>89</v>
      </c>
      <c r="R906" s="321">
        <v>3.47</v>
      </c>
      <c r="S906" s="319" t="s">
        <v>89</v>
      </c>
      <c r="T906" s="321">
        <v>3.47</v>
      </c>
      <c r="U906" s="319" t="s">
        <v>328</v>
      </c>
      <c r="V906" s="319" t="s">
        <v>93</v>
      </c>
      <c r="W906" s="319" t="s">
        <v>1633</v>
      </c>
      <c r="X906" s="319" t="s">
        <v>1633</v>
      </c>
      <c r="Y906" s="319" t="s">
        <v>1633</v>
      </c>
      <c r="Z906" s="319" t="s">
        <v>1633</v>
      </c>
      <c r="AA906" s="319" t="s">
        <v>1874</v>
      </c>
      <c r="AB906" s="319" t="s">
        <v>1633</v>
      </c>
      <c r="AC906" s="320">
        <v>45679</v>
      </c>
      <c r="AD906" s="319"/>
      <c r="AE906" s="319"/>
      <c r="AF906" s="319" t="s">
        <v>1633</v>
      </c>
      <c r="AG906" s="319" t="s">
        <v>1633</v>
      </c>
      <c r="AH906" s="319" t="s">
        <v>3642</v>
      </c>
      <c r="AI906" s="319" t="s">
        <v>3643</v>
      </c>
      <c r="AJ906" s="322">
        <v>6</v>
      </c>
      <c r="AK906" s="319" t="s">
        <v>1709</v>
      </c>
      <c r="AL906" s="323" t="s">
        <v>1877</v>
      </c>
      <c r="AM906" s="319" t="s">
        <v>2030</v>
      </c>
      <c r="AN906" s="319" t="s">
        <v>2031</v>
      </c>
      <c r="AO906" s="319" t="s">
        <v>1633</v>
      </c>
      <c r="AP906" s="183" t="s">
        <v>1880</v>
      </c>
      <c r="AQ906" s="319" t="s">
        <v>1633</v>
      </c>
      <c r="AR906" s="183" t="s">
        <v>1881</v>
      </c>
      <c r="AS906" s="183" t="s">
        <v>1634</v>
      </c>
      <c r="AT906" s="183" t="s">
        <v>1817</v>
      </c>
      <c r="AU906" s="183" t="str">
        <f t="shared" si="28"/>
        <v>BP1</v>
      </c>
      <c r="AV906" s="324">
        <f t="shared" si="29"/>
        <v>57255</v>
      </c>
    </row>
    <row r="907" spans="1:48" x14ac:dyDescent="0.25">
      <c r="A907" s="319" t="s">
        <v>1867</v>
      </c>
      <c r="B907" s="319" t="s">
        <v>1810</v>
      </c>
      <c r="C907" s="319" t="s">
        <v>1868</v>
      </c>
      <c r="D907" s="319" t="s">
        <v>1869</v>
      </c>
      <c r="E907" s="320">
        <v>45679</v>
      </c>
      <c r="F907" s="319" t="s">
        <v>3752</v>
      </c>
      <c r="G907" s="319" t="s">
        <v>1633</v>
      </c>
      <c r="H907" s="319" t="s">
        <v>3280</v>
      </c>
      <c r="I907" s="319" t="s">
        <v>3670</v>
      </c>
      <c r="J907" s="319" t="s">
        <v>1633</v>
      </c>
      <c r="K907" s="319" t="s">
        <v>644</v>
      </c>
      <c r="L907" s="320">
        <v>45679</v>
      </c>
      <c r="M907" s="319" t="s">
        <v>1987</v>
      </c>
      <c r="N907" s="319" t="s">
        <v>1633</v>
      </c>
      <c r="O907" s="320"/>
      <c r="P907" s="319" t="s">
        <v>3641</v>
      </c>
      <c r="Q907" s="319" t="s">
        <v>89</v>
      </c>
      <c r="R907" s="321">
        <v>2.58</v>
      </c>
      <c r="S907" s="319" t="s">
        <v>89</v>
      </c>
      <c r="T907" s="321">
        <v>2.58</v>
      </c>
      <c r="U907" s="319" t="s">
        <v>328</v>
      </c>
      <c r="V907" s="319" t="s">
        <v>93</v>
      </c>
      <c r="W907" s="319" t="s">
        <v>1633</v>
      </c>
      <c r="X907" s="319" t="s">
        <v>1633</v>
      </c>
      <c r="Y907" s="319" t="s">
        <v>1633</v>
      </c>
      <c r="Z907" s="319" t="s">
        <v>1633</v>
      </c>
      <c r="AA907" s="319" t="s">
        <v>1874</v>
      </c>
      <c r="AB907" s="319" t="s">
        <v>1633</v>
      </c>
      <c r="AC907" s="320">
        <v>45679</v>
      </c>
      <c r="AD907" s="319"/>
      <c r="AE907" s="319"/>
      <c r="AF907" s="319" t="s">
        <v>1633</v>
      </c>
      <c r="AG907" s="319" t="s">
        <v>1633</v>
      </c>
      <c r="AH907" s="319" t="s">
        <v>3642</v>
      </c>
      <c r="AI907" s="319" t="s">
        <v>3643</v>
      </c>
      <c r="AJ907" s="322">
        <v>2</v>
      </c>
      <c r="AK907" s="319" t="s">
        <v>1709</v>
      </c>
      <c r="AL907" s="323" t="s">
        <v>1877</v>
      </c>
      <c r="AM907" s="319" t="s">
        <v>3758</v>
      </c>
      <c r="AN907" s="319" t="s">
        <v>3759</v>
      </c>
      <c r="AO907" s="319" t="s">
        <v>1633</v>
      </c>
      <c r="AP907" s="183" t="s">
        <v>1880</v>
      </c>
      <c r="AQ907" s="319" t="s">
        <v>1633</v>
      </c>
      <c r="AR907" s="183" t="s">
        <v>1881</v>
      </c>
      <c r="AS907" s="183" t="s">
        <v>1641</v>
      </c>
      <c r="AT907" s="183" t="s">
        <v>1817</v>
      </c>
      <c r="AU907" s="183" t="str">
        <f t="shared" si="28"/>
        <v>BP1</v>
      </c>
      <c r="AV907" s="324">
        <f t="shared" si="29"/>
        <v>42570</v>
      </c>
    </row>
    <row r="908" spans="1:48" x14ac:dyDescent="0.25">
      <c r="A908" s="319" t="s">
        <v>1867</v>
      </c>
      <c r="B908" s="319" t="s">
        <v>1810</v>
      </c>
      <c r="C908" s="319" t="s">
        <v>1868</v>
      </c>
      <c r="D908" s="319" t="s">
        <v>1869</v>
      </c>
      <c r="E908" s="320">
        <v>45671</v>
      </c>
      <c r="F908" s="319" t="s">
        <v>3743</v>
      </c>
      <c r="G908" s="319" t="s">
        <v>1633</v>
      </c>
      <c r="H908" s="319" t="s">
        <v>3295</v>
      </c>
      <c r="I908" s="319" t="s">
        <v>3663</v>
      </c>
      <c r="J908" s="319" t="s">
        <v>1633</v>
      </c>
      <c r="K908" s="319" t="s">
        <v>1635</v>
      </c>
      <c r="L908" s="320">
        <v>45671</v>
      </c>
      <c r="M908" s="319" t="s">
        <v>2014</v>
      </c>
      <c r="N908" s="319" t="s">
        <v>1633</v>
      </c>
      <c r="O908" s="320"/>
      <c r="P908" s="319" t="s">
        <v>3641</v>
      </c>
      <c r="Q908" s="319" t="s">
        <v>89</v>
      </c>
      <c r="R908" s="321">
        <v>2.46</v>
      </c>
      <c r="S908" s="319" t="s">
        <v>89</v>
      </c>
      <c r="T908" s="321">
        <v>2.46</v>
      </c>
      <c r="U908" s="319" t="s">
        <v>328</v>
      </c>
      <c r="V908" s="319" t="s">
        <v>93</v>
      </c>
      <c r="W908" s="319" t="s">
        <v>1633</v>
      </c>
      <c r="X908" s="319" t="s">
        <v>1633</v>
      </c>
      <c r="Y908" s="319" t="s">
        <v>1633</v>
      </c>
      <c r="Z908" s="319" t="s">
        <v>1633</v>
      </c>
      <c r="AA908" s="319" t="s">
        <v>1874</v>
      </c>
      <c r="AB908" s="319" t="s">
        <v>1633</v>
      </c>
      <c r="AC908" s="320">
        <v>45671</v>
      </c>
      <c r="AD908" s="319"/>
      <c r="AE908" s="319"/>
      <c r="AF908" s="319" t="s">
        <v>1633</v>
      </c>
      <c r="AG908" s="319" t="s">
        <v>1633</v>
      </c>
      <c r="AH908" s="319" t="s">
        <v>3642</v>
      </c>
      <c r="AI908" s="319" t="s">
        <v>3643</v>
      </c>
      <c r="AJ908" s="322">
        <v>5</v>
      </c>
      <c r="AK908" s="319" t="s">
        <v>1709</v>
      </c>
      <c r="AL908" s="323" t="s">
        <v>1877</v>
      </c>
      <c r="AM908" s="319" t="s">
        <v>2098</v>
      </c>
      <c r="AN908" s="319" t="s">
        <v>2099</v>
      </c>
      <c r="AO908" s="319" t="s">
        <v>1633</v>
      </c>
      <c r="AP908" s="183" t="s">
        <v>1880</v>
      </c>
      <c r="AQ908" s="319" t="s">
        <v>1633</v>
      </c>
      <c r="AR908" s="183" t="s">
        <v>1881</v>
      </c>
      <c r="AS908" s="183" t="s">
        <v>1634</v>
      </c>
      <c r="AT908" s="183" t="s">
        <v>1817</v>
      </c>
      <c r="AU908" s="183" t="str">
        <f t="shared" si="28"/>
        <v>BP1</v>
      </c>
      <c r="AV908" s="324">
        <f t="shared" si="29"/>
        <v>40590</v>
      </c>
    </row>
    <row r="909" spans="1:48" x14ac:dyDescent="0.25">
      <c r="A909" s="319" t="s">
        <v>1867</v>
      </c>
      <c r="B909" s="319" t="s">
        <v>1810</v>
      </c>
      <c r="C909" s="319" t="s">
        <v>1868</v>
      </c>
      <c r="D909" s="319" t="s">
        <v>1869</v>
      </c>
      <c r="E909" s="320">
        <v>45679</v>
      </c>
      <c r="F909" s="319" t="s">
        <v>3760</v>
      </c>
      <c r="G909" s="319" t="s">
        <v>1633</v>
      </c>
      <c r="H909" s="319" t="s">
        <v>3280</v>
      </c>
      <c r="I909" s="319" t="s">
        <v>3670</v>
      </c>
      <c r="J909" s="319" t="s">
        <v>1633</v>
      </c>
      <c r="K909" s="319" t="s">
        <v>644</v>
      </c>
      <c r="L909" s="320">
        <v>45679</v>
      </c>
      <c r="M909" s="319" t="s">
        <v>1987</v>
      </c>
      <c r="N909" s="319" t="s">
        <v>1633</v>
      </c>
      <c r="O909" s="320"/>
      <c r="P909" s="319" t="s">
        <v>3641</v>
      </c>
      <c r="Q909" s="319" t="s">
        <v>89</v>
      </c>
      <c r="R909" s="321">
        <v>2.15</v>
      </c>
      <c r="S909" s="319" t="s">
        <v>89</v>
      </c>
      <c r="T909" s="321">
        <v>2.15</v>
      </c>
      <c r="U909" s="319" t="s">
        <v>328</v>
      </c>
      <c r="V909" s="319" t="s">
        <v>93</v>
      </c>
      <c r="W909" s="319" t="s">
        <v>1633</v>
      </c>
      <c r="X909" s="319" t="s">
        <v>1633</v>
      </c>
      <c r="Y909" s="319" t="s">
        <v>1633</v>
      </c>
      <c r="Z909" s="319" t="s">
        <v>1633</v>
      </c>
      <c r="AA909" s="319" t="s">
        <v>1874</v>
      </c>
      <c r="AB909" s="319" t="s">
        <v>1633</v>
      </c>
      <c r="AC909" s="320">
        <v>45679</v>
      </c>
      <c r="AD909" s="319"/>
      <c r="AE909" s="319"/>
      <c r="AF909" s="319" t="s">
        <v>1633</v>
      </c>
      <c r="AG909" s="319" t="s">
        <v>1633</v>
      </c>
      <c r="AH909" s="319" t="s">
        <v>3642</v>
      </c>
      <c r="AI909" s="319" t="s">
        <v>3643</v>
      </c>
      <c r="AJ909" s="322">
        <v>2</v>
      </c>
      <c r="AK909" s="319" t="s">
        <v>1709</v>
      </c>
      <c r="AL909" s="323" t="s">
        <v>1877</v>
      </c>
      <c r="AM909" s="319" t="s">
        <v>3761</v>
      </c>
      <c r="AN909" s="319" t="s">
        <v>3762</v>
      </c>
      <c r="AO909" s="319" t="s">
        <v>1633</v>
      </c>
      <c r="AP909" s="183" t="s">
        <v>1880</v>
      </c>
      <c r="AQ909" s="319" t="s">
        <v>1633</v>
      </c>
      <c r="AR909" s="183" t="s">
        <v>1881</v>
      </c>
      <c r="AS909" s="183" t="s">
        <v>1641</v>
      </c>
      <c r="AT909" s="183" t="s">
        <v>1817</v>
      </c>
      <c r="AU909" s="183" t="str">
        <f t="shared" si="28"/>
        <v>BP1</v>
      </c>
      <c r="AV909" s="324">
        <f t="shared" si="29"/>
        <v>35475</v>
      </c>
    </row>
    <row r="910" spans="1:48" x14ac:dyDescent="0.25">
      <c r="A910" s="319" t="s">
        <v>1867</v>
      </c>
      <c r="B910" s="319" t="s">
        <v>1810</v>
      </c>
      <c r="C910" s="319" t="s">
        <v>1868</v>
      </c>
      <c r="D910" s="319" t="s">
        <v>1869</v>
      </c>
      <c r="E910" s="320">
        <v>45687</v>
      </c>
      <c r="F910" s="319" t="s">
        <v>3732</v>
      </c>
      <c r="G910" s="319" t="s">
        <v>1633</v>
      </c>
      <c r="H910" s="319" t="s">
        <v>3280</v>
      </c>
      <c r="I910" s="319" t="s">
        <v>3733</v>
      </c>
      <c r="J910" s="319" t="s">
        <v>1633</v>
      </c>
      <c r="K910" s="319" t="s">
        <v>644</v>
      </c>
      <c r="L910" s="320">
        <v>45687</v>
      </c>
      <c r="M910" s="319" t="s">
        <v>2006</v>
      </c>
      <c r="N910" s="319" t="s">
        <v>1633</v>
      </c>
      <c r="O910" s="320"/>
      <c r="P910" s="319" t="s">
        <v>3641</v>
      </c>
      <c r="Q910" s="319" t="s">
        <v>89</v>
      </c>
      <c r="R910" s="321">
        <v>2.08</v>
      </c>
      <c r="S910" s="319" t="s">
        <v>89</v>
      </c>
      <c r="T910" s="321">
        <v>2.08</v>
      </c>
      <c r="U910" s="319" t="s">
        <v>328</v>
      </c>
      <c r="V910" s="319" t="s">
        <v>93</v>
      </c>
      <c r="W910" s="319" t="s">
        <v>1633</v>
      </c>
      <c r="X910" s="319" t="s">
        <v>1633</v>
      </c>
      <c r="Y910" s="319" t="s">
        <v>1633</v>
      </c>
      <c r="Z910" s="319" t="s">
        <v>1633</v>
      </c>
      <c r="AA910" s="319" t="s">
        <v>1874</v>
      </c>
      <c r="AB910" s="319" t="s">
        <v>1633</v>
      </c>
      <c r="AC910" s="320">
        <v>45687</v>
      </c>
      <c r="AD910" s="319"/>
      <c r="AE910" s="319"/>
      <c r="AF910" s="319" t="s">
        <v>1633</v>
      </c>
      <c r="AG910" s="319" t="s">
        <v>1633</v>
      </c>
      <c r="AH910" s="319" t="s">
        <v>3642</v>
      </c>
      <c r="AI910" s="319" t="s">
        <v>3643</v>
      </c>
      <c r="AJ910" s="322">
        <v>20</v>
      </c>
      <c r="AK910" s="319" t="s">
        <v>1709</v>
      </c>
      <c r="AL910" s="323" t="s">
        <v>1877</v>
      </c>
      <c r="AM910" s="319" t="s">
        <v>2085</v>
      </c>
      <c r="AN910" s="319" t="s">
        <v>2086</v>
      </c>
      <c r="AO910" s="319" t="s">
        <v>1633</v>
      </c>
      <c r="AP910" s="183" t="s">
        <v>1880</v>
      </c>
      <c r="AQ910" s="319" t="s">
        <v>1633</v>
      </c>
      <c r="AR910" s="183" t="s">
        <v>1881</v>
      </c>
      <c r="AS910" s="183" t="s">
        <v>1641</v>
      </c>
      <c r="AT910" s="183" t="s">
        <v>1817</v>
      </c>
      <c r="AU910" s="183" t="str">
        <f t="shared" si="28"/>
        <v>BP1</v>
      </c>
      <c r="AV910" s="324">
        <f t="shared" si="29"/>
        <v>34320</v>
      </c>
    </row>
    <row r="911" spans="1:48" x14ac:dyDescent="0.25">
      <c r="A911" s="319" t="s">
        <v>1867</v>
      </c>
      <c r="B911" s="319" t="s">
        <v>1810</v>
      </c>
      <c r="C911" s="319" t="s">
        <v>1868</v>
      </c>
      <c r="D911" s="319" t="s">
        <v>1869</v>
      </c>
      <c r="E911" s="320">
        <v>45687</v>
      </c>
      <c r="F911" s="319" t="s">
        <v>3732</v>
      </c>
      <c r="G911" s="319" t="s">
        <v>1633</v>
      </c>
      <c r="H911" s="319" t="s">
        <v>3280</v>
      </c>
      <c r="I911" s="319" t="s">
        <v>3733</v>
      </c>
      <c r="J911" s="319" t="s">
        <v>1633</v>
      </c>
      <c r="K911" s="319" t="s">
        <v>644</v>
      </c>
      <c r="L911" s="320">
        <v>45687</v>
      </c>
      <c r="M911" s="319" t="s">
        <v>2006</v>
      </c>
      <c r="N911" s="319" t="s">
        <v>1633</v>
      </c>
      <c r="O911" s="320"/>
      <c r="P911" s="319" t="s">
        <v>3641</v>
      </c>
      <c r="Q911" s="319" t="s">
        <v>89</v>
      </c>
      <c r="R911" s="321">
        <v>1.9</v>
      </c>
      <c r="S911" s="319" t="s">
        <v>89</v>
      </c>
      <c r="T911" s="321">
        <v>1.9</v>
      </c>
      <c r="U911" s="319" t="s">
        <v>328</v>
      </c>
      <c r="V911" s="319" t="s">
        <v>93</v>
      </c>
      <c r="W911" s="319" t="s">
        <v>1633</v>
      </c>
      <c r="X911" s="319" t="s">
        <v>1633</v>
      </c>
      <c r="Y911" s="319" t="s">
        <v>1633</v>
      </c>
      <c r="Z911" s="319" t="s">
        <v>1633</v>
      </c>
      <c r="AA911" s="319" t="s">
        <v>1874</v>
      </c>
      <c r="AB911" s="319" t="s">
        <v>1633</v>
      </c>
      <c r="AC911" s="320">
        <v>45687</v>
      </c>
      <c r="AD911" s="319"/>
      <c r="AE911" s="319"/>
      <c r="AF911" s="319" t="s">
        <v>1633</v>
      </c>
      <c r="AG911" s="319" t="s">
        <v>1633</v>
      </c>
      <c r="AH911" s="319" t="s">
        <v>3642</v>
      </c>
      <c r="AI911" s="319" t="s">
        <v>3643</v>
      </c>
      <c r="AJ911" s="322">
        <v>20</v>
      </c>
      <c r="AK911" s="319" t="s">
        <v>1709</v>
      </c>
      <c r="AL911" s="323" t="s">
        <v>1877</v>
      </c>
      <c r="AM911" s="319" t="s">
        <v>2572</v>
      </c>
      <c r="AN911" s="319" t="s">
        <v>2573</v>
      </c>
      <c r="AO911" s="319" t="s">
        <v>1633</v>
      </c>
      <c r="AP911" s="183" t="s">
        <v>1880</v>
      </c>
      <c r="AQ911" s="319" t="s">
        <v>1633</v>
      </c>
      <c r="AR911" s="183" t="s">
        <v>1881</v>
      </c>
      <c r="AS911" s="183" t="s">
        <v>1641</v>
      </c>
      <c r="AT911" s="183" t="s">
        <v>1817</v>
      </c>
      <c r="AU911" s="183" t="str">
        <f t="shared" si="28"/>
        <v>BP1</v>
      </c>
      <c r="AV911" s="324">
        <f t="shared" si="29"/>
        <v>31350</v>
      </c>
    </row>
    <row r="912" spans="1:48" x14ac:dyDescent="0.25">
      <c r="A912" s="319" t="s">
        <v>1867</v>
      </c>
      <c r="B912" s="319" t="s">
        <v>1810</v>
      </c>
      <c r="C912" s="319" t="s">
        <v>1868</v>
      </c>
      <c r="D912" s="319" t="s">
        <v>1869</v>
      </c>
      <c r="E912" s="320">
        <v>45679</v>
      </c>
      <c r="F912" s="319" t="s">
        <v>3743</v>
      </c>
      <c r="G912" s="319" t="s">
        <v>1633</v>
      </c>
      <c r="H912" s="319" t="s">
        <v>3295</v>
      </c>
      <c r="I912" s="319" t="s">
        <v>3670</v>
      </c>
      <c r="J912" s="319" t="s">
        <v>1633</v>
      </c>
      <c r="K912" s="319" t="s">
        <v>1635</v>
      </c>
      <c r="L912" s="320">
        <v>45679</v>
      </c>
      <c r="M912" s="319" t="s">
        <v>1987</v>
      </c>
      <c r="N912" s="319" t="s">
        <v>1633</v>
      </c>
      <c r="O912" s="320"/>
      <c r="P912" s="319" t="s">
        <v>3641</v>
      </c>
      <c r="Q912" s="319" t="s">
        <v>89</v>
      </c>
      <c r="R912" s="321">
        <v>1.47</v>
      </c>
      <c r="S912" s="319" t="s">
        <v>89</v>
      </c>
      <c r="T912" s="321">
        <v>1.47</v>
      </c>
      <c r="U912" s="319" t="s">
        <v>328</v>
      </c>
      <c r="V912" s="319" t="s">
        <v>93</v>
      </c>
      <c r="W912" s="319" t="s">
        <v>1633</v>
      </c>
      <c r="X912" s="319" t="s">
        <v>1633</v>
      </c>
      <c r="Y912" s="319" t="s">
        <v>1633</v>
      </c>
      <c r="Z912" s="319" t="s">
        <v>1633</v>
      </c>
      <c r="AA912" s="319" t="s">
        <v>1874</v>
      </c>
      <c r="AB912" s="319" t="s">
        <v>1633</v>
      </c>
      <c r="AC912" s="320">
        <v>45679</v>
      </c>
      <c r="AD912" s="319"/>
      <c r="AE912" s="319"/>
      <c r="AF912" s="319" t="s">
        <v>1633</v>
      </c>
      <c r="AG912" s="319" t="s">
        <v>1633</v>
      </c>
      <c r="AH912" s="319" t="s">
        <v>3642</v>
      </c>
      <c r="AI912" s="319" t="s">
        <v>3643</v>
      </c>
      <c r="AJ912" s="322">
        <v>5</v>
      </c>
      <c r="AK912" s="319" t="s">
        <v>1709</v>
      </c>
      <c r="AL912" s="323" t="s">
        <v>1877</v>
      </c>
      <c r="AM912" s="319" t="s">
        <v>3763</v>
      </c>
      <c r="AN912" s="319" t="s">
        <v>3764</v>
      </c>
      <c r="AO912" s="319" t="s">
        <v>1633</v>
      </c>
      <c r="AP912" s="183" t="s">
        <v>1880</v>
      </c>
      <c r="AQ912" s="319" t="s">
        <v>1633</v>
      </c>
      <c r="AR912" s="183" t="s">
        <v>1881</v>
      </c>
      <c r="AS912" s="183" t="s">
        <v>1634</v>
      </c>
      <c r="AT912" s="183" t="s">
        <v>1817</v>
      </c>
      <c r="AU912" s="183" t="str">
        <f t="shared" si="28"/>
        <v>BP1</v>
      </c>
      <c r="AV912" s="324">
        <f t="shared" si="29"/>
        <v>24255</v>
      </c>
    </row>
    <row r="913" spans="1:48" x14ac:dyDescent="0.25">
      <c r="A913" s="319" t="s">
        <v>1867</v>
      </c>
      <c r="B913" s="319" t="s">
        <v>1810</v>
      </c>
      <c r="C913" s="319" t="s">
        <v>1868</v>
      </c>
      <c r="D913" s="319" t="s">
        <v>1869</v>
      </c>
      <c r="E913" s="320">
        <v>45671</v>
      </c>
      <c r="F913" s="319" t="s">
        <v>3765</v>
      </c>
      <c r="G913" s="319" t="s">
        <v>1633</v>
      </c>
      <c r="H913" s="319" t="s">
        <v>3295</v>
      </c>
      <c r="I913" s="319" t="s">
        <v>3663</v>
      </c>
      <c r="J913" s="319" t="s">
        <v>1633</v>
      </c>
      <c r="K913" s="319" t="s">
        <v>1635</v>
      </c>
      <c r="L913" s="320">
        <v>45671</v>
      </c>
      <c r="M913" s="319" t="s">
        <v>2014</v>
      </c>
      <c r="N913" s="319" t="s">
        <v>1633</v>
      </c>
      <c r="O913" s="320"/>
      <c r="P913" s="319" t="s">
        <v>3641</v>
      </c>
      <c r="Q913" s="319" t="s">
        <v>89</v>
      </c>
      <c r="R913" s="321">
        <v>1.49</v>
      </c>
      <c r="S913" s="319" t="s">
        <v>89</v>
      </c>
      <c r="T913" s="321">
        <v>1.49</v>
      </c>
      <c r="U913" s="319" t="s">
        <v>328</v>
      </c>
      <c r="V913" s="319" t="s">
        <v>93</v>
      </c>
      <c r="W913" s="319" t="s">
        <v>1633</v>
      </c>
      <c r="X913" s="319" t="s">
        <v>1633</v>
      </c>
      <c r="Y913" s="319" t="s">
        <v>1633</v>
      </c>
      <c r="Z913" s="319" t="s">
        <v>1633</v>
      </c>
      <c r="AA913" s="319" t="s">
        <v>1874</v>
      </c>
      <c r="AB913" s="319" t="s">
        <v>1633</v>
      </c>
      <c r="AC913" s="320">
        <v>45671</v>
      </c>
      <c r="AD913" s="319"/>
      <c r="AE913" s="319"/>
      <c r="AF913" s="319" t="s">
        <v>1633</v>
      </c>
      <c r="AG913" s="319" t="s">
        <v>1633</v>
      </c>
      <c r="AH913" s="319" t="s">
        <v>3642</v>
      </c>
      <c r="AI913" s="319" t="s">
        <v>3643</v>
      </c>
      <c r="AJ913" s="322">
        <v>3</v>
      </c>
      <c r="AK913" s="319" t="s">
        <v>1709</v>
      </c>
      <c r="AL913" s="323" t="s">
        <v>1877</v>
      </c>
      <c r="AM913" s="319" t="s">
        <v>2601</v>
      </c>
      <c r="AN913" s="319" t="s">
        <v>2602</v>
      </c>
      <c r="AO913" s="319" t="s">
        <v>1633</v>
      </c>
      <c r="AP913" s="183" t="s">
        <v>1880</v>
      </c>
      <c r="AQ913" s="319" t="s">
        <v>1633</v>
      </c>
      <c r="AR913" s="183" t="s">
        <v>1881</v>
      </c>
      <c r="AS913" s="183" t="s">
        <v>1634</v>
      </c>
      <c r="AT913" s="183" t="s">
        <v>1817</v>
      </c>
      <c r="AU913" s="183" t="str">
        <f t="shared" si="28"/>
        <v>BP1</v>
      </c>
      <c r="AV913" s="324">
        <f t="shared" si="29"/>
        <v>24585</v>
      </c>
    </row>
    <row r="914" spans="1:48" x14ac:dyDescent="0.25">
      <c r="A914" s="319" t="s">
        <v>1867</v>
      </c>
      <c r="B914" s="319" t="s">
        <v>1810</v>
      </c>
      <c r="C914" s="319" t="s">
        <v>1868</v>
      </c>
      <c r="D914" s="319" t="s">
        <v>1869</v>
      </c>
      <c r="E914" s="320">
        <v>45679</v>
      </c>
      <c r="F914" s="319" t="s">
        <v>3743</v>
      </c>
      <c r="G914" s="319" t="s">
        <v>1633</v>
      </c>
      <c r="H914" s="319" t="s">
        <v>3295</v>
      </c>
      <c r="I914" s="319" t="s">
        <v>3670</v>
      </c>
      <c r="J914" s="319" t="s">
        <v>1633</v>
      </c>
      <c r="K914" s="319" t="s">
        <v>1635</v>
      </c>
      <c r="L914" s="320">
        <v>45679</v>
      </c>
      <c r="M914" s="319" t="s">
        <v>1987</v>
      </c>
      <c r="N914" s="319" t="s">
        <v>1633</v>
      </c>
      <c r="O914" s="320"/>
      <c r="P914" s="319" t="s">
        <v>3641</v>
      </c>
      <c r="Q914" s="319" t="s">
        <v>89</v>
      </c>
      <c r="R914" s="321">
        <v>1.1399999999999999</v>
      </c>
      <c r="S914" s="319" t="s">
        <v>89</v>
      </c>
      <c r="T914" s="321">
        <v>1.1399999999999999</v>
      </c>
      <c r="U914" s="319" t="s">
        <v>328</v>
      </c>
      <c r="V914" s="319" t="s">
        <v>93</v>
      </c>
      <c r="W914" s="319" t="s">
        <v>1633</v>
      </c>
      <c r="X914" s="319" t="s">
        <v>1633</v>
      </c>
      <c r="Y914" s="319" t="s">
        <v>1633</v>
      </c>
      <c r="Z914" s="319" t="s">
        <v>1633</v>
      </c>
      <c r="AA914" s="319" t="s">
        <v>1874</v>
      </c>
      <c r="AB914" s="319" t="s">
        <v>1633</v>
      </c>
      <c r="AC914" s="320">
        <v>45679</v>
      </c>
      <c r="AD914" s="319"/>
      <c r="AE914" s="319"/>
      <c r="AF914" s="319" t="s">
        <v>1633</v>
      </c>
      <c r="AG914" s="319" t="s">
        <v>1633</v>
      </c>
      <c r="AH914" s="319" t="s">
        <v>3642</v>
      </c>
      <c r="AI914" s="319" t="s">
        <v>3643</v>
      </c>
      <c r="AJ914" s="322">
        <v>5</v>
      </c>
      <c r="AK914" s="319" t="s">
        <v>1709</v>
      </c>
      <c r="AL914" s="323" t="s">
        <v>1877</v>
      </c>
      <c r="AM914" s="319" t="s">
        <v>2165</v>
      </c>
      <c r="AN914" s="319" t="s">
        <v>2166</v>
      </c>
      <c r="AO914" s="319" t="s">
        <v>1633</v>
      </c>
      <c r="AP914" s="183" t="s">
        <v>1880</v>
      </c>
      <c r="AQ914" s="319" t="s">
        <v>1633</v>
      </c>
      <c r="AR914" s="183" t="s">
        <v>1881</v>
      </c>
      <c r="AS914" s="183" t="s">
        <v>1634</v>
      </c>
      <c r="AT914" s="183" t="s">
        <v>1817</v>
      </c>
      <c r="AU914" s="183" t="str">
        <f t="shared" si="28"/>
        <v>BP1</v>
      </c>
      <c r="AV914" s="324">
        <f t="shared" si="29"/>
        <v>18810</v>
      </c>
    </row>
    <row r="915" spans="1:48" x14ac:dyDescent="0.25">
      <c r="A915" s="319" t="s">
        <v>1867</v>
      </c>
      <c r="B915" s="319" t="s">
        <v>1810</v>
      </c>
      <c r="C915" s="319" t="s">
        <v>1868</v>
      </c>
      <c r="D915" s="319" t="s">
        <v>1869</v>
      </c>
      <c r="E915" s="320">
        <v>45679</v>
      </c>
      <c r="F915" s="319" t="s">
        <v>3743</v>
      </c>
      <c r="G915" s="319" t="s">
        <v>1633</v>
      </c>
      <c r="H915" s="319" t="s">
        <v>3295</v>
      </c>
      <c r="I915" s="319" t="s">
        <v>3670</v>
      </c>
      <c r="J915" s="319" t="s">
        <v>1633</v>
      </c>
      <c r="K915" s="319" t="s">
        <v>1635</v>
      </c>
      <c r="L915" s="320">
        <v>45679</v>
      </c>
      <c r="M915" s="319" t="s">
        <v>1987</v>
      </c>
      <c r="N915" s="319" t="s">
        <v>1633</v>
      </c>
      <c r="O915" s="320"/>
      <c r="P915" s="319" t="s">
        <v>3641</v>
      </c>
      <c r="Q915" s="319" t="s">
        <v>89</v>
      </c>
      <c r="R915" s="321">
        <v>1.05</v>
      </c>
      <c r="S915" s="319" t="s">
        <v>89</v>
      </c>
      <c r="T915" s="321">
        <v>1.05</v>
      </c>
      <c r="U915" s="319" t="s">
        <v>328</v>
      </c>
      <c r="V915" s="319" t="s">
        <v>93</v>
      </c>
      <c r="W915" s="319" t="s">
        <v>1633</v>
      </c>
      <c r="X915" s="319" t="s">
        <v>1633</v>
      </c>
      <c r="Y915" s="319" t="s">
        <v>1633</v>
      </c>
      <c r="Z915" s="319" t="s">
        <v>1633</v>
      </c>
      <c r="AA915" s="319" t="s">
        <v>1874</v>
      </c>
      <c r="AB915" s="319" t="s">
        <v>1633</v>
      </c>
      <c r="AC915" s="320">
        <v>45679</v>
      </c>
      <c r="AD915" s="319"/>
      <c r="AE915" s="319"/>
      <c r="AF915" s="319" t="s">
        <v>1633</v>
      </c>
      <c r="AG915" s="319" t="s">
        <v>1633</v>
      </c>
      <c r="AH915" s="319" t="s">
        <v>3642</v>
      </c>
      <c r="AI915" s="319" t="s">
        <v>3643</v>
      </c>
      <c r="AJ915" s="322">
        <v>5</v>
      </c>
      <c r="AK915" s="319" t="s">
        <v>1709</v>
      </c>
      <c r="AL915" s="323" t="s">
        <v>1877</v>
      </c>
      <c r="AM915" s="319" t="s">
        <v>3766</v>
      </c>
      <c r="AN915" s="319" t="s">
        <v>3767</v>
      </c>
      <c r="AO915" s="319" t="s">
        <v>1633</v>
      </c>
      <c r="AP915" s="183" t="s">
        <v>1880</v>
      </c>
      <c r="AQ915" s="319" t="s">
        <v>1633</v>
      </c>
      <c r="AR915" s="183" t="s">
        <v>1881</v>
      </c>
      <c r="AS915" s="183" t="s">
        <v>1634</v>
      </c>
      <c r="AT915" s="183" t="s">
        <v>1817</v>
      </c>
      <c r="AU915" s="183" t="str">
        <f t="shared" si="28"/>
        <v>BP1</v>
      </c>
      <c r="AV915" s="324">
        <f t="shared" si="29"/>
        <v>17325</v>
      </c>
    </row>
    <row r="916" spans="1:48" x14ac:dyDescent="0.25">
      <c r="A916" s="319" t="s">
        <v>1867</v>
      </c>
      <c r="B916" s="319" t="s">
        <v>1810</v>
      </c>
      <c r="C916" s="319" t="s">
        <v>1868</v>
      </c>
      <c r="D916" s="319" t="s">
        <v>1869</v>
      </c>
      <c r="E916" s="320">
        <v>45679</v>
      </c>
      <c r="F916" s="319" t="s">
        <v>3760</v>
      </c>
      <c r="G916" s="319" t="s">
        <v>1633</v>
      </c>
      <c r="H916" s="319" t="s">
        <v>3280</v>
      </c>
      <c r="I916" s="319" t="s">
        <v>3670</v>
      </c>
      <c r="J916" s="319" t="s">
        <v>1633</v>
      </c>
      <c r="K916" s="319" t="s">
        <v>644</v>
      </c>
      <c r="L916" s="320">
        <v>45679</v>
      </c>
      <c r="M916" s="319" t="s">
        <v>1987</v>
      </c>
      <c r="N916" s="319" t="s">
        <v>1633</v>
      </c>
      <c r="O916" s="320"/>
      <c r="P916" s="319" t="s">
        <v>3641</v>
      </c>
      <c r="Q916" s="319" t="s">
        <v>89</v>
      </c>
      <c r="R916" s="321">
        <v>1.03</v>
      </c>
      <c r="S916" s="319" t="s">
        <v>89</v>
      </c>
      <c r="T916" s="321">
        <v>1.03</v>
      </c>
      <c r="U916" s="319" t="s">
        <v>328</v>
      </c>
      <c r="V916" s="319" t="s">
        <v>93</v>
      </c>
      <c r="W916" s="319" t="s">
        <v>1633</v>
      </c>
      <c r="X916" s="319" t="s">
        <v>1633</v>
      </c>
      <c r="Y916" s="319" t="s">
        <v>1633</v>
      </c>
      <c r="Z916" s="319" t="s">
        <v>1633</v>
      </c>
      <c r="AA916" s="319" t="s">
        <v>1874</v>
      </c>
      <c r="AB916" s="319" t="s">
        <v>1633</v>
      </c>
      <c r="AC916" s="320">
        <v>45679</v>
      </c>
      <c r="AD916" s="319"/>
      <c r="AE916" s="319"/>
      <c r="AF916" s="319" t="s">
        <v>1633</v>
      </c>
      <c r="AG916" s="319" t="s">
        <v>1633</v>
      </c>
      <c r="AH916" s="319" t="s">
        <v>3642</v>
      </c>
      <c r="AI916" s="319" t="s">
        <v>3643</v>
      </c>
      <c r="AJ916" s="322">
        <v>2</v>
      </c>
      <c r="AK916" s="319" t="s">
        <v>1709</v>
      </c>
      <c r="AL916" s="323" t="s">
        <v>1877</v>
      </c>
      <c r="AM916" s="319" t="s">
        <v>2095</v>
      </c>
      <c r="AN916" s="319" t="s">
        <v>2096</v>
      </c>
      <c r="AO916" s="319" t="s">
        <v>1633</v>
      </c>
      <c r="AP916" s="183" t="s">
        <v>1880</v>
      </c>
      <c r="AQ916" s="319" t="s">
        <v>1633</v>
      </c>
      <c r="AR916" s="183" t="s">
        <v>1881</v>
      </c>
      <c r="AS916" s="183" t="s">
        <v>1641</v>
      </c>
      <c r="AT916" s="183" t="s">
        <v>1817</v>
      </c>
      <c r="AU916" s="183" t="str">
        <f t="shared" si="28"/>
        <v>BP1</v>
      </c>
      <c r="AV916" s="324">
        <f t="shared" si="29"/>
        <v>16995</v>
      </c>
    </row>
    <row r="917" spans="1:48" x14ac:dyDescent="0.25">
      <c r="A917" s="319" t="s">
        <v>1867</v>
      </c>
      <c r="B917" s="319" t="s">
        <v>1810</v>
      </c>
      <c r="C917" s="319" t="s">
        <v>1868</v>
      </c>
      <c r="D917" s="319" t="s">
        <v>1869</v>
      </c>
      <c r="E917" s="320">
        <v>45679</v>
      </c>
      <c r="F917" s="319" t="s">
        <v>3743</v>
      </c>
      <c r="G917" s="319" t="s">
        <v>1633</v>
      </c>
      <c r="H917" s="319" t="s">
        <v>3295</v>
      </c>
      <c r="I917" s="319" t="s">
        <v>3670</v>
      </c>
      <c r="J917" s="319" t="s">
        <v>1633</v>
      </c>
      <c r="K917" s="319" t="s">
        <v>1635</v>
      </c>
      <c r="L917" s="320">
        <v>45679</v>
      </c>
      <c r="M917" s="319" t="s">
        <v>1987</v>
      </c>
      <c r="N917" s="319" t="s">
        <v>1633</v>
      </c>
      <c r="O917" s="320"/>
      <c r="P917" s="319" t="s">
        <v>3641</v>
      </c>
      <c r="Q917" s="319" t="s">
        <v>89</v>
      </c>
      <c r="R917" s="321">
        <v>0.56000000000000005</v>
      </c>
      <c r="S917" s="319" t="s">
        <v>89</v>
      </c>
      <c r="T917" s="321">
        <v>0.56000000000000005</v>
      </c>
      <c r="U917" s="319" t="s">
        <v>328</v>
      </c>
      <c r="V917" s="319" t="s">
        <v>93</v>
      </c>
      <c r="W917" s="319" t="s">
        <v>1633</v>
      </c>
      <c r="X917" s="319" t="s">
        <v>1633</v>
      </c>
      <c r="Y917" s="319" t="s">
        <v>1633</v>
      </c>
      <c r="Z917" s="319" t="s">
        <v>1633</v>
      </c>
      <c r="AA917" s="319" t="s">
        <v>1874</v>
      </c>
      <c r="AB917" s="319" t="s">
        <v>1633</v>
      </c>
      <c r="AC917" s="320">
        <v>45679</v>
      </c>
      <c r="AD917" s="319"/>
      <c r="AE917" s="319"/>
      <c r="AF917" s="319" t="s">
        <v>1633</v>
      </c>
      <c r="AG917" s="319" t="s">
        <v>1633</v>
      </c>
      <c r="AH917" s="319" t="s">
        <v>3642</v>
      </c>
      <c r="AI917" s="319" t="s">
        <v>3643</v>
      </c>
      <c r="AJ917" s="322">
        <v>3</v>
      </c>
      <c r="AK917" s="319" t="s">
        <v>1709</v>
      </c>
      <c r="AL917" s="323" t="s">
        <v>1877</v>
      </c>
      <c r="AM917" s="319" t="s">
        <v>2124</v>
      </c>
      <c r="AN917" s="319" t="s">
        <v>2125</v>
      </c>
      <c r="AO917" s="319" t="s">
        <v>1633</v>
      </c>
      <c r="AP917" s="183" t="s">
        <v>1880</v>
      </c>
      <c r="AQ917" s="319" t="s">
        <v>1633</v>
      </c>
      <c r="AR917" s="183" t="s">
        <v>1881</v>
      </c>
      <c r="AS917" s="183" t="s">
        <v>1634</v>
      </c>
      <c r="AT917" s="183" t="s">
        <v>1817</v>
      </c>
      <c r="AU917" s="183" t="str">
        <f t="shared" si="28"/>
        <v>BP1</v>
      </c>
      <c r="AV917" s="324">
        <f t="shared" si="29"/>
        <v>9240</v>
      </c>
    </row>
    <row r="918" spans="1:48" x14ac:dyDescent="0.25">
      <c r="A918" s="319" t="s">
        <v>1867</v>
      </c>
      <c r="B918" s="319" t="s">
        <v>1810</v>
      </c>
      <c r="C918" s="319" t="s">
        <v>1868</v>
      </c>
      <c r="D918" s="319" t="s">
        <v>2103</v>
      </c>
      <c r="E918" s="320">
        <v>45688</v>
      </c>
      <c r="F918" s="319" t="s">
        <v>2104</v>
      </c>
      <c r="G918" s="319" t="s">
        <v>2105</v>
      </c>
      <c r="H918" s="319" t="s">
        <v>3259</v>
      </c>
      <c r="I918" s="319" t="s">
        <v>2106</v>
      </c>
      <c r="J918" s="319" t="s">
        <v>1633</v>
      </c>
      <c r="K918" s="319" t="s">
        <v>448</v>
      </c>
      <c r="L918" s="320">
        <v>45657</v>
      </c>
      <c r="M918" s="319" t="s">
        <v>1920</v>
      </c>
      <c r="N918" s="319" t="s">
        <v>1633</v>
      </c>
      <c r="O918" s="320"/>
      <c r="P918" s="319" t="s">
        <v>3641</v>
      </c>
      <c r="Q918" s="319" t="s">
        <v>1534</v>
      </c>
      <c r="R918" s="322">
        <v>-99021</v>
      </c>
      <c r="S918" s="319" t="s">
        <v>89</v>
      </c>
      <c r="T918" s="321">
        <v>-6.13</v>
      </c>
      <c r="U918" s="319" t="s">
        <v>328</v>
      </c>
      <c r="V918" s="319" t="s">
        <v>93</v>
      </c>
      <c r="W918" s="319" t="s">
        <v>2107</v>
      </c>
      <c r="X918" s="319" t="s">
        <v>1633</v>
      </c>
      <c r="Y918" s="319" t="s">
        <v>1633</v>
      </c>
      <c r="Z918" s="319" t="s">
        <v>1633</v>
      </c>
      <c r="AA918" s="319" t="s">
        <v>1874</v>
      </c>
      <c r="AB918" s="319" t="s">
        <v>1633</v>
      </c>
      <c r="AC918" s="320">
        <v>45681</v>
      </c>
      <c r="AD918" s="319"/>
      <c r="AE918" s="319"/>
      <c r="AF918" s="319" t="s">
        <v>1633</v>
      </c>
      <c r="AG918" s="319" t="s">
        <v>1633</v>
      </c>
      <c r="AH918" s="319" t="s">
        <v>3642</v>
      </c>
      <c r="AI918" s="319" t="s">
        <v>3643</v>
      </c>
      <c r="AJ918" s="325">
        <v>0</v>
      </c>
      <c r="AK918" s="319" t="s">
        <v>1633</v>
      </c>
      <c r="AL918" s="319" t="s">
        <v>1633</v>
      </c>
      <c r="AM918" s="319" t="s">
        <v>1633</v>
      </c>
      <c r="AN918" s="319" t="s">
        <v>1633</v>
      </c>
      <c r="AO918" s="319" t="s">
        <v>1633</v>
      </c>
      <c r="AP918" s="183" t="s">
        <v>1880</v>
      </c>
      <c r="AQ918" s="319" t="s">
        <v>1633</v>
      </c>
      <c r="AR918" s="183" t="s">
        <v>1881</v>
      </c>
      <c r="AS918" s="183" t="s">
        <v>448</v>
      </c>
      <c r="AT918" s="183" t="s">
        <v>1817</v>
      </c>
      <c r="AU918" s="183" t="str">
        <f t="shared" si="28"/>
        <v>BP1</v>
      </c>
      <c r="AV918" s="324">
        <f t="shared" si="29"/>
        <v>-99021</v>
      </c>
    </row>
    <row r="919" spans="1:48" x14ac:dyDescent="0.25">
      <c r="A919" s="319" t="s">
        <v>1867</v>
      </c>
      <c r="B919" s="319" t="s">
        <v>1810</v>
      </c>
      <c r="C919" s="319" t="s">
        <v>1868</v>
      </c>
      <c r="D919" s="319" t="s">
        <v>2103</v>
      </c>
      <c r="E919" s="320">
        <v>45688</v>
      </c>
      <c r="F919" s="319" t="s">
        <v>2105</v>
      </c>
      <c r="G919" s="319" t="s">
        <v>2105</v>
      </c>
      <c r="H919" s="319" t="s">
        <v>3259</v>
      </c>
      <c r="I919" s="319" t="s">
        <v>2106</v>
      </c>
      <c r="J919" s="319" t="s">
        <v>1633</v>
      </c>
      <c r="K919" s="319" t="s">
        <v>448</v>
      </c>
      <c r="L919" s="320">
        <v>45657</v>
      </c>
      <c r="M919" s="319" t="s">
        <v>1920</v>
      </c>
      <c r="N919" s="319" t="s">
        <v>1633</v>
      </c>
      <c r="O919" s="320"/>
      <c r="P919" s="319" t="s">
        <v>3641</v>
      </c>
      <c r="Q919" s="319" t="s">
        <v>1534</v>
      </c>
      <c r="R919" s="322">
        <v>-3300713</v>
      </c>
      <c r="S919" s="319" t="s">
        <v>89</v>
      </c>
      <c r="T919" s="321">
        <v>-204.45</v>
      </c>
      <c r="U919" s="319" t="s">
        <v>328</v>
      </c>
      <c r="V919" s="319" t="s">
        <v>93</v>
      </c>
      <c r="W919" s="319" t="s">
        <v>2107</v>
      </c>
      <c r="X919" s="319" t="s">
        <v>1633</v>
      </c>
      <c r="Y919" s="319" t="s">
        <v>1633</v>
      </c>
      <c r="Z919" s="319" t="s">
        <v>1633</v>
      </c>
      <c r="AA919" s="319" t="s">
        <v>1874</v>
      </c>
      <c r="AB919" s="319" t="s">
        <v>1633</v>
      </c>
      <c r="AC919" s="320">
        <v>45681</v>
      </c>
      <c r="AD919" s="319"/>
      <c r="AE919" s="319"/>
      <c r="AF919" s="319" t="s">
        <v>1633</v>
      </c>
      <c r="AG919" s="319" t="s">
        <v>1633</v>
      </c>
      <c r="AH919" s="319" t="s">
        <v>3642</v>
      </c>
      <c r="AI919" s="319" t="s">
        <v>3643</v>
      </c>
      <c r="AJ919" s="325">
        <v>0</v>
      </c>
      <c r="AK919" s="319" t="s">
        <v>1633</v>
      </c>
      <c r="AL919" s="319" t="s">
        <v>1633</v>
      </c>
      <c r="AM919" s="319" t="s">
        <v>1633</v>
      </c>
      <c r="AN919" s="319" t="s">
        <v>1633</v>
      </c>
      <c r="AO919" s="319" t="s">
        <v>1633</v>
      </c>
      <c r="AP919" s="183" t="s">
        <v>1880</v>
      </c>
      <c r="AQ919" s="319" t="s">
        <v>1633</v>
      </c>
      <c r="AR919" s="183" t="s">
        <v>1881</v>
      </c>
      <c r="AS919" s="183" t="s">
        <v>448</v>
      </c>
      <c r="AT919" s="183" t="s">
        <v>1817</v>
      </c>
      <c r="AU919" s="183" t="str">
        <f t="shared" si="28"/>
        <v>BP1</v>
      </c>
      <c r="AV919" s="324">
        <f t="shared" si="29"/>
        <v>-3300713</v>
      </c>
    </row>
    <row r="920" spans="1:48" x14ac:dyDescent="0.25">
      <c r="A920" s="319" t="s">
        <v>1867</v>
      </c>
      <c r="B920" s="319" t="s">
        <v>1810</v>
      </c>
      <c r="C920" s="319" t="s">
        <v>1868</v>
      </c>
      <c r="D920" s="319" t="s">
        <v>1888</v>
      </c>
      <c r="E920" s="320">
        <v>45666</v>
      </c>
      <c r="F920" s="319" t="s">
        <v>1633</v>
      </c>
      <c r="G920" s="319" t="s">
        <v>1633</v>
      </c>
      <c r="H920" s="319" t="s">
        <v>3240</v>
      </c>
      <c r="I920" s="319" t="s">
        <v>3768</v>
      </c>
      <c r="J920" s="319" t="s">
        <v>1633</v>
      </c>
      <c r="K920" s="319" t="s">
        <v>454</v>
      </c>
      <c r="L920" s="320">
        <v>45666</v>
      </c>
      <c r="M920" s="319" t="s">
        <v>1983</v>
      </c>
      <c r="N920" s="319" t="s">
        <v>3277</v>
      </c>
      <c r="O920" s="320"/>
      <c r="P920" s="319" t="s">
        <v>3641</v>
      </c>
      <c r="Q920" s="319" t="s">
        <v>1534</v>
      </c>
      <c r="R920" s="322">
        <v>-8400000</v>
      </c>
      <c r="S920" s="319" t="s">
        <v>89</v>
      </c>
      <c r="T920" s="321">
        <v>-518.74</v>
      </c>
      <c r="U920" s="319" t="s">
        <v>328</v>
      </c>
      <c r="V920" s="319" t="s">
        <v>93</v>
      </c>
      <c r="W920" s="319" t="s">
        <v>1633</v>
      </c>
      <c r="X920" s="319" t="s">
        <v>1633</v>
      </c>
      <c r="Y920" s="319" t="s">
        <v>1633</v>
      </c>
      <c r="Z920" s="319" t="s">
        <v>1633</v>
      </c>
      <c r="AA920" s="319" t="s">
        <v>1874</v>
      </c>
      <c r="AB920" s="319" t="s">
        <v>1633</v>
      </c>
      <c r="AC920" s="320">
        <v>45666</v>
      </c>
      <c r="AD920" s="319"/>
      <c r="AE920" s="319"/>
      <c r="AF920" s="319" t="s">
        <v>1633</v>
      </c>
      <c r="AG920" s="319" t="s">
        <v>3278</v>
      </c>
      <c r="AH920" s="319" t="s">
        <v>3642</v>
      </c>
      <c r="AI920" s="319" t="s">
        <v>3643</v>
      </c>
      <c r="AJ920" s="322">
        <v>-3</v>
      </c>
      <c r="AK920" s="319" t="s">
        <v>1960</v>
      </c>
      <c r="AL920" s="323" t="s">
        <v>1931</v>
      </c>
      <c r="AM920" s="319" t="s">
        <v>1633</v>
      </c>
      <c r="AN920" s="319" t="s">
        <v>1633</v>
      </c>
      <c r="AO920" s="319" t="s">
        <v>1633</v>
      </c>
      <c r="AP920" s="183" t="s">
        <v>1880</v>
      </c>
      <c r="AQ920" s="319" t="s">
        <v>1633</v>
      </c>
      <c r="AR920" s="183" t="s">
        <v>1881</v>
      </c>
      <c r="AS920" s="183" t="s">
        <v>1641</v>
      </c>
      <c r="AT920" s="183" t="s">
        <v>1817</v>
      </c>
      <c r="AU920" s="183" t="str">
        <f t="shared" si="28"/>
        <v>BP1</v>
      </c>
      <c r="AV920" s="324">
        <f t="shared" si="29"/>
        <v>-8400000</v>
      </c>
    </row>
    <row r="921" spans="1:48" x14ac:dyDescent="0.25">
      <c r="A921" s="319" t="s">
        <v>1867</v>
      </c>
      <c r="B921" s="319" t="s">
        <v>1823</v>
      </c>
      <c r="C921" s="319" t="s">
        <v>1868</v>
      </c>
      <c r="D921" s="319" t="s">
        <v>1869</v>
      </c>
      <c r="E921" s="320">
        <v>45691</v>
      </c>
      <c r="F921" s="319" t="s">
        <v>3743</v>
      </c>
      <c r="G921" s="319" t="s">
        <v>1633</v>
      </c>
      <c r="H921" s="319" t="s">
        <v>3295</v>
      </c>
      <c r="I921" s="319" t="s">
        <v>3769</v>
      </c>
      <c r="J921" s="319" t="s">
        <v>1633</v>
      </c>
      <c r="K921" s="319" t="s">
        <v>1635</v>
      </c>
      <c r="L921" s="320">
        <v>45691</v>
      </c>
      <c r="M921" s="319" t="s">
        <v>2110</v>
      </c>
      <c r="N921" s="319" t="s">
        <v>1633</v>
      </c>
      <c r="O921" s="320"/>
      <c r="P921" s="319" t="s">
        <v>3641</v>
      </c>
      <c r="Q921" s="319" t="s">
        <v>89</v>
      </c>
      <c r="R921" s="321">
        <v>8.73</v>
      </c>
      <c r="S921" s="319" t="s">
        <v>89</v>
      </c>
      <c r="T921" s="321">
        <v>8.73</v>
      </c>
      <c r="U921" s="319" t="s">
        <v>328</v>
      </c>
      <c r="V921" s="319" t="s">
        <v>93</v>
      </c>
      <c r="W921" s="319" t="s">
        <v>1633</v>
      </c>
      <c r="X921" s="319" t="s">
        <v>1633</v>
      </c>
      <c r="Y921" s="319" t="s">
        <v>1633</v>
      </c>
      <c r="Z921" s="319" t="s">
        <v>1633</v>
      </c>
      <c r="AA921" s="319" t="s">
        <v>1874</v>
      </c>
      <c r="AB921" s="319" t="s">
        <v>1633</v>
      </c>
      <c r="AC921" s="320">
        <v>45691</v>
      </c>
      <c r="AD921" s="319"/>
      <c r="AE921" s="319"/>
      <c r="AF921" s="319" t="s">
        <v>1633</v>
      </c>
      <c r="AG921" s="319" t="s">
        <v>1633</v>
      </c>
      <c r="AH921" s="319" t="s">
        <v>3642</v>
      </c>
      <c r="AI921" s="319" t="s">
        <v>3643</v>
      </c>
      <c r="AJ921" s="322">
        <v>2</v>
      </c>
      <c r="AK921" s="319" t="s">
        <v>2039</v>
      </c>
      <c r="AL921" s="323" t="s">
        <v>1877</v>
      </c>
      <c r="AM921" s="319" t="s">
        <v>2054</v>
      </c>
      <c r="AN921" s="319" t="s">
        <v>2055</v>
      </c>
      <c r="AO921" s="319" t="s">
        <v>1633</v>
      </c>
      <c r="AP921" s="183" t="s">
        <v>1880</v>
      </c>
      <c r="AQ921" s="183" t="s">
        <v>2113</v>
      </c>
      <c r="AS921" s="183" t="s">
        <v>1634</v>
      </c>
      <c r="AT921" s="183" t="s">
        <v>1817</v>
      </c>
      <c r="AU921" s="183" t="str">
        <f t="shared" si="28"/>
        <v>BP1</v>
      </c>
      <c r="AV921" s="324">
        <f t="shared" si="29"/>
        <v>144045</v>
      </c>
    </row>
    <row r="922" spans="1:48" x14ac:dyDescent="0.25">
      <c r="A922" s="319" t="s">
        <v>1867</v>
      </c>
      <c r="B922" s="319" t="s">
        <v>1823</v>
      </c>
      <c r="C922" s="319" t="s">
        <v>1868</v>
      </c>
      <c r="D922" s="319" t="s">
        <v>1869</v>
      </c>
      <c r="E922" s="320">
        <v>45691</v>
      </c>
      <c r="F922" s="319" t="s">
        <v>3743</v>
      </c>
      <c r="G922" s="319" t="s">
        <v>1633</v>
      </c>
      <c r="H922" s="319" t="s">
        <v>3295</v>
      </c>
      <c r="I922" s="319" t="s">
        <v>3769</v>
      </c>
      <c r="J922" s="319" t="s">
        <v>1633</v>
      </c>
      <c r="K922" s="319" t="s">
        <v>1635</v>
      </c>
      <c r="L922" s="320">
        <v>45691</v>
      </c>
      <c r="M922" s="319" t="s">
        <v>2110</v>
      </c>
      <c r="N922" s="319" t="s">
        <v>1633</v>
      </c>
      <c r="O922" s="320"/>
      <c r="P922" s="319" t="s">
        <v>3641</v>
      </c>
      <c r="Q922" s="319" t="s">
        <v>89</v>
      </c>
      <c r="R922" s="321">
        <v>6.5</v>
      </c>
      <c r="S922" s="319" t="s">
        <v>89</v>
      </c>
      <c r="T922" s="321">
        <v>6.5</v>
      </c>
      <c r="U922" s="319" t="s">
        <v>328</v>
      </c>
      <c r="V922" s="319" t="s">
        <v>93</v>
      </c>
      <c r="W922" s="319" t="s">
        <v>1633</v>
      </c>
      <c r="X922" s="319" t="s">
        <v>1633</v>
      </c>
      <c r="Y922" s="319" t="s">
        <v>1633</v>
      </c>
      <c r="Z922" s="319" t="s">
        <v>1633</v>
      </c>
      <c r="AA922" s="319" t="s">
        <v>1874</v>
      </c>
      <c r="AB922" s="319" t="s">
        <v>1633</v>
      </c>
      <c r="AC922" s="320">
        <v>45691</v>
      </c>
      <c r="AD922" s="319"/>
      <c r="AE922" s="319"/>
      <c r="AF922" s="319" t="s">
        <v>1633</v>
      </c>
      <c r="AG922" s="319" t="s">
        <v>1633</v>
      </c>
      <c r="AH922" s="319" t="s">
        <v>3642</v>
      </c>
      <c r="AI922" s="319" t="s">
        <v>3643</v>
      </c>
      <c r="AJ922" s="322">
        <v>2</v>
      </c>
      <c r="AK922" s="319" t="s">
        <v>2039</v>
      </c>
      <c r="AL922" s="323" t="s">
        <v>1877</v>
      </c>
      <c r="AM922" s="319" t="s">
        <v>2059</v>
      </c>
      <c r="AN922" s="319" t="s">
        <v>2060</v>
      </c>
      <c r="AO922" s="319" t="s">
        <v>1633</v>
      </c>
      <c r="AP922" s="183" t="s">
        <v>1880</v>
      </c>
      <c r="AQ922" s="183" t="s">
        <v>2113</v>
      </c>
      <c r="AS922" s="183" t="s">
        <v>1634</v>
      </c>
      <c r="AT922" s="183" t="s">
        <v>1817</v>
      </c>
      <c r="AU922" s="183" t="str">
        <f t="shared" si="28"/>
        <v>BP1</v>
      </c>
      <c r="AV922" s="324">
        <f t="shared" si="29"/>
        <v>107250</v>
      </c>
    </row>
    <row r="923" spans="1:48" x14ac:dyDescent="0.25">
      <c r="A923" s="319" t="s">
        <v>1867</v>
      </c>
      <c r="B923" s="319" t="s">
        <v>1823</v>
      </c>
      <c r="C923" s="319" t="s">
        <v>1868</v>
      </c>
      <c r="D923" s="319" t="s">
        <v>1869</v>
      </c>
      <c r="E923" s="320">
        <v>45691</v>
      </c>
      <c r="F923" s="319" t="s">
        <v>3743</v>
      </c>
      <c r="G923" s="319" t="s">
        <v>1633</v>
      </c>
      <c r="H923" s="319" t="s">
        <v>3295</v>
      </c>
      <c r="I923" s="319" t="s">
        <v>3769</v>
      </c>
      <c r="J923" s="319" t="s">
        <v>1633</v>
      </c>
      <c r="K923" s="319" t="s">
        <v>1635</v>
      </c>
      <c r="L923" s="320">
        <v>45691</v>
      </c>
      <c r="M923" s="319" t="s">
        <v>2110</v>
      </c>
      <c r="N923" s="319" t="s">
        <v>1633</v>
      </c>
      <c r="O923" s="320"/>
      <c r="P923" s="319" t="s">
        <v>3641</v>
      </c>
      <c r="Q923" s="319" t="s">
        <v>89</v>
      </c>
      <c r="R923" s="321">
        <v>17.63</v>
      </c>
      <c r="S923" s="319" t="s">
        <v>89</v>
      </c>
      <c r="T923" s="321">
        <v>17.63</v>
      </c>
      <c r="U923" s="319" t="s">
        <v>328</v>
      </c>
      <c r="V923" s="319" t="s">
        <v>93</v>
      </c>
      <c r="W923" s="319" t="s">
        <v>1633</v>
      </c>
      <c r="X923" s="319" t="s">
        <v>1633</v>
      </c>
      <c r="Y923" s="319" t="s">
        <v>1633</v>
      </c>
      <c r="Z923" s="319" t="s">
        <v>1633</v>
      </c>
      <c r="AA923" s="319" t="s">
        <v>1874</v>
      </c>
      <c r="AB923" s="319" t="s">
        <v>1633</v>
      </c>
      <c r="AC923" s="320">
        <v>45691</v>
      </c>
      <c r="AD923" s="319"/>
      <c r="AE923" s="319"/>
      <c r="AF923" s="319" t="s">
        <v>1633</v>
      </c>
      <c r="AG923" s="319" t="s">
        <v>1633</v>
      </c>
      <c r="AH923" s="319" t="s">
        <v>3642</v>
      </c>
      <c r="AI923" s="319" t="s">
        <v>3643</v>
      </c>
      <c r="AJ923" s="325">
        <v>2.5</v>
      </c>
      <c r="AK923" s="319" t="s">
        <v>1980</v>
      </c>
      <c r="AL923" s="323" t="s">
        <v>1877</v>
      </c>
      <c r="AM923" s="319" t="s">
        <v>2057</v>
      </c>
      <c r="AN923" s="319" t="s">
        <v>2058</v>
      </c>
      <c r="AO923" s="319" t="s">
        <v>1633</v>
      </c>
      <c r="AP923" s="183" t="s">
        <v>1880</v>
      </c>
      <c r="AQ923" s="183" t="s">
        <v>2113</v>
      </c>
      <c r="AS923" s="183" t="s">
        <v>1634</v>
      </c>
      <c r="AT923" s="183" t="s">
        <v>1817</v>
      </c>
      <c r="AU923" s="183" t="str">
        <f t="shared" si="28"/>
        <v>BP1</v>
      </c>
      <c r="AV923" s="324">
        <f t="shared" si="29"/>
        <v>290895</v>
      </c>
    </row>
    <row r="924" spans="1:48" x14ac:dyDescent="0.25">
      <c r="A924" s="319" t="s">
        <v>1867</v>
      </c>
      <c r="B924" s="319" t="s">
        <v>1823</v>
      </c>
      <c r="C924" s="319" t="s">
        <v>1868</v>
      </c>
      <c r="D924" s="319" t="s">
        <v>1869</v>
      </c>
      <c r="E924" s="320">
        <v>45691</v>
      </c>
      <c r="F924" s="319" t="s">
        <v>3744</v>
      </c>
      <c r="G924" s="319" t="s">
        <v>1633</v>
      </c>
      <c r="H924" s="319" t="s">
        <v>3295</v>
      </c>
      <c r="I924" s="319" t="s">
        <v>3769</v>
      </c>
      <c r="J924" s="319" t="s">
        <v>1633</v>
      </c>
      <c r="K924" s="319" t="s">
        <v>1635</v>
      </c>
      <c r="L924" s="320">
        <v>45691</v>
      </c>
      <c r="M924" s="319" t="s">
        <v>2110</v>
      </c>
      <c r="N924" s="319" t="s">
        <v>1633</v>
      </c>
      <c r="O924" s="320"/>
      <c r="P924" s="319" t="s">
        <v>3641</v>
      </c>
      <c r="Q924" s="319" t="s">
        <v>89</v>
      </c>
      <c r="R924" s="321">
        <v>8.65</v>
      </c>
      <c r="S924" s="319" t="s">
        <v>89</v>
      </c>
      <c r="T924" s="321">
        <v>8.65</v>
      </c>
      <c r="U924" s="319" t="s">
        <v>328</v>
      </c>
      <c r="V924" s="319" t="s">
        <v>93</v>
      </c>
      <c r="W924" s="319" t="s">
        <v>1633</v>
      </c>
      <c r="X924" s="319" t="s">
        <v>1633</v>
      </c>
      <c r="Y924" s="319" t="s">
        <v>1633</v>
      </c>
      <c r="Z924" s="319" t="s">
        <v>1633</v>
      </c>
      <c r="AA924" s="319" t="s">
        <v>1874</v>
      </c>
      <c r="AB924" s="319" t="s">
        <v>1633</v>
      </c>
      <c r="AC924" s="320">
        <v>45691</v>
      </c>
      <c r="AD924" s="319"/>
      <c r="AE924" s="319"/>
      <c r="AF924" s="319" t="s">
        <v>1633</v>
      </c>
      <c r="AG924" s="319" t="s">
        <v>1633</v>
      </c>
      <c r="AH924" s="319" t="s">
        <v>3642</v>
      </c>
      <c r="AI924" s="319" t="s">
        <v>3643</v>
      </c>
      <c r="AJ924" s="322">
        <v>28</v>
      </c>
      <c r="AK924" s="319" t="s">
        <v>2049</v>
      </c>
      <c r="AL924" s="323" t="s">
        <v>1877</v>
      </c>
      <c r="AM924" s="319" t="s">
        <v>2050</v>
      </c>
      <c r="AN924" s="319" t="s">
        <v>2051</v>
      </c>
      <c r="AO924" s="319" t="s">
        <v>1633</v>
      </c>
      <c r="AP924" s="183" t="s">
        <v>1880</v>
      </c>
      <c r="AQ924" s="183" t="s">
        <v>2113</v>
      </c>
      <c r="AS924" s="183" t="s">
        <v>1634</v>
      </c>
      <c r="AT924" s="183" t="s">
        <v>1817</v>
      </c>
      <c r="AU924" s="183" t="str">
        <f t="shared" si="28"/>
        <v>BP1</v>
      </c>
      <c r="AV924" s="324">
        <f t="shared" si="29"/>
        <v>142725</v>
      </c>
    </row>
    <row r="925" spans="1:48" x14ac:dyDescent="0.25">
      <c r="A925" s="319" t="s">
        <v>1867</v>
      </c>
      <c r="B925" s="319" t="s">
        <v>1823</v>
      </c>
      <c r="C925" s="319" t="s">
        <v>1868</v>
      </c>
      <c r="D925" s="319" t="s">
        <v>1869</v>
      </c>
      <c r="E925" s="320">
        <v>45691</v>
      </c>
      <c r="F925" s="319" t="s">
        <v>3743</v>
      </c>
      <c r="G925" s="319" t="s">
        <v>1633</v>
      </c>
      <c r="H925" s="319" t="s">
        <v>3295</v>
      </c>
      <c r="I925" s="319" t="s">
        <v>3769</v>
      </c>
      <c r="J925" s="319" t="s">
        <v>1633</v>
      </c>
      <c r="K925" s="319" t="s">
        <v>1635</v>
      </c>
      <c r="L925" s="320">
        <v>45691</v>
      </c>
      <c r="M925" s="319" t="s">
        <v>2110</v>
      </c>
      <c r="N925" s="319" t="s">
        <v>1633</v>
      </c>
      <c r="O925" s="320"/>
      <c r="P925" s="319" t="s">
        <v>3641</v>
      </c>
      <c r="Q925" s="319" t="s">
        <v>89</v>
      </c>
      <c r="R925" s="321">
        <v>2.1</v>
      </c>
      <c r="S925" s="319" t="s">
        <v>89</v>
      </c>
      <c r="T925" s="321">
        <v>2.1</v>
      </c>
      <c r="U925" s="319" t="s">
        <v>328</v>
      </c>
      <c r="V925" s="319" t="s">
        <v>93</v>
      </c>
      <c r="W925" s="319" t="s">
        <v>1633</v>
      </c>
      <c r="X925" s="319" t="s">
        <v>1633</v>
      </c>
      <c r="Y925" s="319" t="s">
        <v>1633</v>
      </c>
      <c r="Z925" s="319" t="s">
        <v>1633</v>
      </c>
      <c r="AA925" s="319" t="s">
        <v>1874</v>
      </c>
      <c r="AB925" s="319" t="s">
        <v>1633</v>
      </c>
      <c r="AC925" s="320">
        <v>45691</v>
      </c>
      <c r="AD925" s="319"/>
      <c r="AE925" s="319"/>
      <c r="AF925" s="319" t="s">
        <v>1633</v>
      </c>
      <c r="AG925" s="319" t="s">
        <v>1633</v>
      </c>
      <c r="AH925" s="319" t="s">
        <v>3642</v>
      </c>
      <c r="AI925" s="319" t="s">
        <v>3643</v>
      </c>
      <c r="AJ925" s="322">
        <v>10</v>
      </c>
      <c r="AK925" s="319" t="s">
        <v>1709</v>
      </c>
      <c r="AL925" s="323" t="s">
        <v>1877</v>
      </c>
      <c r="AM925" s="319" t="s">
        <v>3766</v>
      </c>
      <c r="AN925" s="319" t="s">
        <v>3767</v>
      </c>
      <c r="AO925" s="319" t="s">
        <v>1633</v>
      </c>
      <c r="AP925" s="183" t="s">
        <v>1880</v>
      </c>
      <c r="AQ925" s="183" t="s">
        <v>2113</v>
      </c>
      <c r="AS925" s="183" t="s">
        <v>1634</v>
      </c>
      <c r="AT925" s="183" t="s">
        <v>1817</v>
      </c>
      <c r="AU925" s="183" t="str">
        <f t="shared" si="28"/>
        <v>BP1</v>
      </c>
      <c r="AV925" s="324">
        <f t="shared" si="29"/>
        <v>34650</v>
      </c>
    </row>
    <row r="926" spans="1:48" x14ac:dyDescent="0.25">
      <c r="A926" s="319" t="s">
        <v>1867</v>
      </c>
      <c r="B926" s="319" t="s">
        <v>1823</v>
      </c>
      <c r="C926" s="319" t="s">
        <v>1868</v>
      </c>
      <c r="D926" s="319" t="s">
        <v>1869</v>
      </c>
      <c r="E926" s="320">
        <v>45691</v>
      </c>
      <c r="F926" s="319" t="s">
        <v>3743</v>
      </c>
      <c r="G926" s="319" t="s">
        <v>1633</v>
      </c>
      <c r="H926" s="319" t="s">
        <v>3295</v>
      </c>
      <c r="I926" s="319" t="s">
        <v>3769</v>
      </c>
      <c r="J926" s="319" t="s">
        <v>1633</v>
      </c>
      <c r="K926" s="319" t="s">
        <v>1635</v>
      </c>
      <c r="L926" s="320">
        <v>45691</v>
      </c>
      <c r="M926" s="319" t="s">
        <v>2110</v>
      </c>
      <c r="N926" s="319" t="s">
        <v>1633</v>
      </c>
      <c r="O926" s="320"/>
      <c r="P926" s="319" t="s">
        <v>3641</v>
      </c>
      <c r="Q926" s="319" t="s">
        <v>89</v>
      </c>
      <c r="R926" s="321">
        <v>2.89</v>
      </c>
      <c r="S926" s="319" t="s">
        <v>89</v>
      </c>
      <c r="T926" s="321">
        <v>2.89</v>
      </c>
      <c r="U926" s="319" t="s">
        <v>328</v>
      </c>
      <c r="V926" s="319" t="s">
        <v>93</v>
      </c>
      <c r="W926" s="319" t="s">
        <v>1633</v>
      </c>
      <c r="X926" s="319" t="s">
        <v>1633</v>
      </c>
      <c r="Y926" s="319" t="s">
        <v>1633</v>
      </c>
      <c r="Z926" s="319" t="s">
        <v>1633</v>
      </c>
      <c r="AA926" s="319" t="s">
        <v>1874</v>
      </c>
      <c r="AB926" s="319" t="s">
        <v>1633</v>
      </c>
      <c r="AC926" s="320">
        <v>45691</v>
      </c>
      <c r="AD926" s="319"/>
      <c r="AE926" s="319"/>
      <c r="AF926" s="319" t="s">
        <v>1633</v>
      </c>
      <c r="AG926" s="319" t="s">
        <v>1633</v>
      </c>
      <c r="AH926" s="319" t="s">
        <v>3642</v>
      </c>
      <c r="AI926" s="319" t="s">
        <v>3643</v>
      </c>
      <c r="AJ926" s="322">
        <v>5</v>
      </c>
      <c r="AK926" s="319" t="s">
        <v>1709</v>
      </c>
      <c r="AL926" s="323" t="s">
        <v>1877</v>
      </c>
      <c r="AM926" s="319" t="s">
        <v>2030</v>
      </c>
      <c r="AN926" s="319" t="s">
        <v>2031</v>
      </c>
      <c r="AO926" s="319" t="s">
        <v>1633</v>
      </c>
      <c r="AP926" s="183" t="s">
        <v>1880</v>
      </c>
      <c r="AQ926" s="183" t="s">
        <v>2113</v>
      </c>
      <c r="AS926" s="183" t="s">
        <v>1634</v>
      </c>
      <c r="AT926" s="183" t="s">
        <v>1817</v>
      </c>
      <c r="AU926" s="183" t="str">
        <f t="shared" si="28"/>
        <v>BP1</v>
      </c>
      <c r="AV926" s="324">
        <f t="shared" si="29"/>
        <v>47685</v>
      </c>
    </row>
    <row r="927" spans="1:48" x14ac:dyDescent="0.25">
      <c r="A927" s="319" t="s">
        <v>1867</v>
      </c>
      <c r="B927" s="319" t="s">
        <v>1823</v>
      </c>
      <c r="C927" s="319" t="s">
        <v>1868</v>
      </c>
      <c r="D927" s="319" t="s">
        <v>1869</v>
      </c>
      <c r="E927" s="320">
        <v>45692</v>
      </c>
      <c r="F927" s="319" t="s">
        <v>3770</v>
      </c>
      <c r="G927" s="319" t="s">
        <v>1633</v>
      </c>
      <c r="H927" s="319" t="s">
        <v>3295</v>
      </c>
      <c r="I927" s="319" t="s">
        <v>3771</v>
      </c>
      <c r="J927" s="319" t="s">
        <v>1633</v>
      </c>
      <c r="K927" s="319" t="s">
        <v>1635</v>
      </c>
      <c r="L927" s="320">
        <v>45692</v>
      </c>
      <c r="M927" s="319" t="s">
        <v>2131</v>
      </c>
      <c r="N927" s="319" t="s">
        <v>1633</v>
      </c>
      <c r="O927" s="320"/>
      <c r="P927" s="319" t="s">
        <v>3641</v>
      </c>
      <c r="Q927" s="319" t="s">
        <v>89</v>
      </c>
      <c r="R927" s="321">
        <v>113.79</v>
      </c>
      <c r="S927" s="319" t="s">
        <v>89</v>
      </c>
      <c r="T927" s="321">
        <v>113.79</v>
      </c>
      <c r="U927" s="319" t="s">
        <v>328</v>
      </c>
      <c r="V927" s="319" t="s">
        <v>93</v>
      </c>
      <c r="W927" s="319" t="s">
        <v>1633</v>
      </c>
      <c r="X927" s="319" t="s">
        <v>1633</v>
      </c>
      <c r="Y927" s="319" t="s">
        <v>1633</v>
      </c>
      <c r="Z927" s="319" t="s">
        <v>1633</v>
      </c>
      <c r="AA927" s="319" t="s">
        <v>1874</v>
      </c>
      <c r="AB927" s="319" t="s">
        <v>1633</v>
      </c>
      <c r="AC927" s="320">
        <v>45692</v>
      </c>
      <c r="AD927" s="319"/>
      <c r="AE927" s="319"/>
      <c r="AF927" s="319" t="s">
        <v>1633</v>
      </c>
      <c r="AG927" s="319" t="s">
        <v>1633</v>
      </c>
      <c r="AH927" s="319" t="s">
        <v>3642</v>
      </c>
      <c r="AI927" s="319" t="s">
        <v>3643</v>
      </c>
      <c r="AJ927" s="322">
        <v>1</v>
      </c>
      <c r="AK927" s="319" t="s">
        <v>1709</v>
      </c>
      <c r="AL927" s="323" t="s">
        <v>1877</v>
      </c>
      <c r="AM927" s="319" t="s">
        <v>3772</v>
      </c>
      <c r="AN927" s="319" t="s">
        <v>3773</v>
      </c>
      <c r="AO927" s="319" t="s">
        <v>1633</v>
      </c>
      <c r="AP927" s="183" t="s">
        <v>1880</v>
      </c>
      <c r="AQ927" s="183" t="s">
        <v>2113</v>
      </c>
      <c r="AS927" s="183" t="s">
        <v>1634</v>
      </c>
      <c r="AT927" s="183" t="s">
        <v>1817</v>
      </c>
      <c r="AU927" s="183" t="str">
        <f t="shared" si="28"/>
        <v>BP1</v>
      </c>
      <c r="AV927" s="324">
        <f t="shared" si="29"/>
        <v>1877535</v>
      </c>
    </row>
    <row r="928" spans="1:48" x14ac:dyDescent="0.25">
      <c r="A928" s="319" t="s">
        <v>1867</v>
      </c>
      <c r="B928" s="319" t="s">
        <v>1823</v>
      </c>
      <c r="C928" s="319" t="s">
        <v>1868</v>
      </c>
      <c r="D928" s="319" t="s">
        <v>1869</v>
      </c>
      <c r="E928" s="320">
        <v>45692</v>
      </c>
      <c r="F928" s="319" t="s">
        <v>3774</v>
      </c>
      <c r="G928" s="319" t="s">
        <v>1633</v>
      </c>
      <c r="H928" s="319" t="s">
        <v>3295</v>
      </c>
      <c r="I928" s="319" t="s">
        <v>3771</v>
      </c>
      <c r="J928" s="319" t="s">
        <v>1633</v>
      </c>
      <c r="K928" s="319" t="s">
        <v>1635</v>
      </c>
      <c r="L928" s="320">
        <v>45692</v>
      </c>
      <c r="M928" s="319" t="s">
        <v>2131</v>
      </c>
      <c r="N928" s="319" t="s">
        <v>1633</v>
      </c>
      <c r="O928" s="320"/>
      <c r="P928" s="319" t="s">
        <v>3641</v>
      </c>
      <c r="Q928" s="319" t="s">
        <v>89</v>
      </c>
      <c r="R928" s="321">
        <v>157.96</v>
      </c>
      <c r="S928" s="319" t="s">
        <v>89</v>
      </c>
      <c r="T928" s="321">
        <v>157.96</v>
      </c>
      <c r="U928" s="319" t="s">
        <v>328</v>
      </c>
      <c r="V928" s="319" t="s">
        <v>93</v>
      </c>
      <c r="W928" s="319" t="s">
        <v>1633</v>
      </c>
      <c r="X928" s="319" t="s">
        <v>1633</v>
      </c>
      <c r="Y928" s="319" t="s">
        <v>1633</v>
      </c>
      <c r="Z928" s="319" t="s">
        <v>1633</v>
      </c>
      <c r="AA928" s="319" t="s">
        <v>1874</v>
      </c>
      <c r="AB928" s="319" t="s">
        <v>1633</v>
      </c>
      <c r="AC928" s="320">
        <v>45692</v>
      </c>
      <c r="AD928" s="319"/>
      <c r="AE928" s="319"/>
      <c r="AF928" s="319" t="s">
        <v>1633</v>
      </c>
      <c r="AG928" s="319" t="s">
        <v>1633</v>
      </c>
      <c r="AH928" s="319" t="s">
        <v>3642</v>
      </c>
      <c r="AI928" s="319" t="s">
        <v>3643</v>
      </c>
      <c r="AJ928" s="322">
        <v>1</v>
      </c>
      <c r="AK928" s="319" t="s">
        <v>1709</v>
      </c>
      <c r="AL928" s="323" t="s">
        <v>1877</v>
      </c>
      <c r="AM928" s="319" t="s">
        <v>2978</v>
      </c>
      <c r="AN928" s="319" t="s">
        <v>2979</v>
      </c>
      <c r="AO928" s="319" t="s">
        <v>1633</v>
      </c>
      <c r="AP928" s="183" t="s">
        <v>1880</v>
      </c>
      <c r="AQ928" s="183" t="s">
        <v>2113</v>
      </c>
      <c r="AS928" s="183" t="s">
        <v>1634</v>
      </c>
      <c r="AT928" s="183" t="s">
        <v>1817</v>
      </c>
      <c r="AU928" s="183" t="str">
        <f t="shared" si="28"/>
        <v>BP1</v>
      </c>
      <c r="AV928" s="324">
        <f t="shared" si="29"/>
        <v>2606340</v>
      </c>
    </row>
    <row r="929" spans="1:48" x14ac:dyDescent="0.25">
      <c r="A929" s="319" t="s">
        <v>1867</v>
      </c>
      <c r="B929" s="319" t="s">
        <v>1823</v>
      </c>
      <c r="C929" s="319" t="s">
        <v>1868</v>
      </c>
      <c r="D929" s="319" t="s">
        <v>1869</v>
      </c>
      <c r="E929" s="320">
        <v>45692</v>
      </c>
      <c r="F929" s="319" t="s">
        <v>3775</v>
      </c>
      <c r="G929" s="319" t="s">
        <v>1633</v>
      </c>
      <c r="H929" s="319" t="s">
        <v>3295</v>
      </c>
      <c r="I929" s="319" t="s">
        <v>3771</v>
      </c>
      <c r="J929" s="319" t="s">
        <v>1633</v>
      </c>
      <c r="K929" s="319" t="s">
        <v>1635</v>
      </c>
      <c r="L929" s="320">
        <v>45692</v>
      </c>
      <c r="M929" s="319" t="s">
        <v>2131</v>
      </c>
      <c r="N929" s="319" t="s">
        <v>1633</v>
      </c>
      <c r="O929" s="320"/>
      <c r="P929" s="319" t="s">
        <v>3641</v>
      </c>
      <c r="Q929" s="319" t="s">
        <v>89</v>
      </c>
      <c r="R929" s="321">
        <v>191.09</v>
      </c>
      <c r="S929" s="319" t="s">
        <v>89</v>
      </c>
      <c r="T929" s="321">
        <v>191.09</v>
      </c>
      <c r="U929" s="319" t="s">
        <v>328</v>
      </c>
      <c r="V929" s="319" t="s">
        <v>93</v>
      </c>
      <c r="W929" s="319" t="s">
        <v>1633</v>
      </c>
      <c r="X929" s="319" t="s">
        <v>1633</v>
      </c>
      <c r="Y929" s="319" t="s">
        <v>1633</v>
      </c>
      <c r="Z929" s="319" t="s">
        <v>1633</v>
      </c>
      <c r="AA929" s="319" t="s">
        <v>1874</v>
      </c>
      <c r="AB929" s="319" t="s">
        <v>1633</v>
      </c>
      <c r="AC929" s="320">
        <v>45692</v>
      </c>
      <c r="AD929" s="319"/>
      <c r="AE929" s="319"/>
      <c r="AF929" s="319" t="s">
        <v>1633</v>
      </c>
      <c r="AG929" s="319" t="s">
        <v>1633</v>
      </c>
      <c r="AH929" s="319" t="s">
        <v>3642</v>
      </c>
      <c r="AI929" s="319" t="s">
        <v>3643</v>
      </c>
      <c r="AJ929" s="322">
        <v>1</v>
      </c>
      <c r="AK929" s="319" t="s">
        <v>1709</v>
      </c>
      <c r="AL929" s="323" t="s">
        <v>1877</v>
      </c>
      <c r="AM929" s="319" t="s">
        <v>2982</v>
      </c>
      <c r="AN929" s="319" t="s">
        <v>2983</v>
      </c>
      <c r="AO929" s="319" t="s">
        <v>1633</v>
      </c>
      <c r="AP929" s="183" t="s">
        <v>1880</v>
      </c>
      <c r="AQ929" s="183" t="s">
        <v>2113</v>
      </c>
      <c r="AS929" s="183" t="s">
        <v>1634</v>
      </c>
      <c r="AT929" s="183" t="s">
        <v>1817</v>
      </c>
      <c r="AU929" s="183" t="str">
        <f t="shared" si="28"/>
        <v>BP1</v>
      </c>
      <c r="AV929" s="324">
        <f t="shared" si="29"/>
        <v>3152985</v>
      </c>
    </row>
    <row r="930" spans="1:48" x14ac:dyDescent="0.25">
      <c r="A930" s="319" t="s">
        <v>1867</v>
      </c>
      <c r="B930" s="319" t="s">
        <v>1823</v>
      </c>
      <c r="C930" s="319" t="s">
        <v>1868</v>
      </c>
      <c r="D930" s="319" t="s">
        <v>1869</v>
      </c>
      <c r="E930" s="320">
        <v>45692</v>
      </c>
      <c r="F930" s="319" t="s">
        <v>3776</v>
      </c>
      <c r="G930" s="319" t="s">
        <v>1633</v>
      </c>
      <c r="H930" s="319" t="s">
        <v>3295</v>
      </c>
      <c r="I930" s="319" t="s">
        <v>3777</v>
      </c>
      <c r="J930" s="319" t="s">
        <v>1633</v>
      </c>
      <c r="K930" s="319" t="s">
        <v>1635</v>
      </c>
      <c r="L930" s="320">
        <v>45692</v>
      </c>
      <c r="M930" s="319" t="s">
        <v>2131</v>
      </c>
      <c r="N930" s="319" t="s">
        <v>1633</v>
      </c>
      <c r="O930" s="320"/>
      <c r="P930" s="319" t="s">
        <v>3641</v>
      </c>
      <c r="Q930" s="319" t="s">
        <v>89</v>
      </c>
      <c r="R930" s="321">
        <v>28.42</v>
      </c>
      <c r="S930" s="319" t="s">
        <v>89</v>
      </c>
      <c r="T930" s="321">
        <v>28.42</v>
      </c>
      <c r="U930" s="319" t="s">
        <v>328</v>
      </c>
      <c r="V930" s="319" t="s">
        <v>93</v>
      </c>
      <c r="W930" s="319" t="s">
        <v>1633</v>
      </c>
      <c r="X930" s="319" t="s">
        <v>1633</v>
      </c>
      <c r="Y930" s="319" t="s">
        <v>1633</v>
      </c>
      <c r="Z930" s="319" t="s">
        <v>1633</v>
      </c>
      <c r="AA930" s="319" t="s">
        <v>1874</v>
      </c>
      <c r="AB930" s="319" t="s">
        <v>1633</v>
      </c>
      <c r="AC930" s="320">
        <v>45692</v>
      </c>
      <c r="AD930" s="319"/>
      <c r="AE930" s="319"/>
      <c r="AF930" s="319" t="s">
        <v>1633</v>
      </c>
      <c r="AG930" s="319" t="s">
        <v>1633</v>
      </c>
      <c r="AH930" s="319" t="s">
        <v>3642</v>
      </c>
      <c r="AI930" s="319" t="s">
        <v>3643</v>
      </c>
      <c r="AJ930" s="322">
        <v>2</v>
      </c>
      <c r="AK930" s="319" t="s">
        <v>1709</v>
      </c>
      <c r="AL930" s="323" t="s">
        <v>1877</v>
      </c>
      <c r="AM930" s="319" t="s">
        <v>3778</v>
      </c>
      <c r="AN930" s="319" t="s">
        <v>3779</v>
      </c>
      <c r="AO930" s="319" t="s">
        <v>1633</v>
      </c>
      <c r="AP930" s="183" t="s">
        <v>1880</v>
      </c>
      <c r="AQ930" s="183" t="s">
        <v>2113</v>
      </c>
      <c r="AS930" s="183" t="s">
        <v>1634</v>
      </c>
      <c r="AT930" s="183" t="s">
        <v>1817</v>
      </c>
      <c r="AU930" s="183" t="str">
        <f t="shared" si="28"/>
        <v>BP1</v>
      </c>
      <c r="AV930" s="324">
        <f t="shared" si="29"/>
        <v>468930</v>
      </c>
    </row>
    <row r="931" spans="1:48" x14ac:dyDescent="0.25">
      <c r="A931" s="319" t="s">
        <v>1867</v>
      </c>
      <c r="B931" s="319" t="s">
        <v>1823</v>
      </c>
      <c r="C931" s="319" t="s">
        <v>1868</v>
      </c>
      <c r="D931" s="319" t="s">
        <v>1869</v>
      </c>
      <c r="E931" s="320">
        <v>45692</v>
      </c>
      <c r="F931" s="319" t="s">
        <v>3780</v>
      </c>
      <c r="G931" s="319" t="s">
        <v>1633</v>
      </c>
      <c r="H931" s="319" t="s">
        <v>3295</v>
      </c>
      <c r="I931" s="319" t="s">
        <v>3781</v>
      </c>
      <c r="J931" s="319" t="s">
        <v>1633</v>
      </c>
      <c r="K931" s="319" t="s">
        <v>1635</v>
      </c>
      <c r="L931" s="320">
        <v>45692</v>
      </c>
      <c r="M931" s="319" t="s">
        <v>2131</v>
      </c>
      <c r="N931" s="319" t="s">
        <v>1633</v>
      </c>
      <c r="O931" s="320"/>
      <c r="P931" s="319" t="s">
        <v>3641</v>
      </c>
      <c r="Q931" s="319" t="s">
        <v>89</v>
      </c>
      <c r="R931" s="321">
        <v>3.44</v>
      </c>
      <c r="S931" s="319" t="s">
        <v>89</v>
      </c>
      <c r="T931" s="321">
        <v>3.44</v>
      </c>
      <c r="U931" s="319" t="s">
        <v>328</v>
      </c>
      <c r="V931" s="319" t="s">
        <v>93</v>
      </c>
      <c r="W931" s="319" t="s">
        <v>1633</v>
      </c>
      <c r="X931" s="319" t="s">
        <v>1633</v>
      </c>
      <c r="Y931" s="319" t="s">
        <v>1633</v>
      </c>
      <c r="Z931" s="319" t="s">
        <v>1633</v>
      </c>
      <c r="AA931" s="319" t="s">
        <v>1874</v>
      </c>
      <c r="AB931" s="319" t="s">
        <v>1633</v>
      </c>
      <c r="AC931" s="320">
        <v>45692</v>
      </c>
      <c r="AD931" s="319"/>
      <c r="AE931" s="319"/>
      <c r="AF931" s="319" t="s">
        <v>1633</v>
      </c>
      <c r="AG931" s="319" t="s">
        <v>1633</v>
      </c>
      <c r="AH931" s="319" t="s">
        <v>3642</v>
      </c>
      <c r="AI931" s="319" t="s">
        <v>3643</v>
      </c>
      <c r="AJ931" s="322">
        <v>10</v>
      </c>
      <c r="AK931" s="319" t="s">
        <v>1709</v>
      </c>
      <c r="AL931" s="323" t="s">
        <v>1877</v>
      </c>
      <c r="AM931" s="319" t="s">
        <v>2932</v>
      </c>
      <c r="AN931" s="319" t="s">
        <v>2933</v>
      </c>
      <c r="AO931" s="319" t="s">
        <v>1633</v>
      </c>
      <c r="AP931" s="183" t="s">
        <v>1880</v>
      </c>
      <c r="AQ931" s="183" t="s">
        <v>2113</v>
      </c>
      <c r="AS931" s="183" t="s">
        <v>1634</v>
      </c>
      <c r="AT931" s="183" t="s">
        <v>1817</v>
      </c>
      <c r="AU931" s="183" t="str">
        <f t="shared" si="28"/>
        <v>BP1</v>
      </c>
      <c r="AV931" s="324">
        <f t="shared" si="29"/>
        <v>56760</v>
      </c>
    </row>
    <row r="932" spans="1:48" x14ac:dyDescent="0.25">
      <c r="A932" s="319" t="s">
        <v>1867</v>
      </c>
      <c r="B932" s="319" t="s">
        <v>1823</v>
      </c>
      <c r="C932" s="319" t="s">
        <v>1868</v>
      </c>
      <c r="D932" s="319" t="s">
        <v>1882</v>
      </c>
      <c r="E932" s="320">
        <v>45693</v>
      </c>
      <c r="F932" s="319" t="s">
        <v>2150</v>
      </c>
      <c r="G932" s="319" t="s">
        <v>1884</v>
      </c>
      <c r="H932" s="319" t="s">
        <v>1581</v>
      </c>
      <c r="I932" s="319" t="s">
        <v>2151</v>
      </c>
      <c r="J932" s="319" t="s">
        <v>1633</v>
      </c>
      <c r="K932" s="319" t="s">
        <v>1373</v>
      </c>
      <c r="L932" s="320">
        <v>45693</v>
      </c>
      <c r="M932" s="319" t="s">
        <v>1886</v>
      </c>
      <c r="N932" s="319" t="s">
        <v>1948</v>
      </c>
      <c r="O932" s="320"/>
      <c r="P932" s="319" t="s">
        <v>3641</v>
      </c>
      <c r="Q932" s="319" t="s">
        <v>1534</v>
      </c>
      <c r="R932" s="322">
        <v>7524407</v>
      </c>
      <c r="S932" s="319" t="s">
        <v>89</v>
      </c>
      <c r="T932" s="321">
        <v>462.02</v>
      </c>
      <c r="U932" s="319" t="s">
        <v>328</v>
      </c>
      <c r="V932" s="319" t="s">
        <v>93</v>
      </c>
      <c r="W932" s="319" t="s">
        <v>2152</v>
      </c>
      <c r="X932" s="319" t="s">
        <v>1633</v>
      </c>
      <c r="Y932" s="319" t="s">
        <v>1633</v>
      </c>
      <c r="Z932" s="319" t="s">
        <v>1633</v>
      </c>
      <c r="AA932" s="319" t="s">
        <v>1874</v>
      </c>
      <c r="AB932" s="319" t="s">
        <v>1633</v>
      </c>
      <c r="AC932" s="320">
        <v>45693</v>
      </c>
      <c r="AD932" s="319"/>
      <c r="AE932" s="319"/>
      <c r="AF932" s="319" t="s">
        <v>1633</v>
      </c>
      <c r="AG932" s="319" t="s">
        <v>1633</v>
      </c>
      <c r="AH932" s="319" t="s">
        <v>3642</v>
      </c>
      <c r="AI932" s="319" t="s">
        <v>3643</v>
      </c>
      <c r="AJ932" s="325">
        <v>0</v>
      </c>
      <c r="AK932" s="319" t="s">
        <v>1633</v>
      </c>
      <c r="AL932" s="319" t="s">
        <v>1633</v>
      </c>
      <c r="AM932" s="319" t="s">
        <v>1633</v>
      </c>
      <c r="AN932" s="319" t="s">
        <v>1633</v>
      </c>
      <c r="AO932" s="319" t="s">
        <v>1633</v>
      </c>
      <c r="AP932" s="183" t="s">
        <v>1880</v>
      </c>
      <c r="AQ932" s="183" t="s">
        <v>2113</v>
      </c>
      <c r="AS932" s="183" t="s">
        <v>1636</v>
      </c>
      <c r="AT932" s="183" t="s">
        <v>1817</v>
      </c>
      <c r="AU932" s="183" t="str">
        <f t="shared" si="28"/>
        <v>BP1</v>
      </c>
      <c r="AV932" s="324">
        <f t="shared" si="29"/>
        <v>7524407</v>
      </c>
    </row>
    <row r="933" spans="1:48" x14ac:dyDescent="0.25">
      <c r="A933" s="319" t="s">
        <v>1867</v>
      </c>
      <c r="B933" s="319" t="s">
        <v>1823</v>
      </c>
      <c r="C933" s="319" t="s">
        <v>1868</v>
      </c>
      <c r="D933" s="319" t="s">
        <v>2153</v>
      </c>
      <c r="E933" s="320">
        <v>45693</v>
      </c>
      <c r="F933" s="319" t="s">
        <v>2150</v>
      </c>
      <c r="G933" s="319" t="s">
        <v>1884</v>
      </c>
      <c r="H933" s="319" t="s">
        <v>1581</v>
      </c>
      <c r="I933" s="319" t="s">
        <v>2152</v>
      </c>
      <c r="J933" s="319" t="s">
        <v>1633</v>
      </c>
      <c r="K933" s="319" t="s">
        <v>1373</v>
      </c>
      <c r="L933" s="320">
        <v>45693</v>
      </c>
      <c r="M933" s="319" t="s">
        <v>1886</v>
      </c>
      <c r="N933" s="319" t="s">
        <v>1948</v>
      </c>
      <c r="O933" s="320"/>
      <c r="P933" s="319" t="s">
        <v>3641</v>
      </c>
      <c r="Q933" s="319" t="s">
        <v>1534</v>
      </c>
      <c r="R933" s="322">
        <v>-7524407</v>
      </c>
      <c r="S933" s="319" t="s">
        <v>89</v>
      </c>
      <c r="T933" s="321">
        <v>-462.02</v>
      </c>
      <c r="U933" s="319" t="s">
        <v>328</v>
      </c>
      <c r="V933" s="319" t="s">
        <v>93</v>
      </c>
      <c r="W933" s="319" t="s">
        <v>2151</v>
      </c>
      <c r="X933" s="319" t="s">
        <v>1633</v>
      </c>
      <c r="Y933" s="319" t="s">
        <v>1633</v>
      </c>
      <c r="Z933" s="319" t="s">
        <v>1633</v>
      </c>
      <c r="AA933" s="319" t="s">
        <v>1874</v>
      </c>
      <c r="AB933" s="319" t="s">
        <v>1633</v>
      </c>
      <c r="AC933" s="320">
        <v>45693</v>
      </c>
      <c r="AD933" s="319"/>
      <c r="AE933" s="319"/>
      <c r="AF933" s="319" t="s">
        <v>1633</v>
      </c>
      <c r="AG933" s="319" t="s">
        <v>1633</v>
      </c>
      <c r="AH933" s="319" t="s">
        <v>3642</v>
      </c>
      <c r="AI933" s="319" t="s">
        <v>3643</v>
      </c>
      <c r="AJ933" s="325">
        <v>0</v>
      </c>
      <c r="AK933" s="319" t="s">
        <v>1633</v>
      </c>
      <c r="AL933" s="319" t="s">
        <v>1633</v>
      </c>
      <c r="AM933" s="319" t="s">
        <v>1633</v>
      </c>
      <c r="AN933" s="319" t="s">
        <v>1633</v>
      </c>
      <c r="AO933" s="319" t="s">
        <v>1633</v>
      </c>
      <c r="AP933" s="183" t="s">
        <v>1880</v>
      </c>
      <c r="AQ933" s="183" t="s">
        <v>2113</v>
      </c>
      <c r="AS933" s="183" t="s">
        <v>1636</v>
      </c>
      <c r="AT933" s="183" t="s">
        <v>1817</v>
      </c>
      <c r="AU933" s="183" t="str">
        <f t="shared" si="28"/>
        <v>BP1</v>
      </c>
      <c r="AV933" s="324">
        <f t="shared" si="29"/>
        <v>-7524407</v>
      </c>
    </row>
    <row r="934" spans="1:48" x14ac:dyDescent="0.25">
      <c r="A934" s="319" t="s">
        <v>1867</v>
      </c>
      <c r="B934" s="319" t="s">
        <v>1823</v>
      </c>
      <c r="C934" s="319" t="s">
        <v>1868</v>
      </c>
      <c r="D934" s="319" t="s">
        <v>1888</v>
      </c>
      <c r="E934" s="320">
        <v>45693</v>
      </c>
      <c r="F934" s="319" t="s">
        <v>1633</v>
      </c>
      <c r="G934" s="319" t="s">
        <v>1633</v>
      </c>
      <c r="H934" s="319" t="s">
        <v>3240</v>
      </c>
      <c r="I934" s="319" t="s">
        <v>3782</v>
      </c>
      <c r="J934" s="319" t="s">
        <v>1633</v>
      </c>
      <c r="K934" s="319" t="s">
        <v>454</v>
      </c>
      <c r="L934" s="320">
        <v>45693</v>
      </c>
      <c r="M934" s="319" t="s">
        <v>3783</v>
      </c>
      <c r="N934" s="319" t="s">
        <v>3784</v>
      </c>
      <c r="O934" s="320"/>
      <c r="P934" s="319" t="s">
        <v>3641</v>
      </c>
      <c r="Q934" s="319" t="s">
        <v>1534</v>
      </c>
      <c r="R934" s="322">
        <v>16250000</v>
      </c>
      <c r="S934" s="319" t="s">
        <v>89</v>
      </c>
      <c r="T934" s="321">
        <v>997.79</v>
      </c>
      <c r="U934" s="319" t="s">
        <v>328</v>
      </c>
      <c r="V934" s="319" t="s">
        <v>93</v>
      </c>
      <c r="W934" s="319" t="s">
        <v>1633</v>
      </c>
      <c r="X934" s="319" t="s">
        <v>1633</v>
      </c>
      <c r="Y934" s="319" t="s">
        <v>1633</v>
      </c>
      <c r="Z934" s="319" t="s">
        <v>1633</v>
      </c>
      <c r="AA934" s="319" t="s">
        <v>1874</v>
      </c>
      <c r="AB934" s="319" t="s">
        <v>1633</v>
      </c>
      <c r="AC934" s="320">
        <v>45693</v>
      </c>
      <c r="AD934" s="319"/>
      <c r="AE934" s="319"/>
      <c r="AF934" s="319" t="s">
        <v>1633</v>
      </c>
      <c r="AG934" s="319" t="s">
        <v>3785</v>
      </c>
      <c r="AH934" s="319" t="s">
        <v>3642</v>
      </c>
      <c r="AI934" s="319" t="s">
        <v>3643</v>
      </c>
      <c r="AJ934" s="322">
        <v>5</v>
      </c>
      <c r="AK934" s="319" t="s">
        <v>1709</v>
      </c>
      <c r="AL934" s="323" t="s">
        <v>1877</v>
      </c>
      <c r="AM934" s="319" t="s">
        <v>1633</v>
      </c>
      <c r="AN934" s="319" t="s">
        <v>1633</v>
      </c>
      <c r="AO934" s="319" t="s">
        <v>1633</v>
      </c>
      <c r="AP934" s="183" t="s">
        <v>1880</v>
      </c>
      <c r="AQ934" s="183" t="s">
        <v>2113</v>
      </c>
      <c r="AS934" s="183" t="s">
        <v>1641</v>
      </c>
      <c r="AT934" s="183" t="s">
        <v>1817</v>
      </c>
      <c r="AU934" s="183" t="str">
        <f t="shared" si="28"/>
        <v>BP1</v>
      </c>
      <c r="AV934" s="324">
        <f t="shared" si="29"/>
        <v>16250000</v>
      </c>
    </row>
    <row r="935" spans="1:48" x14ac:dyDescent="0.25">
      <c r="A935" s="319" t="s">
        <v>1867</v>
      </c>
      <c r="B935" s="319" t="s">
        <v>1823</v>
      </c>
      <c r="C935" s="319" t="s">
        <v>1868</v>
      </c>
      <c r="D935" s="319" t="s">
        <v>1882</v>
      </c>
      <c r="E935" s="320">
        <v>45693</v>
      </c>
      <c r="F935" s="319" t="s">
        <v>2150</v>
      </c>
      <c r="G935" s="319" t="s">
        <v>1884</v>
      </c>
      <c r="H935" s="319" t="s">
        <v>1581</v>
      </c>
      <c r="I935" s="319" t="s">
        <v>2154</v>
      </c>
      <c r="J935" s="319" t="s">
        <v>1633</v>
      </c>
      <c r="K935" s="319" t="s">
        <v>1373</v>
      </c>
      <c r="L935" s="320">
        <v>45693</v>
      </c>
      <c r="M935" s="319" t="s">
        <v>1886</v>
      </c>
      <c r="N935" s="319" t="s">
        <v>1948</v>
      </c>
      <c r="O935" s="320"/>
      <c r="P935" s="319" t="s">
        <v>3641</v>
      </c>
      <c r="Q935" s="319" t="s">
        <v>1534</v>
      </c>
      <c r="R935" s="322">
        <v>7524407</v>
      </c>
      <c r="S935" s="319" t="s">
        <v>89</v>
      </c>
      <c r="T935" s="321">
        <v>462.02</v>
      </c>
      <c r="U935" s="319" t="s">
        <v>328</v>
      </c>
      <c r="V935" s="319" t="s">
        <v>93</v>
      </c>
      <c r="W935" s="319" t="s">
        <v>1633</v>
      </c>
      <c r="X935" s="319" t="s">
        <v>1633</v>
      </c>
      <c r="Y935" s="319" t="s">
        <v>1633</v>
      </c>
      <c r="Z935" s="319" t="s">
        <v>1633</v>
      </c>
      <c r="AA935" s="319" t="s">
        <v>1874</v>
      </c>
      <c r="AB935" s="319" t="s">
        <v>1633</v>
      </c>
      <c r="AC935" s="320">
        <v>45693</v>
      </c>
      <c r="AD935" s="319"/>
      <c r="AE935" s="319"/>
      <c r="AF935" s="319" t="s">
        <v>1633</v>
      </c>
      <c r="AG935" s="319" t="s">
        <v>1633</v>
      </c>
      <c r="AH935" s="319" t="s">
        <v>3642</v>
      </c>
      <c r="AI935" s="319" t="s">
        <v>3643</v>
      </c>
      <c r="AJ935" s="325">
        <v>0</v>
      </c>
      <c r="AK935" s="319" t="s">
        <v>1633</v>
      </c>
      <c r="AL935" s="319" t="s">
        <v>1633</v>
      </c>
      <c r="AM935" s="319" t="s">
        <v>1633</v>
      </c>
      <c r="AN935" s="319" t="s">
        <v>1633</v>
      </c>
      <c r="AO935" s="319" t="s">
        <v>1633</v>
      </c>
      <c r="AP935" s="183" t="s">
        <v>1880</v>
      </c>
      <c r="AQ935" s="183" t="s">
        <v>2113</v>
      </c>
      <c r="AS935" s="183" t="s">
        <v>1636</v>
      </c>
      <c r="AT935" s="183" t="s">
        <v>1817</v>
      </c>
      <c r="AU935" s="183" t="str">
        <f t="shared" si="28"/>
        <v>BP1</v>
      </c>
      <c r="AV935" s="324">
        <f t="shared" si="29"/>
        <v>7524407</v>
      </c>
    </row>
    <row r="936" spans="1:48" x14ac:dyDescent="0.25">
      <c r="A936" s="319" t="s">
        <v>1867</v>
      </c>
      <c r="B936" s="319" t="s">
        <v>1823</v>
      </c>
      <c r="C936" s="319" t="s">
        <v>1868</v>
      </c>
      <c r="D936" s="319" t="s">
        <v>1888</v>
      </c>
      <c r="E936" s="320">
        <v>45694</v>
      </c>
      <c r="F936" s="319" t="s">
        <v>1633</v>
      </c>
      <c r="G936" s="319" t="s">
        <v>1633</v>
      </c>
      <c r="H936" s="319" t="s">
        <v>3240</v>
      </c>
      <c r="I936" s="319" t="s">
        <v>3786</v>
      </c>
      <c r="J936" s="319" t="s">
        <v>1633</v>
      </c>
      <c r="K936" s="319" t="s">
        <v>454</v>
      </c>
      <c r="L936" s="320">
        <v>45694</v>
      </c>
      <c r="M936" s="319" t="s">
        <v>2157</v>
      </c>
      <c r="N936" s="319" t="s">
        <v>3787</v>
      </c>
      <c r="O936" s="320"/>
      <c r="P936" s="319" t="s">
        <v>3641</v>
      </c>
      <c r="Q936" s="319" t="s">
        <v>1534</v>
      </c>
      <c r="R936" s="322">
        <v>3427588</v>
      </c>
      <c r="S936" s="319" t="s">
        <v>89</v>
      </c>
      <c r="T936" s="321">
        <v>210.46</v>
      </c>
      <c r="U936" s="319" t="s">
        <v>328</v>
      </c>
      <c r="V936" s="319" t="s">
        <v>93</v>
      </c>
      <c r="W936" s="319" t="s">
        <v>1633</v>
      </c>
      <c r="X936" s="319" t="s">
        <v>1633</v>
      </c>
      <c r="Y936" s="319" t="s">
        <v>1633</v>
      </c>
      <c r="Z936" s="319" t="s">
        <v>1633</v>
      </c>
      <c r="AA936" s="319" t="s">
        <v>1874</v>
      </c>
      <c r="AB936" s="319" t="s">
        <v>1633</v>
      </c>
      <c r="AC936" s="320">
        <v>45694</v>
      </c>
      <c r="AD936" s="319"/>
      <c r="AE936" s="319"/>
      <c r="AF936" s="319" t="s">
        <v>1633</v>
      </c>
      <c r="AG936" s="319" t="s">
        <v>3788</v>
      </c>
      <c r="AH936" s="319" t="s">
        <v>3642</v>
      </c>
      <c r="AI936" s="319" t="s">
        <v>3643</v>
      </c>
      <c r="AJ936" s="322">
        <v>2</v>
      </c>
      <c r="AK936" s="319" t="s">
        <v>1709</v>
      </c>
      <c r="AL936" s="323" t="s">
        <v>1877</v>
      </c>
      <c r="AM936" s="319" t="s">
        <v>1633</v>
      </c>
      <c r="AN936" s="319" t="s">
        <v>1633</v>
      </c>
      <c r="AO936" s="319" t="s">
        <v>1633</v>
      </c>
      <c r="AP936" s="183" t="s">
        <v>1880</v>
      </c>
      <c r="AQ936" s="183" t="s">
        <v>2113</v>
      </c>
      <c r="AS936" s="183" t="s">
        <v>1641</v>
      </c>
      <c r="AT936" s="183" t="s">
        <v>1817</v>
      </c>
      <c r="AU936" s="183" t="str">
        <f t="shared" si="28"/>
        <v>BP1</v>
      </c>
      <c r="AV936" s="324">
        <f t="shared" si="29"/>
        <v>3427588</v>
      </c>
    </row>
    <row r="937" spans="1:48" x14ac:dyDescent="0.25">
      <c r="A937" s="319" t="s">
        <v>1867</v>
      </c>
      <c r="B937" s="319" t="s">
        <v>1823</v>
      </c>
      <c r="C937" s="319" t="s">
        <v>1868</v>
      </c>
      <c r="D937" s="319" t="s">
        <v>1888</v>
      </c>
      <c r="E937" s="320">
        <v>45694</v>
      </c>
      <c r="F937" s="319" t="s">
        <v>1633</v>
      </c>
      <c r="G937" s="319" t="s">
        <v>1633</v>
      </c>
      <c r="H937" s="319" t="s">
        <v>3240</v>
      </c>
      <c r="I937" s="319" t="s">
        <v>3789</v>
      </c>
      <c r="J937" s="319" t="s">
        <v>1633</v>
      </c>
      <c r="K937" s="319" t="s">
        <v>454</v>
      </c>
      <c r="L937" s="320">
        <v>45694</v>
      </c>
      <c r="M937" s="319" t="s">
        <v>2157</v>
      </c>
      <c r="N937" s="319" t="s">
        <v>3790</v>
      </c>
      <c r="O937" s="320"/>
      <c r="P937" s="319" t="s">
        <v>3641</v>
      </c>
      <c r="Q937" s="319" t="s">
        <v>1534</v>
      </c>
      <c r="R937" s="322">
        <v>1325000</v>
      </c>
      <c r="S937" s="319" t="s">
        <v>89</v>
      </c>
      <c r="T937" s="321">
        <v>81.36</v>
      </c>
      <c r="U937" s="319" t="s">
        <v>328</v>
      </c>
      <c r="V937" s="319" t="s">
        <v>93</v>
      </c>
      <c r="W937" s="319" t="s">
        <v>1633</v>
      </c>
      <c r="X937" s="319" t="s">
        <v>1633</v>
      </c>
      <c r="Y937" s="319" t="s">
        <v>1633</v>
      </c>
      <c r="Z937" s="319" t="s">
        <v>1633</v>
      </c>
      <c r="AA937" s="319" t="s">
        <v>1874</v>
      </c>
      <c r="AB937" s="319" t="s">
        <v>1633</v>
      </c>
      <c r="AC937" s="320">
        <v>45694</v>
      </c>
      <c r="AD937" s="319"/>
      <c r="AE937" s="319"/>
      <c r="AF937" s="319" t="s">
        <v>1633</v>
      </c>
      <c r="AG937" s="319" t="s">
        <v>3791</v>
      </c>
      <c r="AH937" s="319" t="s">
        <v>3642</v>
      </c>
      <c r="AI937" s="319" t="s">
        <v>3643</v>
      </c>
      <c r="AJ937" s="322">
        <v>5</v>
      </c>
      <c r="AK937" s="319" t="s">
        <v>1709</v>
      </c>
      <c r="AL937" s="323" t="s">
        <v>1877</v>
      </c>
      <c r="AM937" s="319" t="s">
        <v>1633</v>
      </c>
      <c r="AN937" s="319" t="s">
        <v>1633</v>
      </c>
      <c r="AO937" s="319" t="s">
        <v>1633</v>
      </c>
      <c r="AP937" s="183" t="s">
        <v>1880</v>
      </c>
      <c r="AQ937" s="183" t="s">
        <v>2113</v>
      </c>
      <c r="AS937" s="183" t="s">
        <v>1641</v>
      </c>
      <c r="AT937" s="183" t="s">
        <v>1817</v>
      </c>
      <c r="AU937" s="183" t="str">
        <f t="shared" si="28"/>
        <v>BP1</v>
      </c>
      <c r="AV937" s="324">
        <f t="shared" si="29"/>
        <v>1325000</v>
      </c>
    </row>
    <row r="938" spans="1:48" x14ac:dyDescent="0.25">
      <c r="A938" s="319" t="s">
        <v>1867</v>
      </c>
      <c r="B938" s="319" t="s">
        <v>1823</v>
      </c>
      <c r="C938" s="319" t="s">
        <v>1868</v>
      </c>
      <c r="D938" s="319" t="s">
        <v>1888</v>
      </c>
      <c r="E938" s="320">
        <v>45694</v>
      </c>
      <c r="F938" s="319" t="s">
        <v>1633</v>
      </c>
      <c r="G938" s="319" t="s">
        <v>1633</v>
      </c>
      <c r="H938" s="319" t="s">
        <v>3240</v>
      </c>
      <c r="I938" s="319" t="s">
        <v>3792</v>
      </c>
      <c r="J938" s="319" t="s">
        <v>1633</v>
      </c>
      <c r="K938" s="319" t="s">
        <v>454</v>
      </c>
      <c r="L938" s="320">
        <v>45694</v>
      </c>
      <c r="M938" s="319" t="s">
        <v>2157</v>
      </c>
      <c r="N938" s="319" t="s">
        <v>2170</v>
      </c>
      <c r="O938" s="320"/>
      <c r="P938" s="319" t="s">
        <v>3641</v>
      </c>
      <c r="Q938" s="319" t="s">
        <v>1534</v>
      </c>
      <c r="R938" s="322">
        <v>23940000</v>
      </c>
      <c r="S938" s="319" t="s">
        <v>89</v>
      </c>
      <c r="T938" s="321">
        <v>1469.98</v>
      </c>
      <c r="U938" s="319" t="s">
        <v>328</v>
      </c>
      <c r="V938" s="319" t="s">
        <v>93</v>
      </c>
      <c r="W938" s="319" t="s">
        <v>1633</v>
      </c>
      <c r="X938" s="319" t="s">
        <v>1633</v>
      </c>
      <c r="Y938" s="319" t="s">
        <v>1633</v>
      </c>
      <c r="Z938" s="319" t="s">
        <v>1633</v>
      </c>
      <c r="AA938" s="319" t="s">
        <v>1874</v>
      </c>
      <c r="AB938" s="319" t="s">
        <v>1633</v>
      </c>
      <c r="AC938" s="320">
        <v>45694</v>
      </c>
      <c r="AD938" s="319"/>
      <c r="AE938" s="319"/>
      <c r="AF938" s="319" t="s">
        <v>1633</v>
      </c>
      <c r="AG938" s="319" t="s">
        <v>2171</v>
      </c>
      <c r="AH938" s="319" t="s">
        <v>3642</v>
      </c>
      <c r="AI938" s="319" t="s">
        <v>3643</v>
      </c>
      <c r="AJ938" s="322">
        <v>114</v>
      </c>
      <c r="AK938" s="319" t="s">
        <v>1980</v>
      </c>
      <c r="AL938" s="323" t="s">
        <v>1877</v>
      </c>
      <c r="AM938" s="319" t="s">
        <v>1633</v>
      </c>
      <c r="AN938" s="319" t="s">
        <v>1633</v>
      </c>
      <c r="AO938" s="319" t="s">
        <v>1633</v>
      </c>
      <c r="AP938" s="183" t="s">
        <v>1880</v>
      </c>
      <c r="AQ938" s="183" t="s">
        <v>2113</v>
      </c>
      <c r="AS938" s="183" t="s">
        <v>1641</v>
      </c>
      <c r="AT938" s="183" t="s">
        <v>1817</v>
      </c>
      <c r="AU938" s="183" t="str">
        <f t="shared" si="28"/>
        <v>BP1</v>
      </c>
      <c r="AV938" s="324">
        <f t="shared" si="29"/>
        <v>23940000</v>
      </c>
    </row>
    <row r="939" spans="1:48" x14ac:dyDescent="0.25">
      <c r="A939" s="319" t="s">
        <v>1867</v>
      </c>
      <c r="B939" s="319" t="s">
        <v>1823</v>
      </c>
      <c r="C939" s="319" t="s">
        <v>1868</v>
      </c>
      <c r="D939" s="319" t="s">
        <v>1888</v>
      </c>
      <c r="E939" s="320">
        <v>45694</v>
      </c>
      <c r="F939" s="319" t="s">
        <v>1633</v>
      </c>
      <c r="G939" s="319" t="s">
        <v>1633</v>
      </c>
      <c r="H939" s="319" t="s">
        <v>3240</v>
      </c>
      <c r="I939" s="319" t="s">
        <v>3792</v>
      </c>
      <c r="J939" s="319" t="s">
        <v>1633</v>
      </c>
      <c r="K939" s="319" t="s">
        <v>454</v>
      </c>
      <c r="L939" s="320">
        <v>45694</v>
      </c>
      <c r="M939" s="319" t="s">
        <v>2157</v>
      </c>
      <c r="N939" s="319" t="s">
        <v>2170</v>
      </c>
      <c r="O939" s="320"/>
      <c r="P939" s="319" t="s">
        <v>3641</v>
      </c>
      <c r="Q939" s="319" t="s">
        <v>1534</v>
      </c>
      <c r="R939" s="322">
        <v>87000</v>
      </c>
      <c r="S939" s="319" t="s">
        <v>89</v>
      </c>
      <c r="T939" s="321">
        <v>5.35</v>
      </c>
      <c r="U939" s="319" t="s">
        <v>328</v>
      </c>
      <c r="V939" s="319" t="s">
        <v>93</v>
      </c>
      <c r="W939" s="319" t="s">
        <v>1633</v>
      </c>
      <c r="X939" s="319" t="s">
        <v>1633</v>
      </c>
      <c r="Y939" s="319" t="s">
        <v>1633</v>
      </c>
      <c r="Z939" s="319" t="s">
        <v>1633</v>
      </c>
      <c r="AA939" s="319" t="s">
        <v>1874</v>
      </c>
      <c r="AB939" s="319" t="s">
        <v>1633</v>
      </c>
      <c r="AC939" s="320">
        <v>45694</v>
      </c>
      <c r="AD939" s="319"/>
      <c r="AE939" s="319"/>
      <c r="AF939" s="319" t="s">
        <v>1633</v>
      </c>
      <c r="AG939" s="319" t="s">
        <v>2171</v>
      </c>
      <c r="AH939" s="319" t="s">
        <v>3642</v>
      </c>
      <c r="AI939" s="319" t="s">
        <v>3643</v>
      </c>
      <c r="AJ939" s="322">
        <v>60</v>
      </c>
      <c r="AK939" s="319" t="s">
        <v>1709</v>
      </c>
      <c r="AL939" s="323" t="s">
        <v>1877</v>
      </c>
      <c r="AM939" s="319" t="s">
        <v>1633</v>
      </c>
      <c r="AN939" s="319" t="s">
        <v>1633</v>
      </c>
      <c r="AO939" s="319" t="s">
        <v>1633</v>
      </c>
      <c r="AP939" s="183" t="s">
        <v>1880</v>
      </c>
      <c r="AQ939" s="183" t="s">
        <v>2113</v>
      </c>
      <c r="AS939" s="183" t="s">
        <v>1641</v>
      </c>
      <c r="AT939" s="183" t="s">
        <v>1817</v>
      </c>
      <c r="AU939" s="183" t="str">
        <f t="shared" si="28"/>
        <v>BP1</v>
      </c>
      <c r="AV939" s="324">
        <f t="shared" si="29"/>
        <v>87000</v>
      </c>
    </row>
    <row r="940" spans="1:48" x14ac:dyDescent="0.25">
      <c r="A940" s="319" t="s">
        <v>1867</v>
      </c>
      <c r="B940" s="319" t="s">
        <v>1823</v>
      </c>
      <c r="C940" s="319" t="s">
        <v>1868</v>
      </c>
      <c r="D940" s="319" t="s">
        <v>1888</v>
      </c>
      <c r="E940" s="320">
        <v>45694</v>
      </c>
      <c r="F940" s="319" t="s">
        <v>1633</v>
      </c>
      <c r="G940" s="319" t="s">
        <v>1633</v>
      </c>
      <c r="H940" s="319" t="s">
        <v>3240</v>
      </c>
      <c r="I940" s="319" t="s">
        <v>3792</v>
      </c>
      <c r="J940" s="319" t="s">
        <v>1633</v>
      </c>
      <c r="K940" s="319" t="s">
        <v>454</v>
      </c>
      <c r="L940" s="320">
        <v>45694</v>
      </c>
      <c r="M940" s="319" t="s">
        <v>2157</v>
      </c>
      <c r="N940" s="319" t="s">
        <v>2170</v>
      </c>
      <c r="O940" s="320"/>
      <c r="P940" s="319" t="s">
        <v>3641</v>
      </c>
      <c r="Q940" s="319" t="s">
        <v>1534</v>
      </c>
      <c r="R940" s="322">
        <v>4700000</v>
      </c>
      <c r="S940" s="319" t="s">
        <v>89</v>
      </c>
      <c r="T940" s="321">
        <v>288.58999999999997</v>
      </c>
      <c r="U940" s="319" t="s">
        <v>328</v>
      </c>
      <c r="V940" s="319" t="s">
        <v>93</v>
      </c>
      <c r="W940" s="319" t="s">
        <v>1633</v>
      </c>
      <c r="X940" s="319" t="s">
        <v>1633</v>
      </c>
      <c r="Y940" s="319" t="s">
        <v>1633</v>
      </c>
      <c r="Z940" s="319" t="s">
        <v>1633</v>
      </c>
      <c r="AA940" s="319" t="s">
        <v>1874</v>
      </c>
      <c r="AB940" s="319" t="s">
        <v>1633</v>
      </c>
      <c r="AC940" s="320">
        <v>45694</v>
      </c>
      <c r="AD940" s="319"/>
      <c r="AE940" s="319"/>
      <c r="AF940" s="319" t="s">
        <v>1633</v>
      </c>
      <c r="AG940" s="319" t="s">
        <v>2171</v>
      </c>
      <c r="AH940" s="319" t="s">
        <v>3642</v>
      </c>
      <c r="AI940" s="319" t="s">
        <v>3643</v>
      </c>
      <c r="AJ940" s="322">
        <v>50</v>
      </c>
      <c r="AK940" s="319" t="s">
        <v>1935</v>
      </c>
      <c r="AL940" s="323" t="s">
        <v>1877</v>
      </c>
      <c r="AM940" s="319" t="s">
        <v>1633</v>
      </c>
      <c r="AN940" s="319" t="s">
        <v>1633</v>
      </c>
      <c r="AO940" s="319" t="s">
        <v>1633</v>
      </c>
      <c r="AP940" s="183" t="s">
        <v>1880</v>
      </c>
      <c r="AQ940" s="183" t="s">
        <v>2113</v>
      </c>
      <c r="AS940" s="183" t="s">
        <v>1641</v>
      </c>
      <c r="AT940" s="183" t="s">
        <v>1817</v>
      </c>
      <c r="AU940" s="183" t="str">
        <f t="shared" si="28"/>
        <v>BP1</v>
      </c>
      <c r="AV940" s="324">
        <f t="shared" si="29"/>
        <v>4700000</v>
      </c>
    </row>
    <row r="941" spans="1:48" x14ac:dyDescent="0.25">
      <c r="A941" s="319" t="s">
        <v>1867</v>
      </c>
      <c r="B941" s="319" t="s">
        <v>1823</v>
      </c>
      <c r="C941" s="319" t="s">
        <v>1868</v>
      </c>
      <c r="D941" s="319" t="s">
        <v>1888</v>
      </c>
      <c r="E941" s="320">
        <v>45694</v>
      </c>
      <c r="F941" s="319" t="s">
        <v>1633</v>
      </c>
      <c r="G941" s="319" t="s">
        <v>1633</v>
      </c>
      <c r="H941" s="319" t="s">
        <v>3240</v>
      </c>
      <c r="I941" s="319" t="s">
        <v>3792</v>
      </c>
      <c r="J941" s="319" t="s">
        <v>1633</v>
      </c>
      <c r="K941" s="319" t="s">
        <v>454</v>
      </c>
      <c r="L941" s="320">
        <v>45694</v>
      </c>
      <c r="M941" s="319" t="s">
        <v>2157</v>
      </c>
      <c r="N941" s="319" t="s">
        <v>2170</v>
      </c>
      <c r="O941" s="320"/>
      <c r="P941" s="319" t="s">
        <v>3641</v>
      </c>
      <c r="Q941" s="319" t="s">
        <v>1534</v>
      </c>
      <c r="R941" s="322">
        <v>2425000</v>
      </c>
      <c r="S941" s="319" t="s">
        <v>89</v>
      </c>
      <c r="T941" s="321">
        <v>148.9</v>
      </c>
      <c r="U941" s="319" t="s">
        <v>328</v>
      </c>
      <c r="V941" s="319" t="s">
        <v>93</v>
      </c>
      <c r="W941" s="319" t="s">
        <v>1633</v>
      </c>
      <c r="X941" s="319" t="s">
        <v>1633</v>
      </c>
      <c r="Y941" s="319" t="s">
        <v>1633</v>
      </c>
      <c r="Z941" s="319" t="s">
        <v>1633</v>
      </c>
      <c r="AA941" s="319" t="s">
        <v>1874</v>
      </c>
      <c r="AB941" s="319" t="s">
        <v>1633</v>
      </c>
      <c r="AC941" s="320">
        <v>45694</v>
      </c>
      <c r="AD941" s="319"/>
      <c r="AE941" s="319"/>
      <c r="AF941" s="319" t="s">
        <v>1633</v>
      </c>
      <c r="AG941" s="319" t="s">
        <v>2171</v>
      </c>
      <c r="AH941" s="319" t="s">
        <v>3642</v>
      </c>
      <c r="AI941" s="319" t="s">
        <v>3643</v>
      </c>
      <c r="AJ941" s="322">
        <v>5</v>
      </c>
      <c r="AK941" s="319" t="s">
        <v>2039</v>
      </c>
      <c r="AL941" s="323" t="s">
        <v>1877</v>
      </c>
      <c r="AM941" s="319" t="s">
        <v>1633</v>
      </c>
      <c r="AN941" s="319" t="s">
        <v>1633</v>
      </c>
      <c r="AO941" s="319" t="s">
        <v>1633</v>
      </c>
      <c r="AP941" s="183" t="s">
        <v>1880</v>
      </c>
      <c r="AQ941" s="183" t="s">
        <v>2113</v>
      </c>
      <c r="AS941" s="183" t="s">
        <v>1641</v>
      </c>
      <c r="AT941" s="183" t="s">
        <v>1817</v>
      </c>
      <c r="AU941" s="183" t="str">
        <f t="shared" si="28"/>
        <v>BP1</v>
      </c>
      <c r="AV941" s="324">
        <f t="shared" si="29"/>
        <v>2425000</v>
      </c>
    </row>
    <row r="942" spans="1:48" x14ac:dyDescent="0.25">
      <c r="A942" s="319" t="s">
        <v>1867</v>
      </c>
      <c r="B942" s="319" t="s">
        <v>1823</v>
      </c>
      <c r="C942" s="319" t="s">
        <v>1868</v>
      </c>
      <c r="D942" s="319" t="s">
        <v>1888</v>
      </c>
      <c r="E942" s="320">
        <v>45695</v>
      </c>
      <c r="F942" s="319" t="s">
        <v>3793</v>
      </c>
      <c r="G942" s="319" t="s">
        <v>1633</v>
      </c>
      <c r="H942" s="319" t="s">
        <v>3794</v>
      </c>
      <c r="I942" s="319" t="s">
        <v>3795</v>
      </c>
      <c r="J942" s="319" t="s">
        <v>1633</v>
      </c>
      <c r="K942" s="319" t="s">
        <v>618</v>
      </c>
      <c r="L942" s="320">
        <v>45695</v>
      </c>
      <c r="M942" s="319" t="s">
        <v>3330</v>
      </c>
      <c r="N942" s="319" t="s">
        <v>3796</v>
      </c>
      <c r="O942" s="320"/>
      <c r="P942" s="319" t="s">
        <v>3641</v>
      </c>
      <c r="Q942" s="319" t="s">
        <v>1534</v>
      </c>
      <c r="R942" s="322">
        <v>4522600</v>
      </c>
      <c r="S942" s="319" t="s">
        <v>89</v>
      </c>
      <c r="T942" s="321">
        <v>277.7</v>
      </c>
      <c r="U942" s="319" t="s">
        <v>328</v>
      </c>
      <c r="V942" s="319" t="s">
        <v>93</v>
      </c>
      <c r="W942" s="319" t="s">
        <v>1633</v>
      </c>
      <c r="X942" s="319" t="s">
        <v>1633</v>
      </c>
      <c r="Y942" s="319" t="s">
        <v>1633</v>
      </c>
      <c r="Z942" s="319" t="s">
        <v>1633</v>
      </c>
      <c r="AA942" s="319" t="s">
        <v>1874</v>
      </c>
      <c r="AB942" s="319" t="s">
        <v>1633</v>
      </c>
      <c r="AC942" s="320">
        <v>45695</v>
      </c>
      <c r="AD942" s="319"/>
      <c r="AE942" s="319"/>
      <c r="AF942" s="319" t="s">
        <v>1633</v>
      </c>
      <c r="AG942" s="319" t="s">
        <v>3797</v>
      </c>
      <c r="AH942" s="319" t="s">
        <v>3642</v>
      </c>
      <c r="AI942" s="319" t="s">
        <v>3643</v>
      </c>
      <c r="AJ942" s="322">
        <v>1</v>
      </c>
      <c r="AK942" s="319" t="s">
        <v>3661</v>
      </c>
      <c r="AL942" s="323" t="s">
        <v>1877</v>
      </c>
      <c r="AM942" s="319" t="s">
        <v>1633</v>
      </c>
      <c r="AN942" s="319" t="s">
        <v>1633</v>
      </c>
      <c r="AO942" s="319" t="s">
        <v>1633</v>
      </c>
      <c r="AP942" s="183" t="s">
        <v>1880</v>
      </c>
      <c r="AQ942" s="183" t="s">
        <v>2113</v>
      </c>
      <c r="AS942" s="183" t="s">
        <v>1465</v>
      </c>
      <c r="AT942" s="183" t="s">
        <v>1817</v>
      </c>
      <c r="AU942" s="183" t="str">
        <f t="shared" si="28"/>
        <v>BP1</v>
      </c>
      <c r="AV942" s="324">
        <f t="shared" si="29"/>
        <v>4522600</v>
      </c>
    </row>
    <row r="943" spans="1:48" x14ac:dyDescent="0.25">
      <c r="A943" s="319" t="s">
        <v>1867</v>
      </c>
      <c r="B943" s="319" t="s">
        <v>1823</v>
      </c>
      <c r="C943" s="319" t="s">
        <v>1868</v>
      </c>
      <c r="D943" s="319" t="s">
        <v>1888</v>
      </c>
      <c r="E943" s="320">
        <v>45695</v>
      </c>
      <c r="F943" s="319" t="s">
        <v>3798</v>
      </c>
      <c r="G943" s="319" t="s">
        <v>1633</v>
      </c>
      <c r="H943" s="319" t="s">
        <v>3794</v>
      </c>
      <c r="I943" s="319" t="s">
        <v>3795</v>
      </c>
      <c r="J943" s="319" t="s">
        <v>1633</v>
      </c>
      <c r="K943" s="319" t="s">
        <v>618</v>
      </c>
      <c r="L943" s="320">
        <v>45695</v>
      </c>
      <c r="M943" s="319" t="s">
        <v>3330</v>
      </c>
      <c r="N943" s="319" t="s">
        <v>3796</v>
      </c>
      <c r="O943" s="320"/>
      <c r="P943" s="319" t="s">
        <v>3641</v>
      </c>
      <c r="Q943" s="319" t="s">
        <v>1534</v>
      </c>
      <c r="R943" s="322">
        <v>3784800</v>
      </c>
      <c r="S943" s="319" t="s">
        <v>89</v>
      </c>
      <c r="T943" s="321">
        <v>232.4</v>
      </c>
      <c r="U943" s="319" t="s">
        <v>328</v>
      </c>
      <c r="V943" s="319" t="s">
        <v>93</v>
      </c>
      <c r="W943" s="319" t="s">
        <v>1633</v>
      </c>
      <c r="X943" s="319" t="s">
        <v>1633</v>
      </c>
      <c r="Y943" s="319" t="s">
        <v>1633</v>
      </c>
      <c r="Z943" s="319" t="s">
        <v>1633</v>
      </c>
      <c r="AA943" s="319" t="s">
        <v>1874</v>
      </c>
      <c r="AB943" s="319" t="s">
        <v>1633</v>
      </c>
      <c r="AC943" s="320">
        <v>45695</v>
      </c>
      <c r="AD943" s="319"/>
      <c r="AE943" s="319"/>
      <c r="AF943" s="319" t="s">
        <v>1633</v>
      </c>
      <c r="AG943" s="319" t="s">
        <v>3797</v>
      </c>
      <c r="AH943" s="319" t="s">
        <v>3642</v>
      </c>
      <c r="AI943" s="319" t="s">
        <v>3643</v>
      </c>
      <c r="AJ943" s="322">
        <v>1</v>
      </c>
      <c r="AK943" s="319" t="s">
        <v>3661</v>
      </c>
      <c r="AL943" s="323" t="s">
        <v>1877</v>
      </c>
      <c r="AM943" s="319" t="s">
        <v>1633</v>
      </c>
      <c r="AN943" s="319" t="s">
        <v>1633</v>
      </c>
      <c r="AO943" s="319" t="s">
        <v>1633</v>
      </c>
      <c r="AP943" s="183" t="s">
        <v>1880</v>
      </c>
      <c r="AQ943" s="183" t="s">
        <v>2113</v>
      </c>
      <c r="AS943" s="183" t="s">
        <v>1465</v>
      </c>
      <c r="AT943" s="183" t="s">
        <v>1817</v>
      </c>
      <c r="AU943" s="183" t="str">
        <f t="shared" si="28"/>
        <v>BP1</v>
      </c>
      <c r="AV943" s="324">
        <f t="shared" si="29"/>
        <v>3784800</v>
      </c>
    </row>
    <row r="944" spans="1:48" x14ac:dyDescent="0.25">
      <c r="A944" s="319" t="s">
        <v>1867</v>
      </c>
      <c r="B944" s="319" t="s">
        <v>1823</v>
      </c>
      <c r="C944" s="319" t="s">
        <v>1868</v>
      </c>
      <c r="D944" s="319" t="s">
        <v>1888</v>
      </c>
      <c r="E944" s="320">
        <v>45695</v>
      </c>
      <c r="F944" s="319" t="s">
        <v>3799</v>
      </c>
      <c r="G944" s="319" t="s">
        <v>1633</v>
      </c>
      <c r="H944" s="319" t="s">
        <v>3794</v>
      </c>
      <c r="I944" s="319" t="s">
        <v>3800</v>
      </c>
      <c r="J944" s="319" t="s">
        <v>1633</v>
      </c>
      <c r="K944" s="319" t="s">
        <v>618</v>
      </c>
      <c r="L944" s="320">
        <v>45695</v>
      </c>
      <c r="M944" s="319" t="s">
        <v>3330</v>
      </c>
      <c r="N944" s="319" t="s">
        <v>3801</v>
      </c>
      <c r="O944" s="320"/>
      <c r="P944" s="319" t="s">
        <v>3641</v>
      </c>
      <c r="Q944" s="319" t="s">
        <v>1534</v>
      </c>
      <c r="R944" s="322">
        <v>770350</v>
      </c>
      <c r="S944" s="319" t="s">
        <v>89</v>
      </c>
      <c r="T944" s="321">
        <v>47.3</v>
      </c>
      <c r="U944" s="319" t="s">
        <v>328</v>
      </c>
      <c r="V944" s="319" t="s">
        <v>93</v>
      </c>
      <c r="W944" s="319" t="s">
        <v>1633</v>
      </c>
      <c r="X944" s="319" t="s">
        <v>1633</v>
      </c>
      <c r="Y944" s="319" t="s">
        <v>1633</v>
      </c>
      <c r="Z944" s="319" t="s">
        <v>1633</v>
      </c>
      <c r="AA944" s="319" t="s">
        <v>1874</v>
      </c>
      <c r="AB944" s="319" t="s">
        <v>1633</v>
      </c>
      <c r="AC944" s="320">
        <v>45695</v>
      </c>
      <c r="AD944" s="319"/>
      <c r="AE944" s="319"/>
      <c r="AF944" s="319" t="s">
        <v>1633</v>
      </c>
      <c r="AG944" s="319" t="s">
        <v>3797</v>
      </c>
      <c r="AH944" s="319" t="s">
        <v>3642</v>
      </c>
      <c r="AI944" s="319" t="s">
        <v>3643</v>
      </c>
      <c r="AJ944" s="322">
        <v>1</v>
      </c>
      <c r="AK944" s="319" t="s">
        <v>3661</v>
      </c>
      <c r="AL944" s="323" t="s">
        <v>1877</v>
      </c>
      <c r="AM944" s="319" t="s">
        <v>1633</v>
      </c>
      <c r="AN944" s="319" t="s">
        <v>1633</v>
      </c>
      <c r="AO944" s="319" t="s">
        <v>1633</v>
      </c>
      <c r="AP944" s="183" t="s">
        <v>1880</v>
      </c>
      <c r="AQ944" s="183" t="s">
        <v>2113</v>
      </c>
      <c r="AS944" s="183" t="s">
        <v>1465</v>
      </c>
      <c r="AT944" s="183" t="s">
        <v>1817</v>
      </c>
      <c r="AU944" s="183" t="str">
        <f t="shared" si="28"/>
        <v>BP1</v>
      </c>
      <c r="AV944" s="324">
        <f t="shared" si="29"/>
        <v>770350</v>
      </c>
    </row>
    <row r="945" spans="1:48" x14ac:dyDescent="0.25">
      <c r="A945" s="319" t="s">
        <v>1867</v>
      </c>
      <c r="B945" s="319" t="s">
        <v>1823</v>
      </c>
      <c r="C945" s="319" t="s">
        <v>1868</v>
      </c>
      <c r="D945" s="319" t="s">
        <v>1888</v>
      </c>
      <c r="E945" s="320">
        <v>45695</v>
      </c>
      <c r="F945" s="319" t="s">
        <v>3802</v>
      </c>
      <c r="G945" s="319" t="s">
        <v>1633</v>
      </c>
      <c r="H945" s="319" t="s">
        <v>3794</v>
      </c>
      <c r="I945" s="319" t="s">
        <v>3803</v>
      </c>
      <c r="J945" s="319" t="s">
        <v>1633</v>
      </c>
      <c r="K945" s="319" t="s">
        <v>618</v>
      </c>
      <c r="L945" s="320">
        <v>45695</v>
      </c>
      <c r="M945" s="319" t="s">
        <v>3330</v>
      </c>
      <c r="N945" s="319" t="s">
        <v>3804</v>
      </c>
      <c r="O945" s="320"/>
      <c r="P945" s="319" t="s">
        <v>3641</v>
      </c>
      <c r="Q945" s="319" t="s">
        <v>1534</v>
      </c>
      <c r="R945" s="322">
        <v>3074750</v>
      </c>
      <c r="S945" s="319" t="s">
        <v>89</v>
      </c>
      <c r="T945" s="321">
        <v>188.8</v>
      </c>
      <c r="U945" s="319" t="s">
        <v>328</v>
      </c>
      <c r="V945" s="319" t="s">
        <v>93</v>
      </c>
      <c r="W945" s="319" t="s">
        <v>1633</v>
      </c>
      <c r="X945" s="319" t="s">
        <v>1633</v>
      </c>
      <c r="Y945" s="319" t="s">
        <v>1633</v>
      </c>
      <c r="Z945" s="319" t="s">
        <v>1633</v>
      </c>
      <c r="AA945" s="319" t="s">
        <v>1874</v>
      </c>
      <c r="AB945" s="319" t="s">
        <v>1633</v>
      </c>
      <c r="AC945" s="320">
        <v>45695</v>
      </c>
      <c r="AD945" s="319"/>
      <c r="AE945" s="319"/>
      <c r="AF945" s="319" t="s">
        <v>1633</v>
      </c>
      <c r="AG945" s="319" t="s">
        <v>3797</v>
      </c>
      <c r="AH945" s="319" t="s">
        <v>3642</v>
      </c>
      <c r="AI945" s="319" t="s">
        <v>3643</v>
      </c>
      <c r="AJ945" s="322">
        <v>1</v>
      </c>
      <c r="AK945" s="319" t="s">
        <v>3661</v>
      </c>
      <c r="AL945" s="323" t="s">
        <v>1877</v>
      </c>
      <c r="AM945" s="319" t="s">
        <v>1633</v>
      </c>
      <c r="AN945" s="319" t="s">
        <v>1633</v>
      </c>
      <c r="AO945" s="319" t="s">
        <v>1633</v>
      </c>
      <c r="AP945" s="183" t="s">
        <v>1880</v>
      </c>
      <c r="AQ945" s="183" t="s">
        <v>2113</v>
      </c>
      <c r="AS945" s="183" t="s">
        <v>1465</v>
      </c>
      <c r="AT945" s="183" t="s">
        <v>1817</v>
      </c>
      <c r="AU945" s="183" t="str">
        <f t="shared" si="28"/>
        <v>BP1</v>
      </c>
      <c r="AV945" s="324">
        <f t="shared" si="29"/>
        <v>3074750</v>
      </c>
    </row>
    <row r="946" spans="1:48" x14ac:dyDescent="0.25">
      <c r="A946" s="319" t="s">
        <v>1867</v>
      </c>
      <c r="B946" s="319" t="s">
        <v>1823</v>
      </c>
      <c r="C946" s="319" t="s">
        <v>1868</v>
      </c>
      <c r="D946" s="319" t="s">
        <v>1888</v>
      </c>
      <c r="E946" s="320">
        <v>45698</v>
      </c>
      <c r="F946" s="319" t="s">
        <v>1633</v>
      </c>
      <c r="G946" s="319" t="s">
        <v>1633</v>
      </c>
      <c r="H946" s="319" t="s">
        <v>3240</v>
      </c>
      <c r="I946" s="319" t="s">
        <v>3805</v>
      </c>
      <c r="J946" s="319" t="s">
        <v>1633</v>
      </c>
      <c r="K946" s="319" t="s">
        <v>454</v>
      </c>
      <c r="L946" s="320">
        <v>45698</v>
      </c>
      <c r="M946" s="319" t="s">
        <v>2173</v>
      </c>
      <c r="N946" s="319" t="s">
        <v>3806</v>
      </c>
      <c r="O946" s="320"/>
      <c r="P946" s="319" t="s">
        <v>3641</v>
      </c>
      <c r="Q946" s="319" t="s">
        <v>1534</v>
      </c>
      <c r="R946" s="322">
        <v>1057000</v>
      </c>
      <c r="S946" s="319" t="s">
        <v>89</v>
      </c>
      <c r="T946" s="321">
        <v>64.900000000000006</v>
      </c>
      <c r="U946" s="319" t="s">
        <v>328</v>
      </c>
      <c r="V946" s="319" t="s">
        <v>93</v>
      </c>
      <c r="W946" s="319" t="s">
        <v>1633</v>
      </c>
      <c r="X946" s="319" t="s">
        <v>1633</v>
      </c>
      <c r="Y946" s="319" t="s">
        <v>1633</v>
      </c>
      <c r="Z946" s="319" t="s">
        <v>1633</v>
      </c>
      <c r="AA946" s="319" t="s">
        <v>1874</v>
      </c>
      <c r="AB946" s="319" t="s">
        <v>1633</v>
      </c>
      <c r="AC946" s="320">
        <v>45698</v>
      </c>
      <c r="AD946" s="319"/>
      <c r="AE946" s="319"/>
      <c r="AF946" s="319" t="s">
        <v>1633</v>
      </c>
      <c r="AG946" s="319" t="s">
        <v>3807</v>
      </c>
      <c r="AH946" s="319" t="s">
        <v>3642</v>
      </c>
      <c r="AI946" s="319" t="s">
        <v>3643</v>
      </c>
      <c r="AJ946" s="322">
        <v>6</v>
      </c>
      <c r="AK946" s="319" t="s">
        <v>1709</v>
      </c>
      <c r="AL946" s="323" t="s">
        <v>1877</v>
      </c>
      <c r="AM946" s="319" t="s">
        <v>1633</v>
      </c>
      <c r="AN946" s="319" t="s">
        <v>1633</v>
      </c>
      <c r="AO946" s="319" t="s">
        <v>1633</v>
      </c>
      <c r="AP946" s="183" t="s">
        <v>1880</v>
      </c>
      <c r="AQ946" s="183" t="s">
        <v>2113</v>
      </c>
      <c r="AS946" s="183" t="s">
        <v>1641</v>
      </c>
      <c r="AT946" s="183" t="s">
        <v>1817</v>
      </c>
      <c r="AU946" s="183" t="str">
        <f t="shared" si="28"/>
        <v>BP1</v>
      </c>
      <c r="AV946" s="324">
        <f t="shared" si="29"/>
        <v>1057000</v>
      </c>
    </row>
    <row r="947" spans="1:48" x14ac:dyDescent="0.25">
      <c r="A947" s="319" t="s">
        <v>1867</v>
      </c>
      <c r="B947" s="319" t="s">
        <v>1823</v>
      </c>
      <c r="C947" s="319" t="s">
        <v>1868</v>
      </c>
      <c r="D947" s="319" t="s">
        <v>1869</v>
      </c>
      <c r="E947" s="320">
        <v>45698</v>
      </c>
      <c r="F947" s="319" t="s">
        <v>3808</v>
      </c>
      <c r="G947" s="319" t="s">
        <v>1633</v>
      </c>
      <c r="H947" s="319" t="s">
        <v>3295</v>
      </c>
      <c r="I947" s="319" t="s">
        <v>3809</v>
      </c>
      <c r="J947" s="319" t="s">
        <v>1633</v>
      </c>
      <c r="K947" s="319" t="s">
        <v>1635</v>
      </c>
      <c r="L947" s="320">
        <v>45698</v>
      </c>
      <c r="M947" s="319" t="s">
        <v>2173</v>
      </c>
      <c r="N947" s="319" t="s">
        <v>1633</v>
      </c>
      <c r="O947" s="320"/>
      <c r="P947" s="319" t="s">
        <v>3641</v>
      </c>
      <c r="Q947" s="319" t="s">
        <v>89</v>
      </c>
      <c r="R947" s="321">
        <v>23.56</v>
      </c>
      <c r="S947" s="319" t="s">
        <v>89</v>
      </c>
      <c r="T947" s="321">
        <v>23.56</v>
      </c>
      <c r="U947" s="319" t="s">
        <v>328</v>
      </c>
      <c r="V947" s="319" t="s">
        <v>93</v>
      </c>
      <c r="W947" s="319" t="s">
        <v>1633</v>
      </c>
      <c r="X947" s="319" t="s">
        <v>1633</v>
      </c>
      <c r="Y947" s="319" t="s">
        <v>1633</v>
      </c>
      <c r="Z947" s="319" t="s">
        <v>1633</v>
      </c>
      <c r="AA947" s="319" t="s">
        <v>1874</v>
      </c>
      <c r="AB947" s="319" t="s">
        <v>1633</v>
      </c>
      <c r="AC947" s="320">
        <v>45698</v>
      </c>
      <c r="AD947" s="319"/>
      <c r="AE947" s="319"/>
      <c r="AF947" s="319" t="s">
        <v>1633</v>
      </c>
      <c r="AG947" s="319" t="s">
        <v>1633</v>
      </c>
      <c r="AH947" s="319" t="s">
        <v>3642</v>
      </c>
      <c r="AI947" s="319" t="s">
        <v>3643</v>
      </c>
      <c r="AJ947" s="322">
        <v>2</v>
      </c>
      <c r="AK947" s="319" t="s">
        <v>1709</v>
      </c>
      <c r="AL947" s="323" t="s">
        <v>1877</v>
      </c>
      <c r="AM947" s="319" t="s">
        <v>3560</v>
      </c>
      <c r="AN947" s="319" t="s">
        <v>3561</v>
      </c>
      <c r="AO947" s="319" t="s">
        <v>1633</v>
      </c>
      <c r="AP947" s="183" t="s">
        <v>1880</v>
      </c>
      <c r="AQ947" s="183" t="s">
        <v>2113</v>
      </c>
      <c r="AS947" s="183" t="s">
        <v>1634</v>
      </c>
      <c r="AT947" s="183" t="s">
        <v>1817</v>
      </c>
      <c r="AU947" s="183" t="str">
        <f t="shared" si="28"/>
        <v>BP1</v>
      </c>
      <c r="AV947" s="324">
        <f t="shared" si="29"/>
        <v>388740</v>
      </c>
    </row>
    <row r="948" spans="1:48" x14ac:dyDescent="0.25">
      <c r="A948" s="319" t="s">
        <v>1867</v>
      </c>
      <c r="B948" s="319" t="s">
        <v>1823</v>
      </c>
      <c r="C948" s="319" t="s">
        <v>1868</v>
      </c>
      <c r="D948" s="319" t="s">
        <v>1869</v>
      </c>
      <c r="E948" s="320">
        <v>45698</v>
      </c>
      <c r="F948" s="319" t="s">
        <v>3808</v>
      </c>
      <c r="G948" s="319" t="s">
        <v>1633</v>
      </c>
      <c r="H948" s="319" t="s">
        <v>3295</v>
      </c>
      <c r="I948" s="319" t="s">
        <v>3809</v>
      </c>
      <c r="J948" s="319" t="s">
        <v>1633</v>
      </c>
      <c r="K948" s="319" t="s">
        <v>1635</v>
      </c>
      <c r="L948" s="320">
        <v>45698</v>
      </c>
      <c r="M948" s="319" t="s">
        <v>2173</v>
      </c>
      <c r="N948" s="319" t="s">
        <v>1633</v>
      </c>
      <c r="O948" s="320"/>
      <c r="P948" s="319" t="s">
        <v>3641</v>
      </c>
      <c r="Q948" s="319" t="s">
        <v>89</v>
      </c>
      <c r="R948" s="321">
        <v>37</v>
      </c>
      <c r="S948" s="319" t="s">
        <v>89</v>
      </c>
      <c r="T948" s="321">
        <v>37</v>
      </c>
      <c r="U948" s="319" t="s">
        <v>328</v>
      </c>
      <c r="V948" s="319" t="s">
        <v>93</v>
      </c>
      <c r="W948" s="319" t="s">
        <v>1633</v>
      </c>
      <c r="X948" s="319" t="s">
        <v>1633</v>
      </c>
      <c r="Y948" s="319" t="s">
        <v>1633</v>
      </c>
      <c r="Z948" s="319" t="s">
        <v>1633</v>
      </c>
      <c r="AA948" s="319" t="s">
        <v>1874</v>
      </c>
      <c r="AB948" s="319" t="s">
        <v>1633</v>
      </c>
      <c r="AC948" s="320">
        <v>45698</v>
      </c>
      <c r="AD948" s="319"/>
      <c r="AE948" s="319"/>
      <c r="AF948" s="319" t="s">
        <v>1633</v>
      </c>
      <c r="AG948" s="319" t="s">
        <v>1633</v>
      </c>
      <c r="AH948" s="319" t="s">
        <v>3642</v>
      </c>
      <c r="AI948" s="319" t="s">
        <v>3643</v>
      </c>
      <c r="AJ948" s="322">
        <v>4</v>
      </c>
      <c r="AK948" s="319" t="s">
        <v>1709</v>
      </c>
      <c r="AL948" s="323" t="s">
        <v>1877</v>
      </c>
      <c r="AM948" s="319" t="s">
        <v>3563</v>
      </c>
      <c r="AN948" s="319" t="s">
        <v>3564</v>
      </c>
      <c r="AO948" s="319" t="s">
        <v>1633</v>
      </c>
      <c r="AP948" s="183" t="s">
        <v>1880</v>
      </c>
      <c r="AQ948" s="183" t="s">
        <v>2113</v>
      </c>
      <c r="AS948" s="183" t="s">
        <v>1634</v>
      </c>
      <c r="AT948" s="183" t="s">
        <v>1817</v>
      </c>
      <c r="AU948" s="183" t="str">
        <f t="shared" si="28"/>
        <v>BP1</v>
      </c>
      <c r="AV948" s="324">
        <f t="shared" si="29"/>
        <v>610500</v>
      </c>
    </row>
    <row r="949" spans="1:48" x14ac:dyDescent="0.25">
      <c r="A949" s="319" t="s">
        <v>1867</v>
      </c>
      <c r="B949" s="319" t="s">
        <v>1823</v>
      </c>
      <c r="C949" s="319" t="s">
        <v>1868</v>
      </c>
      <c r="D949" s="319" t="s">
        <v>1869</v>
      </c>
      <c r="E949" s="320">
        <v>45698</v>
      </c>
      <c r="F949" s="319" t="s">
        <v>3743</v>
      </c>
      <c r="G949" s="319" t="s">
        <v>1633</v>
      </c>
      <c r="H949" s="319" t="s">
        <v>3295</v>
      </c>
      <c r="I949" s="319" t="s">
        <v>3809</v>
      </c>
      <c r="J949" s="319" t="s">
        <v>1633</v>
      </c>
      <c r="K949" s="319" t="s">
        <v>1635</v>
      </c>
      <c r="L949" s="320">
        <v>45698</v>
      </c>
      <c r="M949" s="319" t="s">
        <v>2173</v>
      </c>
      <c r="N949" s="319" t="s">
        <v>1633</v>
      </c>
      <c r="O949" s="320"/>
      <c r="P949" s="319" t="s">
        <v>3641</v>
      </c>
      <c r="Q949" s="319" t="s">
        <v>89</v>
      </c>
      <c r="R949" s="321">
        <v>3.47</v>
      </c>
      <c r="S949" s="319" t="s">
        <v>89</v>
      </c>
      <c r="T949" s="321">
        <v>3.47</v>
      </c>
      <c r="U949" s="319" t="s">
        <v>328</v>
      </c>
      <c r="V949" s="319" t="s">
        <v>93</v>
      </c>
      <c r="W949" s="319" t="s">
        <v>1633</v>
      </c>
      <c r="X949" s="319" t="s">
        <v>1633</v>
      </c>
      <c r="Y949" s="319" t="s">
        <v>1633</v>
      </c>
      <c r="Z949" s="319" t="s">
        <v>1633</v>
      </c>
      <c r="AA949" s="319" t="s">
        <v>1874</v>
      </c>
      <c r="AB949" s="319" t="s">
        <v>1633</v>
      </c>
      <c r="AC949" s="320">
        <v>45698</v>
      </c>
      <c r="AD949" s="319"/>
      <c r="AE949" s="319"/>
      <c r="AF949" s="319" t="s">
        <v>1633</v>
      </c>
      <c r="AG949" s="319" t="s">
        <v>1633</v>
      </c>
      <c r="AH949" s="319" t="s">
        <v>3642</v>
      </c>
      <c r="AI949" s="319" t="s">
        <v>3643</v>
      </c>
      <c r="AJ949" s="322">
        <v>6</v>
      </c>
      <c r="AK949" s="319" t="s">
        <v>1709</v>
      </c>
      <c r="AL949" s="323" t="s">
        <v>1877</v>
      </c>
      <c r="AM949" s="319" t="s">
        <v>2030</v>
      </c>
      <c r="AN949" s="319" t="s">
        <v>2031</v>
      </c>
      <c r="AO949" s="319" t="s">
        <v>1633</v>
      </c>
      <c r="AP949" s="183" t="s">
        <v>1880</v>
      </c>
      <c r="AQ949" s="183" t="s">
        <v>2113</v>
      </c>
      <c r="AS949" s="183" t="s">
        <v>1634</v>
      </c>
      <c r="AT949" s="183" t="s">
        <v>1817</v>
      </c>
      <c r="AU949" s="183" t="str">
        <f t="shared" si="28"/>
        <v>BP1</v>
      </c>
      <c r="AV949" s="324">
        <f t="shared" si="29"/>
        <v>57255</v>
      </c>
    </row>
    <row r="950" spans="1:48" x14ac:dyDescent="0.25">
      <c r="A950" s="319" t="s">
        <v>1867</v>
      </c>
      <c r="B950" s="319" t="s">
        <v>1823</v>
      </c>
      <c r="C950" s="319" t="s">
        <v>1868</v>
      </c>
      <c r="D950" s="319" t="s">
        <v>1869</v>
      </c>
      <c r="E950" s="320">
        <v>45698</v>
      </c>
      <c r="F950" s="319" t="s">
        <v>3810</v>
      </c>
      <c r="G950" s="319" t="s">
        <v>1633</v>
      </c>
      <c r="H950" s="319" t="s">
        <v>3295</v>
      </c>
      <c r="I950" s="319" t="s">
        <v>3809</v>
      </c>
      <c r="J950" s="319" t="s">
        <v>1633</v>
      </c>
      <c r="K950" s="319" t="s">
        <v>1635</v>
      </c>
      <c r="L950" s="320">
        <v>45698</v>
      </c>
      <c r="M950" s="319" t="s">
        <v>2173</v>
      </c>
      <c r="N950" s="319" t="s">
        <v>1633</v>
      </c>
      <c r="O950" s="320"/>
      <c r="P950" s="319" t="s">
        <v>3641</v>
      </c>
      <c r="Q950" s="319" t="s">
        <v>89</v>
      </c>
      <c r="R950" s="321">
        <v>2.19</v>
      </c>
      <c r="S950" s="319" t="s">
        <v>89</v>
      </c>
      <c r="T950" s="321">
        <v>2.19</v>
      </c>
      <c r="U950" s="319" t="s">
        <v>328</v>
      </c>
      <c r="V950" s="319" t="s">
        <v>93</v>
      </c>
      <c r="W950" s="319" t="s">
        <v>1633</v>
      </c>
      <c r="X950" s="319" t="s">
        <v>1633</v>
      </c>
      <c r="Y950" s="319" t="s">
        <v>1633</v>
      </c>
      <c r="Z950" s="319" t="s">
        <v>1633</v>
      </c>
      <c r="AA950" s="319" t="s">
        <v>1874</v>
      </c>
      <c r="AB950" s="319" t="s">
        <v>1633</v>
      </c>
      <c r="AC950" s="320">
        <v>45698</v>
      </c>
      <c r="AD950" s="319"/>
      <c r="AE950" s="319"/>
      <c r="AF950" s="319" t="s">
        <v>1633</v>
      </c>
      <c r="AG950" s="319" t="s">
        <v>1633</v>
      </c>
      <c r="AH950" s="319" t="s">
        <v>3642</v>
      </c>
      <c r="AI950" s="319" t="s">
        <v>3643</v>
      </c>
      <c r="AJ950" s="322">
        <v>2</v>
      </c>
      <c r="AK950" s="319" t="s">
        <v>1709</v>
      </c>
      <c r="AL950" s="323" t="s">
        <v>1877</v>
      </c>
      <c r="AM950" s="319" t="s">
        <v>3811</v>
      </c>
      <c r="AN950" s="319" t="s">
        <v>3812</v>
      </c>
      <c r="AO950" s="319" t="s">
        <v>1633</v>
      </c>
      <c r="AP950" s="183" t="s">
        <v>1880</v>
      </c>
      <c r="AQ950" s="183" t="s">
        <v>2113</v>
      </c>
      <c r="AS950" s="183" t="s">
        <v>1634</v>
      </c>
      <c r="AT950" s="183" t="s">
        <v>1817</v>
      </c>
      <c r="AU950" s="183" t="str">
        <f t="shared" si="28"/>
        <v>BP1</v>
      </c>
      <c r="AV950" s="324">
        <f t="shared" si="29"/>
        <v>36135</v>
      </c>
    </row>
    <row r="951" spans="1:48" x14ac:dyDescent="0.25">
      <c r="A951" s="319" t="s">
        <v>1867</v>
      </c>
      <c r="B951" s="319" t="s">
        <v>1823</v>
      </c>
      <c r="C951" s="319" t="s">
        <v>1868</v>
      </c>
      <c r="D951" s="319" t="s">
        <v>1869</v>
      </c>
      <c r="E951" s="320">
        <v>45698</v>
      </c>
      <c r="F951" s="319" t="s">
        <v>3813</v>
      </c>
      <c r="G951" s="319" t="s">
        <v>1633</v>
      </c>
      <c r="H951" s="319" t="s">
        <v>3295</v>
      </c>
      <c r="I951" s="319" t="s">
        <v>3809</v>
      </c>
      <c r="J951" s="319" t="s">
        <v>1633</v>
      </c>
      <c r="K951" s="319" t="s">
        <v>1635</v>
      </c>
      <c r="L951" s="320">
        <v>45698</v>
      </c>
      <c r="M951" s="319" t="s">
        <v>2173</v>
      </c>
      <c r="N951" s="319" t="s">
        <v>1633</v>
      </c>
      <c r="O951" s="320"/>
      <c r="P951" s="319" t="s">
        <v>3641</v>
      </c>
      <c r="Q951" s="319" t="s">
        <v>89</v>
      </c>
      <c r="R951" s="321">
        <v>4.33</v>
      </c>
      <c r="S951" s="319" t="s">
        <v>89</v>
      </c>
      <c r="T951" s="321">
        <v>4.33</v>
      </c>
      <c r="U951" s="319" t="s">
        <v>328</v>
      </c>
      <c r="V951" s="319" t="s">
        <v>93</v>
      </c>
      <c r="W951" s="319" t="s">
        <v>1633</v>
      </c>
      <c r="X951" s="319" t="s">
        <v>1633</v>
      </c>
      <c r="Y951" s="319" t="s">
        <v>1633</v>
      </c>
      <c r="Z951" s="319" t="s">
        <v>1633</v>
      </c>
      <c r="AA951" s="319" t="s">
        <v>1874</v>
      </c>
      <c r="AB951" s="319" t="s">
        <v>1633</v>
      </c>
      <c r="AC951" s="320">
        <v>45698</v>
      </c>
      <c r="AD951" s="319"/>
      <c r="AE951" s="319"/>
      <c r="AF951" s="319" t="s">
        <v>1633</v>
      </c>
      <c r="AG951" s="319" t="s">
        <v>1633</v>
      </c>
      <c r="AH951" s="319" t="s">
        <v>3642</v>
      </c>
      <c r="AI951" s="319" t="s">
        <v>3643</v>
      </c>
      <c r="AJ951" s="322">
        <v>2</v>
      </c>
      <c r="AK951" s="319" t="s">
        <v>1709</v>
      </c>
      <c r="AL951" s="323" t="s">
        <v>1877</v>
      </c>
      <c r="AM951" s="319" t="s">
        <v>3814</v>
      </c>
      <c r="AN951" s="319" t="s">
        <v>3815</v>
      </c>
      <c r="AO951" s="319" t="s">
        <v>1633</v>
      </c>
      <c r="AP951" s="183" t="s">
        <v>1880</v>
      </c>
      <c r="AQ951" s="183" t="s">
        <v>2113</v>
      </c>
      <c r="AS951" s="183" t="s">
        <v>1634</v>
      </c>
      <c r="AT951" s="183" t="s">
        <v>1817</v>
      </c>
      <c r="AU951" s="183" t="str">
        <f t="shared" si="28"/>
        <v>BP1</v>
      </c>
      <c r="AV951" s="324">
        <f t="shared" si="29"/>
        <v>71445</v>
      </c>
    </row>
    <row r="952" spans="1:48" x14ac:dyDescent="0.25">
      <c r="A952" s="319" t="s">
        <v>1867</v>
      </c>
      <c r="B952" s="319" t="s">
        <v>1823</v>
      </c>
      <c r="C952" s="319" t="s">
        <v>1868</v>
      </c>
      <c r="D952" s="319" t="s">
        <v>1869</v>
      </c>
      <c r="E952" s="320">
        <v>45698</v>
      </c>
      <c r="F952" s="319" t="s">
        <v>3816</v>
      </c>
      <c r="G952" s="319" t="s">
        <v>1633</v>
      </c>
      <c r="H952" s="319" t="s">
        <v>3295</v>
      </c>
      <c r="I952" s="319" t="s">
        <v>3809</v>
      </c>
      <c r="J952" s="319" t="s">
        <v>1633</v>
      </c>
      <c r="K952" s="319" t="s">
        <v>1635</v>
      </c>
      <c r="L952" s="320">
        <v>45698</v>
      </c>
      <c r="M952" s="319" t="s">
        <v>2173</v>
      </c>
      <c r="N952" s="319" t="s">
        <v>1633</v>
      </c>
      <c r="O952" s="320"/>
      <c r="P952" s="319" t="s">
        <v>3641</v>
      </c>
      <c r="Q952" s="319" t="s">
        <v>89</v>
      </c>
      <c r="R952" s="321">
        <v>19.22</v>
      </c>
      <c r="S952" s="319" t="s">
        <v>89</v>
      </c>
      <c r="T952" s="321">
        <v>19.22</v>
      </c>
      <c r="U952" s="319" t="s">
        <v>328</v>
      </c>
      <c r="V952" s="319" t="s">
        <v>93</v>
      </c>
      <c r="W952" s="319" t="s">
        <v>1633</v>
      </c>
      <c r="X952" s="319" t="s">
        <v>1633</v>
      </c>
      <c r="Y952" s="319" t="s">
        <v>1633</v>
      </c>
      <c r="Z952" s="319" t="s">
        <v>1633</v>
      </c>
      <c r="AA952" s="319" t="s">
        <v>1874</v>
      </c>
      <c r="AB952" s="319" t="s">
        <v>1633</v>
      </c>
      <c r="AC952" s="320">
        <v>45698</v>
      </c>
      <c r="AD952" s="319"/>
      <c r="AE952" s="319"/>
      <c r="AF952" s="319" t="s">
        <v>1633</v>
      </c>
      <c r="AG952" s="319" t="s">
        <v>1633</v>
      </c>
      <c r="AH952" s="319" t="s">
        <v>3642</v>
      </c>
      <c r="AI952" s="319" t="s">
        <v>3643</v>
      </c>
      <c r="AJ952" s="322">
        <v>3</v>
      </c>
      <c r="AK952" s="319" t="s">
        <v>1709</v>
      </c>
      <c r="AL952" s="323" t="s">
        <v>1877</v>
      </c>
      <c r="AM952" s="319" t="s">
        <v>3817</v>
      </c>
      <c r="AN952" s="319" t="s">
        <v>3818</v>
      </c>
      <c r="AO952" s="319" t="s">
        <v>1633</v>
      </c>
      <c r="AP952" s="183" t="s">
        <v>1880</v>
      </c>
      <c r="AQ952" s="183" t="s">
        <v>2113</v>
      </c>
      <c r="AS952" s="183" t="s">
        <v>1634</v>
      </c>
      <c r="AT952" s="183" t="s">
        <v>1817</v>
      </c>
      <c r="AU952" s="183" t="str">
        <f t="shared" si="28"/>
        <v>BP1</v>
      </c>
      <c r="AV952" s="324">
        <f t="shared" si="29"/>
        <v>317130</v>
      </c>
    </row>
    <row r="953" spans="1:48" x14ac:dyDescent="0.25">
      <c r="A953" s="319" t="s">
        <v>1867</v>
      </c>
      <c r="B953" s="319" t="s">
        <v>1823</v>
      </c>
      <c r="C953" s="319" t="s">
        <v>1868</v>
      </c>
      <c r="D953" s="319" t="s">
        <v>1869</v>
      </c>
      <c r="E953" s="320">
        <v>45698</v>
      </c>
      <c r="F953" s="319" t="s">
        <v>3816</v>
      </c>
      <c r="G953" s="319" t="s">
        <v>1633</v>
      </c>
      <c r="H953" s="319" t="s">
        <v>3295</v>
      </c>
      <c r="I953" s="319" t="s">
        <v>3809</v>
      </c>
      <c r="J953" s="319" t="s">
        <v>1633</v>
      </c>
      <c r="K953" s="319" t="s">
        <v>1635</v>
      </c>
      <c r="L953" s="320">
        <v>45698</v>
      </c>
      <c r="M953" s="319" t="s">
        <v>2173</v>
      </c>
      <c r="N953" s="319" t="s">
        <v>1633</v>
      </c>
      <c r="O953" s="320"/>
      <c r="P953" s="319" t="s">
        <v>3641</v>
      </c>
      <c r="Q953" s="319" t="s">
        <v>89</v>
      </c>
      <c r="R953" s="321">
        <v>12.55</v>
      </c>
      <c r="S953" s="319" t="s">
        <v>89</v>
      </c>
      <c r="T953" s="321">
        <v>12.55</v>
      </c>
      <c r="U953" s="319" t="s">
        <v>328</v>
      </c>
      <c r="V953" s="319" t="s">
        <v>93</v>
      </c>
      <c r="W953" s="319" t="s">
        <v>1633</v>
      </c>
      <c r="X953" s="319" t="s">
        <v>1633</v>
      </c>
      <c r="Y953" s="319" t="s">
        <v>1633</v>
      </c>
      <c r="Z953" s="319" t="s">
        <v>1633</v>
      </c>
      <c r="AA953" s="319" t="s">
        <v>1874</v>
      </c>
      <c r="AB953" s="319" t="s">
        <v>1633</v>
      </c>
      <c r="AC953" s="320">
        <v>45698</v>
      </c>
      <c r="AD953" s="319"/>
      <c r="AE953" s="319"/>
      <c r="AF953" s="319" t="s">
        <v>1633</v>
      </c>
      <c r="AG953" s="319" t="s">
        <v>1633</v>
      </c>
      <c r="AH953" s="319" t="s">
        <v>3642</v>
      </c>
      <c r="AI953" s="319" t="s">
        <v>3643</v>
      </c>
      <c r="AJ953" s="322">
        <v>3</v>
      </c>
      <c r="AK953" s="319" t="s">
        <v>1709</v>
      </c>
      <c r="AL953" s="323" t="s">
        <v>1877</v>
      </c>
      <c r="AM953" s="319" t="s">
        <v>3746</v>
      </c>
      <c r="AN953" s="319" t="s">
        <v>3747</v>
      </c>
      <c r="AO953" s="319" t="s">
        <v>1633</v>
      </c>
      <c r="AP953" s="183" t="s">
        <v>1880</v>
      </c>
      <c r="AQ953" s="183" t="s">
        <v>2113</v>
      </c>
      <c r="AS953" s="183" t="s">
        <v>1634</v>
      </c>
      <c r="AT953" s="183" t="s">
        <v>1817</v>
      </c>
      <c r="AU953" s="183" t="str">
        <f t="shared" ref="AU953:AU1016" si="30">LEFT(V953,3)</f>
        <v>BP1</v>
      </c>
      <c r="AV953" s="324">
        <f t="shared" ref="AV953:AV1016" si="31">IF(Q953="USD",R953*16500,IF(Q953="IDR",R953,T953*16500))</f>
        <v>207075</v>
      </c>
    </row>
    <row r="954" spans="1:48" x14ac:dyDescent="0.25">
      <c r="A954" s="319" t="s">
        <v>1867</v>
      </c>
      <c r="B954" s="319" t="s">
        <v>1823</v>
      </c>
      <c r="C954" s="319" t="s">
        <v>1868</v>
      </c>
      <c r="D954" s="319" t="s">
        <v>1888</v>
      </c>
      <c r="E954" s="320">
        <v>45698</v>
      </c>
      <c r="F954" s="319" t="s">
        <v>1633</v>
      </c>
      <c r="G954" s="319" t="s">
        <v>1633</v>
      </c>
      <c r="H954" s="319" t="s">
        <v>3240</v>
      </c>
      <c r="I954" s="319" t="s">
        <v>3819</v>
      </c>
      <c r="J954" s="319" t="s">
        <v>1633</v>
      </c>
      <c r="K954" s="319" t="s">
        <v>454</v>
      </c>
      <c r="L954" s="320">
        <v>45698</v>
      </c>
      <c r="M954" s="319" t="s">
        <v>2173</v>
      </c>
      <c r="N954" s="319" t="s">
        <v>3820</v>
      </c>
      <c r="O954" s="320"/>
      <c r="P954" s="319" t="s">
        <v>3641</v>
      </c>
      <c r="Q954" s="319" t="s">
        <v>1534</v>
      </c>
      <c r="R954" s="322">
        <v>29000000</v>
      </c>
      <c r="S954" s="319" t="s">
        <v>89</v>
      </c>
      <c r="T954" s="321">
        <v>1780.67</v>
      </c>
      <c r="U954" s="319" t="s">
        <v>328</v>
      </c>
      <c r="V954" s="319" t="s">
        <v>93</v>
      </c>
      <c r="W954" s="319" t="s">
        <v>1633</v>
      </c>
      <c r="X954" s="319" t="s">
        <v>1633</v>
      </c>
      <c r="Y954" s="319" t="s">
        <v>1633</v>
      </c>
      <c r="Z954" s="319" t="s">
        <v>1633</v>
      </c>
      <c r="AA954" s="319" t="s">
        <v>1874</v>
      </c>
      <c r="AB954" s="319" t="s">
        <v>1633</v>
      </c>
      <c r="AC954" s="320">
        <v>45698</v>
      </c>
      <c r="AD954" s="319"/>
      <c r="AE954" s="319"/>
      <c r="AF954" s="319" t="s">
        <v>1633</v>
      </c>
      <c r="AG954" s="319" t="s">
        <v>3821</v>
      </c>
      <c r="AH954" s="319" t="s">
        <v>3642</v>
      </c>
      <c r="AI954" s="319" t="s">
        <v>3643</v>
      </c>
      <c r="AJ954" s="322">
        <v>2</v>
      </c>
      <c r="AK954" s="319" t="s">
        <v>1709</v>
      </c>
      <c r="AL954" s="323" t="s">
        <v>1877</v>
      </c>
      <c r="AM954" s="319" t="s">
        <v>1633</v>
      </c>
      <c r="AN954" s="319" t="s">
        <v>1633</v>
      </c>
      <c r="AO954" s="319" t="s">
        <v>1633</v>
      </c>
      <c r="AP954" s="183" t="s">
        <v>1880</v>
      </c>
      <c r="AQ954" s="183" t="s">
        <v>2113</v>
      </c>
      <c r="AS954" s="183" t="s">
        <v>1641</v>
      </c>
      <c r="AT954" s="183" t="s">
        <v>1817</v>
      </c>
      <c r="AU954" s="183" t="str">
        <f t="shared" si="30"/>
        <v>BP1</v>
      </c>
      <c r="AV954" s="324">
        <f t="shared" si="31"/>
        <v>29000000</v>
      </c>
    </row>
    <row r="955" spans="1:48" x14ac:dyDescent="0.25">
      <c r="A955" s="319" t="s">
        <v>1867</v>
      </c>
      <c r="B955" s="319" t="s">
        <v>1823</v>
      </c>
      <c r="C955" s="319" t="s">
        <v>1868</v>
      </c>
      <c r="D955" s="319" t="s">
        <v>1869</v>
      </c>
      <c r="E955" s="320">
        <v>45698</v>
      </c>
      <c r="F955" s="319" t="s">
        <v>3822</v>
      </c>
      <c r="G955" s="319" t="s">
        <v>1633</v>
      </c>
      <c r="H955" s="319" t="s">
        <v>3295</v>
      </c>
      <c r="I955" s="319" t="s">
        <v>3823</v>
      </c>
      <c r="J955" s="319" t="s">
        <v>1633</v>
      </c>
      <c r="K955" s="319" t="s">
        <v>1635</v>
      </c>
      <c r="L955" s="320">
        <v>45698</v>
      </c>
      <c r="M955" s="319" t="s">
        <v>2173</v>
      </c>
      <c r="N955" s="319" t="s">
        <v>1633</v>
      </c>
      <c r="O955" s="320"/>
      <c r="P955" s="319" t="s">
        <v>3641</v>
      </c>
      <c r="Q955" s="319" t="s">
        <v>89</v>
      </c>
      <c r="R955" s="321">
        <v>4.0599999999999996</v>
      </c>
      <c r="S955" s="319" t="s">
        <v>89</v>
      </c>
      <c r="T955" s="321">
        <v>4.0599999999999996</v>
      </c>
      <c r="U955" s="319" t="s">
        <v>328</v>
      </c>
      <c r="V955" s="319" t="s">
        <v>93</v>
      </c>
      <c r="W955" s="319" t="s">
        <v>1633</v>
      </c>
      <c r="X955" s="319" t="s">
        <v>1633</v>
      </c>
      <c r="Y955" s="319" t="s">
        <v>1633</v>
      </c>
      <c r="Z955" s="319" t="s">
        <v>1633</v>
      </c>
      <c r="AA955" s="319" t="s">
        <v>1874</v>
      </c>
      <c r="AB955" s="319" t="s">
        <v>1633</v>
      </c>
      <c r="AC955" s="320">
        <v>45698</v>
      </c>
      <c r="AD955" s="319"/>
      <c r="AE955" s="319"/>
      <c r="AF955" s="319" t="s">
        <v>1633</v>
      </c>
      <c r="AG955" s="319" t="s">
        <v>1633</v>
      </c>
      <c r="AH955" s="319" t="s">
        <v>3642</v>
      </c>
      <c r="AI955" s="319" t="s">
        <v>3643</v>
      </c>
      <c r="AJ955" s="322">
        <v>20</v>
      </c>
      <c r="AK955" s="319" t="s">
        <v>1709</v>
      </c>
      <c r="AL955" s="323" t="s">
        <v>1877</v>
      </c>
      <c r="AM955" s="319" t="s">
        <v>2569</v>
      </c>
      <c r="AN955" s="319" t="s">
        <v>2570</v>
      </c>
      <c r="AO955" s="319" t="s">
        <v>1633</v>
      </c>
      <c r="AP955" s="183" t="s">
        <v>1880</v>
      </c>
      <c r="AQ955" s="183" t="s">
        <v>2113</v>
      </c>
      <c r="AS955" s="183" t="s">
        <v>1634</v>
      </c>
      <c r="AT955" s="183" t="s">
        <v>1817</v>
      </c>
      <c r="AU955" s="183" t="str">
        <f t="shared" si="30"/>
        <v>BP1</v>
      </c>
      <c r="AV955" s="324">
        <f t="shared" si="31"/>
        <v>66990</v>
      </c>
    </row>
    <row r="956" spans="1:48" x14ac:dyDescent="0.25">
      <c r="A956" s="319" t="s">
        <v>1867</v>
      </c>
      <c r="B956" s="319" t="s">
        <v>1823</v>
      </c>
      <c r="C956" s="319" t="s">
        <v>1868</v>
      </c>
      <c r="D956" s="319" t="s">
        <v>1869</v>
      </c>
      <c r="E956" s="320">
        <v>45698</v>
      </c>
      <c r="F956" s="319" t="s">
        <v>3822</v>
      </c>
      <c r="G956" s="319" t="s">
        <v>1633</v>
      </c>
      <c r="H956" s="319" t="s">
        <v>3295</v>
      </c>
      <c r="I956" s="319" t="s">
        <v>3823</v>
      </c>
      <c r="J956" s="319" t="s">
        <v>1633</v>
      </c>
      <c r="K956" s="319" t="s">
        <v>1635</v>
      </c>
      <c r="L956" s="320">
        <v>45698</v>
      </c>
      <c r="M956" s="319" t="s">
        <v>2173</v>
      </c>
      <c r="N956" s="319" t="s">
        <v>1633</v>
      </c>
      <c r="O956" s="320"/>
      <c r="P956" s="319" t="s">
        <v>3641</v>
      </c>
      <c r="Q956" s="319" t="s">
        <v>89</v>
      </c>
      <c r="R956" s="321">
        <v>5.48</v>
      </c>
      <c r="S956" s="319" t="s">
        <v>89</v>
      </c>
      <c r="T956" s="321">
        <v>5.48</v>
      </c>
      <c r="U956" s="319" t="s">
        <v>328</v>
      </c>
      <c r="V956" s="319" t="s">
        <v>93</v>
      </c>
      <c r="W956" s="319" t="s">
        <v>1633</v>
      </c>
      <c r="X956" s="319" t="s">
        <v>1633</v>
      </c>
      <c r="Y956" s="319" t="s">
        <v>1633</v>
      </c>
      <c r="Z956" s="319" t="s">
        <v>1633</v>
      </c>
      <c r="AA956" s="319" t="s">
        <v>1874</v>
      </c>
      <c r="AB956" s="319" t="s">
        <v>1633</v>
      </c>
      <c r="AC956" s="320">
        <v>45698</v>
      </c>
      <c r="AD956" s="319"/>
      <c r="AE956" s="319"/>
      <c r="AF956" s="319" t="s">
        <v>1633</v>
      </c>
      <c r="AG956" s="319" t="s">
        <v>1633</v>
      </c>
      <c r="AH956" s="319" t="s">
        <v>3642</v>
      </c>
      <c r="AI956" s="319" t="s">
        <v>3643</v>
      </c>
      <c r="AJ956" s="322">
        <v>20</v>
      </c>
      <c r="AK956" s="319" t="s">
        <v>1709</v>
      </c>
      <c r="AL956" s="323" t="s">
        <v>1877</v>
      </c>
      <c r="AM956" s="319" t="s">
        <v>2335</v>
      </c>
      <c r="AN956" s="319" t="s">
        <v>2336</v>
      </c>
      <c r="AO956" s="319" t="s">
        <v>1633</v>
      </c>
      <c r="AP956" s="183" t="s">
        <v>1880</v>
      </c>
      <c r="AQ956" s="183" t="s">
        <v>2113</v>
      </c>
      <c r="AS956" s="183" t="s">
        <v>1634</v>
      </c>
      <c r="AT956" s="183" t="s">
        <v>1817</v>
      </c>
      <c r="AU956" s="183" t="str">
        <f t="shared" si="30"/>
        <v>BP1</v>
      </c>
      <c r="AV956" s="324">
        <f t="shared" si="31"/>
        <v>90420</v>
      </c>
    </row>
    <row r="957" spans="1:48" x14ac:dyDescent="0.25">
      <c r="A957" s="319" t="s">
        <v>1867</v>
      </c>
      <c r="B957" s="319" t="s">
        <v>1823</v>
      </c>
      <c r="C957" s="319" t="s">
        <v>1868</v>
      </c>
      <c r="D957" s="319" t="s">
        <v>1869</v>
      </c>
      <c r="E957" s="320">
        <v>45698</v>
      </c>
      <c r="F957" s="319" t="s">
        <v>3822</v>
      </c>
      <c r="G957" s="319" t="s">
        <v>1633</v>
      </c>
      <c r="H957" s="319" t="s">
        <v>3295</v>
      </c>
      <c r="I957" s="319" t="s">
        <v>3823</v>
      </c>
      <c r="J957" s="319" t="s">
        <v>1633</v>
      </c>
      <c r="K957" s="319" t="s">
        <v>1635</v>
      </c>
      <c r="L957" s="320">
        <v>45698</v>
      </c>
      <c r="M957" s="319" t="s">
        <v>2173</v>
      </c>
      <c r="N957" s="319" t="s">
        <v>1633</v>
      </c>
      <c r="O957" s="320"/>
      <c r="P957" s="319" t="s">
        <v>3641</v>
      </c>
      <c r="Q957" s="319" t="s">
        <v>89</v>
      </c>
      <c r="R957" s="321">
        <v>5.58</v>
      </c>
      <c r="S957" s="319" t="s">
        <v>89</v>
      </c>
      <c r="T957" s="321">
        <v>5.58</v>
      </c>
      <c r="U957" s="319" t="s">
        <v>328</v>
      </c>
      <c r="V957" s="319" t="s">
        <v>93</v>
      </c>
      <c r="W957" s="319" t="s">
        <v>1633</v>
      </c>
      <c r="X957" s="319" t="s">
        <v>1633</v>
      </c>
      <c r="Y957" s="319" t="s">
        <v>1633</v>
      </c>
      <c r="Z957" s="319" t="s">
        <v>1633</v>
      </c>
      <c r="AA957" s="319" t="s">
        <v>1874</v>
      </c>
      <c r="AB957" s="319" t="s">
        <v>1633</v>
      </c>
      <c r="AC957" s="320">
        <v>45698</v>
      </c>
      <c r="AD957" s="319"/>
      <c r="AE957" s="319"/>
      <c r="AF957" s="319" t="s">
        <v>1633</v>
      </c>
      <c r="AG957" s="319" t="s">
        <v>1633</v>
      </c>
      <c r="AH957" s="319" t="s">
        <v>3642</v>
      </c>
      <c r="AI957" s="319" t="s">
        <v>3643</v>
      </c>
      <c r="AJ957" s="322">
        <v>20</v>
      </c>
      <c r="AK957" s="319" t="s">
        <v>1709</v>
      </c>
      <c r="AL957" s="323" t="s">
        <v>1877</v>
      </c>
      <c r="AM957" s="319" t="s">
        <v>2275</v>
      </c>
      <c r="AN957" s="319" t="s">
        <v>2276</v>
      </c>
      <c r="AO957" s="319" t="s">
        <v>1633</v>
      </c>
      <c r="AP957" s="183" t="s">
        <v>1880</v>
      </c>
      <c r="AQ957" s="183" t="s">
        <v>2113</v>
      </c>
      <c r="AS957" s="183" t="s">
        <v>1634</v>
      </c>
      <c r="AT957" s="183" t="s">
        <v>1817</v>
      </c>
      <c r="AU957" s="183" t="str">
        <f t="shared" si="30"/>
        <v>BP1</v>
      </c>
      <c r="AV957" s="324">
        <f t="shared" si="31"/>
        <v>92070</v>
      </c>
    </row>
    <row r="958" spans="1:48" x14ac:dyDescent="0.25">
      <c r="A958" s="319" t="s">
        <v>1867</v>
      </c>
      <c r="B958" s="319" t="s">
        <v>1823</v>
      </c>
      <c r="C958" s="319" t="s">
        <v>1868</v>
      </c>
      <c r="D958" s="319" t="s">
        <v>1869</v>
      </c>
      <c r="E958" s="320">
        <v>45698</v>
      </c>
      <c r="F958" s="319" t="s">
        <v>3822</v>
      </c>
      <c r="G958" s="319" t="s">
        <v>1633</v>
      </c>
      <c r="H958" s="319" t="s">
        <v>3295</v>
      </c>
      <c r="I958" s="319" t="s">
        <v>3823</v>
      </c>
      <c r="J958" s="319" t="s">
        <v>1633</v>
      </c>
      <c r="K958" s="319" t="s">
        <v>1635</v>
      </c>
      <c r="L958" s="320">
        <v>45698</v>
      </c>
      <c r="M958" s="319" t="s">
        <v>2173</v>
      </c>
      <c r="N958" s="319" t="s">
        <v>1633</v>
      </c>
      <c r="O958" s="320"/>
      <c r="P958" s="319" t="s">
        <v>3641</v>
      </c>
      <c r="Q958" s="319" t="s">
        <v>89</v>
      </c>
      <c r="R958" s="321">
        <v>8.1999999999999993</v>
      </c>
      <c r="S958" s="319" t="s">
        <v>89</v>
      </c>
      <c r="T958" s="321">
        <v>8.1999999999999993</v>
      </c>
      <c r="U958" s="319" t="s">
        <v>328</v>
      </c>
      <c r="V958" s="319" t="s">
        <v>93</v>
      </c>
      <c r="W958" s="319" t="s">
        <v>1633</v>
      </c>
      <c r="X958" s="319" t="s">
        <v>1633</v>
      </c>
      <c r="Y958" s="319" t="s">
        <v>1633</v>
      </c>
      <c r="Z958" s="319" t="s">
        <v>1633</v>
      </c>
      <c r="AA958" s="319" t="s">
        <v>1874</v>
      </c>
      <c r="AB958" s="319" t="s">
        <v>1633</v>
      </c>
      <c r="AC958" s="320">
        <v>45698</v>
      </c>
      <c r="AD958" s="319"/>
      <c r="AE958" s="319"/>
      <c r="AF958" s="319" t="s">
        <v>1633</v>
      </c>
      <c r="AG958" s="319" t="s">
        <v>1633</v>
      </c>
      <c r="AH958" s="319" t="s">
        <v>3642</v>
      </c>
      <c r="AI958" s="319" t="s">
        <v>3643</v>
      </c>
      <c r="AJ958" s="322">
        <v>20</v>
      </c>
      <c r="AK958" s="319" t="s">
        <v>1709</v>
      </c>
      <c r="AL958" s="323" t="s">
        <v>1877</v>
      </c>
      <c r="AM958" s="319" t="s">
        <v>2273</v>
      </c>
      <c r="AN958" s="319" t="s">
        <v>2274</v>
      </c>
      <c r="AO958" s="319" t="s">
        <v>1633</v>
      </c>
      <c r="AP958" s="183" t="s">
        <v>1880</v>
      </c>
      <c r="AQ958" s="183" t="s">
        <v>2113</v>
      </c>
      <c r="AS958" s="183" t="s">
        <v>1634</v>
      </c>
      <c r="AT958" s="183" t="s">
        <v>1817</v>
      </c>
      <c r="AU958" s="183" t="str">
        <f t="shared" si="30"/>
        <v>BP1</v>
      </c>
      <c r="AV958" s="324">
        <f t="shared" si="31"/>
        <v>135300</v>
      </c>
    </row>
    <row r="959" spans="1:48" x14ac:dyDescent="0.25">
      <c r="A959" s="319" t="s">
        <v>1867</v>
      </c>
      <c r="B959" s="319" t="s">
        <v>1823</v>
      </c>
      <c r="C959" s="319" t="s">
        <v>1868</v>
      </c>
      <c r="D959" s="319" t="s">
        <v>1888</v>
      </c>
      <c r="E959" s="320">
        <v>45698</v>
      </c>
      <c r="F959" s="319" t="s">
        <v>1633</v>
      </c>
      <c r="G959" s="319" t="s">
        <v>1633</v>
      </c>
      <c r="H959" s="319" t="s">
        <v>3240</v>
      </c>
      <c r="I959" s="319" t="s">
        <v>3824</v>
      </c>
      <c r="J959" s="319" t="s">
        <v>1633</v>
      </c>
      <c r="K959" s="319" t="s">
        <v>454</v>
      </c>
      <c r="L959" s="320">
        <v>45698</v>
      </c>
      <c r="M959" s="319" t="s">
        <v>2173</v>
      </c>
      <c r="N959" s="319" t="s">
        <v>3825</v>
      </c>
      <c r="O959" s="320"/>
      <c r="P959" s="319" t="s">
        <v>3641</v>
      </c>
      <c r="Q959" s="319" t="s">
        <v>1534</v>
      </c>
      <c r="R959" s="322">
        <v>5700000</v>
      </c>
      <c r="S959" s="319" t="s">
        <v>89</v>
      </c>
      <c r="T959" s="321">
        <v>349.99</v>
      </c>
      <c r="U959" s="319" t="s">
        <v>328</v>
      </c>
      <c r="V959" s="319" t="s">
        <v>93</v>
      </c>
      <c r="W959" s="319" t="s">
        <v>1633</v>
      </c>
      <c r="X959" s="319" t="s">
        <v>1633</v>
      </c>
      <c r="Y959" s="319" t="s">
        <v>1633</v>
      </c>
      <c r="Z959" s="319" t="s">
        <v>1633</v>
      </c>
      <c r="AA959" s="319" t="s">
        <v>1874</v>
      </c>
      <c r="AB959" s="319" t="s">
        <v>1633</v>
      </c>
      <c r="AC959" s="320">
        <v>45698</v>
      </c>
      <c r="AD959" s="319"/>
      <c r="AE959" s="319"/>
      <c r="AF959" s="319" t="s">
        <v>1633</v>
      </c>
      <c r="AG959" s="319" t="s">
        <v>3826</v>
      </c>
      <c r="AH959" s="319" t="s">
        <v>3642</v>
      </c>
      <c r="AI959" s="319" t="s">
        <v>3643</v>
      </c>
      <c r="AJ959" s="322">
        <v>1</v>
      </c>
      <c r="AK959" s="319" t="s">
        <v>1709</v>
      </c>
      <c r="AL959" s="323" t="s">
        <v>1877</v>
      </c>
      <c r="AM959" s="319" t="s">
        <v>1633</v>
      </c>
      <c r="AN959" s="319" t="s">
        <v>1633</v>
      </c>
      <c r="AO959" s="319" t="s">
        <v>1633</v>
      </c>
      <c r="AP959" s="183" t="s">
        <v>1880</v>
      </c>
      <c r="AQ959" s="183" t="s">
        <v>2113</v>
      </c>
      <c r="AS959" s="183" t="s">
        <v>1641</v>
      </c>
      <c r="AT959" s="183" t="s">
        <v>1817</v>
      </c>
      <c r="AU959" s="183" t="str">
        <f t="shared" si="30"/>
        <v>BP1</v>
      </c>
      <c r="AV959" s="324">
        <f t="shared" si="31"/>
        <v>5700000</v>
      </c>
    </row>
    <row r="960" spans="1:48" x14ac:dyDescent="0.25">
      <c r="A960" s="319" t="s">
        <v>1867</v>
      </c>
      <c r="B960" s="319" t="s">
        <v>1823</v>
      </c>
      <c r="C960" s="319" t="s">
        <v>1868</v>
      </c>
      <c r="D960" s="319" t="s">
        <v>1888</v>
      </c>
      <c r="E960" s="320">
        <v>45699</v>
      </c>
      <c r="F960" s="319" t="s">
        <v>1633</v>
      </c>
      <c r="G960" s="319" t="s">
        <v>1633</v>
      </c>
      <c r="H960" s="319" t="s">
        <v>3240</v>
      </c>
      <c r="I960" s="319" t="s">
        <v>3827</v>
      </c>
      <c r="J960" s="319" t="s">
        <v>1633</v>
      </c>
      <c r="K960" s="319" t="s">
        <v>454</v>
      </c>
      <c r="L960" s="320">
        <v>45699</v>
      </c>
      <c r="M960" s="319" t="s">
        <v>2186</v>
      </c>
      <c r="N960" s="319" t="s">
        <v>3828</v>
      </c>
      <c r="O960" s="320"/>
      <c r="P960" s="319" t="s">
        <v>3641</v>
      </c>
      <c r="Q960" s="319" t="s">
        <v>1534</v>
      </c>
      <c r="R960" s="322">
        <v>1945000</v>
      </c>
      <c r="S960" s="319" t="s">
        <v>89</v>
      </c>
      <c r="T960" s="321">
        <v>119.43</v>
      </c>
      <c r="U960" s="319" t="s">
        <v>328</v>
      </c>
      <c r="V960" s="319" t="s">
        <v>93</v>
      </c>
      <c r="W960" s="319" t="s">
        <v>1633</v>
      </c>
      <c r="X960" s="319" t="s">
        <v>1633</v>
      </c>
      <c r="Y960" s="319" t="s">
        <v>1633</v>
      </c>
      <c r="Z960" s="319" t="s">
        <v>1633</v>
      </c>
      <c r="AA960" s="319" t="s">
        <v>1874</v>
      </c>
      <c r="AB960" s="319" t="s">
        <v>1633</v>
      </c>
      <c r="AC960" s="320">
        <v>45699</v>
      </c>
      <c r="AD960" s="319"/>
      <c r="AE960" s="319"/>
      <c r="AF960" s="319" t="s">
        <v>1633</v>
      </c>
      <c r="AG960" s="319" t="s">
        <v>3829</v>
      </c>
      <c r="AH960" s="319" t="s">
        <v>3642</v>
      </c>
      <c r="AI960" s="319" t="s">
        <v>3643</v>
      </c>
      <c r="AJ960" s="322">
        <v>1</v>
      </c>
      <c r="AK960" s="319" t="s">
        <v>1709</v>
      </c>
      <c r="AL960" s="323" t="s">
        <v>1877</v>
      </c>
      <c r="AM960" s="319" t="s">
        <v>1633</v>
      </c>
      <c r="AN960" s="319" t="s">
        <v>1633</v>
      </c>
      <c r="AO960" s="319" t="s">
        <v>1633</v>
      </c>
      <c r="AP960" s="183" t="s">
        <v>1880</v>
      </c>
      <c r="AQ960" s="183" t="s">
        <v>2113</v>
      </c>
      <c r="AS960" s="183" t="s">
        <v>1641</v>
      </c>
      <c r="AT960" s="183" t="s">
        <v>1817</v>
      </c>
      <c r="AU960" s="183" t="str">
        <f t="shared" si="30"/>
        <v>BP1</v>
      </c>
      <c r="AV960" s="324">
        <f t="shared" si="31"/>
        <v>1945000</v>
      </c>
    </row>
    <row r="961" spans="1:48" x14ac:dyDescent="0.25">
      <c r="A961" s="319" t="s">
        <v>1867</v>
      </c>
      <c r="B961" s="319" t="s">
        <v>1823</v>
      </c>
      <c r="C961" s="319" t="s">
        <v>1868</v>
      </c>
      <c r="D961" s="319" t="s">
        <v>1888</v>
      </c>
      <c r="E961" s="320">
        <v>45699</v>
      </c>
      <c r="F961" s="319" t="s">
        <v>1633</v>
      </c>
      <c r="G961" s="319" t="s">
        <v>1633</v>
      </c>
      <c r="H961" s="319" t="s">
        <v>3240</v>
      </c>
      <c r="I961" s="319" t="s">
        <v>3830</v>
      </c>
      <c r="J961" s="319" t="s">
        <v>1633</v>
      </c>
      <c r="K961" s="319" t="s">
        <v>454</v>
      </c>
      <c r="L961" s="320">
        <v>45699</v>
      </c>
      <c r="M961" s="319" t="s">
        <v>2186</v>
      </c>
      <c r="N961" s="319" t="s">
        <v>3831</v>
      </c>
      <c r="O961" s="320"/>
      <c r="P961" s="319" t="s">
        <v>3641</v>
      </c>
      <c r="Q961" s="319" t="s">
        <v>1534</v>
      </c>
      <c r="R961" s="322">
        <v>3975000</v>
      </c>
      <c r="S961" s="319" t="s">
        <v>89</v>
      </c>
      <c r="T961" s="321">
        <v>244.08</v>
      </c>
      <c r="U961" s="319" t="s">
        <v>328</v>
      </c>
      <c r="V961" s="319" t="s">
        <v>93</v>
      </c>
      <c r="W961" s="319" t="s">
        <v>1633</v>
      </c>
      <c r="X961" s="319" t="s">
        <v>1633</v>
      </c>
      <c r="Y961" s="319" t="s">
        <v>1633</v>
      </c>
      <c r="Z961" s="319" t="s">
        <v>1633</v>
      </c>
      <c r="AA961" s="319" t="s">
        <v>1874</v>
      </c>
      <c r="AB961" s="319" t="s">
        <v>1633</v>
      </c>
      <c r="AC961" s="320">
        <v>45699</v>
      </c>
      <c r="AD961" s="319"/>
      <c r="AE961" s="319"/>
      <c r="AF961" s="319" t="s">
        <v>1633</v>
      </c>
      <c r="AG961" s="319" t="s">
        <v>3832</v>
      </c>
      <c r="AH961" s="319" t="s">
        <v>3642</v>
      </c>
      <c r="AI961" s="319" t="s">
        <v>3643</v>
      </c>
      <c r="AJ961" s="322">
        <v>6</v>
      </c>
      <c r="AK961" s="319" t="s">
        <v>1709</v>
      </c>
      <c r="AL961" s="323" t="s">
        <v>1877</v>
      </c>
      <c r="AM961" s="319" t="s">
        <v>1633</v>
      </c>
      <c r="AN961" s="319" t="s">
        <v>1633</v>
      </c>
      <c r="AO961" s="319" t="s">
        <v>1633</v>
      </c>
      <c r="AP961" s="183" t="s">
        <v>1880</v>
      </c>
      <c r="AQ961" s="183" t="s">
        <v>2113</v>
      </c>
      <c r="AS961" s="183" t="s">
        <v>1641</v>
      </c>
      <c r="AT961" s="183" t="s">
        <v>1817</v>
      </c>
      <c r="AU961" s="183" t="str">
        <f t="shared" si="30"/>
        <v>BP1</v>
      </c>
      <c r="AV961" s="324">
        <f t="shared" si="31"/>
        <v>3975000</v>
      </c>
    </row>
    <row r="962" spans="1:48" x14ac:dyDescent="0.25">
      <c r="A962" s="319" t="s">
        <v>1867</v>
      </c>
      <c r="B962" s="319" t="s">
        <v>1823</v>
      </c>
      <c r="C962" s="319" t="s">
        <v>1868</v>
      </c>
      <c r="D962" s="319" t="s">
        <v>1869</v>
      </c>
      <c r="E962" s="320">
        <v>45700</v>
      </c>
      <c r="F962" s="319" t="s">
        <v>3743</v>
      </c>
      <c r="G962" s="319" t="s">
        <v>1633</v>
      </c>
      <c r="H962" s="319" t="s">
        <v>3295</v>
      </c>
      <c r="I962" s="319" t="s">
        <v>3833</v>
      </c>
      <c r="J962" s="319" t="s">
        <v>1633</v>
      </c>
      <c r="K962" s="319" t="s">
        <v>1635</v>
      </c>
      <c r="L962" s="320">
        <v>45700</v>
      </c>
      <c r="M962" s="319" t="s">
        <v>2191</v>
      </c>
      <c r="N962" s="319" t="s">
        <v>1633</v>
      </c>
      <c r="O962" s="320"/>
      <c r="P962" s="319" t="s">
        <v>3641</v>
      </c>
      <c r="Q962" s="319" t="s">
        <v>89</v>
      </c>
      <c r="R962" s="321">
        <v>3.38</v>
      </c>
      <c r="S962" s="319" t="s">
        <v>89</v>
      </c>
      <c r="T962" s="321">
        <v>3.38</v>
      </c>
      <c r="U962" s="319" t="s">
        <v>328</v>
      </c>
      <c r="V962" s="319" t="s">
        <v>93</v>
      </c>
      <c r="W962" s="319" t="s">
        <v>1633</v>
      </c>
      <c r="X962" s="319" t="s">
        <v>1633</v>
      </c>
      <c r="Y962" s="319" t="s">
        <v>1633</v>
      </c>
      <c r="Z962" s="319" t="s">
        <v>1633</v>
      </c>
      <c r="AA962" s="319" t="s">
        <v>1874</v>
      </c>
      <c r="AB962" s="319" t="s">
        <v>1633</v>
      </c>
      <c r="AC962" s="320">
        <v>45700</v>
      </c>
      <c r="AD962" s="319"/>
      <c r="AE962" s="319"/>
      <c r="AF962" s="319" t="s">
        <v>1633</v>
      </c>
      <c r="AG962" s="319" t="s">
        <v>1633</v>
      </c>
      <c r="AH962" s="319" t="s">
        <v>3642</v>
      </c>
      <c r="AI962" s="319" t="s">
        <v>3643</v>
      </c>
      <c r="AJ962" s="322">
        <v>10</v>
      </c>
      <c r="AK962" s="319" t="s">
        <v>1980</v>
      </c>
      <c r="AL962" s="323" t="s">
        <v>1877</v>
      </c>
      <c r="AM962" s="319" t="s">
        <v>2128</v>
      </c>
      <c r="AN962" s="319" t="s">
        <v>2129</v>
      </c>
      <c r="AO962" s="319" t="s">
        <v>1633</v>
      </c>
      <c r="AP962" s="183" t="s">
        <v>1880</v>
      </c>
      <c r="AQ962" s="183" t="s">
        <v>2113</v>
      </c>
      <c r="AS962" s="183" t="s">
        <v>1634</v>
      </c>
      <c r="AT962" s="183" t="s">
        <v>1817</v>
      </c>
      <c r="AU962" s="183" t="str">
        <f t="shared" si="30"/>
        <v>BP1</v>
      </c>
      <c r="AV962" s="324">
        <f t="shared" si="31"/>
        <v>55770</v>
      </c>
    </row>
    <row r="963" spans="1:48" x14ac:dyDescent="0.25">
      <c r="A963" s="319" t="s">
        <v>1867</v>
      </c>
      <c r="B963" s="319" t="s">
        <v>1823</v>
      </c>
      <c r="C963" s="319" t="s">
        <v>1868</v>
      </c>
      <c r="D963" s="319" t="s">
        <v>1869</v>
      </c>
      <c r="E963" s="320">
        <v>45700</v>
      </c>
      <c r="F963" s="319" t="s">
        <v>3743</v>
      </c>
      <c r="G963" s="319" t="s">
        <v>1633</v>
      </c>
      <c r="H963" s="319" t="s">
        <v>3295</v>
      </c>
      <c r="I963" s="319" t="s">
        <v>3833</v>
      </c>
      <c r="J963" s="319" t="s">
        <v>1633</v>
      </c>
      <c r="K963" s="319" t="s">
        <v>1635</v>
      </c>
      <c r="L963" s="320">
        <v>45700</v>
      </c>
      <c r="M963" s="319" t="s">
        <v>2191</v>
      </c>
      <c r="N963" s="319" t="s">
        <v>1633</v>
      </c>
      <c r="O963" s="320"/>
      <c r="P963" s="319" t="s">
        <v>3641</v>
      </c>
      <c r="Q963" s="319" t="s">
        <v>89</v>
      </c>
      <c r="R963" s="321">
        <v>6.5</v>
      </c>
      <c r="S963" s="319" t="s">
        <v>89</v>
      </c>
      <c r="T963" s="321">
        <v>6.5</v>
      </c>
      <c r="U963" s="319" t="s">
        <v>328</v>
      </c>
      <c r="V963" s="319" t="s">
        <v>93</v>
      </c>
      <c r="W963" s="319" t="s">
        <v>1633</v>
      </c>
      <c r="X963" s="319" t="s">
        <v>1633</v>
      </c>
      <c r="Y963" s="319" t="s">
        <v>1633</v>
      </c>
      <c r="Z963" s="319" t="s">
        <v>1633</v>
      </c>
      <c r="AA963" s="319" t="s">
        <v>1874</v>
      </c>
      <c r="AB963" s="319" t="s">
        <v>1633</v>
      </c>
      <c r="AC963" s="320">
        <v>45700</v>
      </c>
      <c r="AD963" s="319"/>
      <c r="AE963" s="319"/>
      <c r="AF963" s="319" t="s">
        <v>1633</v>
      </c>
      <c r="AG963" s="319" t="s">
        <v>1633</v>
      </c>
      <c r="AH963" s="319" t="s">
        <v>3642</v>
      </c>
      <c r="AI963" s="319" t="s">
        <v>3643</v>
      </c>
      <c r="AJ963" s="322">
        <v>2</v>
      </c>
      <c r="AK963" s="319" t="s">
        <v>2039</v>
      </c>
      <c r="AL963" s="323" t="s">
        <v>1877</v>
      </c>
      <c r="AM963" s="319" t="s">
        <v>2059</v>
      </c>
      <c r="AN963" s="319" t="s">
        <v>2060</v>
      </c>
      <c r="AO963" s="319" t="s">
        <v>1633</v>
      </c>
      <c r="AP963" s="183" t="s">
        <v>1880</v>
      </c>
      <c r="AQ963" s="183" t="s">
        <v>2113</v>
      </c>
      <c r="AS963" s="183" t="s">
        <v>1634</v>
      </c>
      <c r="AT963" s="183" t="s">
        <v>1817</v>
      </c>
      <c r="AU963" s="183" t="str">
        <f t="shared" si="30"/>
        <v>BP1</v>
      </c>
      <c r="AV963" s="324">
        <f t="shared" si="31"/>
        <v>107250</v>
      </c>
    </row>
    <row r="964" spans="1:48" x14ac:dyDescent="0.25">
      <c r="A964" s="319" t="s">
        <v>1867</v>
      </c>
      <c r="B964" s="319" t="s">
        <v>1823</v>
      </c>
      <c r="C964" s="319" t="s">
        <v>1868</v>
      </c>
      <c r="D964" s="319" t="s">
        <v>1888</v>
      </c>
      <c r="E964" s="320">
        <v>45701</v>
      </c>
      <c r="F964" s="319" t="s">
        <v>1633</v>
      </c>
      <c r="G964" s="319" t="s">
        <v>1633</v>
      </c>
      <c r="H964" s="319" t="s">
        <v>3240</v>
      </c>
      <c r="I964" s="319" t="s">
        <v>3834</v>
      </c>
      <c r="J964" s="319" t="s">
        <v>1633</v>
      </c>
      <c r="K964" s="319" t="s">
        <v>454</v>
      </c>
      <c r="L964" s="320">
        <v>45701</v>
      </c>
      <c r="M964" s="319" t="s">
        <v>2195</v>
      </c>
      <c r="N964" s="319" t="s">
        <v>3835</v>
      </c>
      <c r="O964" s="320"/>
      <c r="P964" s="319" t="s">
        <v>3641</v>
      </c>
      <c r="Q964" s="319" t="s">
        <v>1534</v>
      </c>
      <c r="R964" s="322">
        <v>25859000</v>
      </c>
      <c r="S964" s="319" t="s">
        <v>89</v>
      </c>
      <c r="T964" s="321">
        <v>1580.92</v>
      </c>
      <c r="U964" s="319" t="s">
        <v>328</v>
      </c>
      <c r="V964" s="319" t="s">
        <v>93</v>
      </c>
      <c r="W964" s="319" t="s">
        <v>1633</v>
      </c>
      <c r="X964" s="319" t="s">
        <v>1633</v>
      </c>
      <c r="Y964" s="319" t="s">
        <v>1633</v>
      </c>
      <c r="Z964" s="319" t="s">
        <v>1633</v>
      </c>
      <c r="AA964" s="319" t="s">
        <v>1874</v>
      </c>
      <c r="AB964" s="319" t="s">
        <v>1633</v>
      </c>
      <c r="AC964" s="320">
        <v>45701</v>
      </c>
      <c r="AD964" s="319"/>
      <c r="AE964" s="319"/>
      <c r="AF964" s="319" t="s">
        <v>1633</v>
      </c>
      <c r="AG964" s="319" t="s">
        <v>3836</v>
      </c>
      <c r="AH964" s="319" t="s">
        <v>3642</v>
      </c>
      <c r="AI964" s="319" t="s">
        <v>3643</v>
      </c>
      <c r="AJ964" s="322">
        <v>2</v>
      </c>
      <c r="AK964" s="319" t="s">
        <v>1709</v>
      </c>
      <c r="AL964" s="323" t="s">
        <v>1877</v>
      </c>
      <c r="AM964" s="319" t="s">
        <v>1633</v>
      </c>
      <c r="AN964" s="319" t="s">
        <v>1633</v>
      </c>
      <c r="AO964" s="319" t="s">
        <v>1633</v>
      </c>
      <c r="AP964" s="183" t="s">
        <v>1880</v>
      </c>
      <c r="AQ964" s="183" t="s">
        <v>2113</v>
      </c>
      <c r="AS964" s="183" t="s">
        <v>1641</v>
      </c>
      <c r="AT964" s="183" t="s">
        <v>1817</v>
      </c>
      <c r="AU964" s="183" t="str">
        <f t="shared" si="30"/>
        <v>BP1</v>
      </c>
      <c r="AV964" s="324">
        <f t="shared" si="31"/>
        <v>25859000</v>
      </c>
    </row>
    <row r="965" spans="1:48" x14ac:dyDescent="0.25">
      <c r="A965" s="319" t="s">
        <v>1867</v>
      </c>
      <c r="B965" s="319" t="s">
        <v>1823</v>
      </c>
      <c r="C965" s="319" t="s">
        <v>1868</v>
      </c>
      <c r="D965" s="319" t="s">
        <v>1888</v>
      </c>
      <c r="E965" s="320">
        <v>45701</v>
      </c>
      <c r="F965" s="319" t="s">
        <v>1633</v>
      </c>
      <c r="G965" s="319" t="s">
        <v>1633</v>
      </c>
      <c r="H965" s="319" t="s">
        <v>3240</v>
      </c>
      <c r="I965" s="319" t="s">
        <v>3837</v>
      </c>
      <c r="J965" s="319" t="s">
        <v>1633</v>
      </c>
      <c r="K965" s="319" t="s">
        <v>454</v>
      </c>
      <c r="L965" s="320">
        <v>45701</v>
      </c>
      <c r="M965" s="319" t="s">
        <v>2195</v>
      </c>
      <c r="N965" s="319" t="s">
        <v>3838</v>
      </c>
      <c r="O965" s="320"/>
      <c r="P965" s="319" t="s">
        <v>3641</v>
      </c>
      <c r="Q965" s="319" t="s">
        <v>1534</v>
      </c>
      <c r="R965" s="322">
        <v>43500000</v>
      </c>
      <c r="S965" s="319" t="s">
        <v>89</v>
      </c>
      <c r="T965" s="321">
        <v>2659.41</v>
      </c>
      <c r="U965" s="319" t="s">
        <v>328</v>
      </c>
      <c r="V965" s="319" t="s">
        <v>93</v>
      </c>
      <c r="W965" s="319" t="s">
        <v>1633</v>
      </c>
      <c r="X965" s="319" t="s">
        <v>1633</v>
      </c>
      <c r="Y965" s="319" t="s">
        <v>1633</v>
      </c>
      <c r="Z965" s="319" t="s">
        <v>1633</v>
      </c>
      <c r="AA965" s="319" t="s">
        <v>1874</v>
      </c>
      <c r="AB965" s="319" t="s">
        <v>1633</v>
      </c>
      <c r="AC965" s="320">
        <v>45701</v>
      </c>
      <c r="AD965" s="319"/>
      <c r="AE965" s="319"/>
      <c r="AF965" s="319" t="s">
        <v>1633</v>
      </c>
      <c r="AG965" s="319" t="s">
        <v>3839</v>
      </c>
      <c r="AH965" s="319" t="s">
        <v>3642</v>
      </c>
      <c r="AI965" s="319" t="s">
        <v>3643</v>
      </c>
      <c r="AJ965" s="322">
        <v>3</v>
      </c>
      <c r="AK965" s="319" t="s">
        <v>1709</v>
      </c>
      <c r="AL965" s="323" t="s">
        <v>1877</v>
      </c>
      <c r="AM965" s="319" t="s">
        <v>1633</v>
      </c>
      <c r="AN965" s="319" t="s">
        <v>1633</v>
      </c>
      <c r="AO965" s="319" t="s">
        <v>1633</v>
      </c>
      <c r="AP965" s="183" t="s">
        <v>1880</v>
      </c>
      <c r="AQ965" s="183" t="s">
        <v>2113</v>
      </c>
      <c r="AS965" s="183" t="s">
        <v>1641</v>
      </c>
      <c r="AT965" s="183" t="s">
        <v>1817</v>
      </c>
      <c r="AU965" s="183" t="str">
        <f t="shared" si="30"/>
        <v>BP1</v>
      </c>
      <c r="AV965" s="324">
        <f t="shared" si="31"/>
        <v>43500000</v>
      </c>
    </row>
    <row r="966" spans="1:48" x14ac:dyDescent="0.25">
      <c r="A966" s="319" t="s">
        <v>1867</v>
      </c>
      <c r="B966" s="319" t="s">
        <v>1823</v>
      </c>
      <c r="C966" s="319" t="s">
        <v>1868</v>
      </c>
      <c r="D966" s="319" t="s">
        <v>1888</v>
      </c>
      <c r="E966" s="320">
        <v>45701</v>
      </c>
      <c r="F966" s="319" t="s">
        <v>1633</v>
      </c>
      <c r="G966" s="319" t="s">
        <v>1633</v>
      </c>
      <c r="H966" s="319" t="s">
        <v>3240</v>
      </c>
      <c r="I966" s="319" t="s">
        <v>3840</v>
      </c>
      <c r="J966" s="319" t="s">
        <v>1633</v>
      </c>
      <c r="K966" s="319" t="s">
        <v>454</v>
      </c>
      <c r="L966" s="320">
        <v>45701</v>
      </c>
      <c r="M966" s="319" t="s">
        <v>2195</v>
      </c>
      <c r="N966" s="319" t="s">
        <v>3841</v>
      </c>
      <c r="O966" s="320"/>
      <c r="P966" s="319" t="s">
        <v>3641</v>
      </c>
      <c r="Q966" s="319" t="s">
        <v>1534</v>
      </c>
      <c r="R966" s="322">
        <v>22800000</v>
      </c>
      <c r="S966" s="319" t="s">
        <v>89</v>
      </c>
      <c r="T966" s="321">
        <v>1393.9</v>
      </c>
      <c r="U966" s="319" t="s">
        <v>328</v>
      </c>
      <c r="V966" s="319" t="s">
        <v>93</v>
      </c>
      <c r="W966" s="319" t="s">
        <v>1633</v>
      </c>
      <c r="X966" s="319" t="s">
        <v>1633</v>
      </c>
      <c r="Y966" s="319" t="s">
        <v>1633</v>
      </c>
      <c r="Z966" s="319" t="s">
        <v>1633</v>
      </c>
      <c r="AA966" s="319" t="s">
        <v>1874</v>
      </c>
      <c r="AB966" s="319" t="s">
        <v>1633</v>
      </c>
      <c r="AC966" s="320">
        <v>45701</v>
      </c>
      <c r="AD966" s="319"/>
      <c r="AE966" s="319"/>
      <c r="AF966" s="319" t="s">
        <v>1633</v>
      </c>
      <c r="AG966" s="319" t="s">
        <v>3842</v>
      </c>
      <c r="AH966" s="319" t="s">
        <v>3642</v>
      </c>
      <c r="AI966" s="319" t="s">
        <v>3643</v>
      </c>
      <c r="AJ966" s="322">
        <v>4</v>
      </c>
      <c r="AK966" s="319" t="s">
        <v>1709</v>
      </c>
      <c r="AL966" s="323" t="s">
        <v>1877</v>
      </c>
      <c r="AM966" s="319" t="s">
        <v>1633</v>
      </c>
      <c r="AN966" s="319" t="s">
        <v>1633</v>
      </c>
      <c r="AO966" s="319" t="s">
        <v>1633</v>
      </c>
      <c r="AP966" s="183" t="s">
        <v>1880</v>
      </c>
      <c r="AQ966" s="183" t="s">
        <v>2113</v>
      </c>
      <c r="AS966" s="183" t="s">
        <v>1641</v>
      </c>
      <c r="AT966" s="183" t="s">
        <v>1817</v>
      </c>
      <c r="AU966" s="183" t="str">
        <f t="shared" si="30"/>
        <v>BP1</v>
      </c>
      <c r="AV966" s="324">
        <f t="shared" si="31"/>
        <v>22800000</v>
      </c>
    </row>
    <row r="967" spans="1:48" x14ac:dyDescent="0.25">
      <c r="A967" s="319" t="s">
        <v>1867</v>
      </c>
      <c r="B967" s="319" t="s">
        <v>1823</v>
      </c>
      <c r="C967" s="319" t="s">
        <v>1868</v>
      </c>
      <c r="D967" s="319" t="s">
        <v>1869</v>
      </c>
      <c r="E967" s="320">
        <v>45702</v>
      </c>
      <c r="F967" s="319" t="s">
        <v>3843</v>
      </c>
      <c r="G967" s="319" t="s">
        <v>1633</v>
      </c>
      <c r="H967" s="319" t="s">
        <v>3295</v>
      </c>
      <c r="I967" s="319" t="s">
        <v>3844</v>
      </c>
      <c r="J967" s="319" t="s">
        <v>1633</v>
      </c>
      <c r="K967" s="319" t="s">
        <v>1635</v>
      </c>
      <c r="L967" s="320">
        <v>45702</v>
      </c>
      <c r="M967" s="319" t="s">
        <v>3346</v>
      </c>
      <c r="N967" s="319" t="s">
        <v>1633</v>
      </c>
      <c r="O967" s="320"/>
      <c r="P967" s="319" t="s">
        <v>3641</v>
      </c>
      <c r="Q967" s="319" t="s">
        <v>89</v>
      </c>
      <c r="R967" s="321">
        <v>155.43</v>
      </c>
      <c r="S967" s="319" t="s">
        <v>89</v>
      </c>
      <c r="T967" s="321">
        <v>155.43</v>
      </c>
      <c r="U967" s="319" t="s">
        <v>328</v>
      </c>
      <c r="V967" s="319" t="s">
        <v>93</v>
      </c>
      <c r="W967" s="319" t="s">
        <v>1633</v>
      </c>
      <c r="X967" s="319" t="s">
        <v>1633</v>
      </c>
      <c r="Y967" s="319" t="s">
        <v>1633</v>
      </c>
      <c r="Z967" s="319" t="s">
        <v>1633</v>
      </c>
      <c r="AA967" s="319" t="s">
        <v>1874</v>
      </c>
      <c r="AB967" s="319" t="s">
        <v>1633</v>
      </c>
      <c r="AC967" s="320">
        <v>45702</v>
      </c>
      <c r="AD967" s="319"/>
      <c r="AE967" s="319"/>
      <c r="AF967" s="319" t="s">
        <v>1633</v>
      </c>
      <c r="AG967" s="319" t="s">
        <v>1633</v>
      </c>
      <c r="AH967" s="319" t="s">
        <v>3642</v>
      </c>
      <c r="AI967" s="319" t="s">
        <v>3643</v>
      </c>
      <c r="AJ967" s="322">
        <v>2</v>
      </c>
      <c r="AK967" s="319" t="s">
        <v>1709</v>
      </c>
      <c r="AL967" s="323" t="s">
        <v>1877</v>
      </c>
      <c r="AM967" s="319" t="s">
        <v>3845</v>
      </c>
      <c r="AN967" s="319" t="s">
        <v>3846</v>
      </c>
      <c r="AO967" s="319" t="s">
        <v>1633</v>
      </c>
      <c r="AP967" s="183" t="s">
        <v>1880</v>
      </c>
      <c r="AQ967" s="183" t="s">
        <v>2113</v>
      </c>
      <c r="AS967" s="183" t="s">
        <v>1634</v>
      </c>
      <c r="AT967" s="183" t="s">
        <v>1817</v>
      </c>
      <c r="AU967" s="183" t="str">
        <f t="shared" si="30"/>
        <v>BP1</v>
      </c>
      <c r="AV967" s="324">
        <f t="shared" si="31"/>
        <v>2564595</v>
      </c>
    </row>
    <row r="968" spans="1:48" x14ac:dyDescent="0.25">
      <c r="A968" s="319" t="s">
        <v>1867</v>
      </c>
      <c r="B968" s="319" t="s">
        <v>1823</v>
      </c>
      <c r="C968" s="319" t="s">
        <v>1868</v>
      </c>
      <c r="D968" s="319" t="s">
        <v>1869</v>
      </c>
      <c r="E968" s="320">
        <v>45702</v>
      </c>
      <c r="F968" s="319" t="s">
        <v>3847</v>
      </c>
      <c r="G968" s="319" t="s">
        <v>1633</v>
      </c>
      <c r="H968" s="319" t="s">
        <v>3295</v>
      </c>
      <c r="I968" s="319" t="s">
        <v>3844</v>
      </c>
      <c r="J968" s="319" t="s">
        <v>1633</v>
      </c>
      <c r="K968" s="319" t="s">
        <v>1635</v>
      </c>
      <c r="L968" s="320">
        <v>45702</v>
      </c>
      <c r="M968" s="319" t="s">
        <v>3346</v>
      </c>
      <c r="N968" s="319" t="s">
        <v>1633</v>
      </c>
      <c r="O968" s="320"/>
      <c r="P968" s="319" t="s">
        <v>3641</v>
      </c>
      <c r="Q968" s="319" t="s">
        <v>89</v>
      </c>
      <c r="R968" s="321">
        <v>0.21</v>
      </c>
      <c r="S968" s="319" t="s">
        <v>89</v>
      </c>
      <c r="T968" s="321">
        <v>0.21</v>
      </c>
      <c r="U968" s="319" t="s">
        <v>328</v>
      </c>
      <c r="V968" s="319" t="s">
        <v>93</v>
      </c>
      <c r="W968" s="319" t="s">
        <v>1633</v>
      </c>
      <c r="X968" s="319" t="s">
        <v>1633</v>
      </c>
      <c r="Y968" s="319" t="s">
        <v>1633</v>
      </c>
      <c r="Z968" s="319" t="s">
        <v>1633</v>
      </c>
      <c r="AA968" s="319" t="s">
        <v>1874</v>
      </c>
      <c r="AB968" s="319" t="s">
        <v>1633</v>
      </c>
      <c r="AC968" s="320">
        <v>45702</v>
      </c>
      <c r="AD968" s="319"/>
      <c r="AE968" s="319"/>
      <c r="AF968" s="319" t="s">
        <v>1633</v>
      </c>
      <c r="AG968" s="319" t="s">
        <v>1633</v>
      </c>
      <c r="AH968" s="319" t="s">
        <v>3642</v>
      </c>
      <c r="AI968" s="319" t="s">
        <v>3643</v>
      </c>
      <c r="AJ968" s="322">
        <v>2</v>
      </c>
      <c r="AK968" s="319" t="s">
        <v>1709</v>
      </c>
      <c r="AL968" s="323" t="s">
        <v>1877</v>
      </c>
      <c r="AM968" s="319" t="s">
        <v>2180</v>
      </c>
      <c r="AN968" s="319" t="s">
        <v>2181</v>
      </c>
      <c r="AO968" s="319" t="s">
        <v>1633</v>
      </c>
      <c r="AP968" s="183" t="s">
        <v>1880</v>
      </c>
      <c r="AQ968" s="183" t="s">
        <v>2113</v>
      </c>
      <c r="AS968" s="183" t="s">
        <v>1634</v>
      </c>
      <c r="AT968" s="183" t="s">
        <v>1817</v>
      </c>
      <c r="AU968" s="183" t="str">
        <f t="shared" si="30"/>
        <v>BP1</v>
      </c>
      <c r="AV968" s="324">
        <f t="shared" si="31"/>
        <v>3465</v>
      </c>
    </row>
    <row r="969" spans="1:48" x14ac:dyDescent="0.25">
      <c r="A969" s="319" t="s">
        <v>1867</v>
      </c>
      <c r="B969" s="319" t="s">
        <v>1823</v>
      </c>
      <c r="C969" s="319" t="s">
        <v>1868</v>
      </c>
      <c r="D969" s="319" t="s">
        <v>1869</v>
      </c>
      <c r="E969" s="320">
        <v>45702</v>
      </c>
      <c r="F969" s="319" t="s">
        <v>3848</v>
      </c>
      <c r="G969" s="319" t="s">
        <v>1633</v>
      </c>
      <c r="H969" s="319" t="s">
        <v>3295</v>
      </c>
      <c r="I969" s="319" t="s">
        <v>3844</v>
      </c>
      <c r="J969" s="319" t="s">
        <v>1633</v>
      </c>
      <c r="K969" s="319" t="s">
        <v>1635</v>
      </c>
      <c r="L969" s="320">
        <v>45702</v>
      </c>
      <c r="M969" s="319" t="s">
        <v>3346</v>
      </c>
      <c r="N969" s="319" t="s">
        <v>1633</v>
      </c>
      <c r="O969" s="320"/>
      <c r="P969" s="319" t="s">
        <v>3641</v>
      </c>
      <c r="Q969" s="319" t="s">
        <v>89</v>
      </c>
      <c r="R969" s="321">
        <v>2.46</v>
      </c>
      <c r="S969" s="319" t="s">
        <v>89</v>
      </c>
      <c r="T969" s="321">
        <v>2.46</v>
      </c>
      <c r="U969" s="319" t="s">
        <v>328</v>
      </c>
      <c r="V969" s="319" t="s">
        <v>93</v>
      </c>
      <c r="W969" s="319" t="s">
        <v>1633</v>
      </c>
      <c r="X969" s="319" t="s">
        <v>1633</v>
      </c>
      <c r="Y969" s="319" t="s">
        <v>1633</v>
      </c>
      <c r="Z969" s="319" t="s">
        <v>1633</v>
      </c>
      <c r="AA969" s="319" t="s">
        <v>1874</v>
      </c>
      <c r="AB969" s="319" t="s">
        <v>1633</v>
      </c>
      <c r="AC969" s="320">
        <v>45702</v>
      </c>
      <c r="AD969" s="319"/>
      <c r="AE969" s="319"/>
      <c r="AF969" s="319" t="s">
        <v>1633</v>
      </c>
      <c r="AG969" s="319" t="s">
        <v>1633</v>
      </c>
      <c r="AH969" s="319" t="s">
        <v>3642</v>
      </c>
      <c r="AI969" s="319" t="s">
        <v>3643</v>
      </c>
      <c r="AJ969" s="322">
        <v>5</v>
      </c>
      <c r="AK969" s="319" t="s">
        <v>1709</v>
      </c>
      <c r="AL969" s="323" t="s">
        <v>1877</v>
      </c>
      <c r="AM969" s="319" t="s">
        <v>2098</v>
      </c>
      <c r="AN969" s="319" t="s">
        <v>2099</v>
      </c>
      <c r="AO969" s="319" t="s">
        <v>1633</v>
      </c>
      <c r="AP969" s="183" t="s">
        <v>1880</v>
      </c>
      <c r="AQ969" s="183" t="s">
        <v>2113</v>
      </c>
      <c r="AS969" s="183" t="s">
        <v>1634</v>
      </c>
      <c r="AT969" s="183" t="s">
        <v>1817</v>
      </c>
      <c r="AU969" s="183" t="str">
        <f t="shared" si="30"/>
        <v>BP1</v>
      </c>
      <c r="AV969" s="324">
        <f t="shared" si="31"/>
        <v>40590</v>
      </c>
    </row>
    <row r="970" spans="1:48" x14ac:dyDescent="0.25">
      <c r="A970" s="319" t="s">
        <v>1867</v>
      </c>
      <c r="B970" s="319" t="s">
        <v>1823</v>
      </c>
      <c r="C970" s="319" t="s">
        <v>1868</v>
      </c>
      <c r="D970" s="319" t="s">
        <v>1869</v>
      </c>
      <c r="E970" s="320">
        <v>45702</v>
      </c>
      <c r="F970" s="319" t="s">
        <v>3743</v>
      </c>
      <c r="G970" s="319" t="s">
        <v>1633</v>
      </c>
      <c r="H970" s="319" t="s">
        <v>3295</v>
      </c>
      <c r="I970" s="319" t="s">
        <v>3844</v>
      </c>
      <c r="J970" s="319" t="s">
        <v>1633</v>
      </c>
      <c r="K970" s="319" t="s">
        <v>1635</v>
      </c>
      <c r="L970" s="320">
        <v>45702</v>
      </c>
      <c r="M970" s="319" t="s">
        <v>3346</v>
      </c>
      <c r="N970" s="319" t="s">
        <v>1633</v>
      </c>
      <c r="O970" s="320"/>
      <c r="P970" s="319" t="s">
        <v>3641</v>
      </c>
      <c r="Q970" s="319" t="s">
        <v>89</v>
      </c>
      <c r="R970" s="321">
        <v>3.47</v>
      </c>
      <c r="S970" s="319" t="s">
        <v>89</v>
      </c>
      <c r="T970" s="321">
        <v>3.47</v>
      </c>
      <c r="U970" s="319" t="s">
        <v>328</v>
      </c>
      <c r="V970" s="319" t="s">
        <v>93</v>
      </c>
      <c r="W970" s="319" t="s">
        <v>1633</v>
      </c>
      <c r="X970" s="319" t="s">
        <v>1633</v>
      </c>
      <c r="Y970" s="319" t="s">
        <v>1633</v>
      </c>
      <c r="Z970" s="319" t="s">
        <v>1633</v>
      </c>
      <c r="AA970" s="319" t="s">
        <v>1874</v>
      </c>
      <c r="AB970" s="319" t="s">
        <v>1633</v>
      </c>
      <c r="AC970" s="320">
        <v>45702</v>
      </c>
      <c r="AD970" s="319"/>
      <c r="AE970" s="319"/>
      <c r="AF970" s="319" t="s">
        <v>1633</v>
      </c>
      <c r="AG970" s="319" t="s">
        <v>1633</v>
      </c>
      <c r="AH970" s="319" t="s">
        <v>3642</v>
      </c>
      <c r="AI970" s="319" t="s">
        <v>3643</v>
      </c>
      <c r="AJ970" s="322">
        <v>6</v>
      </c>
      <c r="AK970" s="319" t="s">
        <v>1709</v>
      </c>
      <c r="AL970" s="323" t="s">
        <v>1877</v>
      </c>
      <c r="AM970" s="319" t="s">
        <v>2030</v>
      </c>
      <c r="AN970" s="319" t="s">
        <v>2031</v>
      </c>
      <c r="AO970" s="319" t="s">
        <v>1633</v>
      </c>
      <c r="AP970" s="183" t="s">
        <v>1880</v>
      </c>
      <c r="AQ970" s="183" t="s">
        <v>2113</v>
      </c>
      <c r="AS970" s="183" t="s">
        <v>1634</v>
      </c>
      <c r="AT970" s="183" t="s">
        <v>1817</v>
      </c>
      <c r="AU970" s="183" t="str">
        <f t="shared" si="30"/>
        <v>BP1</v>
      </c>
      <c r="AV970" s="324">
        <f t="shared" si="31"/>
        <v>57255</v>
      </c>
    </row>
    <row r="971" spans="1:48" x14ac:dyDescent="0.25">
      <c r="A971" s="319" t="s">
        <v>1867</v>
      </c>
      <c r="B971" s="319" t="s">
        <v>1823</v>
      </c>
      <c r="C971" s="319" t="s">
        <v>1868</v>
      </c>
      <c r="D971" s="319" t="s">
        <v>1882</v>
      </c>
      <c r="E971" s="320">
        <v>45702</v>
      </c>
      <c r="F971" s="319" t="s">
        <v>3849</v>
      </c>
      <c r="G971" s="319" t="s">
        <v>1884</v>
      </c>
      <c r="H971" s="319" t="s">
        <v>3794</v>
      </c>
      <c r="I971" s="319" t="s">
        <v>3850</v>
      </c>
      <c r="J971" s="319" t="s">
        <v>1633</v>
      </c>
      <c r="K971" s="319" t="s">
        <v>618</v>
      </c>
      <c r="L971" s="320">
        <v>45685</v>
      </c>
      <c r="M971" s="319" t="s">
        <v>1886</v>
      </c>
      <c r="N971" s="319" t="s">
        <v>3851</v>
      </c>
      <c r="O971" s="320"/>
      <c r="P971" s="319" t="s">
        <v>3641</v>
      </c>
      <c r="Q971" s="319" t="s">
        <v>1534</v>
      </c>
      <c r="R971" s="322">
        <v>10850000</v>
      </c>
      <c r="S971" s="319" t="s">
        <v>89</v>
      </c>
      <c r="T971" s="321">
        <v>663.32</v>
      </c>
      <c r="U971" s="319" t="s">
        <v>328</v>
      </c>
      <c r="V971" s="319" t="s">
        <v>93</v>
      </c>
      <c r="W971" s="319" t="s">
        <v>1633</v>
      </c>
      <c r="X971" s="319" t="s">
        <v>1633</v>
      </c>
      <c r="Y971" s="319" t="s">
        <v>1633</v>
      </c>
      <c r="Z971" s="319" t="s">
        <v>1633</v>
      </c>
      <c r="AA971" s="319" t="s">
        <v>1874</v>
      </c>
      <c r="AB971" s="319" t="s">
        <v>1633</v>
      </c>
      <c r="AC971" s="320">
        <v>45702</v>
      </c>
      <c r="AD971" s="319"/>
      <c r="AE971" s="319"/>
      <c r="AF971" s="319" t="s">
        <v>1633</v>
      </c>
      <c r="AG971" s="319" t="s">
        <v>1633</v>
      </c>
      <c r="AH971" s="319" t="s">
        <v>3642</v>
      </c>
      <c r="AI971" s="319" t="s">
        <v>3643</v>
      </c>
      <c r="AJ971" s="325">
        <v>0</v>
      </c>
      <c r="AK971" s="319" t="s">
        <v>1633</v>
      </c>
      <c r="AL971" s="319" t="s">
        <v>1633</v>
      </c>
      <c r="AM971" s="319" t="s">
        <v>1633</v>
      </c>
      <c r="AN971" s="319" t="s">
        <v>1633</v>
      </c>
      <c r="AO971" s="319" t="s">
        <v>1633</v>
      </c>
      <c r="AP971" s="183" t="s">
        <v>1880</v>
      </c>
      <c r="AQ971" s="183" t="s">
        <v>2113</v>
      </c>
      <c r="AS971" s="183" t="s">
        <v>1465</v>
      </c>
      <c r="AT971" s="183" t="s">
        <v>1817</v>
      </c>
      <c r="AU971" s="183" t="str">
        <f t="shared" si="30"/>
        <v>BP1</v>
      </c>
      <c r="AV971" s="324">
        <f t="shared" si="31"/>
        <v>10850000</v>
      </c>
    </row>
    <row r="972" spans="1:48" x14ac:dyDescent="0.25">
      <c r="A972" s="319" t="s">
        <v>1867</v>
      </c>
      <c r="B972" s="319" t="s">
        <v>1823</v>
      </c>
      <c r="C972" s="319" t="s">
        <v>1868</v>
      </c>
      <c r="D972" s="319" t="s">
        <v>1888</v>
      </c>
      <c r="E972" s="320">
        <v>45702</v>
      </c>
      <c r="F972" s="319" t="s">
        <v>1633</v>
      </c>
      <c r="G972" s="319" t="s">
        <v>1633</v>
      </c>
      <c r="H972" s="319" t="s">
        <v>3240</v>
      </c>
      <c r="I972" s="319" t="s">
        <v>3852</v>
      </c>
      <c r="J972" s="319" t="s">
        <v>1633</v>
      </c>
      <c r="K972" s="319" t="s">
        <v>454</v>
      </c>
      <c r="L972" s="320">
        <v>45702</v>
      </c>
      <c r="M972" s="319" t="s">
        <v>3346</v>
      </c>
      <c r="N972" s="319" t="s">
        <v>3853</v>
      </c>
      <c r="O972" s="320"/>
      <c r="P972" s="319" t="s">
        <v>3641</v>
      </c>
      <c r="Q972" s="319" t="s">
        <v>1534</v>
      </c>
      <c r="R972" s="322">
        <v>1320000</v>
      </c>
      <c r="S972" s="319" t="s">
        <v>89</v>
      </c>
      <c r="T972" s="321">
        <v>80.7</v>
      </c>
      <c r="U972" s="319" t="s">
        <v>328</v>
      </c>
      <c r="V972" s="319" t="s">
        <v>93</v>
      </c>
      <c r="W972" s="319" t="s">
        <v>1633</v>
      </c>
      <c r="X972" s="319" t="s">
        <v>1633</v>
      </c>
      <c r="Y972" s="319" t="s">
        <v>1633</v>
      </c>
      <c r="Z972" s="319" t="s">
        <v>1633</v>
      </c>
      <c r="AA972" s="319" t="s">
        <v>1874</v>
      </c>
      <c r="AB972" s="319" t="s">
        <v>1633</v>
      </c>
      <c r="AC972" s="320">
        <v>45702</v>
      </c>
      <c r="AD972" s="319"/>
      <c r="AE972" s="319"/>
      <c r="AF972" s="319" t="s">
        <v>1633</v>
      </c>
      <c r="AG972" s="319" t="s">
        <v>3854</v>
      </c>
      <c r="AH972" s="319" t="s">
        <v>3642</v>
      </c>
      <c r="AI972" s="319" t="s">
        <v>3643</v>
      </c>
      <c r="AJ972" s="322">
        <v>1</v>
      </c>
      <c r="AK972" s="319" t="s">
        <v>2039</v>
      </c>
      <c r="AL972" s="323" t="s">
        <v>1877</v>
      </c>
      <c r="AM972" s="319" t="s">
        <v>1633</v>
      </c>
      <c r="AN972" s="319" t="s">
        <v>1633</v>
      </c>
      <c r="AO972" s="319" t="s">
        <v>1633</v>
      </c>
      <c r="AP972" s="183" t="s">
        <v>1880</v>
      </c>
      <c r="AQ972" s="183" t="s">
        <v>2113</v>
      </c>
      <c r="AS972" s="183" t="s">
        <v>1641</v>
      </c>
      <c r="AT972" s="183" t="s">
        <v>1817</v>
      </c>
      <c r="AU972" s="183" t="str">
        <f t="shared" si="30"/>
        <v>BP1</v>
      </c>
      <c r="AV972" s="324">
        <f t="shared" si="31"/>
        <v>1320000</v>
      </c>
    </row>
    <row r="973" spans="1:48" x14ac:dyDescent="0.25">
      <c r="A973" s="319" t="s">
        <v>1867</v>
      </c>
      <c r="B973" s="319" t="s">
        <v>1823</v>
      </c>
      <c r="C973" s="319" t="s">
        <v>1868</v>
      </c>
      <c r="D973" s="319" t="s">
        <v>1888</v>
      </c>
      <c r="E973" s="320">
        <v>45702</v>
      </c>
      <c r="F973" s="319" t="s">
        <v>1633</v>
      </c>
      <c r="G973" s="319" t="s">
        <v>3344</v>
      </c>
      <c r="H973" s="319" t="s">
        <v>3240</v>
      </c>
      <c r="I973" s="319" t="s">
        <v>3855</v>
      </c>
      <c r="J973" s="319" t="s">
        <v>1633</v>
      </c>
      <c r="K973" s="319" t="s">
        <v>454</v>
      </c>
      <c r="L973" s="320">
        <v>45702</v>
      </c>
      <c r="M973" s="319" t="s">
        <v>3346</v>
      </c>
      <c r="N973" s="319" t="s">
        <v>3347</v>
      </c>
      <c r="O973" s="320"/>
      <c r="P973" s="319" t="s">
        <v>3641</v>
      </c>
      <c r="Q973" s="319" t="s">
        <v>1914</v>
      </c>
      <c r="R973" s="321">
        <v>7872</v>
      </c>
      <c r="S973" s="319" t="s">
        <v>89</v>
      </c>
      <c r="T973" s="321">
        <v>1079.0899999999999</v>
      </c>
      <c r="U973" s="319" t="s">
        <v>328</v>
      </c>
      <c r="V973" s="319" t="s">
        <v>93</v>
      </c>
      <c r="W973" s="319" t="s">
        <v>1633</v>
      </c>
      <c r="X973" s="319" t="s">
        <v>1633</v>
      </c>
      <c r="Y973" s="319" t="s">
        <v>1633</v>
      </c>
      <c r="Z973" s="319" t="s">
        <v>1633</v>
      </c>
      <c r="AA973" s="319" t="s">
        <v>1874</v>
      </c>
      <c r="AB973" s="319" t="s">
        <v>1633</v>
      </c>
      <c r="AC973" s="320">
        <v>45702</v>
      </c>
      <c r="AD973" s="319"/>
      <c r="AE973" s="319"/>
      <c r="AF973" s="319" t="s">
        <v>1633</v>
      </c>
      <c r="AG973" s="319" t="s">
        <v>3856</v>
      </c>
      <c r="AH973" s="319" t="s">
        <v>3642</v>
      </c>
      <c r="AI973" s="319" t="s">
        <v>3643</v>
      </c>
      <c r="AJ973" s="322">
        <v>2</v>
      </c>
      <c r="AK973" s="319" t="s">
        <v>1709</v>
      </c>
      <c r="AL973" s="323" t="s">
        <v>1877</v>
      </c>
      <c r="AM973" s="319" t="s">
        <v>1633</v>
      </c>
      <c r="AN973" s="319" t="s">
        <v>1633</v>
      </c>
      <c r="AO973" s="319" t="s">
        <v>1633</v>
      </c>
      <c r="AP973" s="183" t="s">
        <v>1880</v>
      </c>
      <c r="AQ973" s="183" t="s">
        <v>2113</v>
      </c>
      <c r="AS973" s="183" t="s">
        <v>1641</v>
      </c>
      <c r="AT973" s="183" t="s">
        <v>1817</v>
      </c>
      <c r="AU973" s="183" t="str">
        <f t="shared" si="30"/>
        <v>BP1</v>
      </c>
      <c r="AV973" s="324">
        <f t="shared" si="31"/>
        <v>17804985</v>
      </c>
    </row>
    <row r="974" spans="1:48" x14ac:dyDescent="0.25">
      <c r="A974" s="319" t="s">
        <v>1867</v>
      </c>
      <c r="B974" s="319" t="s">
        <v>1823</v>
      </c>
      <c r="C974" s="319" t="s">
        <v>1868</v>
      </c>
      <c r="D974" s="319" t="s">
        <v>1882</v>
      </c>
      <c r="E974" s="320">
        <v>45705</v>
      </c>
      <c r="F974" s="319" t="s">
        <v>2222</v>
      </c>
      <c r="G974" s="319" t="s">
        <v>1884</v>
      </c>
      <c r="H974" s="319" t="s">
        <v>1582</v>
      </c>
      <c r="I974" s="319" t="s">
        <v>2223</v>
      </c>
      <c r="J974" s="319" t="s">
        <v>1633</v>
      </c>
      <c r="K974" s="319" t="s">
        <v>1374</v>
      </c>
      <c r="L974" s="320">
        <v>45705</v>
      </c>
      <c r="M974" s="319" t="s">
        <v>1886</v>
      </c>
      <c r="N974" s="319" t="s">
        <v>1940</v>
      </c>
      <c r="O974" s="320"/>
      <c r="P974" s="319" t="s">
        <v>3641</v>
      </c>
      <c r="Q974" s="319" t="s">
        <v>1534</v>
      </c>
      <c r="R974" s="322">
        <v>5858400</v>
      </c>
      <c r="S974" s="319" t="s">
        <v>89</v>
      </c>
      <c r="T974" s="321">
        <v>358.16</v>
      </c>
      <c r="U974" s="319" t="s">
        <v>328</v>
      </c>
      <c r="V974" s="319" t="s">
        <v>93</v>
      </c>
      <c r="W974" s="319" t="s">
        <v>1633</v>
      </c>
      <c r="X974" s="319" t="s">
        <v>1633</v>
      </c>
      <c r="Y974" s="319" t="s">
        <v>1633</v>
      </c>
      <c r="Z974" s="319" t="s">
        <v>1633</v>
      </c>
      <c r="AA974" s="319" t="s">
        <v>1874</v>
      </c>
      <c r="AB974" s="319" t="s">
        <v>1633</v>
      </c>
      <c r="AC974" s="320">
        <v>45705</v>
      </c>
      <c r="AD974" s="319"/>
      <c r="AE974" s="319"/>
      <c r="AF974" s="319" t="s">
        <v>1633</v>
      </c>
      <c r="AG974" s="319" t="s">
        <v>1633</v>
      </c>
      <c r="AH974" s="319" t="s">
        <v>3642</v>
      </c>
      <c r="AI974" s="319" t="s">
        <v>3643</v>
      </c>
      <c r="AJ974" s="325">
        <v>0</v>
      </c>
      <c r="AK974" s="319" t="s">
        <v>1633</v>
      </c>
      <c r="AL974" s="319" t="s">
        <v>1633</v>
      </c>
      <c r="AM974" s="319" t="s">
        <v>1633</v>
      </c>
      <c r="AN974" s="319" t="s">
        <v>1633</v>
      </c>
      <c r="AO974" s="319" t="s">
        <v>1633</v>
      </c>
      <c r="AP974" s="183" t="s">
        <v>1880</v>
      </c>
      <c r="AQ974" s="183" t="s">
        <v>2113</v>
      </c>
      <c r="AS974" s="183" t="s">
        <v>1640</v>
      </c>
      <c r="AT974" s="183" t="s">
        <v>1817</v>
      </c>
      <c r="AU974" s="183" t="str">
        <f t="shared" si="30"/>
        <v>BP1</v>
      </c>
      <c r="AV974" s="324">
        <f t="shared" si="31"/>
        <v>5858400</v>
      </c>
    </row>
    <row r="975" spans="1:48" x14ac:dyDescent="0.25">
      <c r="A975" s="319" t="s">
        <v>1867</v>
      </c>
      <c r="B975" s="319" t="s">
        <v>1823</v>
      </c>
      <c r="C975" s="319" t="s">
        <v>1868</v>
      </c>
      <c r="D975" s="319" t="s">
        <v>1869</v>
      </c>
      <c r="E975" s="320">
        <v>45705</v>
      </c>
      <c r="F975" s="319" t="s">
        <v>3857</v>
      </c>
      <c r="G975" s="319" t="s">
        <v>1633</v>
      </c>
      <c r="H975" s="319" t="s">
        <v>3295</v>
      </c>
      <c r="I975" s="319" t="s">
        <v>3858</v>
      </c>
      <c r="J975" s="319" t="s">
        <v>1633</v>
      </c>
      <c r="K975" s="319" t="s">
        <v>1635</v>
      </c>
      <c r="L975" s="320">
        <v>45705</v>
      </c>
      <c r="M975" s="319" t="s">
        <v>2225</v>
      </c>
      <c r="N975" s="319" t="s">
        <v>1633</v>
      </c>
      <c r="O975" s="320"/>
      <c r="P975" s="319" t="s">
        <v>3641</v>
      </c>
      <c r="Q975" s="319" t="s">
        <v>89</v>
      </c>
      <c r="R975" s="321">
        <v>151.65</v>
      </c>
      <c r="S975" s="319" t="s">
        <v>89</v>
      </c>
      <c r="T975" s="321">
        <v>151.65</v>
      </c>
      <c r="U975" s="319" t="s">
        <v>328</v>
      </c>
      <c r="V975" s="319" t="s">
        <v>93</v>
      </c>
      <c r="W975" s="319" t="s">
        <v>1633</v>
      </c>
      <c r="X975" s="319" t="s">
        <v>1633</v>
      </c>
      <c r="Y975" s="319" t="s">
        <v>1633</v>
      </c>
      <c r="Z975" s="319" t="s">
        <v>1633</v>
      </c>
      <c r="AA975" s="319" t="s">
        <v>1874</v>
      </c>
      <c r="AB975" s="319" t="s">
        <v>1633</v>
      </c>
      <c r="AC975" s="320">
        <v>45705</v>
      </c>
      <c r="AD975" s="319"/>
      <c r="AE975" s="319"/>
      <c r="AF975" s="319" t="s">
        <v>1633</v>
      </c>
      <c r="AG975" s="319" t="s">
        <v>1633</v>
      </c>
      <c r="AH975" s="319" t="s">
        <v>3642</v>
      </c>
      <c r="AI975" s="319" t="s">
        <v>3643</v>
      </c>
      <c r="AJ975" s="322">
        <v>2</v>
      </c>
      <c r="AK975" s="319" t="s">
        <v>1709</v>
      </c>
      <c r="AL975" s="323" t="s">
        <v>1877</v>
      </c>
      <c r="AM975" s="319" t="s">
        <v>3859</v>
      </c>
      <c r="AN975" s="319" t="s">
        <v>3860</v>
      </c>
      <c r="AO975" s="319" t="s">
        <v>1633</v>
      </c>
      <c r="AP975" s="183" t="s">
        <v>1880</v>
      </c>
      <c r="AQ975" s="183" t="s">
        <v>2113</v>
      </c>
      <c r="AS975" s="183" t="s">
        <v>1634</v>
      </c>
      <c r="AT975" s="183" t="s">
        <v>1817</v>
      </c>
      <c r="AU975" s="183" t="str">
        <f t="shared" si="30"/>
        <v>BP1</v>
      </c>
      <c r="AV975" s="324">
        <f t="shared" si="31"/>
        <v>2502225</v>
      </c>
    </row>
    <row r="976" spans="1:48" x14ac:dyDescent="0.25">
      <c r="A976" s="319" t="s">
        <v>1867</v>
      </c>
      <c r="B976" s="319" t="s">
        <v>1823</v>
      </c>
      <c r="C976" s="319" t="s">
        <v>1868</v>
      </c>
      <c r="D976" s="319" t="s">
        <v>1888</v>
      </c>
      <c r="E976" s="320">
        <v>45705</v>
      </c>
      <c r="F976" s="319" t="s">
        <v>1633</v>
      </c>
      <c r="G976" s="319" t="s">
        <v>1633</v>
      </c>
      <c r="H976" s="319" t="s">
        <v>3240</v>
      </c>
      <c r="I976" s="319" t="s">
        <v>3861</v>
      </c>
      <c r="J976" s="319" t="s">
        <v>1633</v>
      </c>
      <c r="K976" s="319" t="s">
        <v>454</v>
      </c>
      <c r="L976" s="320">
        <v>45705</v>
      </c>
      <c r="M976" s="319" t="s">
        <v>2225</v>
      </c>
      <c r="N976" s="319" t="s">
        <v>3862</v>
      </c>
      <c r="O976" s="320"/>
      <c r="P976" s="319" t="s">
        <v>3641</v>
      </c>
      <c r="Q976" s="319" t="s">
        <v>1534</v>
      </c>
      <c r="R976" s="322">
        <v>2050000</v>
      </c>
      <c r="S976" s="319" t="s">
        <v>89</v>
      </c>
      <c r="T976" s="321">
        <v>125.33</v>
      </c>
      <c r="U976" s="319" t="s">
        <v>328</v>
      </c>
      <c r="V976" s="319" t="s">
        <v>93</v>
      </c>
      <c r="W976" s="319" t="s">
        <v>1633</v>
      </c>
      <c r="X976" s="319" t="s">
        <v>1633</v>
      </c>
      <c r="Y976" s="319" t="s">
        <v>1633</v>
      </c>
      <c r="Z976" s="319" t="s">
        <v>1633</v>
      </c>
      <c r="AA976" s="319" t="s">
        <v>1874</v>
      </c>
      <c r="AB976" s="319" t="s">
        <v>1633</v>
      </c>
      <c r="AC976" s="320">
        <v>45705</v>
      </c>
      <c r="AD976" s="319"/>
      <c r="AE976" s="319"/>
      <c r="AF976" s="319" t="s">
        <v>1633</v>
      </c>
      <c r="AG976" s="319" t="s">
        <v>3863</v>
      </c>
      <c r="AH976" s="319" t="s">
        <v>3642</v>
      </c>
      <c r="AI976" s="319" t="s">
        <v>3643</v>
      </c>
      <c r="AJ976" s="322">
        <v>1</v>
      </c>
      <c r="AK976" s="319" t="s">
        <v>2007</v>
      </c>
      <c r="AL976" s="323" t="s">
        <v>1877</v>
      </c>
      <c r="AM976" s="319" t="s">
        <v>1633</v>
      </c>
      <c r="AN976" s="319" t="s">
        <v>1633</v>
      </c>
      <c r="AO976" s="319" t="s">
        <v>1633</v>
      </c>
      <c r="AP976" s="183" t="s">
        <v>1880</v>
      </c>
      <c r="AQ976" s="183" t="s">
        <v>2113</v>
      </c>
      <c r="AS976" s="183" t="s">
        <v>1641</v>
      </c>
      <c r="AT976" s="183" t="s">
        <v>1817</v>
      </c>
      <c r="AU976" s="183" t="str">
        <f t="shared" si="30"/>
        <v>BP1</v>
      </c>
      <c r="AV976" s="324">
        <f t="shared" si="31"/>
        <v>2050000</v>
      </c>
    </row>
    <row r="977" spans="1:48" x14ac:dyDescent="0.25">
      <c r="A977" s="319" t="s">
        <v>1867</v>
      </c>
      <c r="B977" s="319" t="s">
        <v>1823</v>
      </c>
      <c r="C977" s="319" t="s">
        <v>1868</v>
      </c>
      <c r="D977" s="319" t="s">
        <v>1888</v>
      </c>
      <c r="E977" s="320">
        <v>45705</v>
      </c>
      <c r="F977" s="319" t="s">
        <v>1633</v>
      </c>
      <c r="G977" s="319" t="s">
        <v>1633</v>
      </c>
      <c r="H977" s="319" t="s">
        <v>3240</v>
      </c>
      <c r="I977" s="319" t="s">
        <v>3864</v>
      </c>
      <c r="J977" s="319" t="s">
        <v>1633</v>
      </c>
      <c r="K977" s="319" t="s">
        <v>454</v>
      </c>
      <c r="L977" s="320">
        <v>45705</v>
      </c>
      <c r="M977" s="319" t="s">
        <v>2225</v>
      </c>
      <c r="N977" s="319" t="s">
        <v>3865</v>
      </c>
      <c r="O977" s="320"/>
      <c r="P977" s="319" t="s">
        <v>3641</v>
      </c>
      <c r="Q977" s="319" t="s">
        <v>1534</v>
      </c>
      <c r="R977" s="322">
        <v>1694000</v>
      </c>
      <c r="S977" s="319" t="s">
        <v>89</v>
      </c>
      <c r="T977" s="321">
        <v>103.56</v>
      </c>
      <c r="U977" s="319" t="s">
        <v>328</v>
      </c>
      <c r="V977" s="319" t="s">
        <v>93</v>
      </c>
      <c r="W977" s="319" t="s">
        <v>1633</v>
      </c>
      <c r="X977" s="319" t="s">
        <v>1633</v>
      </c>
      <c r="Y977" s="319" t="s">
        <v>1633</v>
      </c>
      <c r="Z977" s="319" t="s">
        <v>1633</v>
      </c>
      <c r="AA977" s="319" t="s">
        <v>1874</v>
      </c>
      <c r="AB977" s="319" t="s">
        <v>1633</v>
      </c>
      <c r="AC977" s="320">
        <v>45705</v>
      </c>
      <c r="AD977" s="319"/>
      <c r="AE977" s="319"/>
      <c r="AF977" s="319" t="s">
        <v>1633</v>
      </c>
      <c r="AG977" s="319" t="s">
        <v>3866</v>
      </c>
      <c r="AH977" s="319" t="s">
        <v>3642</v>
      </c>
      <c r="AI977" s="319" t="s">
        <v>3643</v>
      </c>
      <c r="AJ977" s="322">
        <v>2</v>
      </c>
      <c r="AK977" s="319" t="s">
        <v>1916</v>
      </c>
      <c r="AL977" s="323" t="s">
        <v>1877</v>
      </c>
      <c r="AM977" s="319" t="s">
        <v>1633</v>
      </c>
      <c r="AN977" s="319" t="s">
        <v>1633</v>
      </c>
      <c r="AO977" s="319" t="s">
        <v>1633</v>
      </c>
      <c r="AP977" s="183" t="s">
        <v>1880</v>
      </c>
      <c r="AQ977" s="183" t="s">
        <v>2113</v>
      </c>
      <c r="AS977" s="183" t="s">
        <v>1641</v>
      </c>
      <c r="AT977" s="183" t="s">
        <v>1817</v>
      </c>
      <c r="AU977" s="183" t="str">
        <f t="shared" si="30"/>
        <v>BP1</v>
      </c>
      <c r="AV977" s="324">
        <f t="shared" si="31"/>
        <v>1694000</v>
      </c>
    </row>
    <row r="978" spans="1:48" x14ac:dyDescent="0.25">
      <c r="A978" s="319" t="s">
        <v>1867</v>
      </c>
      <c r="B978" s="319" t="s">
        <v>1823</v>
      </c>
      <c r="C978" s="319" t="s">
        <v>1868</v>
      </c>
      <c r="D978" s="319" t="s">
        <v>1888</v>
      </c>
      <c r="E978" s="320">
        <v>45706</v>
      </c>
      <c r="F978" s="319" t="s">
        <v>3656</v>
      </c>
      <c r="G978" s="319" t="s">
        <v>1867</v>
      </c>
      <c r="H978" s="319" t="s">
        <v>3657</v>
      </c>
      <c r="I978" s="319" t="s">
        <v>3867</v>
      </c>
      <c r="J978" s="319" t="s">
        <v>1633</v>
      </c>
      <c r="K978" s="319" t="s">
        <v>1648</v>
      </c>
      <c r="L978" s="320">
        <v>45706</v>
      </c>
      <c r="M978" s="319" t="s">
        <v>3366</v>
      </c>
      <c r="N978" s="319" t="s">
        <v>3868</v>
      </c>
      <c r="O978" s="320"/>
      <c r="P978" s="319" t="s">
        <v>3641</v>
      </c>
      <c r="Q978" s="319" t="s">
        <v>1534</v>
      </c>
      <c r="R978" s="322">
        <v>538347</v>
      </c>
      <c r="S978" s="319" t="s">
        <v>89</v>
      </c>
      <c r="T978" s="321">
        <v>32.909999999999997</v>
      </c>
      <c r="U978" s="319" t="s">
        <v>328</v>
      </c>
      <c r="V978" s="319" t="s">
        <v>93</v>
      </c>
      <c r="W978" s="319" t="s">
        <v>1633</v>
      </c>
      <c r="X978" s="319" t="s">
        <v>1633</v>
      </c>
      <c r="Y978" s="319" t="s">
        <v>1633</v>
      </c>
      <c r="Z978" s="319" t="s">
        <v>1633</v>
      </c>
      <c r="AA978" s="319" t="s">
        <v>1874</v>
      </c>
      <c r="AB978" s="319" t="s">
        <v>1633</v>
      </c>
      <c r="AC978" s="320">
        <v>45706</v>
      </c>
      <c r="AD978" s="319"/>
      <c r="AE978" s="319"/>
      <c r="AF978" s="319" t="s">
        <v>1633</v>
      </c>
      <c r="AG978" s="319" t="s">
        <v>3869</v>
      </c>
      <c r="AH978" s="319" t="s">
        <v>3642</v>
      </c>
      <c r="AI978" s="319" t="s">
        <v>3643</v>
      </c>
      <c r="AJ978" s="322">
        <v>1</v>
      </c>
      <c r="AK978" s="319" t="s">
        <v>3661</v>
      </c>
      <c r="AL978" s="323" t="s">
        <v>1877</v>
      </c>
      <c r="AM978" s="319" t="s">
        <v>1633</v>
      </c>
      <c r="AN978" s="319" t="s">
        <v>1633</v>
      </c>
      <c r="AO978" s="319" t="s">
        <v>1633</v>
      </c>
      <c r="AP978" s="183" t="s">
        <v>1880</v>
      </c>
      <c r="AQ978" s="183" t="s">
        <v>2113</v>
      </c>
      <c r="AS978" s="183" t="s">
        <v>1645</v>
      </c>
      <c r="AT978" s="183" t="s">
        <v>1817</v>
      </c>
      <c r="AU978" s="183" t="str">
        <f t="shared" si="30"/>
        <v>BP1</v>
      </c>
      <c r="AV978" s="324">
        <f t="shared" si="31"/>
        <v>538347</v>
      </c>
    </row>
    <row r="979" spans="1:48" x14ac:dyDescent="0.25">
      <c r="A979" s="319" t="s">
        <v>1867</v>
      </c>
      <c r="B979" s="319" t="s">
        <v>1823</v>
      </c>
      <c r="C979" s="319" t="s">
        <v>1868</v>
      </c>
      <c r="D979" s="319" t="s">
        <v>1888</v>
      </c>
      <c r="E979" s="320">
        <v>45706</v>
      </c>
      <c r="F979" s="319" t="s">
        <v>3870</v>
      </c>
      <c r="G979" s="319" t="s">
        <v>1633</v>
      </c>
      <c r="H979" s="319" t="s">
        <v>3538</v>
      </c>
      <c r="I979" s="319" t="s">
        <v>3871</v>
      </c>
      <c r="J979" s="319" t="s">
        <v>1633</v>
      </c>
      <c r="K979" s="319" t="s">
        <v>1642</v>
      </c>
      <c r="L979" s="320">
        <v>45706</v>
      </c>
      <c r="M979" s="319" t="s">
        <v>3366</v>
      </c>
      <c r="N979" s="319" t="s">
        <v>1633</v>
      </c>
      <c r="O979" s="320"/>
      <c r="P979" s="319" t="s">
        <v>3641</v>
      </c>
      <c r="Q979" s="319" t="s">
        <v>1534</v>
      </c>
      <c r="R979" s="322">
        <v>135000000</v>
      </c>
      <c r="S979" s="319" t="s">
        <v>89</v>
      </c>
      <c r="T979" s="321">
        <v>8253.35</v>
      </c>
      <c r="U979" s="319" t="s">
        <v>328</v>
      </c>
      <c r="V979" s="319" t="s">
        <v>93</v>
      </c>
      <c r="W979" s="319" t="s">
        <v>1633</v>
      </c>
      <c r="X979" s="319" t="s">
        <v>1633</v>
      </c>
      <c r="Y979" s="319" t="s">
        <v>1633</v>
      </c>
      <c r="Z979" s="319" t="s">
        <v>1633</v>
      </c>
      <c r="AA979" s="319" t="s">
        <v>1874</v>
      </c>
      <c r="AB979" s="319" t="s">
        <v>1633</v>
      </c>
      <c r="AC979" s="320">
        <v>45706</v>
      </c>
      <c r="AD979" s="319"/>
      <c r="AE979" s="319"/>
      <c r="AF979" s="319" t="s">
        <v>1633</v>
      </c>
      <c r="AG979" s="319" t="s">
        <v>3872</v>
      </c>
      <c r="AH979" s="319" t="s">
        <v>3642</v>
      </c>
      <c r="AI979" s="319" t="s">
        <v>3643</v>
      </c>
      <c r="AJ979" s="322">
        <v>1</v>
      </c>
      <c r="AK979" s="319" t="s">
        <v>2398</v>
      </c>
      <c r="AL979" s="323" t="s">
        <v>1877</v>
      </c>
      <c r="AM979" s="319" t="s">
        <v>1633</v>
      </c>
      <c r="AN979" s="319" t="s">
        <v>1633</v>
      </c>
      <c r="AO979" s="319" t="s">
        <v>1633</v>
      </c>
      <c r="AP979" s="183" t="s">
        <v>1880</v>
      </c>
      <c r="AQ979" s="183" t="s">
        <v>2113</v>
      </c>
      <c r="AS979" s="183" t="s">
        <v>1641</v>
      </c>
      <c r="AT979" s="183" t="s">
        <v>1817</v>
      </c>
      <c r="AU979" s="183" t="str">
        <f t="shared" si="30"/>
        <v>BP1</v>
      </c>
      <c r="AV979" s="324">
        <f t="shared" si="31"/>
        <v>135000000</v>
      </c>
    </row>
    <row r="980" spans="1:48" x14ac:dyDescent="0.25">
      <c r="A980" s="319" t="s">
        <v>1867</v>
      </c>
      <c r="B980" s="319" t="s">
        <v>1823</v>
      </c>
      <c r="C980" s="319" t="s">
        <v>1868</v>
      </c>
      <c r="D980" s="319" t="s">
        <v>1869</v>
      </c>
      <c r="E980" s="320">
        <v>45707</v>
      </c>
      <c r="F980" s="319" t="s">
        <v>3873</v>
      </c>
      <c r="G980" s="319" t="s">
        <v>1633</v>
      </c>
      <c r="H980" s="319" t="s">
        <v>3295</v>
      </c>
      <c r="I980" s="319" t="s">
        <v>3874</v>
      </c>
      <c r="J980" s="319" t="s">
        <v>1633</v>
      </c>
      <c r="K980" s="319" t="s">
        <v>1635</v>
      </c>
      <c r="L980" s="320">
        <v>45707</v>
      </c>
      <c r="M980" s="319" t="s">
        <v>2230</v>
      </c>
      <c r="N980" s="319" t="s">
        <v>1633</v>
      </c>
      <c r="O980" s="320"/>
      <c r="P980" s="319" t="s">
        <v>3641</v>
      </c>
      <c r="Q980" s="319" t="s">
        <v>89</v>
      </c>
      <c r="R980" s="321">
        <v>224.51</v>
      </c>
      <c r="S980" s="319" t="s">
        <v>89</v>
      </c>
      <c r="T980" s="321">
        <v>224.51</v>
      </c>
      <c r="U980" s="319" t="s">
        <v>328</v>
      </c>
      <c r="V980" s="319" t="s">
        <v>93</v>
      </c>
      <c r="W980" s="319" t="s">
        <v>1633</v>
      </c>
      <c r="X980" s="319" t="s">
        <v>1633</v>
      </c>
      <c r="Y980" s="319" t="s">
        <v>1633</v>
      </c>
      <c r="Z980" s="319" t="s">
        <v>1633</v>
      </c>
      <c r="AA980" s="319" t="s">
        <v>1874</v>
      </c>
      <c r="AB980" s="319" t="s">
        <v>1633</v>
      </c>
      <c r="AC980" s="320">
        <v>45707</v>
      </c>
      <c r="AD980" s="319"/>
      <c r="AE980" s="319"/>
      <c r="AF980" s="319" t="s">
        <v>1633</v>
      </c>
      <c r="AG980" s="319" t="s">
        <v>1633</v>
      </c>
      <c r="AH980" s="319" t="s">
        <v>3642</v>
      </c>
      <c r="AI980" s="319" t="s">
        <v>3643</v>
      </c>
      <c r="AJ980" s="322">
        <v>10</v>
      </c>
      <c r="AK980" s="319" t="s">
        <v>1709</v>
      </c>
      <c r="AL980" s="323" t="s">
        <v>1877</v>
      </c>
      <c r="AM980" s="319" t="s">
        <v>3875</v>
      </c>
      <c r="AN980" s="319" t="s">
        <v>3876</v>
      </c>
      <c r="AO980" s="319" t="s">
        <v>1633</v>
      </c>
      <c r="AP980" s="183" t="s">
        <v>1880</v>
      </c>
      <c r="AQ980" s="183" t="s">
        <v>2113</v>
      </c>
      <c r="AS980" s="183" t="s">
        <v>1634</v>
      </c>
      <c r="AT980" s="183" t="s">
        <v>1817</v>
      </c>
      <c r="AU980" s="183" t="str">
        <f t="shared" si="30"/>
        <v>BP1</v>
      </c>
      <c r="AV980" s="324">
        <f t="shared" si="31"/>
        <v>3704415</v>
      </c>
    </row>
    <row r="981" spans="1:48" x14ac:dyDescent="0.25">
      <c r="A981" s="319" t="s">
        <v>1867</v>
      </c>
      <c r="B981" s="319" t="s">
        <v>1823</v>
      </c>
      <c r="C981" s="319" t="s">
        <v>1868</v>
      </c>
      <c r="D981" s="319" t="s">
        <v>1869</v>
      </c>
      <c r="E981" s="320">
        <v>45707</v>
      </c>
      <c r="F981" s="319" t="s">
        <v>3873</v>
      </c>
      <c r="G981" s="319" t="s">
        <v>1633</v>
      </c>
      <c r="H981" s="319" t="s">
        <v>3295</v>
      </c>
      <c r="I981" s="319" t="s">
        <v>3874</v>
      </c>
      <c r="J981" s="319" t="s">
        <v>1633</v>
      </c>
      <c r="K981" s="319" t="s">
        <v>1635</v>
      </c>
      <c r="L981" s="320">
        <v>45707</v>
      </c>
      <c r="M981" s="319" t="s">
        <v>2230</v>
      </c>
      <c r="N981" s="319" t="s">
        <v>1633</v>
      </c>
      <c r="O981" s="320"/>
      <c r="P981" s="319" t="s">
        <v>3641</v>
      </c>
      <c r="Q981" s="319" t="s">
        <v>89</v>
      </c>
      <c r="R981" s="321">
        <v>145.43</v>
      </c>
      <c r="S981" s="319" t="s">
        <v>89</v>
      </c>
      <c r="T981" s="321">
        <v>145.43</v>
      </c>
      <c r="U981" s="319" t="s">
        <v>328</v>
      </c>
      <c r="V981" s="319" t="s">
        <v>93</v>
      </c>
      <c r="W981" s="319" t="s">
        <v>1633</v>
      </c>
      <c r="X981" s="319" t="s">
        <v>1633</v>
      </c>
      <c r="Y981" s="319" t="s">
        <v>1633</v>
      </c>
      <c r="Z981" s="319" t="s">
        <v>1633</v>
      </c>
      <c r="AA981" s="319" t="s">
        <v>1874</v>
      </c>
      <c r="AB981" s="319" t="s">
        <v>1633</v>
      </c>
      <c r="AC981" s="320">
        <v>45707</v>
      </c>
      <c r="AD981" s="319"/>
      <c r="AE981" s="319"/>
      <c r="AF981" s="319" t="s">
        <v>1633</v>
      </c>
      <c r="AG981" s="319" t="s">
        <v>1633</v>
      </c>
      <c r="AH981" s="319" t="s">
        <v>3642</v>
      </c>
      <c r="AI981" s="319" t="s">
        <v>3643</v>
      </c>
      <c r="AJ981" s="322">
        <v>10</v>
      </c>
      <c r="AK981" s="319" t="s">
        <v>1709</v>
      </c>
      <c r="AL981" s="323" t="s">
        <v>1877</v>
      </c>
      <c r="AM981" s="319" t="s">
        <v>3877</v>
      </c>
      <c r="AN981" s="319" t="s">
        <v>3878</v>
      </c>
      <c r="AO981" s="319" t="s">
        <v>1633</v>
      </c>
      <c r="AP981" s="183" t="s">
        <v>1880</v>
      </c>
      <c r="AQ981" s="183" t="s">
        <v>2113</v>
      </c>
      <c r="AS981" s="183" t="s">
        <v>1634</v>
      </c>
      <c r="AT981" s="183" t="s">
        <v>1817</v>
      </c>
      <c r="AU981" s="183" t="str">
        <f t="shared" si="30"/>
        <v>BP1</v>
      </c>
      <c r="AV981" s="324">
        <f t="shared" si="31"/>
        <v>2399595</v>
      </c>
    </row>
    <row r="982" spans="1:48" x14ac:dyDescent="0.25">
      <c r="A982" s="319" t="s">
        <v>1867</v>
      </c>
      <c r="B982" s="319" t="s">
        <v>1823</v>
      </c>
      <c r="C982" s="319" t="s">
        <v>1868</v>
      </c>
      <c r="D982" s="319" t="s">
        <v>1869</v>
      </c>
      <c r="E982" s="320">
        <v>45707</v>
      </c>
      <c r="F982" s="319" t="s">
        <v>3879</v>
      </c>
      <c r="G982" s="319" t="s">
        <v>1633</v>
      </c>
      <c r="H982" s="319" t="s">
        <v>3295</v>
      </c>
      <c r="I982" s="319" t="s">
        <v>3874</v>
      </c>
      <c r="J982" s="319" t="s">
        <v>1633</v>
      </c>
      <c r="K982" s="319" t="s">
        <v>1635</v>
      </c>
      <c r="L982" s="320">
        <v>45707</v>
      </c>
      <c r="M982" s="319" t="s">
        <v>2230</v>
      </c>
      <c r="N982" s="319" t="s">
        <v>1633</v>
      </c>
      <c r="O982" s="320"/>
      <c r="P982" s="319" t="s">
        <v>3641</v>
      </c>
      <c r="Q982" s="319" t="s">
        <v>89</v>
      </c>
      <c r="R982" s="321">
        <v>5.0999999999999996</v>
      </c>
      <c r="S982" s="319" t="s">
        <v>89</v>
      </c>
      <c r="T982" s="321">
        <v>5.0999999999999996</v>
      </c>
      <c r="U982" s="319" t="s">
        <v>328</v>
      </c>
      <c r="V982" s="319" t="s">
        <v>93</v>
      </c>
      <c r="W982" s="319" t="s">
        <v>1633</v>
      </c>
      <c r="X982" s="319" t="s">
        <v>1633</v>
      </c>
      <c r="Y982" s="319" t="s">
        <v>1633</v>
      </c>
      <c r="Z982" s="319" t="s">
        <v>1633</v>
      </c>
      <c r="AA982" s="319" t="s">
        <v>1874</v>
      </c>
      <c r="AB982" s="319" t="s">
        <v>1633</v>
      </c>
      <c r="AC982" s="320">
        <v>45707</v>
      </c>
      <c r="AD982" s="319"/>
      <c r="AE982" s="319"/>
      <c r="AF982" s="319" t="s">
        <v>1633</v>
      </c>
      <c r="AG982" s="319" t="s">
        <v>1633</v>
      </c>
      <c r="AH982" s="319" t="s">
        <v>3642</v>
      </c>
      <c r="AI982" s="319" t="s">
        <v>3643</v>
      </c>
      <c r="AJ982" s="322">
        <v>1</v>
      </c>
      <c r="AK982" s="319" t="s">
        <v>2365</v>
      </c>
      <c r="AL982" s="323" t="s">
        <v>1877</v>
      </c>
      <c r="AM982" s="319" t="s">
        <v>3880</v>
      </c>
      <c r="AN982" s="319" t="s">
        <v>3881</v>
      </c>
      <c r="AO982" s="319" t="s">
        <v>1633</v>
      </c>
      <c r="AP982" s="183" t="s">
        <v>1880</v>
      </c>
      <c r="AQ982" s="183" t="s">
        <v>2113</v>
      </c>
      <c r="AS982" s="183" t="s">
        <v>1634</v>
      </c>
      <c r="AT982" s="183" t="s">
        <v>1817</v>
      </c>
      <c r="AU982" s="183" t="str">
        <f t="shared" si="30"/>
        <v>BP1</v>
      </c>
      <c r="AV982" s="324">
        <f t="shared" si="31"/>
        <v>84150</v>
      </c>
    </row>
    <row r="983" spans="1:48" x14ac:dyDescent="0.25">
      <c r="A983" s="319" t="s">
        <v>1867</v>
      </c>
      <c r="B983" s="319" t="s">
        <v>1823</v>
      </c>
      <c r="C983" s="319" t="s">
        <v>1868</v>
      </c>
      <c r="D983" s="319" t="s">
        <v>1869</v>
      </c>
      <c r="E983" s="320">
        <v>45707</v>
      </c>
      <c r="F983" s="319" t="s">
        <v>3882</v>
      </c>
      <c r="G983" s="319" t="s">
        <v>1633</v>
      </c>
      <c r="H983" s="319" t="s">
        <v>3295</v>
      </c>
      <c r="I983" s="319" t="s">
        <v>3874</v>
      </c>
      <c r="J983" s="319" t="s">
        <v>1633</v>
      </c>
      <c r="K983" s="319" t="s">
        <v>1635</v>
      </c>
      <c r="L983" s="320">
        <v>45707</v>
      </c>
      <c r="M983" s="319" t="s">
        <v>2230</v>
      </c>
      <c r="N983" s="319" t="s">
        <v>1633</v>
      </c>
      <c r="O983" s="320"/>
      <c r="P983" s="319" t="s">
        <v>3641</v>
      </c>
      <c r="Q983" s="319" t="s">
        <v>89</v>
      </c>
      <c r="R983" s="321">
        <v>25.51</v>
      </c>
      <c r="S983" s="319" t="s">
        <v>89</v>
      </c>
      <c r="T983" s="321">
        <v>25.51</v>
      </c>
      <c r="U983" s="319" t="s">
        <v>328</v>
      </c>
      <c r="V983" s="319" t="s">
        <v>93</v>
      </c>
      <c r="W983" s="319" t="s">
        <v>1633</v>
      </c>
      <c r="X983" s="319" t="s">
        <v>1633</v>
      </c>
      <c r="Y983" s="319" t="s">
        <v>1633</v>
      </c>
      <c r="Z983" s="319" t="s">
        <v>1633</v>
      </c>
      <c r="AA983" s="319" t="s">
        <v>1874</v>
      </c>
      <c r="AB983" s="319" t="s">
        <v>1633</v>
      </c>
      <c r="AC983" s="320">
        <v>45707</v>
      </c>
      <c r="AD983" s="319"/>
      <c r="AE983" s="319"/>
      <c r="AF983" s="319" t="s">
        <v>1633</v>
      </c>
      <c r="AG983" s="319" t="s">
        <v>1633</v>
      </c>
      <c r="AH983" s="319" t="s">
        <v>3642</v>
      </c>
      <c r="AI983" s="319" t="s">
        <v>3643</v>
      </c>
      <c r="AJ983" s="322">
        <v>1</v>
      </c>
      <c r="AK983" s="319" t="s">
        <v>2365</v>
      </c>
      <c r="AL983" s="323" t="s">
        <v>1877</v>
      </c>
      <c r="AM983" s="319" t="s">
        <v>3883</v>
      </c>
      <c r="AN983" s="319" t="s">
        <v>3884</v>
      </c>
      <c r="AO983" s="319" t="s">
        <v>1633</v>
      </c>
      <c r="AP983" s="183" t="s">
        <v>1880</v>
      </c>
      <c r="AQ983" s="183" t="s">
        <v>2113</v>
      </c>
      <c r="AS983" s="183" t="s">
        <v>1634</v>
      </c>
      <c r="AT983" s="183" t="s">
        <v>1817</v>
      </c>
      <c r="AU983" s="183" t="str">
        <f t="shared" si="30"/>
        <v>BP1</v>
      </c>
      <c r="AV983" s="324">
        <f t="shared" si="31"/>
        <v>420915</v>
      </c>
    </row>
    <row r="984" spans="1:48" x14ac:dyDescent="0.25">
      <c r="A984" s="319" t="s">
        <v>1867</v>
      </c>
      <c r="B984" s="319" t="s">
        <v>1823</v>
      </c>
      <c r="C984" s="319" t="s">
        <v>1868</v>
      </c>
      <c r="D984" s="319" t="s">
        <v>1869</v>
      </c>
      <c r="E984" s="320">
        <v>45707</v>
      </c>
      <c r="F984" s="319" t="s">
        <v>3885</v>
      </c>
      <c r="G984" s="319" t="s">
        <v>1633</v>
      </c>
      <c r="H984" s="319" t="s">
        <v>3295</v>
      </c>
      <c r="I984" s="319" t="s">
        <v>3874</v>
      </c>
      <c r="J984" s="319" t="s">
        <v>1633</v>
      </c>
      <c r="K984" s="319" t="s">
        <v>1635</v>
      </c>
      <c r="L984" s="320">
        <v>45707</v>
      </c>
      <c r="M984" s="319" t="s">
        <v>2230</v>
      </c>
      <c r="N984" s="319" t="s">
        <v>1633</v>
      </c>
      <c r="O984" s="320"/>
      <c r="P984" s="319" t="s">
        <v>3641</v>
      </c>
      <c r="Q984" s="319" t="s">
        <v>89</v>
      </c>
      <c r="R984" s="321">
        <v>19.73</v>
      </c>
      <c r="S984" s="319" t="s">
        <v>89</v>
      </c>
      <c r="T984" s="321">
        <v>19.73</v>
      </c>
      <c r="U984" s="319" t="s">
        <v>328</v>
      </c>
      <c r="V984" s="319" t="s">
        <v>93</v>
      </c>
      <c r="W984" s="319" t="s">
        <v>1633</v>
      </c>
      <c r="X984" s="319" t="s">
        <v>1633</v>
      </c>
      <c r="Y984" s="319" t="s">
        <v>1633</v>
      </c>
      <c r="Z984" s="319" t="s">
        <v>1633</v>
      </c>
      <c r="AA984" s="319" t="s">
        <v>1874</v>
      </c>
      <c r="AB984" s="319" t="s">
        <v>1633</v>
      </c>
      <c r="AC984" s="320">
        <v>45707</v>
      </c>
      <c r="AD984" s="319"/>
      <c r="AE984" s="319"/>
      <c r="AF984" s="319" t="s">
        <v>1633</v>
      </c>
      <c r="AG984" s="319" t="s">
        <v>1633</v>
      </c>
      <c r="AH984" s="319" t="s">
        <v>3642</v>
      </c>
      <c r="AI984" s="319" t="s">
        <v>3643</v>
      </c>
      <c r="AJ984" s="322">
        <v>1</v>
      </c>
      <c r="AK984" s="319" t="s">
        <v>1709</v>
      </c>
      <c r="AL984" s="323" t="s">
        <v>1877</v>
      </c>
      <c r="AM984" s="319" t="s">
        <v>2021</v>
      </c>
      <c r="AN984" s="319" t="s">
        <v>2022</v>
      </c>
      <c r="AO984" s="319" t="s">
        <v>1633</v>
      </c>
      <c r="AP984" s="183" t="s">
        <v>1880</v>
      </c>
      <c r="AQ984" s="183" t="s">
        <v>2113</v>
      </c>
      <c r="AS984" s="183" t="s">
        <v>1634</v>
      </c>
      <c r="AT984" s="183" t="s">
        <v>1817</v>
      </c>
      <c r="AU984" s="183" t="str">
        <f t="shared" si="30"/>
        <v>BP1</v>
      </c>
      <c r="AV984" s="324">
        <f t="shared" si="31"/>
        <v>325545</v>
      </c>
    </row>
    <row r="985" spans="1:48" x14ac:dyDescent="0.25">
      <c r="A985" s="319" t="s">
        <v>1867</v>
      </c>
      <c r="B985" s="319" t="s">
        <v>1823</v>
      </c>
      <c r="C985" s="319" t="s">
        <v>1868</v>
      </c>
      <c r="D985" s="319" t="s">
        <v>1869</v>
      </c>
      <c r="E985" s="320">
        <v>45707</v>
      </c>
      <c r="F985" s="319" t="s">
        <v>3886</v>
      </c>
      <c r="G985" s="319" t="s">
        <v>1633</v>
      </c>
      <c r="H985" s="319" t="s">
        <v>3295</v>
      </c>
      <c r="I985" s="319" t="s">
        <v>3874</v>
      </c>
      <c r="J985" s="319" t="s">
        <v>1633</v>
      </c>
      <c r="K985" s="319" t="s">
        <v>1635</v>
      </c>
      <c r="L985" s="320">
        <v>45707</v>
      </c>
      <c r="M985" s="319" t="s">
        <v>2230</v>
      </c>
      <c r="N985" s="319" t="s">
        <v>1633</v>
      </c>
      <c r="O985" s="320"/>
      <c r="P985" s="319" t="s">
        <v>3641</v>
      </c>
      <c r="Q985" s="319" t="s">
        <v>89</v>
      </c>
      <c r="R985" s="321">
        <v>1.61</v>
      </c>
      <c r="S985" s="319" t="s">
        <v>89</v>
      </c>
      <c r="T985" s="321">
        <v>1.61</v>
      </c>
      <c r="U985" s="319" t="s">
        <v>328</v>
      </c>
      <c r="V985" s="319" t="s">
        <v>93</v>
      </c>
      <c r="W985" s="319" t="s">
        <v>1633</v>
      </c>
      <c r="X985" s="319" t="s">
        <v>1633</v>
      </c>
      <c r="Y985" s="319" t="s">
        <v>1633</v>
      </c>
      <c r="Z985" s="319" t="s">
        <v>1633</v>
      </c>
      <c r="AA985" s="319" t="s">
        <v>1874</v>
      </c>
      <c r="AB985" s="319" t="s">
        <v>1633</v>
      </c>
      <c r="AC985" s="320">
        <v>45707</v>
      </c>
      <c r="AD985" s="319"/>
      <c r="AE985" s="319"/>
      <c r="AF985" s="319" t="s">
        <v>1633</v>
      </c>
      <c r="AG985" s="319" t="s">
        <v>1633</v>
      </c>
      <c r="AH985" s="319" t="s">
        <v>3642</v>
      </c>
      <c r="AI985" s="319" t="s">
        <v>3643</v>
      </c>
      <c r="AJ985" s="322">
        <v>100</v>
      </c>
      <c r="AK985" s="319" t="s">
        <v>1709</v>
      </c>
      <c r="AL985" s="323" t="s">
        <v>1877</v>
      </c>
      <c r="AM985" s="319" t="s">
        <v>2068</v>
      </c>
      <c r="AN985" s="319" t="s">
        <v>2069</v>
      </c>
      <c r="AO985" s="319" t="s">
        <v>1633</v>
      </c>
      <c r="AP985" s="183" t="s">
        <v>1880</v>
      </c>
      <c r="AQ985" s="183" t="s">
        <v>2113</v>
      </c>
      <c r="AS985" s="183" t="s">
        <v>1634</v>
      </c>
      <c r="AT985" s="183" t="s">
        <v>1817</v>
      </c>
      <c r="AU985" s="183" t="str">
        <f t="shared" si="30"/>
        <v>BP1</v>
      </c>
      <c r="AV985" s="324">
        <f t="shared" si="31"/>
        <v>26565</v>
      </c>
    </row>
    <row r="986" spans="1:48" x14ac:dyDescent="0.25">
      <c r="A986" s="319" t="s">
        <v>1867</v>
      </c>
      <c r="B986" s="319" t="s">
        <v>1823</v>
      </c>
      <c r="C986" s="319" t="s">
        <v>1868</v>
      </c>
      <c r="D986" s="319" t="s">
        <v>1888</v>
      </c>
      <c r="E986" s="320">
        <v>45708</v>
      </c>
      <c r="F986" s="319" t="s">
        <v>1633</v>
      </c>
      <c r="G986" s="319" t="s">
        <v>1633</v>
      </c>
      <c r="H986" s="319" t="s">
        <v>3240</v>
      </c>
      <c r="I986" s="319" t="s">
        <v>3887</v>
      </c>
      <c r="J986" s="319" t="s">
        <v>1633</v>
      </c>
      <c r="K986" s="319" t="s">
        <v>454</v>
      </c>
      <c r="L986" s="320">
        <v>45708</v>
      </c>
      <c r="M986" s="319" t="s">
        <v>2234</v>
      </c>
      <c r="N986" s="319" t="s">
        <v>2238</v>
      </c>
      <c r="O986" s="320"/>
      <c r="P986" s="319" t="s">
        <v>3641</v>
      </c>
      <c r="Q986" s="319" t="s">
        <v>1534</v>
      </c>
      <c r="R986" s="322">
        <v>105700000</v>
      </c>
      <c r="S986" s="319" t="s">
        <v>89</v>
      </c>
      <c r="T986" s="321">
        <v>6465.23</v>
      </c>
      <c r="U986" s="319" t="s">
        <v>328</v>
      </c>
      <c r="V986" s="319" t="s">
        <v>93</v>
      </c>
      <c r="W986" s="319" t="s">
        <v>1633</v>
      </c>
      <c r="X986" s="319" t="s">
        <v>1633</v>
      </c>
      <c r="Y986" s="319" t="s">
        <v>1633</v>
      </c>
      <c r="Z986" s="319" t="s">
        <v>1633</v>
      </c>
      <c r="AA986" s="319" t="s">
        <v>1874</v>
      </c>
      <c r="AB986" s="319" t="s">
        <v>1633</v>
      </c>
      <c r="AC986" s="320">
        <v>45708</v>
      </c>
      <c r="AD986" s="319"/>
      <c r="AE986" s="319"/>
      <c r="AF986" s="319" t="s">
        <v>1633</v>
      </c>
      <c r="AG986" s="319" t="s">
        <v>2239</v>
      </c>
      <c r="AH986" s="319" t="s">
        <v>3642</v>
      </c>
      <c r="AI986" s="319" t="s">
        <v>3643</v>
      </c>
      <c r="AJ986" s="322">
        <v>1</v>
      </c>
      <c r="AK986" s="319" t="s">
        <v>1709</v>
      </c>
      <c r="AL986" s="323" t="s">
        <v>1877</v>
      </c>
      <c r="AM986" s="319" t="s">
        <v>1633</v>
      </c>
      <c r="AN986" s="319" t="s">
        <v>1633</v>
      </c>
      <c r="AO986" s="319" t="s">
        <v>1633</v>
      </c>
      <c r="AP986" s="183" t="s">
        <v>1880</v>
      </c>
      <c r="AQ986" s="183" t="s">
        <v>2113</v>
      </c>
      <c r="AS986" s="183" t="s">
        <v>1641</v>
      </c>
      <c r="AT986" s="183" t="s">
        <v>1817</v>
      </c>
      <c r="AU986" s="183" t="str">
        <f t="shared" si="30"/>
        <v>BP1</v>
      </c>
      <c r="AV986" s="324">
        <f t="shared" si="31"/>
        <v>105700000</v>
      </c>
    </row>
    <row r="987" spans="1:48" x14ac:dyDescent="0.25">
      <c r="A987" s="319" t="s">
        <v>1867</v>
      </c>
      <c r="B987" s="319" t="s">
        <v>1823</v>
      </c>
      <c r="C987" s="319" t="s">
        <v>1868</v>
      </c>
      <c r="D987" s="319" t="s">
        <v>1888</v>
      </c>
      <c r="E987" s="320">
        <v>45708</v>
      </c>
      <c r="F987" s="319" t="s">
        <v>1633</v>
      </c>
      <c r="G987" s="319" t="s">
        <v>1633</v>
      </c>
      <c r="H987" s="319" t="s">
        <v>3240</v>
      </c>
      <c r="I987" s="319" t="s">
        <v>3888</v>
      </c>
      <c r="J987" s="319" t="s">
        <v>1633</v>
      </c>
      <c r="K987" s="319" t="s">
        <v>454</v>
      </c>
      <c r="L987" s="320">
        <v>45708</v>
      </c>
      <c r="M987" s="319" t="s">
        <v>2234</v>
      </c>
      <c r="N987" s="319" t="s">
        <v>3889</v>
      </c>
      <c r="O987" s="320"/>
      <c r="P987" s="319" t="s">
        <v>3641</v>
      </c>
      <c r="Q987" s="319" t="s">
        <v>1534</v>
      </c>
      <c r="R987" s="322">
        <v>1750000</v>
      </c>
      <c r="S987" s="319" t="s">
        <v>89</v>
      </c>
      <c r="T987" s="321">
        <v>107.04</v>
      </c>
      <c r="U987" s="319" t="s">
        <v>328</v>
      </c>
      <c r="V987" s="319" t="s">
        <v>93</v>
      </c>
      <c r="W987" s="319" t="s">
        <v>1633</v>
      </c>
      <c r="X987" s="319" t="s">
        <v>1633</v>
      </c>
      <c r="Y987" s="319" t="s">
        <v>1633</v>
      </c>
      <c r="Z987" s="319" t="s">
        <v>1633</v>
      </c>
      <c r="AA987" s="319" t="s">
        <v>1874</v>
      </c>
      <c r="AB987" s="319" t="s">
        <v>1633</v>
      </c>
      <c r="AC987" s="320">
        <v>45708</v>
      </c>
      <c r="AD987" s="319"/>
      <c r="AE987" s="319"/>
      <c r="AF987" s="319" t="s">
        <v>1633</v>
      </c>
      <c r="AG987" s="319" t="s">
        <v>3890</v>
      </c>
      <c r="AH987" s="319" t="s">
        <v>3642</v>
      </c>
      <c r="AI987" s="319" t="s">
        <v>3643</v>
      </c>
      <c r="AJ987" s="322">
        <v>1</v>
      </c>
      <c r="AK987" s="319" t="s">
        <v>2007</v>
      </c>
      <c r="AL987" s="323" t="s">
        <v>1877</v>
      </c>
      <c r="AM987" s="319" t="s">
        <v>1633</v>
      </c>
      <c r="AN987" s="319" t="s">
        <v>1633</v>
      </c>
      <c r="AO987" s="319" t="s">
        <v>1633</v>
      </c>
      <c r="AP987" s="183" t="s">
        <v>1880</v>
      </c>
      <c r="AQ987" s="183" t="s">
        <v>2113</v>
      </c>
      <c r="AS987" s="183" t="s">
        <v>1641</v>
      </c>
      <c r="AT987" s="183" t="s">
        <v>1817</v>
      </c>
      <c r="AU987" s="183" t="str">
        <f t="shared" si="30"/>
        <v>BP1</v>
      </c>
      <c r="AV987" s="324">
        <f t="shared" si="31"/>
        <v>1750000</v>
      </c>
    </row>
    <row r="988" spans="1:48" x14ac:dyDescent="0.25">
      <c r="A988" s="319" t="s">
        <v>1867</v>
      </c>
      <c r="B988" s="319" t="s">
        <v>1823</v>
      </c>
      <c r="C988" s="319" t="s">
        <v>1868</v>
      </c>
      <c r="D988" s="319" t="s">
        <v>1888</v>
      </c>
      <c r="E988" s="320">
        <v>45708</v>
      </c>
      <c r="F988" s="319" t="s">
        <v>1633</v>
      </c>
      <c r="G988" s="319" t="s">
        <v>1633</v>
      </c>
      <c r="H988" s="319" t="s">
        <v>3240</v>
      </c>
      <c r="I988" s="319" t="s">
        <v>3891</v>
      </c>
      <c r="J988" s="319" t="s">
        <v>1633</v>
      </c>
      <c r="K988" s="319" t="s">
        <v>454</v>
      </c>
      <c r="L988" s="320">
        <v>45708</v>
      </c>
      <c r="M988" s="319" t="s">
        <v>2234</v>
      </c>
      <c r="N988" s="319" t="s">
        <v>3892</v>
      </c>
      <c r="O988" s="320"/>
      <c r="P988" s="319" t="s">
        <v>3641</v>
      </c>
      <c r="Q988" s="319" t="s">
        <v>1534</v>
      </c>
      <c r="R988" s="322">
        <v>430000</v>
      </c>
      <c r="S988" s="319" t="s">
        <v>89</v>
      </c>
      <c r="T988" s="321">
        <v>26.3</v>
      </c>
      <c r="U988" s="319" t="s">
        <v>328</v>
      </c>
      <c r="V988" s="319" t="s">
        <v>93</v>
      </c>
      <c r="W988" s="319" t="s">
        <v>1633</v>
      </c>
      <c r="X988" s="319" t="s">
        <v>1633</v>
      </c>
      <c r="Y988" s="319" t="s">
        <v>1633</v>
      </c>
      <c r="Z988" s="319" t="s">
        <v>1633</v>
      </c>
      <c r="AA988" s="319" t="s">
        <v>1874</v>
      </c>
      <c r="AB988" s="319" t="s">
        <v>1633</v>
      </c>
      <c r="AC988" s="320">
        <v>45708</v>
      </c>
      <c r="AD988" s="319"/>
      <c r="AE988" s="319"/>
      <c r="AF988" s="319" t="s">
        <v>1633</v>
      </c>
      <c r="AG988" s="319" t="s">
        <v>3893</v>
      </c>
      <c r="AH988" s="319" t="s">
        <v>3642</v>
      </c>
      <c r="AI988" s="319" t="s">
        <v>3643</v>
      </c>
      <c r="AJ988" s="322">
        <v>20</v>
      </c>
      <c r="AK988" s="319" t="s">
        <v>1935</v>
      </c>
      <c r="AL988" s="323" t="s">
        <v>1877</v>
      </c>
      <c r="AM988" s="319" t="s">
        <v>1633</v>
      </c>
      <c r="AN988" s="319" t="s">
        <v>1633</v>
      </c>
      <c r="AO988" s="319" t="s">
        <v>1633</v>
      </c>
      <c r="AP988" s="183" t="s">
        <v>1880</v>
      </c>
      <c r="AQ988" s="183" t="s">
        <v>2113</v>
      </c>
      <c r="AS988" s="183" t="s">
        <v>1641</v>
      </c>
      <c r="AT988" s="183" t="s">
        <v>1817</v>
      </c>
      <c r="AU988" s="183" t="str">
        <f t="shared" si="30"/>
        <v>BP1</v>
      </c>
      <c r="AV988" s="324">
        <f t="shared" si="31"/>
        <v>430000</v>
      </c>
    </row>
    <row r="989" spans="1:48" x14ac:dyDescent="0.25">
      <c r="A989" s="319" t="s">
        <v>1867</v>
      </c>
      <c r="B989" s="319" t="s">
        <v>1823</v>
      </c>
      <c r="C989" s="319" t="s">
        <v>1868</v>
      </c>
      <c r="D989" s="319" t="s">
        <v>1888</v>
      </c>
      <c r="E989" s="320">
        <v>45708</v>
      </c>
      <c r="F989" s="319" t="s">
        <v>1633</v>
      </c>
      <c r="G989" s="319" t="s">
        <v>1633</v>
      </c>
      <c r="H989" s="319" t="s">
        <v>3240</v>
      </c>
      <c r="I989" s="319" t="s">
        <v>3894</v>
      </c>
      <c r="J989" s="319" t="s">
        <v>1633</v>
      </c>
      <c r="K989" s="319" t="s">
        <v>454</v>
      </c>
      <c r="L989" s="320">
        <v>45708</v>
      </c>
      <c r="M989" s="319" t="s">
        <v>2234</v>
      </c>
      <c r="N989" s="319" t="s">
        <v>3895</v>
      </c>
      <c r="O989" s="320"/>
      <c r="P989" s="319" t="s">
        <v>3641</v>
      </c>
      <c r="Q989" s="319" t="s">
        <v>1534</v>
      </c>
      <c r="R989" s="322">
        <v>7206400</v>
      </c>
      <c r="S989" s="319" t="s">
        <v>89</v>
      </c>
      <c r="T989" s="321">
        <v>440.79</v>
      </c>
      <c r="U989" s="319" t="s">
        <v>328</v>
      </c>
      <c r="V989" s="319" t="s">
        <v>93</v>
      </c>
      <c r="W989" s="319" t="s">
        <v>1633</v>
      </c>
      <c r="X989" s="319" t="s">
        <v>1633</v>
      </c>
      <c r="Y989" s="319" t="s">
        <v>1633</v>
      </c>
      <c r="Z989" s="319" t="s">
        <v>1633</v>
      </c>
      <c r="AA989" s="319" t="s">
        <v>1874</v>
      </c>
      <c r="AB989" s="319" t="s">
        <v>1633</v>
      </c>
      <c r="AC989" s="320">
        <v>45708</v>
      </c>
      <c r="AD989" s="319"/>
      <c r="AE989" s="319"/>
      <c r="AF989" s="319" t="s">
        <v>1633</v>
      </c>
      <c r="AG989" s="319" t="s">
        <v>3896</v>
      </c>
      <c r="AH989" s="319" t="s">
        <v>3642</v>
      </c>
      <c r="AI989" s="319" t="s">
        <v>3643</v>
      </c>
      <c r="AJ989" s="322">
        <v>2</v>
      </c>
      <c r="AK989" s="319" t="s">
        <v>1709</v>
      </c>
      <c r="AL989" s="323" t="s">
        <v>1877</v>
      </c>
      <c r="AM989" s="319" t="s">
        <v>1633</v>
      </c>
      <c r="AN989" s="319" t="s">
        <v>1633</v>
      </c>
      <c r="AO989" s="319" t="s">
        <v>1633</v>
      </c>
      <c r="AP989" s="183" t="s">
        <v>1880</v>
      </c>
      <c r="AQ989" s="183" t="s">
        <v>2113</v>
      </c>
      <c r="AS989" s="183" t="s">
        <v>1641</v>
      </c>
      <c r="AT989" s="183" t="s">
        <v>1817</v>
      </c>
      <c r="AU989" s="183" t="str">
        <f t="shared" si="30"/>
        <v>BP1</v>
      </c>
      <c r="AV989" s="324">
        <f t="shared" si="31"/>
        <v>7206400</v>
      </c>
    </row>
    <row r="990" spans="1:48" x14ac:dyDescent="0.25">
      <c r="A990" s="319" t="s">
        <v>1867</v>
      </c>
      <c r="B990" s="319" t="s">
        <v>1823</v>
      </c>
      <c r="C990" s="319" t="s">
        <v>1868</v>
      </c>
      <c r="D990" s="319" t="s">
        <v>1888</v>
      </c>
      <c r="E990" s="320">
        <v>45709</v>
      </c>
      <c r="F990" s="319" t="s">
        <v>1633</v>
      </c>
      <c r="G990" s="319" t="s">
        <v>1633</v>
      </c>
      <c r="H990" s="319" t="s">
        <v>3538</v>
      </c>
      <c r="I990" s="319" t="s">
        <v>3897</v>
      </c>
      <c r="J990" s="319" t="s">
        <v>1633</v>
      </c>
      <c r="K990" s="319" t="s">
        <v>1642</v>
      </c>
      <c r="L990" s="320">
        <v>45709</v>
      </c>
      <c r="M990" s="319" t="s">
        <v>2261</v>
      </c>
      <c r="N990" s="319" t="s">
        <v>3898</v>
      </c>
      <c r="O990" s="320"/>
      <c r="P990" s="319" t="s">
        <v>3641</v>
      </c>
      <c r="Q990" s="319" t="s">
        <v>1534</v>
      </c>
      <c r="R990" s="322">
        <v>1880000</v>
      </c>
      <c r="S990" s="319" t="s">
        <v>89</v>
      </c>
      <c r="T990" s="321">
        <v>114.99</v>
      </c>
      <c r="U990" s="319" t="s">
        <v>328</v>
      </c>
      <c r="V990" s="319" t="s">
        <v>93</v>
      </c>
      <c r="W990" s="319" t="s">
        <v>1633</v>
      </c>
      <c r="X990" s="319" t="s">
        <v>1633</v>
      </c>
      <c r="Y990" s="319" t="s">
        <v>1633</v>
      </c>
      <c r="Z990" s="319" t="s">
        <v>1633</v>
      </c>
      <c r="AA990" s="319" t="s">
        <v>1874</v>
      </c>
      <c r="AB990" s="319" t="s">
        <v>1633</v>
      </c>
      <c r="AC990" s="320">
        <v>45709</v>
      </c>
      <c r="AD990" s="319"/>
      <c r="AE990" s="319"/>
      <c r="AF990" s="319" t="s">
        <v>1633</v>
      </c>
      <c r="AG990" s="319" t="s">
        <v>3899</v>
      </c>
      <c r="AH990" s="319" t="s">
        <v>3642</v>
      </c>
      <c r="AI990" s="319" t="s">
        <v>3643</v>
      </c>
      <c r="AJ990" s="322">
        <v>1</v>
      </c>
      <c r="AK990" s="319" t="s">
        <v>1709</v>
      </c>
      <c r="AL990" s="323" t="s">
        <v>1877</v>
      </c>
      <c r="AM990" s="319" t="s">
        <v>1633</v>
      </c>
      <c r="AN990" s="319" t="s">
        <v>1633</v>
      </c>
      <c r="AO990" s="319" t="s">
        <v>1633</v>
      </c>
      <c r="AP990" s="183" t="s">
        <v>1880</v>
      </c>
      <c r="AQ990" s="183" t="s">
        <v>2113</v>
      </c>
      <c r="AS990" s="183" t="s">
        <v>1641</v>
      </c>
      <c r="AT990" s="183" t="s">
        <v>1817</v>
      </c>
      <c r="AU990" s="183" t="str">
        <f t="shared" si="30"/>
        <v>BP1</v>
      </c>
      <c r="AV990" s="324">
        <f t="shared" si="31"/>
        <v>1880000</v>
      </c>
    </row>
    <row r="991" spans="1:48" x14ac:dyDescent="0.25">
      <c r="A991" s="319" t="s">
        <v>1867</v>
      </c>
      <c r="B991" s="319" t="s">
        <v>1823</v>
      </c>
      <c r="C991" s="319" t="s">
        <v>1868</v>
      </c>
      <c r="D991" s="319" t="s">
        <v>1888</v>
      </c>
      <c r="E991" s="320">
        <v>45712</v>
      </c>
      <c r="F991" s="319" t="s">
        <v>1633</v>
      </c>
      <c r="G991" s="319" t="s">
        <v>1633</v>
      </c>
      <c r="H991" s="319" t="s">
        <v>3240</v>
      </c>
      <c r="I991" s="319" t="s">
        <v>3900</v>
      </c>
      <c r="J991" s="319" t="s">
        <v>1633</v>
      </c>
      <c r="K991" s="319" t="s">
        <v>454</v>
      </c>
      <c r="L991" s="320">
        <v>45712</v>
      </c>
      <c r="M991" s="319" t="s">
        <v>2297</v>
      </c>
      <c r="N991" s="319" t="s">
        <v>3901</v>
      </c>
      <c r="O991" s="320"/>
      <c r="P991" s="319" t="s">
        <v>3641</v>
      </c>
      <c r="Q991" s="319" t="s">
        <v>1534</v>
      </c>
      <c r="R991" s="322">
        <v>3912868</v>
      </c>
      <c r="S991" s="319" t="s">
        <v>89</v>
      </c>
      <c r="T991" s="321">
        <v>239.33</v>
      </c>
      <c r="U991" s="319" t="s">
        <v>328</v>
      </c>
      <c r="V991" s="319" t="s">
        <v>93</v>
      </c>
      <c r="W991" s="319" t="s">
        <v>1633</v>
      </c>
      <c r="X991" s="319" t="s">
        <v>1633</v>
      </c>
      <c r="Y991" s="319" t="s">
        <v>1633</v>
      </c>
      <c r="Z991" s="319" t="s">
        <v>1633</v>
      </c>
      <c r="AA991" s="319" t="s">
        <v>1874</v>
      </c>
      <c r="AB991" s="319" t="s">
        <v>1633</v>
      </c>
      <c r="AC991" s="320">
        <v>45712</v>
      </c>
      <c r="AD991" s="319"/>
      <c r="AE991" s="319"/>
      <c r="AF991" s="319" t="s">
        <v>1633</v>
      </c>
      <c r="AG991" s="319" t="s">
        <v>3902</v>
      </c>
      <c r="AH991" s="319" t="s">
        <v>3642</v>
      </c>
      <c r="AI991" s="319" t="s">
        <v>3643</v>
      </c>
      <c r="AJ991" s="322">
        <v>4</v>
      </c>
      <c r="AK991" s="319" t="s">
        <v>1709</v>
      </c>
      <c r="AL991" s="323" t="s">
        <v>1877</v>
      </c>
      <c r="AM991" s="319" t="s">
        <v>1633</v>
      </c>
      <c r="AN991" s="319" t="s">
        <v>1633</v>
      </c>
      <c r="AO991" s="319" t="s">
        <v>1633</v>
      </c>
      <c r="AP991" s="183" t="s">
        <v>1880</v>
      </c>
      <c r="AQ991" s="183" t="s">
        <v>2113</v>
      </c>
      <c r="AS991" s="183" t="s">
        <v>1641</v>
      </c>
      <c r="AT991" s="183" t="s">
        <v>1817</v>
      </c>
      <c r="AU991" s="183" t="str">
        <f t="shared" si="30"/>
        <v>BP1</v>
      </c>
      <c r="AV991" s="324">
        <f t="shared" si="31"/>
        <v>3912868</v>
      </c>
    </row>
    <row r="992" spans="1:48" x14ac:dyDescent="0.25">
      <c r="A992" s="319" t="s">
        <v>1867</v>
      </c>
      <c r="B992" s="319" t="s">
        <v>1823</v>
      </c>
      <c r="C992" s="319" t="s">
        <v>1868</v>
      </c>
      <c r="D992" s="319" t="s">
        <v>1869</v>
      </c>
      <c r="E992" s="320">
        <v>45712</v>
      </c>
      <c r="F992" s="319" t="s">
        <v>3903</v>
      </c>
      <c r="G992" s="319" t="s">
        <v>1633</v>
      </c>
      <c r="H992" s="319" t="s">
        <v>3295</v>
      </c>
      <c r="I992" s="319" t="s">
        <v>3904</v>
      </c>
      <c r="J992" s="319" t="s">
        <v>1633</v>
      </c>
      <c r="K992" s="319" t="s">
        <v>1635</v>
      </c>
      <c r="L992" s="320">
        <v>45712</v>
      </c>
      <c r="M992" s="319" t="s">
        <v>2297</v>
      </c>
      <c r="N992" s="319" t="s">
        <v>1633</v>
      </c>
      <c r="O992" s="320"/>
      <c r="P992" s="319" t="s">
        <v>3641</v>
      </c>
      <c r="Q992" s="319" t="s">
        <v>89</v>
      </c>
      <c r="R992" s="321">
        <v>9.85</v>
      </c>
      <c r="S992" s="319" t="s">
        <v>89</v>
      </c>
      <c r="T992" s="321">
        <v>9.85</v>
      </c>
      <c r="U992" s="319" t="s">
        <v>328</v>
      </c>
      <c r="V992" s="319" t="s">
        <v>93</v>
      </c>
      <c r="W992" s="319" t="s">
        <v>1633</v>
      </c>
      <c r="X992" s="319" t="s">
        <v>1633</v>
      </c>
      <c r="Y992" s="319" t="s">
        <v>1633</v>
      </c>
      <c r="Z992" s="319" t="s">
        <v>1633</v>
      </c>
      <c r="AA992" s="319" t="s">
        <v>1874</v>
      </c>
      <c r="AB992" s="319" t="s">
        <v>1633</v>
      </c>
      <c r="AC992" s="320">
        <v>45712</v>
      </c>
      <c r="AD992" s="319"/>
      <c r="AE992" s="319"/>
      <c r="AF992" s="319" t="s">
        <v>1633</v>
      </c>
      <c r="AG992" s="319" t="s">
        <v>1633</v>
      </c>
      <c r="AH992" s="319" t="s">
        <v>3642</v>
      </c>
      <c r="AI992" s="319" t="s">
        <v>3643</v>
      </c>
      <c r="AJ992" s="322">
        <v>7</v>
      </c>
      <c r="AK992" s="319" t="s">
        <v>1709</v>
      </c>
      <c r="AL992" s="323" t="s">
        <v>1877</v>
      </c>
      <c r="AM992" s="319" t="s">
        <v>2063</v>
      </c>
      <c r="AN992" s="319" t="s">
        <v>2064</v>
      </c>
      <c r="AO992" s="319" t="s">
        <v>1633</v>
      </c>
      <c r="AP992" s="183" t="s">
        <v>1880</v>
      </c>
      <c r="AQ992" s="183" t="s">
        <v>2113</v>
      </c>
      <c r="AS992" s="183" t="s">
        <v>1634</v>
      </c>
      <c r="AT992" s="183" t="s">
        <v>1817</v>
      </c>
      <c r="AU992" s="183" t="str">
        <f t="shared" si="30"/>
        <v>BP1</v>
      </c>
      <c r="AV992" s="324">
        <f t="shared" si="31"/>
        <v>162525</v>
      </c>
    </row>
    <row r="993" spans="1:48" x14ac:dyDescent="0.25">
      <c r="A993" s="319" t="s">
        <v>1867</v>
      </c>
      <c r="B993" s="319" t="s">
        <v>1823</v>
      </c>
      <c r="C993" s="319" t="s">
        <v>1868</v>
      </c>
      <c r="D993" s="319" t="s">
        <v>1869</v>
      </c>
      <c r="E993" s="320">
        <v>45712</v>
      </c>
      <c r="F993" s="319" t="s">
        <v>3905</v>
      </c>
      <c r="G993" s="319" t="s">
        <v>1633</v>
      </c>
      <c r="H993" s="319" t="s">
        <v>3295</v>
      </c>
      <c r="I993" s="319" t="s">
        <v>3904</v>
      </c>
      <c r="J993" s="319" t="s">
        <v>1633</v>
      </c>
      <c r="K993" s="319" t="s">
        <v>1635</v>
      </c>
      <c r="L993" s="320">
        <v>45712</v>
      </c>
      <c r="M993" s="319" t="s">
        <v>2297</v>
      </c>
      <c r="N993" s="319" t="s">
        <v>1633</v>
      </c>
      <c r="O993" s="320"/>
      <c r="P993" s="319" t="s">
        <v>3641</v>
      </c>
      <c r="Q993" s="319" t="s">
        <v>89</v>
      </c>
      <c r="R993" s="321">
        <v>5.58</v>
      </c>
      <c r="S993" s="319" t="s">
        <v>89</v>
      </c>
      <c r="T993" s="321">
        <v>5.58</v>
      </c>
      <c r="U993" s="319" t="s">
        <v>328</v>
      </c>
      <c r="V993" s="319" t="s">
        <v>93</v>
      </c>
      <c r="W993" s="319" t="s">
        <v>1633</v>
      </c>
      <c r="X993" s="319" t="s">
        <v>1633</v>
      </c>
      <c r="Y993" s="319" t="s">
        <v>1633</v>
      </c>
      <c r="Z993" s="319" t="s">
        <v>1633</v>
      </c>
      <c r="AA993" s="319" t="s">
        <v>1874</v>
      </c>
      <c r="AB993" s="319" t="s">
        <v>1633</v>
      </c>
      <c r="AC993" s="320">
        <v>45712</v>
      </c>
      <c r="AD993" s="319"/>
      <c r="AE993" s="319"/>
      <c r="AF993" s="319" t="s">
        <v>1633</v>
      </c>
      <c r="AG993" s="319" t="s">
        <v>1633</v>
      </c>
      <c r="AH993" s="319" t="s">
        <v>3642</v>
      </c>
      <c r="AI993" s="319" t="s">
        <v>3643</v>
      </c>
      <c r="AJ993" s="322">
        <v>20</v>
      </c>
      <c r="AK993" s="319" t="s">
        <v>1709</v>
      </c>
      <c r="AL993" s="323" t="s">
        <v>1877</v>
      </c>
      <c r="AM993" s="319" t="s">
        <v>2275</v>
      </c>
      <c r="AN993" s="319" t="s">
        <v>2276</v>
      </c>
      <c r="AO993" s="319" t="s">
        <v>1633</v>
      </c>
      <c r="AP993" s="183" t="s">
        <v>1880</v>
      </c>
      <c r="AQ993" s="183" t="s">
        <v>2113</v>
      </c>
      <c r="AS993" s="183" t="s">
        <v>1634</v>
      </c>
      <c r="AT993" s="183" t="s">
        <v>1817</v>
      </c>
      <c r="AU993" s="183" t="str">
        <f t="shared" si="30"/>
        <v>BP1</v>
      </c>
      <c r="AV993" s="324">
        <f t="shared" si="31"/>
        <v>92070</v>
      </c>
    </row>
    <row r="994" spans="1:48" x14ac:dyDescent="0.25">
      <c r="A994" s="319" t="s">
        <v>1867</v>
      </c>
      <c r="B994" s="319" t="s">
        <v>1823</v>
      </c>
      <c r="C994" s="319" t="s">
        <v>1868</v>
      </c>
      <c r="D994" s="319" t="s">
        <v>1869</v>
      </c>
      <c r="E994" s="320">
        <v>45712</v>
      </c>
      <c r="F994" s="319" t="s">
        <v>3905</v>
      </c>
      <c r="G994" s="319" t="s">
        <v>1633</v>
      </c>
      <c r="H994" s="319" t="s">
        <v>3295</v>
      </c>
      <c r="I994" s="319" t="s">
        <v>3904</v>
      </c>
      <c r="J994" s="319" t="s">
        <v>1633</v>
      </c>
      <c r="K994" s="319" t="s">
        <v>1635</v>
      </c>
      <c r="L994" s="320">
        <v>45712</v>
      </c>
      <c r="M994" s="319" t="s">
        <v>2297</v>
      </c>
      <c r="N994" s="319" t="s">
        <v>1633</v>
      </c>
      <c r="O994" s="320"/>
      <c r="P994" s="319" t="s">
        <v>3641</v>
      </c>
      <c r="Q994" s="319" t="s">
        <v>89</v>
      </c>
      <c r="R994" s="321">
        <v>2.57</v>
      </c>
      <c r="S994" s="319" t="s">
        <v>89</v>
      </c>
      <c r="T994" s="321">
        <v>2.57</v>
      </c>
      <c r="U994" s="319" t="s">
        <v>328</v>
      </c>
      <c r="V994" s="319" t="s">
        <v>93</v>
      </c>
      <c r="W994" s="319" t="s">
        <v>1633</v>
      </c>
      <c r="X994" s="319" t="s">
        <v>1633</v>
      </c>
      <c r="Y994" s="319" t="s">
        <v>1633</v>
      </c>
      <c r="Z994" s="319" t="s">
        <v>1633</v>
      </c>
      <c r="AA994" s="319" t="s">
        <v>1874</v>
      </c>
      <c r="AB994" s="319" t="s">
        <v>1633</v>
      </c>
      <c r="AC994" s="320">
        <v>45712</v>
      </c>
      <c r="AD994" s="319"/>
      <c r="AE994" s="319"/>
      <c r="AF994" s="319" t="s">
        <v>1633</v>
      </c>
      <c r="AG994" s="319" t="s">
        <v>1633</v>
      </c>
      <c r="AH994" s="319" t="s">
        <v>3642</v>
      </c>
      <c r="AI994" s="319" t="s">
        <v>3643</v>
      </c>
      <c r="AJ994" s="322">
        <v>200</v>
      </c>
      <c r="AK994" s="319" t="s">
        <v>1709</v>
      </c>
      <c r="AL994" s="323" t="s">
        <v>1877</v>
      </c>
      <c r="AM994" s="319" t="s">
        <v>2751</v>
      </c>
      <c r="AN994" s="319" t="s">
        <v>2752</v>
      </c>
      <c r="AO994" s="319" t="s">
        <v>1633</v>
      </c>
      <c r="AP994" s="183" t="s">
        <v>1880</v>
      </c>
      <c r="AQ994" s="183" t="s">
        <v>2113</v>
      </c>
      <c r="AS994" s="183" t="s">
        <v>1634</v>
      </c>
      <c r="AT994" s="183" t="s">
        <v>1817</v>
      </c>
      <c r="AU994" s="183" t="str">
        <f t="shared" si="30"/>
        <v>BP1</v>
      </c>
      <c r="AV994" s="324">
        <f t="shared" si="31"/>
        <v>42405</v>
      </c>
    </row>
    <row r="995" spans="1:48" x14ac:dyDescent="0.25">
      <c r="A995" s="319" t="s">
        <v>1867</v>
      </c>
      <c r="B995" s="319" t="s">
        <v>1823</v>
      </c>
      <c r="C995" s="319" t="s">
        <v>1868</v>
      </c>
      <c r="D995" s="319" t="s">
        <v>1888</v>
      </c>
      <c r="E995" s="320">
        <v>45713</v>
      </c>
      <c r="F995" s="319" t="s">
        <v>1633</v>
      </c>
      <c r="G995" s="319" t="s">
        <v>1633</v>
      </c>
      <c r="H995" s="319" t="s">
        <v>3240</v>
      </c>
      <c r="I995" s="319" t="s">
        <v>3906</v>
      </c>
      <c r="J995" s="319" t="s">
        <v>1633</v>
      </c>
      <c r="K995" s="319" t="s">
        <v>454</v>
      </c>
      <c r="L995" s="320">
        <v>45713</v>
      </c>
      <c r="M995" s="319" t="s">
        <v>2301</v>
      </c>
      <c r="N995" s="319" t="s">
        <v>3907</v>
      </c>
      <c r="O995" s="320"/>
      <c r="P995" s="319" t="s">
        <v>3641</v>
      </c>
      <c r="Q995" s="319" t="s">
        <v>1534</v>
      </c>
      <c r="R995" s="322">
        <v>1400000</v>
      </c>
      <c r="S995" s="319" t="s">
        <v>89</v>
      </c>
      <c r="T995" s="321">
        <v>85.63</v>
      </c>
      <c r="U995" s="319" t="s">
        <v>328</v>
      </c>
      <c r="V995" s="319" t="s">
        <v>93</v>
      </c>
      <c r="W995" s="319" t="s">
        <v>1633</v>
      </c>
      <c r="X995" s="319" t="s">
        <v>1633</v>
      </c>
      <c r="Y995" s="319" t="s">
        <v>1633</v>
      </c>
      <c r="Z995" s="319" t="s">
        <v>1633</v>
      </c>
      <c r="AA995" s="319" t="s">
        <v>1874</v>
      </c>
      <c r="AB995" s="319" t="s">
        <v>1633</v>
      </c>
      <c r="AC995" s="320">
        <v>45713</v>
      </c>
      <c r="AD995" s="319"/>
      <c r="AE995" s="319"/>
      <c r="AF995" s="319" t="s">
        <v>1633</v>
      </c>
      <c r="AG995" s="319" t="s">
        <v>3807</v>
      </c>
      <c r="AH995" s="319" t="s">
        <v>3642</v>
      </c>
      <c r="AI995" s="319" t="s">
        <v>3643</v>
      </c>
      <c r="AJ995" s="322">
        <v>2</v>
      </c>
      <c r="AK995" s="319" t="s">
        <v>1709</v>
      </c>
      <c r="AL995" s="323" t="s">
        <v>1877</v>
      </c>
      <c r="AM995" s="319" t="s">
        <v>1633</v>
      </c>
      <c r="AN995" s="319" t="s">
        <v>1633</v>
      </c>
      <c r="AO995" s="319" t="s">
        <v>1633</v>
      </c>
      <c r="AP995" s="183" t="s">
        <v>1880</v>
      </c>
      <c r="AQ995" s="183" t="s">
        <v>2113</v>
      </c>
      <c r="AS995" s="183" t="s">
        <v>1641</v>
      </c>
      <c r="AT995" s="183" t="s">
        <v>1817</v>
      </c>
      <c r="AU995" s="183" t="str">
        <f t="shared" si="30"/>
        <v>BP1</v>
      </c>
      <c r="AV995" s="324">
        <f t="shared" si="31"/>
        <v>1400000</v>
      </c>
    </row>
    <row r="996" spans="1:48" x14ac:dyDescent="0.25">
      <c r="A996" s="319" t="s">
        <v>1867</v>
      </c>
      <c r="B996" s="319" t="s">
        <v>1823</v>
      </c>
      <c r="C996" s="319" t="s">
        <v>1868</v>
      </c>
      <c r="D996" s="319" t="s">
        <v>1888</v>
      </c>
      <c r="E996" s="320">
        <v>45713</v>
      </c>
      <c r="F996" s="319" t="s">
        <v>1633</v>
      </c>
      <c r="G996" s="319" t="s">
        <v>1633</v>
      </c>
      <c r="H996" s="319" t="s">
        <v>3240</v>
      </c>
      <c r="I996" s="319" t="s">
        <v>2316</v>
      </c>
      <c r="J996" s="319" t="s">
        <v>1633</v>
      </c>
      <c r="K996" s="319" t="s">
        <v>454</v>
      </c>
      <c r="L996" s="320">
        <v>45713</v>
      </c>
      <c r="M996" s="319" t="s">
        <v>2301</v>
      </c>
      <c r="N996" s="319" t="s">
        <v>2317</v>
      </c>
      <c r="O996" s="320"/>
      <c r="P996" s="319" t="s">
        <v>3641</v>
      </c>
      <c r="Q996" s="319" t="s">
        <v>1534</v>
      </c>
      <c r="R996" s="322">
        <v>2520000</v>
      </c>
      <c r="S996" s="319" t="s">
        <v>89</v>
      </c>
      <c r="T996" s="321">
        <v>154.13999999999999</v>
      </c>
      <c r="U996" s="319" t="s">
        <v>328</v>
      </c>
      <c r="V996" s="319" t="s">
        <v>93</v>
      </c>
      <c r="W996" s="319" t="s">
        <v>1633</v>
      </c>
      <c r="X996" s="319" t="s">
        <v>1633</v>
      </c>
      <c r="Y996" s="319" t="s">
        <v>1633</v>
      </c>
      <c r="Z996" s="319" t="s">
        <v>1633</v>
      </c>
      <c r="AA996" s="319" t="s">
        <v>1874</v>
      </c>
      <c r="AB996" s="319" t="s">
        <v>1633</v>
      </c>
      <c r="AC996" s="320">
        <v>45713</v>
      </c>
      <c r="AD996" s="319"/>
      <c r="AE996" s="319"/>
      <c r="AF996" s="319" t="s">
        <v>1633</v>
      </c>
      <c r="AG996" s="319" t="s">
        <v>2318</v>
      </c>
      <c r="AH996" s="319" t="s">
        <v>3642</v>
      </c>
      <c r="AI996" s="319" t="s">
        <v>3643</v>
      </c>
      <c r="AJ996" s="322">
        <v>12</v>
      </c>
      <c r="AK996" s="319" t="s">
        <v>1980</v>
      </c>
      <c r="AL996" s="323" t="s">
        <v>1877</v>
      </c>
      <c r="AM996" s="319" t="s">
        <v>1633</v>
      </c>
      <c r="AN996" s="319" t="s">
        <v>1633</v>
      </c>
      <c r="AO996" s="319" t="s">
        <v>1633</v>
      </c>
      <c r="AP996" s="183" t="s">
        <v>1880</v>
      </c>
      <c r="AQ996" s="183" t="s">
        <v>2113</v>
      </c>
      <c r="AS996" s="183" t="s">
        <v>1641</v>
      </c>
      <c r="AT996" s="183" t="s">
        <v>1817</v>
      </c>
      <c r="AU996" s="183" t="str">
        <f t="shared" si="30"/>
        <v>BP1</v>
      </c>
      <c r="AV996" s="324">
        <f t="shared" si="31"/>
        <v>2520000</v>
      </c>
    </row>
    <row r="997" spans="1:48" x14ac:dyDescent="0.25">
      <c r="A997" s="319" t="s">
        <v>1867</v>
      </c>
      <c r="B997" s="319" t="s">
        <v>1823</v>
      </c>
      <c r="C997" s="319" t="s">
        <v>1868</v>
      </c>
      <c r="D997" s="319" t="s">
        <v>1888</v>
      </c>
      <c r="E997" s="320">
        <v>45713</v>
      </c>
      <c r="F997" s="319" t="s">
        <v>1633</v>
      </c>
      <c r="G997" s="319" t="s">
        <v>1633</v>
      </c>
      <c r="H997" s="319" t="s">
        <v>3240</v>
      </c>
      <c r="I997" s="319" t="s">
        <v>2319</v>
      </c>
      <c r="J997" s="319" t="s">
        <v>1633</v>
      </c>
      <c r="K997" s="319" t="s">
        <v>454</v>
      </c>
      <c r="L997" s="320">
        <v>45713</v>
      </c>
      <c r="M997" s="319" t="s">
        <v>2301</v>
      </c>
      <c r="N997" s="319" t="s">
        <v>2320</v>
      </c>
      <c r="O997" s="320"/>
      <c r="P997" s="319" t="s">
        <v>3641</v>
      </c>
      <c r="Q997" s="319" t="s">
        <v>1534</v>
      </c>
      <c r="R997" s="322">
        <v>5700000</v>
      </c>
      <c r="S997" s="319" t="s">
        <v>89</v>
      </c>
      <c r="T997" s="321">
        <v>348.65</v>
      </c>
      <c r="U997" s="319" t="s">
        <v>328</v>
      </c>
      <c r="V997" s="319" t="s">
        <v>93</v>
      </c>
      <c r="W997" s="319" t="s">
        <v>1633</v>
      </c>
      <c r="X997" s="319" t="s">
        <v>1633</v>
      </c>
      <c r="Y997" s="319" t="s">
        <v>1633</v>
      </c>
      <c r="Z997" s="319" t="s">
        <v>1633</v>
      </c>
      <c r="AA997" s="319" t="s">
        <v>1874</v>
      </c>
      <c r="AB997" s="319" t="s">
        <v>1633</v>
      </c>
      <c r="AC997" s="320">
        <v>45713</v>
      </c>
      <c r="AD997" s="319"/>
      <c r="AE997" s="319"/>
      <c r="AF997" s="319" t="s">
        <v>1633</v>
      </c>
      <c r="AG997" s="319" t="s">
        <v>2321</v>
      </c>
      <c r="AH997" s="319" t="s">
        <v>3642</v>
      </c>
      <c r="AI997" s="319" t="s">
        <v>3643</v>
      </c>
      <c r="AJ997" s="322">
        <v>2</v>
      </c>
      <c r="AK997" s="319" t="s">
        <v>3908</v>
      </c>
      <c r="AL997" s="323" t="s">
        <v>1877</v>
      </c>
      <c r="AM997" s="319" t="s">
        <v>1633</v>
      </c>
      <c r="AN997" s="319" t="s">
        <v>1633</v>
      </c>
      <c r="AO997" s="319" t="s">
        <v>1633</v>
      </c>
      <c r="AP997" s="183" t="s">
        <v>1880</v>
      </c>
      <c r="AQ997" s="183" t="s">
        <v>2113</v>
      </c>
      <c r="AS997" s="183" t="s">
        <v>1641</v>
      </c>
      <c r="AT997" s="183" t="s">
        <v>1817</v>
      </c>
      <c r="AU997" s="183" t="str">
        <f t="shared" si="30"/>
        <v>BP1</v>
      </c>
      <c r="AV997" s="324">
        <f t="shared" si="31"/>
        <v>5700000</v>
      </c>
    </row>
    <row r="998" spans="1:48" x14ac:dyDescent="0.25">
      <c r="A998" s="319" t="s">
        <v>1867</v>
      </c>
      <c r="B998" s="319" t="s">
        <v>1823</v>
      </c>
      <c r="C998" s="319" t="s">
        <v>1868</v>
      </c>
      <c r="D998" s="319" t="s">
        <v>1882</v>
      </c>
      <c r="E998" s="320">
        <v>45714</v>
      </c>
      <c r="F998" s="319" t="s">
        <v>2324</v>
      </c>
      <c r="G998" s="319" t="s">
        <v>1884</v>
      </c>
      <c r="H998" s="319" t="s">
        <v>1581</v>
      </c>
      <c r="I998" s="319" t="s">
        <v>2325</v>
      </c>
      <c r="J998" s="319" t="s">
        <v>1633</v>
      </c>
      <c r="K998" s="319" t="s">
        <v>1373</v>
      </c>
      <c r="L998" s="320">
        <v>45714</v>
      </c>
      <c r="M998" s="319" t="s">
        <v>1886</v>
      </c>
      <c r="N998" s="319" t="s">
        <v>2326</v>
      </c>
      <c r="O998" s="320"/>
      <c r="P998" s="319" t="s">
        <v>3641</v>
      </c>
      <c r="Q998" s="319" t="s">
        <v>1534</v>
      </c>
      <c r="R998" s="322">
        <v>19327819</v>
      </c>
      <c r="S998" s="319" t="s">
        <v>89</v>
      </c>
      <c r="T998" s="321">
        <v>1185.97</v>
      </c>
      <c r="U998" s="319" t="s">
        <v>328</v>
      </c>
      <c r="V998" s="319" t="s">
        <v>93</v>
      </c>
      <c r="W998" s="319" t="s">
        <v>1633</v>
      </c>
      <c r="X998" s="319" t="s">
        <v>1633</v>
      </c>
      <c r="Y998" s="319" t="s">
        <v>1633</v>
      </c>
      <c r="Z998" s="319" t="s">
        <v>1633</v>
      </c>
      <c r="AA998" s="319" t="s">
        <v>1874</v>
      </c>
      <c r="AB998" s="319" t="s">
        <v>1633</v>
      </c>
      <c r="AC998" s="320">
        <v>45714</v>
      </c>
      <c r="AD998" s="319"/>
      <c r="AE998" s="319"/>
      <c r="AF998" s="319" t="s">
        <v>1633</v>
      </c>
      <c r="AG998" s="319" t="s">
        <v>1633</v>
      </c>
      <c r="AH998" s="319" t="s">
        <v>3642</v>
      </c>
      <c r="AI998" s="319" t="s">
        <v>3643</v>
      </c>
      <c r="AJ998" s="325">
        <v>0</v>
      </c>
      <c r="AK998" s="319" t="s">
        <v>1633</v>
      </c>
      <c r="AL998" s="319" t="s">
        <v>1633</v>
      </c>
      <c r="AM998" s="319" t="s">
        <v>1633</v>
      </c>
      <c r="AN998" s="319" t="s">
        <v>1633</v>
      </c>
      <c r="AO998" s="319" t="s">
        <v>1633</v>
      </c>
      <c r="AP998" s="183" t="s">
        <v>1880</v>
      </c>
      <c r="AQ998" s="183" t="s">
        <v>2113</v>
      </c>
      <c r="AS998" s="183" t="s">
        <v>1636</v>
      </c>
      <c r="AT998" s="183" t="s">
        <v>1817</v>
      </c>
      <c r="AU998" s="183" t="str">
        <f t="shared" si="30"/>
        <v>BP1</v>
      </c>
      <c r="AV998" s="324">
        <f t="shared" si="31"/>
        <v>19327819</v>
      </c>
    </row>
    <row r="999" spans="1:48" x14ac:dyDescent="0.25">
      <c r="A999" s="319" t="s">
        <v>1867</v>
      </c>
      <c r="B999" s="319" t="s">
        <v>1823</v>
      </c>
      <c r="C999" s="319" t="s">
        <v>1868</v>
      </c>
      <c r="D999" s="319" t="s">
        <v>1893</v>
      </c>
      <c r="E999" s="320">
        <v>45716</v>
      </c>
      <c r="F999" s="319" t="s">
        <v>1928</v>
      </c>
      <c r="G999" s="319" t="s">
        <v>1929</v>
      </c>
      <c r="H999" s="319" t="s">
        <v>1579</v>
      </c>
      <c r="I999" s="319" t="s">
        <v>2350</v>
      </c>
      <c r="J999" s="319" t="s">
        <v>1633</v>
      </c>
      <c r="K999" s="319" t="s">
        <v>1371</v>
      </c>
      <c r="L999" s="320">
        <v>45716</v>
      </c>
      <c r="M999" s="323" t="s">
        <v>1931</v>
      </c>
      <c r="N999" s="323" t="s">
        <v>1931</v>
      </c>
      <c r="O999" s="320"/>
      <c r="P999" s="319" t="s">
        <v>3641</v>
      </c>
      <c r="Q999" s="319" t="s">
        <v>89</v>
      </c>
      <c r="R999" s="321">
        <v>949.61</v>
      </c>
      <c r="S999" s="319" t="s">
        <v>89</v>
      </c>
      <c r="T999" s="321">
        <v>949.61</v>
      </c>
      <c r="U999" s="319" t="s">
        <v>328</v>
      </c>
      <c r="V999" s="319" t="s">
        <v>93</v>
      </c>
      <c r="W999" s="319" t="s">
        <v>1633</v>
      </c>
      <c r="X999" s="319" t="s">
        <v>1633</v>
      </c>
      <c r="Y999" s="319" t="s">
        <v>1633</v>
      </c>
      <c r="Z999" s="319" t="s">
        <v>1633</v>
      </c>
      <c r="AA999" s="319" t="s">
        <v>1874</v>
      </c>
      <c r="AB999" s="319" t="s">
        <v>1633</v>
      </c>
      <c r="AC999" s="320">
        <v>45714</v>
      </c>
      <c r="AD999" s="319"/>
      <c r="AE999" s="319"/>
      <c r="AF999" s="319" t="s">
        <v>1633</v>
      </c>
      <c r="AG999" s="319" t="s">
        <v>1633</v>
      </c>
      <c r="AH999" s="319" t="s">
        <v>3642</v>
      </c>
      <c r="AI999" s="319" t="s">
        <v>3643</v>
      </c>
      <c r="AJ999" s="325">
        <v>0</v>
      </c>
      <c r="AK999" s="319" t="s">
        <v>1633</v>
      </c>
      <c r="AL999" s="319" t="s">
        <v>1633</v>
      </c>
      <c r="AM999" s="319" t="s">
        <v>1633</v>
      </c>
      <c r="AN999" s="319" t="s">
        <v>1633</v>
      </c>
      <c r="AO999" s="319" t="s">
        <v>1633</v>
      </c>
      <c r="AP999" s="183" t="s">
        <v>1880</v>
      </c>
      <c r="AQ999" s="183" t="s">
        <v>2113</v>
      </c>
      <c r="AS999" s="183" t="s">
        <v>1636</v>
      </c>
      <c r="AT999" s="183" t="s">
        <v>1817</v>
      </c>
      <c r="AU999" s="183" t="str">
        <f t="shared" si="30"/>
        <v>BP1</v>
      </c>
      <c r="AV999" s="324">
        <f t="shared" si="31"/>
        <v>15668565</v>
      </c>
    </row>
    <row r="1000" spans="1:48" x14ac:dyDescent="0.25">
      <c r="A1000" s="319" t="s">
        <v>1867</v>
      </c>
      <c r="B1000" s="319" t="s">
        <v>1823</v>
      </c>
      <c r="C1000" s="319" t="s">
        <v>1868</v>
      </c>
      <c r="D1000" s="319" t="s">
        <v>1882</v>
      </c>
      <c r="E1000" s="320">
        <v>45714</v>
      </c>
      <c r="F1000" s="319" t="s">
        <v>2351</v>
      </c>
      <c r="G1000" s="319" t="s">
        <v>1884</v>
      </c>
      <c r="H1000" s="319" t="s">
        <v>1578</v>
      </c>
      <c r="I1000" s="319" t="s">
        <v>2352</v>
      </c>
      <c r="J1000" s="319" t="s">
        <v>1633</v>
      </c>
      <c r="K1000" s="319" t="s">
        <v>1370</v>
      </c>
      <c r="L1000" s="320">
        <v>45714</v>
      </c>
      <c r="M1000" s="319" t="s">
        <v>1886</v>
      </c>
      <c r="N1000" s="319" t="s">
        <v>1887</v>
      </c>
      <c r="O1000" s="320"/>
      <c r="P1000" s="319" t="s">
        <v>3641</v>
      </c>
      <c r="Q1000" s="319" t="s">
        <v>1534</v>
      </c>
      <c r="R1000" s="322">
        <v>23271416</v>
      </c>
      <c r="S1000" s="319" t="s">
        <v>89</v>
      </c>
      <c r="T1000" s="321">
        <v>1427.96</v>
      </c>
      <c r="U1000" s="319" t="s">
        <v>328</v>
      </c>
      <c r="V1000" s="319" t="s">
        <v>93</v>
      </c>
      <c r="W1000" s="319" t="s">
        <v>1633</v>
      </c>
      <c r="X1000" s="319" t="s">
        <v>1633</v>
      </c>
      <c r="Y1000" s="319" t="s">
        <v>1633</v>
      </c>
      <c r="Z1000" s="319" t="s">
        <v>1633</v>
      </c>
      <c r="AA1000" s="319" t="s">
        <v>1874</v>
      </c>
      <c r="AB1000" s="319" t="s">
        <v>1633</v>
      </c>
      <c r="AC1000" s="320">
        <v>45714</v>
      </c>
      <c r="AD1000" s="319"/>
      <c r="AE1000" s="319"/>
      <c r="AF1000" s="319" t="s">
        <v>1633</v>
      </c>
      <c r="AG1000" s="319" t="s">
        <v>1633</v>
      </c>
      <c r="AH1000" s="319" t="s">
        <v>3642</v>
      </c>
      <c r="AI1000" s="319" t="s">
        <v>3643</v>
      </c>
      <c r="AJ1000" s="325">
        <v>0</v>
      </c>
      <c r="AK1000" s="319" t="s">
        <v>1633</v>
      </c>
      <c r="AL1000" s="319" t="s">
        <v>1633</v>
      </c>
      <c r="AM1000" s="319" t="s">
        <v>1633</v>
      </c>
      <c r="AN1000" s="319" t="s">
        <v>1633</v>
      </c>
      <c r="AO1000" s="319" t="s">
        <v>1633</v>
      </c>
      <c r="AP1000" s="183" t="s">
        <v>1880</v>
      </c>
      <c r="AQ1000" s="183" t="s">
        <v>2113</v>
      </c>
      <c r="AS1000" s="183" t="s">
        <v>1640</v>
      </c>
      <c r="AT1000" s="183" t="s">
        <v>1817</v>
      </c>
      <c r="AU1000" s="183" t="str">
        <f t="shared" si="30"/>
        <v>BP1</v>
      </c>
      <c r="AV1000" s="324">
        <f t="shared" si="31"/>
        <v>23271416</v>
      </c>
    </row>
    <row r="1001" spans="1:48" x14ac:dyDescent="0.25">
      <c r="A1001" s="319" t="s">
        <v>1867</v>
      </c>
      <c r="B1001" s="319" t="s">
        <v>1823</v>
      </c>
      <c r="C1001" s="319" t="s">
        <v>1868</v>
      </c>
      <c r="D1001" s="319" t="s">
        <v>1882</v>
      </c>
      <c r="E1001" s="320">
        <v>45714</v>
      </c>
      <c r="F1001" s="319" t="s">
        <v>2351</v>
      </c>
      <c r="G1001" s="319" t="s">
        <v>1884</v>
      </c>
      <c r="H1001" s="319" t="s">
        <v>1587</v>
      </c>
      <c r="I1001" s="319" t="s">
        <v>2352</v>
      </c>
      <c r="J1001" s="319" t="s">
        <v>1633</v>
      </c>
      <c r="K1001" s="319" t="s">
        <v>1379</v>
      </c>
      <c r="L1001" s="320">
        <v>45714</v>
      </c>
      <c r="M1001" s="319" t="s">
        <v>1886</v>
      </c>
      <c r="N1001" s="319" t="s">
        <v>1887</v>
      </c>
      <c r="O1001" s="320"/>
      <c r="P1001" s="319" t="s">
        <v>3641</v>
      </c>
      <c r="Q1001" s="319" t="s">
        <v>1534</v>
      </c>
      <c r="R1001" s="322">
        <v>1093377</v>
      </c>
      <c r="S1001" s="319" t="s">
        <v>89</v>
      </c>
      <c r="T1001" s="321">
        <v>67.09</v>
      </c>
      <c r="U1001" s="319" t="s">
        <v>328</v>
      </c>
      <c r="V1001" s="319" t="s">
        <v>93</v>
      </c>
      <c r="W1001" s="319" t="s">
        <v>1633</v>
      </c>
      <c r="X1001" s="319" t="s">
        <v>1633</v>
      </c>
      <c r="Y1001" s="319" t="s">
        <v>1633</v>
      </c>
      <c r="Z1001" s="319" t="s">
        <v>1633</v>
      </c>
      <c r="AA1001" s="319" t="s">
        <v>1874</v>
      </c>
      <c r="AB1001" s="319" t="s">
        <v>1633</v>
      </c>
      <c r="AC1001" s="320">
        <v>45714</v>
      </c>
      <c r="AD1001" s="319"/>
      <c r="AE1001" s="319"/>
      <c r="AF1001" s="319" t="s">
        <v>1633</v>
      </c>
      <c r="AG1001" s="319" t="s">
        <v>1633</v>
      </c>
      <c r="AH1001" s="319" t="s">
        <v>3642</v>
      </c>
      <c r="AI1001" s="319" t="s">
        <v>3643</v>
      </c>
      <c r="AJ1001" s="325">
        <v>0</v>
      </c>
      <c r="AK1001" s="319" t="s">
        <v>1633</v>
      </c>
      <c r="AL1001" s="319" t="s">
        <v>1633</v>
      </c>
      <c r="AM1001" s="319" t="s">
        <v>1633</v>
      </c>
      <c r="AN1001" s="319" t="s">
        <v>1633</v>
      </c>
      <c r="AO1001" s="319" t="s">
        <v>1633</v>
      </c>
      <c r="AP1001" s="183" t="s">
        <v>1880</v>
      </c>
      <c r="AQ1001" s="183" t="s">
        <v>2113</v>
      </c>
      <c r="AS1001" s="183" t="s">
        <v>1636</v>
      </c>
      <c r="AT1001" s="183" t="s">
        <v>1817</v>
      </c>
      <c r="AU1001" s="183" t="str">
        <f t="shared" si="30"/>
        <v>BP1</v>
      </c>
      <c r="AV1001" s="324">
        <f t="shared" si="31"/>
        <v>1093377</v>
      </c>
    </row>
    <row r="1002" spans="1:48" x14ac:dyDescent="0.25">
      <c r="A1002" s="319" t="s">
        <v>1867</v>
      </c>
      <c r="B1002" s="319" t="s">
        <v>1823</v>
      </c>
      <c r="C1002" s="319" t="s">
        <v>1868</v>
      </c>
      <c r="D1002" s="319" t="s">
        <v>1882</v>
      </c>
      <c r="E1002" s="320">
        <v>45714</v>
      </c>
      <c r="F1002" s="319" t="s">
        <v>2351</v>
      </c>
      <c r="G1002" s="319" t="s">
        <v>1884</v>
      </c>
      <c r="H1002" s="319" t="s">
        <v>1580</v>
      </c>
      <c r="I1002" s="319" t="s">
        <v>2352</v>
      </c>
      <c r="J1002" s="319" t="s">
        <v>1633</v>
      </c>
      <c r="K1002" s="319" t="s">
        <v>1372</v>
      </c>
      <c r="L1002" s="320">
        <v>45714</v>
      </c>
      <c r="M1002" s="319" t="s">
        <v>1886</v>
      </c>
      <c r="N1002" s="319" t="s">
        <v>1887</v>
      </c>
      <c r="O1002" s="320"/>
      <c r="P1002" s="319" t="s">
        <v>3641</v>
      </c>
      <c r="Q1002" s="319" t="s">
        <v>1534</v>
      </c>
      <c r="R1002" s="322">
        <v>3604461</v>
      </c>
      <c r="S1002" s="319" t="s">
        <v>89</v>
      </c>
      <c r="T1002" s="321">
        <v>221.17</v>
      </c>
      <c r="U1002" s="319" t="s">
        <v>328</v>
      </c>
      <c r="V1002" s="319" t="s">
        <v>93</v>
      </c>
      <c r="W1002" s="319" t="s">
        <v>1633</v>
      </c>
      <c r="X1002" s="319" t="s">
        <v>1633</v>
      </c>
      <c r="Y1002" s="319" t="s">
        <v>1633</v>
      </c>
      <c r="Z1002" s="319" t="s">
        <v>1633</v>
      </c>
      <c r="AA1002" s="319" t="s">
        <v>1874</v>
      </c>
      <c r="AB1002" s="319" t="s">
        <v>1633</v>
      </c>
      <c r="AC1002" s="320">
        <v>45714</v>
      </c>
      <c r="AD1002" s="319"/>
      <c r="AE1002" s="319"/>
      <c r="AF1002" s="319" t="s">
        <v>1633</v>
      </c>
      <c r="AG1002" s="319" t="s">
        <v>1633</v>
      </c>
      <c r="AH1002" s="319" t="s">
        <v>3642</v>
      </c>
      <c r="AI1002" s="319" t="s">
        <v>3643</v>
      </c>
      <c r="AJ1002" s="325">
        <v>0</v>
      </c>
      <c r="AK1002" s="319" t="s">
        <v>1633</v>
      </c>
      <c r="AL1002" s="319" t="s">
        <v>1633</v>
      </c>
      <c r="AM1002" s="319" t="s">
        <v>1633</v>
      </c>
      <c r="AN1002" s="319" t="s">
        <v>1633</v>
      </c>
      <c r="AO1002" s="319" t="s">
        <v>1633</v>
      </c>
      <c r="AP1002" s="183" t="s">
        <v>1880</v>
      </c>
      <c r="AQ1002" s="183" t="s">
        <v>2113</v>
      </c>
      <c r="AS1002" s="183" t="s">
        <v>1636</v>
      </c>
      <c r="AT1002" s="183" t="s">
        <v>1817</v>
      </c>
      <c r="AU1002" s="183" t="str">
        <f t="shared" si="30"/>
        <v>BP1</v>
      </c>
      <c r="AV1002" s="324">
        <f t="shared" si="31"/>
        <v>3604461</v>
      </c>
    </row>
    <row r="1003" spans="1:48" x14ac:dyDescent="0.25">
      <c r="A1003" s="319" t="s">
        <v>1867</v>
      </c>
      <c r="B1003" s="319" t="s">
        <v>1823</v>
      </c>
      <c r="C1003" s="319" t="s">
        <v>1868</v>
      </c>
      <c r="D1003" s="319" t="s">
        <v>1882</v>
      </c>
      <c r="E1003" s="320">
        <v>45714</v>
      </c>
      <c r="F1003" s="319" t="s">
        <v>2351</v>
      </c>
      <c r="G1003" s="319" t="s">
        <v>1884</v>
      </c>
      <c r="H1003" s="319" t="s">
        <v>1577</v>
      </c>
      <c r="I1003" s="319" t="s">
        <v>2352</v>
      </c>
      <c r="J1003" s="319" t="s">
        <v>1633</v>
      </c>
      <c r="K1003" s="319" t="s">
        <v>1369</v>
      </c>
      <c r="L1003" s="320">
        <v>45714</v>
      </c>
      <c r="M1003" s="319" t="s">
        <v>1886</v>
      </c>
      <c r="N1003" s="319" t="s">
        <v>1887</v>
      </c>
      <c r="O1003" s="320"/>
      <c r="P1003" s="319" t="s">
        <v>3641</v>
      </c>
      <c r="Q1003" s="319" t="s">
        <v>1534</v>
      </c>
      <c r="R1003" s="322">
        <v>206010298</v>
      </c>
      <c r="S1003" s="319" t="s">
        <v>89</v>
      </c>
      <c r="T1003" s="321">
        <v>12641</v>
      </c>
      <c r="U1003" s="319" t="s">
        <v>328</v>
      </c>
      <c r="V1003" s="319" t="s">
        <v>93</v>
      </c>
      <c r="W1003" s="319" t="s">
        <v>1633</v>
      </c>
      <c r="X1003" s="319" t="s">
        <v>1633</v>
      </c>
      <c r="Y1003" s="319" t="s">
        <v>1633</v>
      </c>
      <c r="Z1003" s="319" t="s">
        <v>1633</v>
      </c>
      <c r="AA1003" s="319" t="s">
        <v>1874</v>
      </c>
      <c r="AB1003" s="319" t="s">
        <v>1633</v>
      </c>
      <c r="AC1003" s="320">
        <v>45714</v>
      </c>
      <c r="AD1003" s="319"/>
      <c r="AE1003" s="319"/>
      <c r="AF1003" s="319" t="s">
        <v>1633</v>
      </c>
      <c r="AG1003" s="319" t="s">
        <v>1633</v>
      </c>
      <c r="AH1003" s="319" t="s">
        <v>3642</v>
      </c>
      <c r="AI1003" s="319" t="s">
        <v>3643</v>
      </c>
      <c r="AJ1003" s="325">
        <v>0</v>
      </c>
      <c r="AK1003" s="319" t="s">
        <v>1633</v>
      </c>
      <c r="AL1003" s="319" t="s">
        <v>1633</v>
      </c>
      <c r="AM1003" s="319" t="s">
        <v>1633</v>
      </c>
      <c r="AN1003" s="319" t="s">
        <v>1633</v>
      </c>
      <c r="AO1003" s="319" t="s">
        <v>1633</v>
      </c>
      <c r="AP1003" s="183" t="s">
        <v>1880</v>
      </c>
      <c r="AQ1003" s="183" t="s">
        <v>2113</v>
      </c>
      <c r="AS1003" s="183" t="s">
        <v>1636</v>
      </c>
      <c r="AT1003" s="183" t="s">
        <v>1817</v>
      </c>
      <c r="AU1003" s="183" t="str">
        <f t="shared" si="30"/>
        <v>BP1</v>
      </c>
      <c r="AV1003" s="324">
        <f t="shared" si="31"/>
        <v>206010298</v>
      </c>
    </row>
    <row r="1004" spans="1:48" x14ac:dyDescent="0.25">
      <c r="A1004" s="319" t="s">
        <v>1867</v>
      </c>
      <c r="B1004" s="319" t="s">
        <v>1823</v>
      </c>
      <c r="C1004" s="319" t="s">
        <v>1868</v>
      </c>
      <c r="D1004" s="319" t="s">
        <v>1882</v>
      </c>
      <c r="E1004" s="320">
        <v>45714</v>
      </c>
      <c r="F1004" s="319" t="s">
        <v>2351</v>
      </c>
      <c r="G1004" s="319" t="s">
        <v>1884</v>
      </c>
      <c r="H1004" s="319" t="s">
        <v>1582</v>
      </c>
      <c r="I1004" s="319" t="s">
        <v>2352</v>
      </c>
      <c r="J1004" s="319" t="s">
        <v>1633</v>
      </c>
      <c r="K1004" s="319" t="s">
        <v>1374</v>
      </c>
      <c r="L1004" s="320">
        <v>45714</v>
      </c>
      <c r="M1004" s="319" t="s">
        <v>1886</v>
      </c>
      <c r="N1004" s="319" t="s">
        <v>1887</v>
      </c>
      <c r="O1004" s="320"/>
      <c r="P1004" s="319" t="s">
        <v>3641</v>
      </c>
      <c r="Q1004" s="319" t="s">
        <v>1534</v>
      </c>
      <c r="R1004" s="322">
        <v>38164820</v>
      </c>
      <c r="S1004" s="319" t="s">
        <v>89</v>
      </c>
      <c r="T1004" s="321">
        <v>2341.83</v>
      </c>
      <c r="U1004" s="319" t="s">
        <v>328</v>
      </c>
      <c r="V1004" s="319" t="s">
        <v>93</v>
      </c>
      <c r="W1004" s="319" t="s">
        <v>1633</v>
      </c>
      <c r="X1004" s="319" t="s">
        <v>1633</v>
      </c>
      <c r="Y1004" s="319" t="s">
        <v>1633</v>
      </c>
      <c r="Z1004" s="319" t="s">
        <v>1633</v>
      </c>
      <c r="AA1004" s="319" t="s">
        <v>1874</v>
      </c>
      <c r="AB1004" s="319" t="s">
        <v>1633</v>
      </c>
      <c r="AC1004" s="320">
        <v>45714</v>
      </c>
      <c r="AD1004" s="319"/>
      <c r="AE1004" s="319"/>
      <c r="AF1004" s="319" t="s">
        <v>1633</v>
      </c>
      <c r="AG1004" s="319" t="s">
        <v>1633</v>
      </c>
      <c r="AH1004" s="319" t="s">
        <v>3642</v>
      </c>
      <c r="AI1004" s="319" t="s">
        <v>3643</v>
      </c>
      <c r="AJ1004" s="325">
        <v>0</v>
      </c>
      <c r="AK1004" s="319" t="s">
        <v>1633</v>
      </c>
      <c r="AL1004" s="319" t="s">
        <v>1633</v>
      </c>
      <c r="AM1004" s="319" t="s">
        <v>1633</v>
      </c>
      <c r="AN1004" s="319" t="s">
        <v>1633</v>
      </c>
      <c r="AO1004" s="319" t="s">
        <v>1633</v>
      </c>
      <c r="AP1004" s="183" t="s">
        <v>1880</v>
      </c>
      <c r="AQ1004" s="183" t="s">
        <v>2113</v>
      </c>
      <c r="AS1004" s="183" t="s">
        <v>1640</v>
      </c>
      <c r="AT1004" s="183" t="s">
        <v>1817</v>
      </c>
      <c r="AU1004" s="183" t="str">
        <f t="shared" si="30"/>
        <v>BP1</v>
      </c>
      <c r="AV1004" s="324">
        <f t="shared" si="31"/>
        <v>38164820</v>
      </c>
    </row>
    <row r="1005" spans="1:48" x14ac:dyDescent="0.25">
      <c r="A1005" s="319" t="s">
        <v>1867</v>
      </c>
      <c r="B1005" s="319" t="s">
        <v>1823</v>
      </c>
      <c r="C1005" s="319" t="s">
        <v>1868</v>
      </c>
      <c r="D1005" s="319" t="s">
        <v>1893</v>
      </c>
      <c r="E1005" s="320">
        <v>45716</v>
      </c>
      <c r="F1005" s="319" t="s">
        <v>1894</v>
      </c>
      <c r="G1005" s="319" t="s">
        <v>1895</v>
      </c>
      <c r="H1005" s="319" t="s">
        <v>1585</v>
      </c>
      <c r="I1005" s="319" t="s">
        <v>2356</v>
      </c>
      <c r="J1005" s="319" t="s">
        <v>1633</v>
      </c>
      <c r="K1005" s="319" t="s">
        <v>1376</v>
      </c>
      <c r="L1005" s="320">
        <v>45716</v>
      </c>
      <c r="M1005" s="319" t="s">
        <v>1897</v>
      </c>
      <c r="N1005" s="319" t="s">
        <v>1898</v>
      </c>
      <c r="O1005" s="320"/>
      <c r="P1005" s="319" t="s">
        <v>3641</v>
      </c>
      <c r="Q1005" s="319" t="s">
        <v>1534</v>
      </c>
      <c r="R1005" s="322">
        <v>85445090</v>
      </c>
      <c r="S1005" s="319" t="s">
        <v>89</v>
      </c>
      <c r="T1005" s="321">
        <v>5512.59</v>
      </c>
      <c r="U1005" s="319" t="s">
        <v>328</v>
      </c>
      <c r="V1005" s="319" t="s">
        <v>93</v>
      </c>
      <c r="W1005" s="319" t="s">
        <v>1633</v>
      </c>
      <c r="X1005" s="319" t="s">
        <v>1633</v>
      </c>
      <c r="Y1005" s="319" t="s">
        <v>1633</v>
      </c>
      <c r="Z1005" s="319" t="s">
        <v>1633</v>
      </c>
      <c r="AA1005" s="319" t="s">
        <v>1874</v>
      </c>
      <c r="AB1005" s="319" t="s">
        <v>1633</v>
      </c>
      <c r="AC1005" s="320">
        <v>45714</v>
      </c>
      <c r="AD1005" s="319"/>
      <c r="AE1005" s="319"/>
      <c r="AF1005" s="319" t="s">
        <v>1633</v>
      </c>
      <c r="AG1005" s="319" t="s">
        <v>1633</v>
      </c>
      <c r="AH1005" s="319" t="s">
        <v>3642</v>
      </c>
      <c r="AI1005" s="319" t="s">
        <v>3643</v>
      </c>
      <c r="AJ1005" s="325">
        <v>0</v>
      </c>
      <c r="AK1005" s="319" t="s">
        <v>1633</v>
      </c>
      <c r="AL1005" s="319" t="s">
        <v>1633</v>
      </c>
      <c r="AM1005" s="319" t="s">
        <v>1633</v>
      </c>
      <c r="AN1005" s="319" t="s">
        <v>1633</v>
      </c>
      <c r="AO1005" s="319" t="s">
        <v>1633</v>
      </c>
      <c r="AP1005" s="183" t="s">
        <v>1880</v>
      </c>
      <c r="AQ1005" s="183" t="s">
        <v>2113</v>
      </c>
      <c r="AS1005" s="183" t="s">
        <v>1636</v>
      </c>
      <c r="AT1005" s="183" t="s">
        <v>1817</v>
      </c>
      <c r="AU1005" s="183" t="str">
        <f t="shared" si="30"/>
        <v>BP1</v>
      </c>
      <c r="AV1005" s="324">
        <f t="shared" si="31"/>
        <v>85445090</v>
      </c>
    </row>
    <row r="1006" spans="1:48" x14ac:dyDescent="0.25">
      <c r="A1006" s="319" t="s">
        <v>1867</v>
      </c>
      <c r="B1006" s="319" t="s">
        <v>1823</v>
      </c>
      <c r="C1006" s="319" t="s">
        <v>1868</v>
      </c>
      <c r="D1006" s="319" t="s">
        <v>1893</v>
      </c>
      <c r="E1006" s="320">
        <v>45716</v>
      </c>
      <c r="F1006" s="319" t="s">
        <v>2357</v>
      </c>
      <c r="G1006" s="319" t="s">
        <v>1918</v>
      </c>
      <c r="H1006" s="319" t="s">
        <v>1588</v>
      </c>
      <c r="I1006" s="319" t="s">
        <v>2358</v>
      </c>
      <c r="J1006" s="319" t="s">
        <v>1633</v>
      </c>
      <c r="K1006" s="319" t="s">
        <v>1638</v>
      </c>
      <c r="L1006" s="320">
        <v>45716</v>
      </c>
      <c r="M1006" s="319" t="s">
        <v>2359</v>
      </c>
      <c r="N1006" s="319" t="s">
        <v>1633</v>
      </c>
      <c r="O1006" s="320"/>
      <c r="P1006" s="319" t="s">
        <v>3641</v>
      </c>
      <c r="Q1006" s="319" t="s">
        <v>1534</v>
      </c>
      <c r="R1006" s="322">
        <v>21364175</v>
      </c>
      <c r="S1006" s="319" t="s">
        <v>89</v>
      </c>
      <c r="T1006" s="321">
        <v>1313.99</v>
      </c>
      <c r="U1006" s="319" t="s">
        <v>328</v>
      </c>
      <c r="V1006" s="319" t="s">
        <v>93</v>
      </c>
      <c r="W1006" s="319" t="s">
        <v>1633</v>
      </c>
      <c r="X1006" s="319" t="s">
        <v>1633</v>
      </c>
      <c r="Y1006" s="319" t="s">
        <v>1633</v>
      </c>
      <c r="Z1006" s="319" t="s">
        <v>1633</v>
      </c>
      <c r="AA1006" s="319" t="s">
        <v>1874</v>
      </c>
      <c r="AB1006" s="319" t="s">
        <v>1633</v>
      </c>
      <c r="AC1006" s="320">
        <v>45714</v>
      </c>
      <c r="AD1006" s="319"/>
      <c r="AE1006" s="319"/>
      <c r="AF1006" s="319" t="s">
        <v>1633</v>
      </c>
      <c r="AG1006" s="319" t="s">
        <v>1633</v>
      </c>
      <c r="AH1006" s="319" t="s">
        <v>3642</v>
      </c>
      <c r="AI1006" s="319" t="s">
        <v>3643</v>
      </c>
      <c r="AJ1006" s="325">
        <v>0</v>
      </c>
      <c r="AK1006" s="319" t="s">
        <v>1633</v>
      </c>
      <c r="AL1006" s="319" t="s">
        <v>1633</v>
      </c>
      <c r="AM1006" s="319" t="s">
        <v>1633</v>
      </c>
      <c r="AN1006" s="319" t="s">
        <v>1633</v>
      </c>
      <c r="AO1006" s="319" t="s">
        <v>1633</v>
      </c>
      <c r="AP1006" s="183" t="s">
        <v>1880</v>
      </c>
      <c r="AQ1006" s="183" t="s">
        <v>2113</v>
      </c>
      <c r="AS1006" s="183" t="s">
        <v>1636</v>
      </c>
      <c r="AT1006" s="183" t="s">
        <v>1817</v>
      </c>
      <c r="AU1006" s="183" t="str">
        <f t="shared" si="30"/>
        <v>BP1</v>
      </c>
      <c r="AV1006" s="324">
        <f t="shared" si="31"/>
        <v>21364175</v>
      </c>
    </row>
    <row r="1007" spans="1:48" x14ac:dyDescent="0.25">
      <c r="A1007" s="319" t="s">
        <v>1867</v>
      </c>
      <c r="B1007" s="319" t="s">
        <v>1823</v>
      </c>
      <c r="C1007" s="319" t="s">
        <v>1868</v>
      </c>
      <c r="D1007" s="319" t="s">
        <v>1869</v>
      </c>
      <c r="E1007" s="320">
        <v>45715</v>
      </c>
      <c r="F1007" s="319" t="s">
        <v>3909</v>
      </c>
      <c r="G1007" s="319" t="s">
        <v>1633</v>
      </c>
      <c r="H1007" s="319" t="s">
        <v>3240</v>
      </c>
      <c r="I1007" s="319" t="s">
        <v>3910</v>
      </c>
      <c r="J1007" s="319" t="s">
        <v>1633</v>
      </c>
      <c r="K1007" s="319" t="s">
        <v>454</v>
      </c>
      <c r="L1007" s="320">
        <v>45715</v>
      </c>
      <c r="M1007" s="319" t="s">
        <v>2364</v>
      </c>
      <c r="N1007" s="319" t="s">
        <v>1633</v>
      </c>
      <c r="O1007" s="320"/>
      <c r="P1007" s="319" t="s">
        <v>3641</v>
      </c>
      <c r="Q1007" s="319" t="s">
        <v>89</v>
      </c>
      <c r="R1007" s="321">
        <v>576.79</v>
      </c>
      <c r="S1007" s="319" t="s">
        <v>89</v>
      </c>
      <c r="T1007" s="321">
        <v>576.79</v>
      </c>
      <c r="U1007" s="319" t="s">
        <v>328</v>
      </c>
      <c r="V1007" s="319" t="s">
        <v>93</v>
      </c>
      <c r="W1007" s="319" t="s">
        <v>1633</v>
      </c>
      <c r="X1007" s="319" t="s">
        <v>1633</v>
      </c>
      <c r="Y1007" s="319" t="s">
        <v>1633</v>
      </c>
      <c r="Z1007" s="319" t="s">
        <v>1633</v>
      </c>
      <c r="AA1007" s="319" t="s">
        <v>1874</v>
      </c>
      <c r="AB1007" s="319" t="s">
        <v>1633</v>
      </c>
      <c r="AC1007" s="320">
        <v>45715</v>
      </c>
      <c r="AD1007" s="319"/>
      <c r="AE1007" s="319"/>
      <c r="AF1007" s="319" t="s">
        <v>1633</v>
      </c>
      <c r="AG1007" s="319" t="s">
        <v>1633</v>
      </c>
      <c r="AH1007" s="319" t="s">
        <v>3642</v>
      </c>
      <c r="AI1007" s="319" t="s">
        <v>3643</v>
      </c>
      <c r="AJ1007" s="322">
        <v>2</v>
      </c>
      <c r="AK1007" s="319" t="s">
        <v>1709</v>
      </c>
      <c r="AL1007" s="323" t="s">
        <v>1877</v>
      </c>
      <c r="AM1007" s="319" t="s">
        <v>3390</v>
      </c>
      <c r="AN1007" s="319" t="s">
        <v>3391</v>
      </c>
      <c r="AO1007" s="319" t="s">
        <v>1633</v>
      </c>
      <c r="AP1007" s="183" t="s">
        <v>1880</v>
      </c>
      <c r="AQ1007" s="183" t="s">
        <v>2113</v>
      </c>
      <c r="AS1007" s="183" t="s">
        <v>1641</v>
      </c>
      <c r="AT1007" s="183" t="s">
        <v>1817</v>
      </c>
      <c r="AU1007" s="183" t="str">
        <f t="shared" si="30"/>
        <v>BP1</v>
      </c>
      <c r="AV1007" s="324">
        <f t="shared" si="31"/>
        <v>9517035</v>
      </c>
    </row>
    <row r="1008" spans="1:48" x14ac:dyDescent="0.25">
      <c r="A1008" s="319" t="s">
        <v>1867</v>
      </c>
      <c r="B1008" s="319" t="s">
        <v>1823</v>
      </c>
      <c r="C1008" s="319" t="s">
        <v>1868</v>
      </c>
      <c r="D1008" s="319" t="s">
        <v>1869</v>
      </c>
      <c r="E1008" s="320">
        <v>45715</v>
      </c>
      <c r="F1008" s="319" t="s">
        <v>3743</v>
      </c>
      <c r="G1008" s="319" t="s">
        <v>1633</v>
      </c>
      <c r="H1008" s="319" t="s">
        <v>3295</v>
      </c>
      <c r="I1008" s="319" t="s">
        <v>3911</v>
      </c>
      <c r="J1008" s="319" t="s">
        <v>1633</v>
      </c>
      <c r="K1008" s="319" t="s">
        <v>1635</v>
      </c>
      <c r="L1008" s="320">
        <v>45715</v>
      </c>
      <c r="M1008" s="319" t="s">
        <v>2364</v>
      </c>
      <c r="N1008" s="319" t="s">
        <v>1633</v>
      </c>
      <c r="O1008" s="320"/>
      <c r="P1008" s="319" t="s">
        <v>3641</v>
      </c>
      <c r="Q1008" s="319" t="s">
        <v>89</v>
      </c>
      <c r="R1008" s="321">
        <v>1.73</v>
      </c>
      <c r="S1008" s="319" t="s">
        <v>89</v>
      </c>
      <c r="T1008" s="321">
        <v>1.73</v>
      </c>
      <c r="U1008" s="319" t="s">
        <v>328</v>
      </c>
      <c r="V1008" s="319" t="s">
        <v>93</v>
      </c>
      <c r="W1008" s="319" t="s">
        <v>1633</v>
      </c>
      <c r="X1008" s="319" t="s">
        <v>1633</v>
      </c>
      <c r="Y1008" s="319" t="s">
        <v>1633</v>
      </c>
      <c r="Z1008" s="319" t="s">
        <v>1633</v>
      </c>
      <c r="AA1008" s="319" t="s">
        <v>1874</v>
      </c>
      <c r="AB1008" s="319" t="s">
        <v>1633</v>
      </c>
      <c r="AC1008" s="320">
        <v>45715</v>
      </c>
      <c r="AD1008" s="319"/>
      <c r="AE1008" s="319"/>
      <c r="AF1008" s="319" t="s">
        <v>1633</v>
      </c>
      <c r="AG1008" s="319" t="s">
        <v>1633</v>
      </c>
      <c r="AH1008" s="319" t="s">
        <v>3642</v>
      </c>
      <c r="AI1008" s="319" t="s">
        <v>3643</v>
      </c>
      <c r="AJ1008" s="322">
        <v>3</v>
      </c>
      <c r="AK1008" s="319" t="s">
        <v>1709</v>
      </c>
      <c r="AL1008" s="323" t="s">
        <v>1877</v>
      </c>
      <c r="AM1008" s="319" t="s">
        <v>2030</v>
      </c>
      <c r="AN1008" s="319" t="s">
        <v>2031</v>
      </c>
      <c r="AO1008" s="319" t="s">
        <v>1633</v>
      </c>
      <c r="AP1008" s="183" t="s">
        <v>1880</v>
      </c>
      <c r="AQ1008" s="183" t="s">
        <v>2113</v>
      </c>
      <c r="AS1008" s="183" t="s">
        <v>1634</v>
      </c>
      <c r="AT1008" s="183" t="s">
        <v>1817</v>
      </c>
      <c r="AU1008" s="183" t="str">
        <f t="shared" si="30"/>
        <v>BP1</v>
      </c>
      <c r="AV1008" s="324">
        <f t="shared" si="31"/>
        <v>28545</v>
      </c>
    </row>
    <row r="1009" spans="1:48" x14ac:dyDescent="0.25">
      <c r="A1009" s="319" t="s">
        <v>1867</v>
      </c>
      <c r="B1009" s="319" t="s">
        <v>1823</v>
      </c>
      <c r="C1009" s="319" t="s">
        <v>1868</v>
      </c>
      <c r="D1009" s="319" t="s">
        <v>1869</v>
      </c>
      <c r="E1009" s="320">
        <v>45715</v>
      </c>
      <c r="F1009" s="319" t="s">
        <v>3743</v>
      </c>
      <c r="G1009" s="319" t="s">
        <v>1633</v>
      </c>
      <c r="H1009" s="319" t="s">
        <v>3295</v>
      </c>
      <c r="I1009" s="319" t="s">
        <v>3911</v>
      </c>
      <c r="J1009" s="319" t="s">
        <v>1633</v>
      </c>
      <c r="K1009" s="319" t="s">
        <v>1635</v>
      </c>
      <c r="L1009" s="320">
        <v>45715</v>
      </c>
      <c r="M1009" s="319" t="s">
        <v>2364</v>
      </c>
      <c r="N1009" s="319" t="s">
        <v>1633</v>
      </c>
      <c r="O1009" s="320"/>
      <c r="P1009" s="319" t="s">
        <v>3641</v>
      </c>
      <c r="Q1009" s="319" t="s">
        <v>89</v>
      </c>
      <c r="R1009" s="321">
        <v>3.38</v>
      </c>
      <c r="S1009" s="319" t="s">
        <v>89</v>
      </c>
      <c r="T1009" s="321">
        <v>3.38</v>
      </c>
      <c r="U1009" s="319" t="s">
        <v>328</v>
      </c>
      <c r="V1009" s="319" t="s">
        <v>93</v>
      </c>
      <c r="W1009" s="319" t="s">
        <v>1633</v>
      </c>
      <c r="X1009" s="319" t="s">
        <v>1633</v>
      </c>
      <c r="Y1009" s="319" t="s">
        <v>1633</v>
      </c>
      <c r="Z1009" s="319" t="s">
        <v>1633</v>
      </c>
      <c r="AA1009" s="319" t="s">
        <v>1874</v>
      </c>
      <c r="AB1009" s="319" t="s">
        <v>1633</v>
      </c>
      <c r="AC1009" s="320">
        <v>45715</v>
      </c>
      <c r="AD1009" s="319"/>
      <c r="AE1009" s="319"/>
      <c r="AF1009" s="319" t="s">
        <v>1633</v>
      </c>
      <c r="AG1009" s="319" t="s">
        <v>1633</v>
      </c>
      <c r="AH1009" s="319" t="s">
        <v>3642</v>
      </c>
      <c r="AI1009" s="319" t="s">
        <v>3643</v>
      </c>
      <c r="AJ1009" s="322">
        <v>10</v>
      </c>
      <c r="AK1009" s="319" t="s">
        <v>1980</v>
      </c>
      <c r="AL1009" s="323" t="s">
        <v>1877</v>
      </c>
      <c r="AM1009" s="319" t="s">
        <v>2128</v>
      </c>
      <c r="AN1009" s="319" t="s">
        <v>2129</v>
      </c>
      <c r="AO1009" s="319" t="s">
        <v>1633</v>
      </c>
      <c r="AP1009" s="183" t="s">
        <v>1880</v>
      </c>
      <c r="AQ1009" s="183" t="s">
        <v>2113</v>
      </c>
      <c r="AS1009" s="183" t="s">
        <v>1634</v>
      </c>
      <c r="AT1009" s="183" t="s">
        <v>1817</v>
      </c>
      <c r="AU1009" s="183" t="str">
        <f t="shared" si="30"/>
        <v>BP1</v>
      </c>
      <c r="AV1009" s="324">
        <f t="shared" si="31"/>
        <v>55770</v>
      </c>
    </row>
    <row r="1010" spans="1:48" x14ac:dyDescent="0.25">
      <c r="A1010" s="319" t="s">
        <v>1867</v>
      </c>
      <c r="B1010" s="319" t="s">
        <v>1823</v>
      </c>
      <c r="C1010" s="319" t="s">
        <v>1868</v>
      </c>
      <c r="D1010" s="319" t="s">
        <v>1869</v>
      </c>
      <c r="E1010" s="320">
        <v>45715</v>
      </c>
      <c r="F1010" s="319" t="s">
        <v>3912</v>
      </c>
      <c r="G1010" s="319" t="s">
        <v>1633</v>
      </c>
      <c r="H1010" s="319" t="s">
        <v>3295</v>
      </c>
      <c r="I1010" s="319" t="s">
        <v>3911</v>
      </c>
      <c r="J1010" s="319" t="s">
        <v>1633</v>
      </c>
      <c r="K1010" s="319" t="s">
        <v>1635</v>
      </c>
      <c r="L1010" s="320">
        <v>45715</v>
      </c>
      <c r="M1010" s="319" t="s">
        <v>2364</v>
      </c>
      <c r="N1010" s="319" t="s">
        <v>1633</v>
      </c>
      <c r="O1010" s="320"/>
      <c r="P1010" s="319" t="s">
        <v>3641</v>
      </c>
      <c r="Q1010" s="319" t="s">
        <v>89</v>
      </c>
      <c r="R1010" s="321">
        <v>22.93</v>
      </c>
      <c r="S1010" s="319" t="s">
        <v>89</v>
      </c>
      <c r="T1010" s="321">
        <v>22.93</v>
      </c>
      <c r="U1010" s="319" t="s">
        <v>328</v>
      </c>
      <c r="V1010" s="319" t="s">
        <v>93</v>
      </c>
      <c r="W1010" s="319" t="s">
        <v>1633</v>
      </c>
      <c r="X1010" s="319" t="s">
        <v>1633</v>
      </c>
      <c r="Y1010" s="319" t="s">
        <v>1633</v>
      </c>
      <c r="Z1010" s="319" t="s">
        <v>1633</v>
      </c>
      <c r="AA1010" s="319" t="s">
        <v>1874</v>
      </c>
      <c r="AB1010" s="319" t="s">
        <v>1633</v>
      </c>
      <c r="AC1010" s="320">
        <v>45715</v>
      </c>
      <c r="AD1010" s="319"/>
      <c r="AE1010" s="319"/>
      <c r="AF1010" s="319" t="s">
        <v>1633</v>
      </c>
      <c r="AG1010" s="319" t="s">
        <v>1633</v>
      </c>
      <c r="AH1010" s="319" t="s">
        <v>3642</v>
      </c>
      <c r="AI1010" s="319" t="s">
        <v>3643</v>
      </c>
      <c r="AJ1010" s="322">
        <v>5</v>
      </c>
      <c r="AK1010" s="319" t="s">
        <v>1709</v>
      </c>
      <c r="AL1010" s="323" t="s">
        <v>1877</v>
      </c>
      <c r="AM1010" s="319" t="s">
        <v>3913</v>
      </c>
      <c r="AN1010" s="319" t="s">
        <v>3914</v>
      </c>
      <c r="AO1010" s="319" t="s">
        <v>1633</v>
      </c>
      <c r="AP1010" s="183" t="s">
        <v>1880</v>
      </c>
      <c r="AQ1010" s="183" t="s">
        <v>2113</v>
      </c>
      <c r="AS1010" s="183" t="s">
        <v>1634</v>
      </c>
      <c r="AT1010" s="183" t="s">
        <v>1817</v>
      </c>
      <c r="AU1010" s="183" t="str">
        <f t="shared" si="30"/>
        <v>BP1</v>
      </c>
      <c r="AV1010" s="324">
        <f t="shared" si="31"/>
        <v>378345</v>
      </c>
    </row>
    <row r="1011" spans="1:48" x14ac:dyDescent="0.25">
      <c r="A1011" s="319" t="s">
        <v>1867</v>
      </c>
      <c r="B1011" s="319" t="s">
        <v>1823</v>
      </c>
      <c r="C1011" s="319" t="s">
        <v>1868</v>
      </c>
      <c r="D1011" s="319" t="s">
        <v>1869</v>
      </c>
      <c r="E1011" s="320">
        <v>45715</v>
      </c>
      <c r="F1011" s="319" t="s">
        <v>3915</v>
      </c>
      <c r="G1011" s="319" t="s">
        <v>1633</v>
      </c>
      <c r="H1011" s="319" t="s">
        <v>3295</v>
      </c>
      <c r="I1011" s="319" t="s">
        <v>3911</v>
      </c>
      <c r="J1011" s="319" t="s">
        <v>1633</v>
      </c>
      <c r="K1011" s="319" t="s">
        <v>1635</v>
      </c>
      <c r="L1011" s="320">
        <v>45715</v>
      </c>
      <c r="M1011" s="319" t="s">
        <v>2364</v>
      </c>
      <c r="N1011" s="319" t="s">
        <v>1633</v>
      </c>
      <c r="O1011" s="320"/>
      <c r="P1011" s="319" t="s">
        <v>3641</v>
      </c>
      <c r="Q1011" s="319" t="s">
        <v>89</v>
      </c>
      <c r="R1011" s="321">
        <v>19.43</v>
      </c>
      <c r="S1011" s="319" t="s">
        <v>89</v>
      </c>
      <c r="T1011" s="321">
        <v>19.43</v>
      </c>
      <c r="U1011" s="319" t="s">
        <v>328</v>
      </c>
      <c r="V1011" s="319" t="s">
        <v>93</v>
      </c>
      <c r="W1011" s="319" t="s">
        <v>1633</v>
      </c>
      <c r="X1011" s="319" t="s">
        <v>1633</v>
      </c>
      <c r="Y1011" s="319" t="s">
        <v>1633</v>
      </c>
      <c r="Z1011" s="319" t="s">
        <v>1633</v>
      </c>
      <c r="AA1011" s="319" t="s">
        <v>1874</v>
      </c>
      <c r="AB1011" s="319" t="s">
        <v>1633</v>
      </c>
      <c r="AC1011" s="320">
        <v>45715</v>
      </c>
      <c r="AD1011" s="319"/>
      <c r="AE1011" s="319"/>
      <c r="AF1011" s="319" t="s">
        <v>1633</v>
      </c>
      <c r="AG1011" s="319" t="s">
        <v>1633</v>
      </c>
      <c r="AH1011" s="319" t="s">
        <v>3642</v>
      </c>
      <c r="AI1011" s="319" t="s">
        <v>3643</v>
      </c>
      <c r="AJ1011" s="322">
        <v>3</v>
      </c>
      <c r="AK1011" s="319" t="s">
        <v>1709</v>
      </c>
      <c r="AL1011" s="323" t="s">
        <v>1877</v>
      </c>
      <c r="AM1011" s="319" t="s">
        <v>3916</v>
      </c>
      <c r="AN1011" s="319" t="s">
        <v>3917</v>
      </c>
      <c r="AO1011" s="319" t="s">
        <v>1633</v>
      </c>
      <c r="AP1011" s="183" t="s">
        <v>1880</v>
      </c>
      <c r="AQ1011" s="183" t="s">
        <v>2113</v>
      </c>
      <c r="AS1011" s="183" t="s">
        <v>1634</v>
      </c>
      <c r="AT1011" s="183" t="s">
        <v>1817</v>
      </c>
      <c r="AU1011" s="183" t="str">
        <f t="shared" si="30"/>
        <v>BP1</v>
      </c>
      <c r="AV1011" s="324">
        <f t="shared" si="31"/>
        <v>320595</v>
      </c>
    </row>
    <row r="1012" spans="1:48" x14ac:dyDescent="0.25">
      <c r="A1012" s="319" t="s">
        <v>1867</v>
      </c>
      <c r="B1012" s="319" t="s">
        <v>1823</v>
      </c>
      <c r="C1012" s="319" t="s">
        <v>1868</v>
      </c>
      <c r="D1012" s="319" t="s">
        <v>1869</v>
      </c>
      <c r="E1012" s="320">
        <v>45715</v>
      </c>
      <c r="F1012" s="319" t="s">
        <v>3918</v>
      </c>
      <c r="G1012" s="319" t="s">
        <v>1633</v>
      </c>
      <c r="H1012" s="319" t="s">
        <v>3295</v>
      </c>
      <c r="I1012" s="319" t="s">
        <v>3911</v>
      </c>
      <c r="J1012" s="319" t="s">
        <v>1633</v>
      </c>
      <c r="K1012" s="319" t="s">
        <v>1635</v>
      </c>
      <c r="L1012" s="320">
        <v>45715</v>
      </c>
      <c r="M1012" s="319" t="s">
        <v>2364</v>
      </c>
      <c r="N1012" s="319" t="s">
        <v>1633</v>
      </c>
      <c r="O1012" s="320"/>
      <c r="P1012" s="319" t="s">
        <v>3641</v>
      </c>
      <c r="Q1012" s="319" t="s">
        <v>89</v>
      </c>
      <c r="R1012" s="321">
        <v>2.39</v>
      </c>
      <c r="S1012" s="319" t="s">
        <v>89</v>
      </c>
      <c r="T1012" s="321">
        <v>2.39</v>
      </c>
      <c r="U1012" s="319" t="s">
        <v>328</v>
      </c>
      <c r="V1012" s="319" t="s">
        <v>93</v>
      </c>
      <c r="W1012" s="319" t="s">
        <v>1633</v>
      </c>
      <c r="X1012" s="319" t="s">
        <v>1633</v>
      </c>
      <c r="Y1012" s="319" t="s">
        <v>1633</v>
      </c>
      <c r="Z1012" s="319" t="s">
        <v>1633</v>
      </c>
      <c r="AA1012" s="319" t="s">
        <v>1874</v>
      </c>
      <c r="AB1012" s="319" t="s">
        <v>1633</v>
      </c>
      <c r="AC1012" s="320">
        <v>45715</v>
      </c>
      <c r="AD1012" s="319"/>
      <c r="AE1012" s="319"/>
      <c r="AF1012" s="319" t="s">
        <v>1633</v>
      </c>
      <c r="AG1012" s="319" t="s">
        <v>1633</v>
      </c>
      <c r="AH1012" s="319" t="s">
        <v>3642</v>
      </c>
      <c r="AI1012" s="319" t="s">
        <v>3643</v>
      </c>
      <c r="AJ1012" s="322">
        <v>5</v>
      </c>
      <c r="AK1012" s="319" t="s">
        <v>1709</v>
      </c>
      <c r="AL1012" s="323" t="s">
        <v>1877</v>
      </c>
      <c r="AM1012" s="319" t="s">
        <v>2098</v>
      </c>
      <c r="AN1012" s="319" t="s">
        <v>2099</v>
      </c>
      <c r="AO1012" s="319" t="s">
        <v>1633</v>
      </c>
      <c r="AP1012" s="183" t="s">
        <v>1880</v>
      </c>
      <c r="AQ1012" s="183" t="s">
        <v>2113</v>
      </c>
      <c r="AS1012" s="183" t="s">
        <v>1634</v>
      </c>
      <c r="AT1012" s="183" t="s">
        <v>1817</v>
      </c>
      <c r="AU1012" s="183" t="str">
        <f t="shared" si="30"/>
        <v>BP1</v>
      </c>
      <c r="AV1012" s="324">
        <f t="shared" si="31"/>
        <v>39435</v>
      </c>
    </row>
    <row r="1013" spans="1:48" x14ac:dyDescent="0.25">
      <c r="A1013" s="319" t="s">
        <v>1867</v>
      </c>
      <c r="B1013" s="319" t="s">
        <v>1823</v>
      </c>
      <c r="C1013" s="319" t="s">
        <v>1868</v>
      </c>
      <c r="D1013" s="319" t="s">
        <v>1888</v>
      </c>
      <c r="E1013" s="320">
        <v>45715</v>
      </c>
      <c r="F1013" s="319" t="s">
        <v>1633</v>
      </c>
      <c r="G1013" s="319" t="s">
        <v>3919</v>
      </c>
      <c r="H1013" s="319" t="s">
        <v>3240</v>
      </c>
      <c r="I1013" s="319" t="s">
        <v>3920</v>
      </c>
      <c r="J1013" s="319" t="s">
        <v>1633</v>
      </c>
      <c r="K1013" s="319" t="s">
        <v>454</v>
      </c>
      <c r="L1013" s="320">
        <v>45715</v>
      </c>
      <c r="M1013" s="319" t="s">
        <v>2364</v>
      </c>
      <c r="N1013" s="319" t="s">
        <v>3921</v>
      </c>
      <c r="O1013" s="320"/>
      <c r="P1013" s="319" t="s">
        <v>3641</v>
      </c>
      <c r="Q1013" s="319" t="s">
        <v>89</v>
      </c>
      <c r="R1013" s="321">
        <v>7500</v>
      </c>
      <c r="S1013" s="319" t="s">
        <v>89</v>
      </c>
      <c r="T1013" s="321">
        <v>7500</v>
      </c>
      <c r="U1013" s="319" t="s">
        <v>328</v>
      </c>
      <c r="V1013" s="319" t="s">
        <v>93</v>
      </c>
      <c r="W1013" s="319" t="s">
        <v>1633</v>
      </c>
      <c r="X1013" s="319" t="s">
        <v>1633</v>
      </c>
      <c r="Y1013" s="319" t="s">
        <v>1633</v>
      </c>
      <c r="Z1013" s="319" t="s">
        <v>1633</v>
      </c>
      <c r="AA1013" s="319" t="s">
        <v>1874</v>
      </c>
      <c r="AB1013" s="319" t="s">
        <v>1633</v>
      </c>
      <c r="AC1013" s="320">
        <v>45715</v>
      </c>
      <c r="AD1013" s="319"/>
      <c r="AE1013" s="319"/>
      <c r="AF1013" s="319" t="s">
        <v>1633</v>
      </c>
      <c r="AG1013" s="319" t="s">
        <v>3922</v>
      </c>
      <c r="AH1013" s="319" t="s">
        <v>3642</v>
      </c>
      <c r="AI1013" s="319" t="s">
        <v>3643</v>
      </c>
      <c r="AJ1013" s="322">
        <v>1</v>
      </c>
      <c r="AK1013" s="319" t="s">
        <v>1916</v>
      </c>
      <c r="AL1013" s="323" t="s">
        <v>1877</v>
      </c>
      <c r="AM1013" s="319" t="s">
        <v>1633</v>
      </c>
      <c r="AN1013" s="319" t="s">
        <v>1633</v>
      </c>
      <c r="AO1013" s="319" t="s">
        <v>1633</v>
      </c>
      <c r="AP1013" s="183" t="s">
        <v>1880</v>
      </c>
      <c r="AQ1013" s="183" t="s">
        <v>2113</v>
      </c>
      <c r="AS1013" s="183" t="s">
        <v>1641</v>
      </c>
      <c r="AT1013" s="183" t="s">
        <v>1817</v>
      </c>
      <c r="AU1013" s="183" t="str">
        <f t="shared" si="30"/>
        <v>BP1</v>
      </c>
      <c r="AV1013" s="324">
        <f t="shared" si="31"/>
        <v>123750000</v>
      </c>
    </row>
    <row r="1014" spans="1:48" x14ac:dyDescent="0.25">
      <c r="A1014" s="319" t="s">
        <v>1867</v>
      </c>
      <c r="B1014" s="319" t="s">
        <v>1823</v>
      </c>
      <c r="C1014" s="319" t="s">
        <v>1868</v>
      </c>
      <c r="D1014" s="319" t="s">
        <v>1869</v>
      </c>
      <c r="E1014" s="320">
        <v>45716</v>
      </c>
      <c r="F1014" s="319" t="s">
        <v>3923</v>
      </c>
      <c r="G1014" s="319" t="s">
        <v>1633</v>
      </c>
      <c r="H1014" s="319" t="s">
        <v>3240</v>
      </c>
      <c r="I1014" s="319" t="s">
        <v>3924</v>
      </c>
      <c r="J1014" s="319" t="s">
        <v>1633</v>
      </c>
      <c r="K1014" s="319" t="s">
        <v>454</v>
      </c>
      <c r="L1014" s="320">
        <v>45716</v>
      </c>
      <c r="M1014" s="319" t="s">
        <v>2359</v>
      </c>
      <c r="N1014" s="319" t="s">
        <v>1633</v>
      </c>
      <c r="O1014" s="320"/>
      <c r="P1014" s="319" t="s">
        <v>3641</v>
      </c>
      <c r="Q1014" s="319" t="s">
        <v>89</v>
      </c>
      <c r="R1014" s="321">
        <v>288.39</v>
      </c>
      <c r="S1014" s="319" t="s">
        <v>89</v>
      </c>
      <c r="T1014" s="321">
        <v>288.39</v>
      </c>
      <c r="U1014" s="319" t="s">
        <v>328</v>
      </c>
      <c r="V1014" s="319" t="s">
        <v>93</v>
      </c>
      <c r="W1014" s="319" t="s">
        <v>1633</v>
      </c>
      <c r="X1014" s="319" t="s">
        <v>1633</v>
      </c>
      <c r="Y1014" s="319" t="s">
        <v>1633</v>
      </c>
      <c r="Z1014" s="319" t="s">
        <v>1633</v>
      </c>
      <c r="AA1014" s="319" t="s">
        <v>1874</v>
      </c>
      <c r="AB1014" s="319" t="s">
        <v>1633</v>
      </c>
      <c r="AC1014" s="320">
        <v>45716</v>
      </c>
      <c r="AD1014" s="319"/>
      <c r="AE1014" s="319"/>
      <c r="AF1014" s="319" t="s">
        <v>1633</v>
      </c>
      <c r="AG1014" s="319" t="s">
        <v>1633</v>
      </c>
      <c r="AH1014" s="319" t="s">
        <v>3642</v>
      </c>
      <c r="AI1014" s="319" t="s">
        <v>3643</v>
      </c>
      <c r="AJ1014" s="322">
        <v>1</v>
      </c>
      <c r="AK1014" s="319" t="s">
        <v>1709</v>
      </c>
      <c r="AL1014" s="323" t="s">
        <v>1877</v>
      </c>
      <c r="AM1014" s="319" t="s">
        <v>3390</v>
      </c>
      <c r="AN1014" s="319" t="s">
        <v>3391</v>
      </c>
      <c r="AO1014" s="319" t="s">
        <v>1633</v>
      </c>
      <c r="AP1014" s="183" t="s">
        <v>1880</v>
      </c>
      <c r="AQ1014" s="183" t="s">
        <v>2113</v>
      </c>
      <c r="AS1014" s="183" t="s">
        <v>1641</v>
      </c>
      <c r="AT1014" s="183" t="s">
        <v>1817</v>
      </c>
      <c r="AU1014" s="183" t="str">
        <f t="shared" si="30"/>
        <v>BP1</v>
      </c>
      <c r="AV1014" s="324">
        <f t="shared" si="31"/>
        <v>4758435</v>
      </c>
    </row>
    <row r="1015" spans="1:48" x14ac:dyDescent="0.25">
      <c r="A1015" s="319" t="s">
        <v>1867</v>
      </c>
      <c r="B1015" s="319" t="s">
        <v>1823</v>
      </c>
      <c r="C1015" s="319" t="s">
        <v>1868</v>
      </c>
      <c r="D1015" s="319" t="s">
        <v>1888</v>
      </c>
      <c r="E1015" s="320">
        <v>45716</v>
      </c>
      <c r="F1015" s="319" t="s">
        <v>3656</v>
      </c>
      <c r="G1015" s="319" t="s">
        <v>1633</v>
      </c>
      <c r="H1015" s="319" t="s">
        <v>3657</v>
      </c>
      <c r="I1015" s="319" t="s">
        <v>3925</v>
      </c>
      <c r="J1015" s="319" t="s">
        <v>1633</v>
      </c>
      <c r="K1015" s="319" t="s">
        <v>1648</v>
      </c>
      <c r="L1015" s="320">
        <v>45716</v>
      </c>
      <c r="M1015" s="319" t="s">
        <v>2359</v>
      </c>
      <c r="N1015" s="319" t="s">
        <v>3926</v>
      </c>
      <c r="O1015" s="320"/>
      <c r="P1015" s="319" t="s">
        <v>3641</v>
      </c>
      <c r="Q1015" s="319" t="s">
        <v>1534</v>
      </c>
      <c r="R1015" s="322">
        <v>16626993</v>
      </c>
      <c r="S1015" s="319" t="s">
        <v>89</v>
      </c>
      <c r="T1015" s="321">
        <v>1020.25</v>
      </c>
      <c r="U1015" s="319" t="s">
        <v>328</v>
      </c>
      <c r="V1015" s="319" t="s">
        <v>93</v>
      </c>
      <c r="W1015" s="319" t="s">
        <v>1633</v>
      </c>
      <c r="X1015" s="319" t="s">
        <v>1633</v>
      </c>
      <c r="Y1015" s="319" t="s">
        <v>1633</v>
      </c>
      <c r="Z1015" s="319" t="s">
        <v>1633</v>
      </c>
      <c r="AA1015" s="319" t="s">
        <v>1874</v>
      </c>
      <c r="AB1015" s="319" t="s">
        <v>1633</v>
      </c>
      <c r="AC1015" s="320">
        <v>45716</v>
      </c>
      <c r="AD1015" s="319"/>
      <c r="AE1015" s="319"/>
      <c r="AF1015" s="319" t="s">
        <v>1633</v>
      </c>
      <c r="AG1015" s="319" t="s">
        <v>3927</v>
      </c>
      <c r="AH1015" s="319" t="s">
        <v>3642</v>
      </c>
      <c r="AI1015" s="319" t="s">
        <v>3643</v>
      </c>
      <c r="AJ1015" s="322">
        <v>1</v>
      </c>
      <c r="AK1015" s="319" t="s">
        <v>3661</v>
      </c>
      <c r="AL1015" s="323" t="s">
        <v>1877</v>
      </c>
      <c r="AM1015" s="319" t="s">
        <v>1633</v>
      </c>
      <c r="AN1015" s="319" t="s">
        <v>1633</v>
      </c>
      <c r="AO1015" s="319" t="s">
        <v>1633</v>
      </c>
      <c r="AP1015" s="183" t="s">
        <v>1880</v>
      </c>
      <c r="AQ1015" s="183" t="s">
        <v>2113</v>
      </c>
      <c r="AS1015" s="183" t="s">
        <v>1645</v>
      </c>
      <c r="AT1015" s="183" t="s">
        <v>1817</v>
      </c>
      <c r="AU1015" s="183" t="str">
        <f t="shared" si="30"/>
        <v>BP1</v>
      </c>
      <c r="AV1015" s="324">
        <f t="shared" si="31"/>
        <v>16626993</v>
      </c>
    </row>
    <row r="1016" spans="1:48" x14ac:dyDescent="0.25">
      <c r="A1016" s="319" t="s">
        <v>1867</v>
      </c>
      <c r="B1016" s="319" t="s">
        <v>1823</v>
      </c>
      <c r="C1016" s="319" t="s">
        <v>1868</v>
      </c>
      <c r="D1016" s="319" t="s">
        <v>1888</v>
      </c>
      <c r="E1016" s="320">
        <v>45716</v>
      </c>
      <c r="F1016" s="319" t="s">
        <v>3656</v>
      </c>
      <c r="G1016" s="319" t="s">
        <v>1633</v>
      </c>
      <c r="H1016" s="319" t="s">
        <v>3657</v>
      </c>
      <c r="I1016" s="319" t="s">
        <v>3928</v>
      </c>
      <c r="J1016" s="319" t="s">
        <v>1633</v>
      </c>
      <c r="K1016" s="319" t="s">
        <v>1648</v>
      </c>
      <c r="L1016" s="320">
        <v>45716</v>
      </c>
      <c r="M1016" s="319" t="s">
        <v>2359</v>
      </c>
      <c r="N1016" s="319" t="s">
        <v>3926</v>
      </c>
      <c r="O1016" s="320"/>
      <c r="P1016" s="319" t="s">
        <v>3641</v>
      </c>
      <c r="Q1016" s="319" t="s">
        <v>1534</v>
      </c>
      <c r="R1016" s="322">
        <v>831350</v>
      </c>
      <c r="S1016" s="319" t="s">
        <v>89</v>
      </c>
      <c r="T1016" s="321">
        <v>51.01</v>
      </c>
      <c r="U1016" s="319" t="s">
        <v>328</v>
      </c>
      <c r="V1016" s="319" t="s">
        <v>93</v>
      </c>
      <c r="W1016" s="319" t="s">
        <v>1633</v>
      </c>
      <c r="X1016" s="319" t="s">
        <v>1633</v>
      </c>
      <c r="Y1016" s="319" t="s">
        <v>1633</v>
      </c>
      <c r="Z1016" s="319" t="s">
        <v>1633</v>
      </c>
      <c r="AA1016" s="319" t="s">
        <v>1874</v>
      </c>
      <c r="AB1016" s="319" t="s">
        <v>1633</v>
      </c>
      <c r="AC1016" s="320">
        <v>45716</v>
      </c>
      <c r="AD1016" s="319"/>
      <c r="AE1016" s="319"/>
      <c r="AF1016" s="319" t="s">
        <v>1633</v>
      </c>
      <c r="AG1016" s="319" t="s">
        <v>3927</v>
      </c>
      <c r="AH1016" s="319" t="s">
        <v>3642</v>
      </c>
      <c r="AI1016" s="319" t="s">
        <v>3643</v>
      </c>
      <c r="AJ1016" s="322">
        <v>1</v>
      </c>
      <c r="AK1016" s="319" t="s">
        <v>3661</v>
      </c>
      <c r="AL1016" s="323" t="s">
        <v>1877</v>
      </c>
      <c r="AM1016" s="319" t="s">
        <v>1633</v>
      </c>
      <c r="AN1016" s="319" t="s">
        <v>1633</v>
      </c>
      <c r="AO1016" s="319" t="s">
        <v>1633</v>
      </c>
      <c r="AP1016" s="183" t="s">
        <v>1880</v>
      </c>
      <c r="AQ1016" s="183" t="s">
        <v>2113</v>
      </c>
      <c r="AS1016" s="183" t="s">
        <v>1645</v>
      </c>
      <c r="AT1016" s="183" t="s">
        <v>1817</v>
      </c>
      <c r="AU1016" s="183" t="str">
        <f t="shared" si="30"/>
        <v>BP1</v>
      </c>
      <c r="AV1016" s="324">
        <f t="shared" si="31"/>
        <v>831350</v>
      </c>
    </row>
    <row r="1017" spans="1:48" x14ac:dyDescent="0.25">
      <c r="A1017" s="319" t="s">
        <v>1867</v>
      </c>
      <c r="B1017" s="319" t="s">
        <v>1823</v>
      </c>
      <c r="C1017" s="319" t="s">
        <v>1868</v>
      </c>
      <c r="D1017" s="319" t="s">
        <v>1888</v>
      </c>
      <c r="E1017" s="320">
        <v>45716</v>
      </c>
      <c r="F1017" s="319" t="s">
        <v>1633</v>
      </c>
      <c r="G1017" s="319" t="s">
        <v>1633</v>
      </c>
      <c r="H1017" s="319" t="s">
        <v>3240</v>
      </c>
      <c r="I1017" s="319" t="s">
        <v>3929</v>
      </c>
      <c r="J1017" s="319" t="s">
        <v>1633</v>
      </c>
      <c r="K1017" s="319" t="s">
        <v>454</v>
      </c>
      <c r="L1017" s="320">
        <v>45716</v>
      </c>
      <c r="M1017" s="319" t="s">
        <v>2359</v>
      </c>
      <c r="N1017" s="319" t="s">
        <v>3930</v>
      </c>
      <c r="O1017" s="320"/>
      <c r="P1017" s="319" t="s">
        <v>3641</v>
      </c>
      <c r="Q1017" s="319" t="s">
        <v>1534</v>
      </c>
      <c r="R1017" s="322">
        <v>1077060</v>
      </c>
      <c r="S1017" s="319" t="s">
        <v>89</v>
      </c>
      <c r="T1017" s="321">
        <v>66.08</v>
      </c>
      <c r="U1017" s="319" t="s">
        <v>328</v>
      </c>
      <c r="V1017" s="319" t="s">
        <v>93</v>
      </c>
      <c r="W1017" s="319" t="s">
        <v>1633</v>
      </c>
      <c r="X1017" s="319" t="s">
        <v>1633</v>
      </c>
      <c r="Y1017" s="319" t="s">
        <v>1633</v>
      </c>
      <c r="Z1017" s="319" t="s">
        <v>1633</v>
      </c>
      <c r="AA1017" s="319" t="s">
        <v>1874</v>
      </c>
      <c r="AB1017" s="319" t="s">
        <v>1633</v>
      </c>
      <c r="AC1017" s="320">
        <v>45716</v>
      </c>
      <c r="AD1017" s="319"/>
      <c r="AE1017" s="319"/>
      <c r="AF1017" s="319" t="s">
        <v>1633</v>
      </c>
      <c r="AG1017" s="319" t="s">
        <v>3931</v>
      </c>
      <c r="AH1017" s="319" t="s">
        <v>3642</v>
      </c>
      <c r="AI1017" s="319" t="s">
        <v>3643</v>
      </c>
      <c r="AJ1017" s="322">
        <v>10</v>
      </c>
      <c r="AK1017" s="319" t="s">
        <v>1709</v>
      </c>
      <c r="AL1017" s="323" t="s">
        <v>1877</v>
      </c>
      <c r="AM1017" s="319" t="s">
        <v>1633</v>
      </c>
      <c r="AN1017" s="319" t="s">
        <v>1633</v>
      </c>
      <c r="AO1017" s="319" t="s">
        <v>1633</v>
      </c>
      <c r="AP1017" s="183" t="s">
        <v>1880</v>
      </c>
      <c r="AQ1017" s="183" t="s">
        <v>2113</v>
      </c>
      <c r="AS1017" s="183" t="s">
        <v>1641</v>
      </c>
      <c r="AT1017" s="183" t="s">
        <v>1817</v>
      </c>
      <c r="AU1017" s="183" t="str">
        <f t="shared" ref="AU1017:AU1080" si="32">LEFT(V1017,3)</f>
        <v>BP1</v>
      </c>
      <c r="AV1017" s="324">
        <f t="shared" ref="AV1017:AV1080" si="33">IF(Q1017="USD",R1017*16500,IF(Q1017="IDR",R1017,T1017*16500))</f>
        <v>1077060</v>
      </c>
    </row>
    <row r="1018" spans="1:48" x14ac:dyDescent="0.25">
      <c r="A1018" s="319" t="s">
        <v>1867</v>
      </c>
      <c r="B1018" s="319" t="s">
        <v>1823</v>
      </c>
      <c r="C1018" s="319" t="s">
        <v>1868</v>
      </c>
      <c r="D1018" s="319" t="s">
        <v>1888</v>
      </c>
      <c r="E1018" s="320">
        <v>45716</v>
      </c>
      <c r="F1018" s="319" t="s">
        <v>3932</v>
      </c>
      <c r="G1018" s="319" t="s">
        <v>1633</v>
      </c>
      <c r="H1018" s="319" t="s">
        <v>3259</v>
      </c>
      <c r="I1018" s="319" t="s">
        <v>2395</v>
      </c>
      <c r="J1018" s="319" t="s">
        <v>1633</v>
      </c>
      <c r="K1018" s="319" t="s">
        <v>448</v>
      </c>
      <c r="L1018" s="320">
        <v>45716</v>
      </c>
      <c r="M1018" s="319" t="s">
        <v>2359</v>
      </c>
      <c r="N1018" s="319" t="s">
        <v>2396</v>
      </c>
      <c r="O1018" s="320"/>
      <c r="P1018" s="319" t="s">
        <v>3641</v>
      </c>
      <c r="Q1018" s="319" t="s">
        <v>1534</v>
      </c>
      <c r="R1018" s="322">
        <v>3268080</v>
      </c>
      <c r="S1018" s="319" t="s">
        <v>89</v>
      </c>
      <c r="T1018" s="321">
        <v>200.53</v>
      </c>
      <c r="U1018" s="319" t="s">
        <v>328</v>
      </c>
      <c r="V1018" s="319" t="s">
        <v>93</v>
      </c>
      <c r="W1018" s="319" t="s">
        <v>1633</v>
      </c>
      <c r="X1018" s="319" t="s">
        <v>1633</v>
      </c>
      <c r="Y1018" s="319" t="s">
        <v>1633</v>
      </c>
      <c r="Z1018" s="319" t="s">
        <v>1633</v>
      </c>
      <c r="AA1018" s="319" t="s">
        <v>1874</v>
      </c>
      <c r="AB1018" s="319" t="s">
        <v>1633</v>
      </c>
      <c r="AC1018" s="320">
        <v>45719</v>
      </c>
      <c r="AD1018" s="319"/>
      <c r="AE1018" s="319"/>
      <c r="AF1018" s="319" t="s">
        <v>1633</v>
      </c>
      <c r="AG1018" s="319" t="s">
        <v>2397</v>
      </c>
      <c r="AH1018" s="319" t="s">
        <v>3642</v>
      </c>
      <c r="AI1018" s="319" t="s">
        <v>3643</v>
      </c>
      <c r="AJ1018" s="322">
        <v>1</v>
      </c>
      <c r="AK1018" s="319" t="s">
        <v>2398</v>
      </c>
      <c r="AL1018" s="323" t="s">
        <v>1877</v>
      </c>
      <c r="AM1018" s="319" t="s">
        <v>1633</v>
      </c>
      <c r="AN1018" s="319" t="s">
        <v>1633</v>
      </c>
      <c r="AO1018" s="319" t="s">
        <v>1633</v>
      </c>
      <c r="AP1018" s="183" t="s">
        <v>1880</v>
      </c>
      <c r="AQ1018" s="183" t="s">
        <v>2113</v>
      </c>
      <c r="AS1018" s="183" t="s">
        <v>448</v>
      </c>
      <c r="AT1018" s="183" t="s">
        <v>1817</v>
      </c>
      <c r="AU1018" s="183" t="str">
        <f t="shared" si="32"/>
        <v>BP1</v>
      </c>
      <c r="AV1018" s="324">
        <f t="shared" si="33"/>
        <v>3268080</v>
      </c>
    </row>
    <row r="1019" spans="1:48" x14ac:dyDescent="0.25">
      <c r="A1019" s="319" t="s">
        <v>1867</v>
      </c>
      <c r="B1019" s="319" t="s">
        <v>1823</v>
      </c>
      <c r="C1019" s="319" t="s">
        <v>1868</v>
      </c>
      <c r="D1019" s="319" t="s">
        <v>1888</v>
      </c>
      <c r="E1019" s="320">
        <v>45716</v>
      </c>
      <c r="F1019" s="319" t="s">
        <v>3933</v>
      </c>
      <c r="G1019" s="319" t="s">
        <v>1633</v>
      </c>
      <c r="H1019" s="319" t="s">
        <v>3259</v>
      </c>
      <c r="I1019" s="319" t="s">
        <v>2400</v>
      </c>
      <c r="J1019" s="319" t="s">
        <v>1633</v>
      </c>
      <c r="K1019" s="319" t="s">
        <v>448</v>
      </c>
      <c r="L1019" s="320">
        <v>45716</v>
      </c>
      <c r="M1019" s="319" t="s">
        <v>2359</v>
      </c>
      <c r="N1019" s="319" t="s">
        <v>2396</v>
      </c>
      <c r="O1019" s="320"/>
      <c r="P1019" s="319" t="s">
        <v>3641</v>
      </c>
      <c r="Q1019" s="319" t="s">
        <v>1534</v>
      </c>
      <c r="R1019" s="322">
        <v>98042</v>
      </c>
      <c r="S1019" s="319" t="s">
        <v>89</v>
      </c>
      <c r="T1019" s="321">
        <v>6.02</v>
      </c>
      <c r="U1019" s="319" t="s">
        <v>328</v>
      </c>
      <c r="V1019" s="319" t="s">
        <v>93</v>
      </c>
      <c r="W1019" s="319" t="s">
        <v>1633</v>
      </c>
      <c r="X1019" s="319" t="s">
        <v>1633</v>
      </c>
      <c r="Y1019" s="319" t="s">
        <v>1633</v>
      </c>
      <c r="Z1019" s="319" t="s">
        <v>1633</v>
      </c>
      <c r="AA1019" s="319" t="s">
        <v>1874</v>
      </c>
      <c r="AB1019" s="319" t="s">
        <v>1633</v>
      </c>
      <c r="AC1019" s="320">
        <v>45719</v>
      </c>
      <c r="AD1019" s="319"/>
      <c r="AE1019" s="319"/>
      <c r="AF1019" s="319" t="s">
        <v>1633</v>
      </c>
      <c r="AG1019" s="319" t="s">
        <v>2397</v>
      </c>
      <c r="AH1019" s="319" t="s">
        <v>3642</v>
      </c>
      <c r="AI1019" s="319" t="s">
        <v>3643</v>
      </c>
      <c r="AJ1019" s="322">
        <v>1</v>
      </c>
      <c r="AK1019" s="319" t="s">
        <v>2398</v>
      </c>
      <c r="AL1019" s="323" t="s">
        <v>1877</v>
      </c>
      <c r="AM1019" s="319" t="s">
        <v>1633</v>
      </c>
      <c r="AN1019" s="319" t="s">
        <v>1633</v>
      </c>
      <c r="AO1019" s="319" t="s">
        <v>1633</v>
      </c>
      <c r="AP1019" s="183" t="s">
        <v>1880</v>
      </c>
      <c r="AQ1019" s="183" t="s">
        <v>2113</v>
      </c>
      <c r="AS1019" s="183" t="s">
        <v>448</v>
      </c>
      <c r="AT1019" s="183" t="s">
        <v>1817</v>
      </c>
      <c r="AU1019" s="183" t="str">
        <f t="shared" si="32"/>
        <v>BP1</v>
      </c>
      <c r="AV1019" s="324">
        <f t="shared" si="33"/>
        <v>98042</v>
      </c>
    </row>
    <row r="1020" spans="1:48" x14ac:dyDescent="0.25">
      <c r="A1020" s="319" t="s">
        <v>1867</v>
      </c>
      <c r="B1020" s="319" t="s">
        <v>1823</v>
      </c>
      <c r="C1020" s="319" t="s">
        <v>1868</v>
      </c>
      <c r="D1020" s="319" t="s">
        <v>1888</v>
      </c>
      <c r="E1020" s="320">
        <v>45716</v>
      </c>
      <c r="F1020" s="319" t="s">
        <v>1633</v>
      </c>
      <c r="G1020" s="319" t="s">
        <v>1633</v>
      </c>
      <c r="H1020" s="319" t="s">
        <v>3240</v>
      </c>
      <c r="I1020" s="319" t="s">
        <v>3934</v>
      </c>
      <c r="J1020" s="319" t="s">
        <v>1633</v>
      </c>
      <c r="K1020" s="319" t="s">
        <v>454</v>
      </c>
      <c r="L1020" s="320">
        <v>45716</v>
      </c>
      <c r="M1020" s="319" t="s">
        <v>2359</v>
      </c>
      <c r="N1020" s="319" t="s">
        <v>2407</v>
      </c>
      <c r="O1020" s="320"/>
      <c r="P1020" s="319" t="s">
        <v>3641</v>
      </c>
      <c r="Q1020" s="319" t="s">
        <v>1534</v>
      </c>
      <c r="R1020" s="322">
        <v>4410000</v>
      </c>
      <c r="S1020" s="319" t="s">
        <v>89</v>
      </c>
      <c r="T1020" s="321">
        <v>270.60000000000002</v>
      </c>
      <c r="U1020" s="319" t="s">
        <v>328</v>
      </c>
      <c r="V1020" s="319" t="s">
        <v>93</v>
      </c>
      <c r="W1020" s="319" t="s">
        <v>1633</v>
      </c>
      <c r="X1020" s="319" t="s">
        <v>1633</v>
      </c>
      <c r="Y1020" s="319" t="s">
        <v>1633</v>
      </c>
      <c r="Z1020" s="319" t="s">
        <v>1633</v>
      </c>
      <c r="AA1020" s="319" t="s">
        <v>1874</v>
      </c>
      <c r="AB1020" s="319" t="s">
        <v>1633</v>
      </c>
      <c r="AC1020" s="320">
        <v>45719</v>
      </c>
      <c r="AD1020" s="319"/>
      <c r="AE1020" s="319"/>
      <c r="AF1020" s="319" t="s">
        <v>1633</v>
      </c>
      <c r="AG1020" s="319" t="s">
        <v>2408</v>
      </c>
      <c r="AH1020" s="319" t="s">
        <v>3642</v>
      </c>
      <c r="AI1020" s="319" t="s">
        <v>3643</v>
      </c>
      <c r="AJ1020" s="322">
        <v>21</v>
      </c>
      <c r="AK1020" s="319" t="s">
        <v>1980</v>
      </c>
      <c r="AL1020" s="323" t="s">
        <v>1877</v>
      </c>
      <c r="AM1020" s="319" t="s">
        <v>1633</v>
      </c>
      <c r="AN1020" s="319" t="s">
        <v>1633</v>
      </c>
      <c r="AO1020" s="319" t="s">
        <v>1633</v>
      </c>
      <c r="AP1020" s="183" t="s">
        <v>1880</v>
      </c>
      <c r="AQ1020" s="183" t="s">
        <v>2113</v>
      </c>
      <c r="AS1020" s="183" t="s">
        <v>1641</v>
      </c>
      <c r="AT1020" s="183" t="s">
        <v>1817</v>
      </c>
      <c r="AU1020" s="183" t="str">
        <f t="shared" si="32"/>
        <v>BP1</v>
      </c>
      <c r="AV1020" s="324">
        <f t="shared" si="33"/>
        <v>4410000</v>
      </c>
    </row>
    <row r="1021" spans="1:48" x14ac:dyDescent="0.25">
      <c r="A1021" s="319" t="s">
        <v>1867</v>
      </c>
      <c r="B1021" s="319" t="s">
        <v>1823</v>
      </c>
      <c r="C1021" s="319" t="s">
        <v>1868</v>
      </c>
      <c r="D1021" s="319" t="s">
        <v>1888</v>
      </c>
      <c r="E1021" s="320">
        <v>45716</v>
      </c>
      <c r="F1021" s="319" t="s">
        <v>1633</v>
      </c>
      <c r="G1021" s="319" t="s">
        <v>1633</v>
      </c>
      <c r="H1021" s="319" t="s">
        <v>3240</v>
      </c>
      <c r="I1021" s="319" t="s">
        <v>3935</v>
      </c>
      <c r="J1021" s="319" t="s">
        <v>1633</v>
      </c>
      <c r="K1021" s="319" t="s">
        <v>454</v>
      </c>
      <c r="L1021" s="320">
        <v>45716</v>
      </c>
      <c r="M1021" s="319" t="s">
        <v>2359</v>
      </c>
      <c r="N1021" s="319" t="s">
        <v>3936</v>
      </c>
      <c r="O1021" s="320"/>
      <c r="P1021" s="319" t="s">
        <v>3641</v>
      </c>
      <c r="Q1021" s="319" t="s">
        <v>1534</v>
      </c>
      <c r="R1021" s="322">
        <v>2000000</v>
      </c>
      <c r="S1021" s="319" t="s">
        <v>89</v>
      </c>
      <c r="T1021" s="321">
        <v>122.72</v>
      </c>
      <c r="U1021" s="319" t="s">
        <v>328</v>
      </c>
      <c r="V1021" s="319" t="s">
        <v>93</v>
      </c>
      <c r="W1021" s="319" t="s">
        <v>1633</v>
      </c>
      <c r="X1021" s="319" t="s">
        <v>1633</v>
      </c>
      <c r="Y1021" s="319" t="s">
        <v>1633</v>
      </c>
      <c r="Z1021" s="319" t="s">
        <v>1633</v>
      </c>
      <c r="AA1021" s="319" t="s">
        <v>1874</v>
      </c>
      <c r="AB1021" s="319" t="s">
        <v>1633</v>
      </c>
      <c r="AC1021" s="320">
        <v>45719</v>
      </c>
      <c r="AD1021" s="319"/>
      <c r="AE1021" s="319"/>
      <c r="AF1021" s="319" t="s">
        <v>1633</v>
      </c>
      <c r="AG1021" s="319" t="s">
        <v>3937</v>
      </c>
      <c r="AH1021" s="319" t="s">
        <v>3642</v>
      </c>
      <c r="AI1021" s="319" t="s">
        <v>3643</v>
      </c>
      <c r="AJ1021" s="322">
        <v>20</v>
      </c>
      <c r="AK1021" s="319" t="s">
        <v>1935</v>
      </c>
      <c r="AL1021" s="323" t="s">
        <v>1877</v>
      </c>
      <c r="AM1021" s="319" t="s">
        <v>1633</v>
      </c>
      <c r="AN1021" s="319" t="s">
        <v>1633</v>
      </c>
      <c r="AO1021" s="319" t="s">
        <v>1633</v>
      </c>
      <c r="AP1021" s="183" t="s">
        <v>1880</v>
      </c>
      <c r="AQ1021" s="183" t="s">
        <v>2113</v>
      </c>
      <c r="AS1021" s="183" t="s">
        <v>1641</v>
      </c>
      <c r="AT1021" s="183" t="s">
        <v>1817</v>
      </c>
      <c r="AU1021" s="183" t="str">
        <f t="shared" si="32"/>
        <v>BP1</v>
      </c>
      <c r="AV1021" s="324">
        <f t="shared" si="33"/>
        <v>2000000</v>
      </c>
    </row>
    <row r="1022" spans="1:48" x14ac:dyDescent="0.25">
      <c r="A1022" s="319" t="s">
        <v>1867</v>
      </c>
      <c r="B1022" s="319" t="s">
        <v>1823</v>
      </c>
      <c r="C1022" s="319" t="s">
        <v>1868</v>
      </c>
      <c r="D1022" s="319" t="s">
        <v>1917</v>
      </c>
      <c r="E1022" s="320">
        <v>45716</v>
      </c>
      <c r="F1022" s="319" t="s">
        <v>2412</v>
      </c>
      <c r="G1022" s="319" t="s">
        <v>2413</v>
      </c>
      <c r="H1022" s="319" t="s">
        <v>1583</v>
      </c>
      <c r="I1022" s="319" t="s">
        <v>2414</v>
      </c>
      <c r="J1022" s="319" t="s">
        <v>1633</v>
      </c>
      <c r="K1022" s="319" t="s">
        <v>1584</v>
      </c>
      <c r="L1022" s="320">
        <v>45716</v>
      </c>
      <c r="M1022" s="319" t="s">
        <v>2359</v>
      </c>
      <c r="N1022" s="319" t="s">
        <v>1976</v>
      </c>
      <c r="O1022" s="320"/>
      <c r="P1022" s="319" t="s">
        <v>3641</v>
      </c>
      <c r="Q1022" s="319" t="s">
        <v>1534</v>
      </c>
      <c r="R1022" s="322">
        <v>27432032</v>
      </c>
      <c r="S1022" s="319" t="s">
        <v>89</v>
      </c>
      <c r="T1022" s="321">
        <v>1669.53</v>
      </c>
      <c r="U1022" s="319" t="s">
        <v>328</v>
      </c>
      <c r="V1022" s="319" t="s">
        <v>93</v>
      </c>
      <c r="W1022" s="319" t="s">
        <v>1633</v>
      </c>
      <c r="X1022" s="319" t="s">
        <v>1633</v>
      </c>
      <c r="Y1022" s="319" t="s">
        <v>1633</v>
      </c>
      <c r="Z1022" s="319" t="s">
        <v>1633</v>
      </c>
      <c r="AA1022" s="319" t="s">
        <v>1874</v>
      </c>
      <c r="AB1022" s="319" t="s">
        <v>1633</v>
      </c>
      <c r="AC1022" s="320">
        <v>45720</v>
      </c>
      <c r="AD1022" s="319"/>
      <c r="AE1022" s="319"/>
      <c r="AF1022" s="319" t="s">
        <v>1633</v>
      </c>
      <c r="AG1022" s="319" t="s">
        <v>1633</v>
      </c>
      <c r="AH1022" s="319" t="s">
        <v>3642</v>
      </c>
      <c r="AI1022" s="319" t="s">
        <v>3643</v>
      </c>
      <c r="AJ1022" s="325">
        <v>0</v>
      </c>
      <c r="AK1022" s="319" t="s">
        <v>1633</v>
      </c>
      <c r="AL1022" s="319" t="s">
        <v>1633</v>
      </c>
      <c r="AM1022" s="319" t="s">
        <v>1633</v>
      </c>
      <c r="AN1022" s="319" t="s">
        <v>1633</v>
      </c>
      <c r="AO1022" s="319" t="s">
        <v>1633</v>
      </c>
      <c r="AP1022" s="183" t="s">
        <v>1880</v>
      </c>
      <c r="AQ1022" s="183" t="s">
        <v>2113</v>
      </c>
      <c r="AS1022" s="183" t="s">
        <v>1636</v>
      </c>
      <c r="AT1022" s="183" t="s">
        <v>1817</v>
      </c>
      <c r="AU1022" s="183" t="str">
        <f t="shared" si="32"/>
        <v>BP1</v>
      </c>
      <c r="AV1022" s="324">
        <f t="shared" si="33"/>
        <v>27432032</v>
      </c>
    </row>
    <row r="1023" spans="1:48" x14ac:dyDescent="0.25">
      <c r="A1023" s="319" t="s">
        <v>1867</v>
      </c>
      <c r="B1023" s="319" t="s">
        <v>1823</v>
      </c>
      <c r="C1023" s="319" t="s">
        <v>1868</v>
      </c>
      <c r="D1023" s="319" t="s">
        <v>1917</v>
      </c>
      <c r="E1023" s="320">
        <v>45716</v>
      </c>
      <c r="F1023" s="319" t="s">
        <v>2415</v>
      </c>
      <c r="G1023" s="319" t="s">
        <v>2416</v>
      </c>
      <c r="H1023" s="319" t="s">
        <v>3280</v>
      </c>
      <c r="I1023" s="319" t="s">
        <v>2417</v>
      </c>
      <c r="J1023" s="319" t="s">
        <v>1633</v>
      </c>
      <c r="K1023" s="319" t="s">
        <v>644</v>
      </c>
      <c r="L1023" s="320">
        <v>45716</v>
      </c>
      <c r="M1023" s="319" t="s">
        <v>2359</v>
      </c>
      <c r="N1023" s="319" t="s">
        <v>2418</v>
      </c>
      <c r="O1023" s="320"/>
      <c r="P1023" s="319" t="s">
        <v>3641</v>
      </c>
      <c r="Q1023" s="319" t="s">
        <v>1534</v>
      </c>
      <c r="R1023" s="322">
        <v>21896529</v>
      </c>
      <c r="S1023" s="319" t="s">
        <v>89</v>
      </c>
      <c r="T1023" s="321">
        <v>1392.91</v>
      </c>
      <c r="U1023" s="319" t="s">
        <v>328</v>
      </c>
      <c r="V1023" s="319" t="s">
        <v>93</v>
      </c>
      <c r="W1023" s="319" t="s">
        <v>1633</v>
      </c>
      <c r="X1023" s="319" t="s">
        <v>1633</v>
      </c>
      <c r="Y1023" s="319" t="s">
        <v>1633</v>
      </c>
      <c r="Z1023" s="319" t="s">
        <v>1633</v>
      </c>
      <c r="AA1023" s="319" t="s">
        <v>1874</v>
      </c>
      <c r="AB1023" s="319" t="s">
        <v>1633</v>
      </c>
      <c r="AC1023" s="320">
        <v>45721</v>
      </c>
      <c r="AD1023" s="319"/>
      <c r="AE1023" s="319"/>
      <c r="AF1023" s="319" t="s">
        <v>1633</v>
      </c>
      <c r="AG1023" s="319" t="s">
        <v>1633</v>
      </c>
      <c r="AH1023" s="319" t="s">
        <v>3642</v>
      </c>
      <c r="AI1023" s="319" t="s">
        <v>3643</v>
      </c>
      <c r="AJ1023" s="325">
        <v>0</v>
      </c>
      <c r="AK1023" s="319" t="s">
        <v>1633</v>
      </c>
      <c r="AL1023" s="319" t="s">
        <v>1633</v>
      </c>
      <c r="AM1023" s="319" t="s">
        <v>1633</v>
      </c>
      <c r="AN1023" s="319" t="s">
        <v>1633</v>
      </c>
      <c r="AO1023" s="319" t="s">
        <v>1633</v>
      </c>
      <c r="AP1023" s="183" t="s">
        <v>1880</v>
      </c>
      <c r="AQ1023" s="183" t="s">
        <v>2113</v>
      </c>
      <c r="AS1023" s="183" t="s">
        <v>1641</v>
      </c>
      <c r="AT1023" s="183" t="s">
        <v>1817</v>
      </c>
      <c r="AU1023" s="183" t="str">
        <f t="shared" si="32"/>
        <v>BP1</v>
      </c>
      <c r="AV1023" s="324">
        <f t="shared" si="33"/>
        <v>21896529</v>
      </c>
    </row>
    <row r="1024" spans="1:48" x14ac:dyDescent="0.25">
      <c r="A1024" s="319" t="s">
        <v>1867</v>
      </c>
      <c r="B1024" s="319" t="s">
        <v>1823</v>
      </c>
      <c r="C1024" s="319" t="s">
        <v>1868</v>
      </c>
      <c r="D1024" s="319" t="s">
        <v>1917</v>
      </c>
      <c r="E1024" s="320">
        <v>45716</v>
      </c>
      <c r="F1024" s="319" t="s">
        <v>2415</v>
      </c>
      <c r="G1024" s="319" t="s">
        <v>2416</v>
      </c>
      <c r="H1024" s="319" t="s">
        <v>3295</v>
      </c>
      <c r="I1024" s="319" t="s">
        <v>2417</v>
      </c>
      <c r="J1024" s="319" t="s">
        <v>1633</v>
      </c>
      <c r="K1024" s="319" t="s">
        <v>1635</v>
      </c>
      <c r="L1024" s="320">
        <v>45716</v>
      </c>
      <c r="M1024" s="319" t="s">
        <v>2359</v>
      </c>
      <c r="N1024" s="319" t="s">
        <v>2418</v>
      </c>
      <c r="O1024" s="320"/>
      <c r="P1024" s="319" t="s">
        <v>3641</v>
      </c>
      <c r="Q1024" s="319" t="s">
        <v>1534</v>
      </c>
      <c r="R1024" s="322">
        <v>-21896529</v>
      </c>
      <c r="S1024" s="319" t="s">
        <v>89</v>
      </c>
      <c r="T1024" s="321">
        <v>-1392.91</v>
      </c>
      <c r="U1024" s="319" t="s">
        <v>328</v>
      </c>
      <c r="V1024" s="319" t="s">
        <v>93</v>
      </c>
      <c r="W1024" s="319" t="s">
        <v>1633</v>
      </c>
      <c r="X1024" s="319" t="s">
        <v>1633</v>
      </c>
      <c r="Y1024" s="319" t="s">
        <v>1633</v>
      </c>
      <c r="Z1024" s="319" t="s">
        <v>1633</v>
      </c>
      <c r="AA1024" s="319" t="s">
        <v>1874</v>
      </c>
      <c r="AB1024" s="319" t="s">
        <v>1633</v>
      </c>
      <c r="AC1024" s="320">
        <v>45721</v>
      </c>
      <c r="AD1024" s="319"/>
      <c r="AE1024" s="319"/>
      <c r="AF1024" s="319" t="s">
        <v>1633</v>
      </c>
      <c r="AG1024" s="319" t="s">
        <v>1633</v>
      </c>
      <c r="AH1024" s="319" t="s">
        <v>3642</v>
      </c>
      <c r="AI1024" s="319" t="s">
        <v>3643</v>
      </c>
      <c r="AJ1024" s="325">
        <v>0</v>
      </c>
      <c r="AK1024" s="319" t="s">
        <v>1633</v>
      </c>
      <c r="AL1024" s="319" t="s">
        <v>1633</v>
      </c>
      <c r="AM1024" s="319" t="s">
        <v>1633</v>
      </c>
      <c r="AN1024" s="319" t="s">
        <v>1633</v>
      </c>
      <c r="AO1024" s="319" t="s">
        <v>1633</v>
      </c>
      <c r="AP1024" s="183" t="s">
        <v>1880</v>
      </c>
      <c r="AQ1024" s="183" t="s">
        <v>2113</v>
      </c>
      <c r="AS1024" s="183" t="s">
        <v>1634</v>
      </c>
      <c r="AT1024" s="183" t="s">
        <v>1817</v>
      </c>
      <c r="AU1024" s="183" t="str">
        <f t="shared" si="32"/>
        <v>BP1</v>
      </c>
      <c r="AV1024" s="324">
        <f t="shared" si="33"/>
        <v>-21896529</v>
      </c>
    </row>
    <row r="1025" spans="1:48" x14ac:dyDescent="0.25">
      <c r="A1025" s="319" t="s">
        <v>1867</v>
      </c>
      <c r="B1025" s="319" t="s">
        <v>1823</v>
      </c>
      <c r="C1025" s="319" t="s">
        <v>1868</v>
      </c>
      <c r="D1025" s="319" t="s">
        <v>1917</v>
      </c>
      <c r="E1025" s="320">
        <v>45716</v>
      </c>
      <c r="F1025" s="319" t="s">
        <v>2419</v>
      </c>
      <c r="G1025" s="319" t="s">
        <v>2420</v>
      </c>
      <c r="H1025" s="319" t="s">
        <v>1577</v>
      </c>
      <c r="I1025" s="319" t="s">
        <v>2421</v>
      </c>
      <c r="J1025" s="319" t="s">
        <v>1633</v>
      </c>
      <c r="K1025" s="319" t="s">
        <v>1369</v>
      </c>
      <c r="L1025" s="320">
        <v>45716</v>
      </c>
      <c r="M1025" s="319" t="s">
        <v>2359</v>
      </c>
      <c r="N1025" s="319" t="s">
        <v>1976</v>
      </c>
      <c r="O1025" s="320"/>
      <c r="P1025" s="319" t="s">
        <v>3641</v>
      </c>
      <c r="Q1025" s="319" t="s">
        <v>1534</v>
      </c>
      <c r="R1025" s="322">
        <v>1005228</v>
      </c>
      <c r="S1025" s="319" t="s">
        <v>89</v>
      </c>
      <c r="T1025" s="321">
        <v>61.18</v>
      </c>
      <c r="U1025" s="319" t="s">
        <v>328</v>
      </c>
      <c r="V1025" s="319" t="s">
        <v>93</v>
      </c>
      <c r="W1025" s="319" t="s">
        <v>1633</v>
      </c>
      <c r="X1025" s="319" t="s">
        <v>1633</v>
      </c>
      <c r="Y1025" s="319" t="s">
        <v>1633</v>
      </c>
      <c r="Z1025" s="319" t="s">
        <v>1633</v>
      </c>
      <c r="AA1025" s="319" t="s">
        <v>1874</v>
      </c>
      <c r="AB1025" s="319" t="s">
        <v>1633</v>
      </c>
      <c r="AC1025" s="320">
        <v>45721</v>
      </c>
      <c r="AD1025" s="319"/>
      <c r="AE1025" s="319"/>
      <c r="AF1025" s="319" t="s">
        <v>1633</v>
      </c>
      <c r="AG1025" s="319" t="s">
        <v>1633</v>
      </c>
      <c r="AH1025" s="319" t="s">
        <v>3642</v>
      </c>
      <c r="AI1025" s="319" t="s">
        <v>3643</v>
      </c>
      <c r="AJ1025" s="325">
        <v>0</v>
      </c>
      <c r="AK1025" s="319" t="s">
        <v>1633</v>
      </c>
      <c r="AL1025" s="319" t="s">
        <v>1633</v>
      </c>
      <c r="AM1025" s="319" t="s">
        <v>1633</v>
      </c>
      <c r="AN1025" s="319" t="s">
        <v>1633</v>
      </c>
      <c r="AO1025" s="319" t="s">
        <v>1633</v>
      </c>
      <c r="AP1025" s="183" t="s">
        <v>1880</v>
      </c>
      <c r="AQ1025" s="183" t="s">
        <v>2113</v>
      </c>
      <c r="AS1025" s="183" t="s">
        <v>1636</v>
      </c>
      <c r="AT1025" s="183" t="s">
        <v>1817</v>
      </c>
      <c r="AU1025" s="183" t="str">
        <f t="shared" si="32"/>
        <v>BP1</v>
      </c>
      <c r="AV1025" s="324">
        <f t="shared" si="33"/>
        <v>1005228</v>
      </c>
    </row>
    <row r="1026" spans="1:48" x14ac:dyDescent="0.25">
      <c r="A1026" s="319" t="s">
        <v>1867</v>
      </c>
      <c r="B1026" s="319" t="s">
        <v>1823</v>
      </c>
      <c r="C1026" s="319" t="s">
        <v>1868</v>
      </c>
      <c r="D1026" s="319" t="s">
        <v>1917</v>
      </c>
      <c r="E1026" s="320">
        <v>45716</v>
      </c>
      <c r="F1026" s="319" t="s">
        <v>2422</v>
      </c>
      <c r="G1026" s="319" t="s">
        <v>2420</v>
      </c>
      <c r="H1026" s="319" t="s">
        <v>1577</v>
      </c>
      <c r="I1026" s="319" t="s">
        <v>2421</v>
      </c>
      <c r="J1026" s="319" t="s">
        <v>1633</v>
      </c>
      <c r="K1026" s="319" t="s">
        <v>1369</v>
      </c>
      <c r="L1026" s="320">
        <v>45716</v>
      </c>
      <c r="M1026" s="319" t="s">
        <v>2359</v>
      </c>
      <c r="N1026" s="319" t="s">
        <v>1976</v>
      </c>
      <c r="O1026" s="320"/>
      <c r="P1026" s="319" t="s">
        <v>3641</v>
      </c>
      <c r="Q1026" s="319" t="s">
        <v>1534</v>
      </c>
      <c r="R1026" s="322">
        <v>55846</v>
      </c>
      <c r="S1026" s="319" t="s">
        <v>89</v>
      </c>
      <c r="T1026" s="321">
        <v>3.4</v>
      </c>
      <c r="U1026" s="319" t="s">
        <v>328</v>
      </c>
      <c r="V1026" s="319" t="s">
        <v>93</v>
      </c>
      <c r="W1026" s="319" t="s">
        <v>1633</v>
      </c>
      <c r="X1026" s="319" t="s">
        <v>1633</v>
      </c>
      <c r="Y1026" s="319" t="s">
        <v>1633</v>
      </c>
      <c r="Z1026" s="319" t="s">
        <v>1633</v>
      </c>
      <c r="AA1026" s="319" t="s">
        <v>1874</v>
      </c>
      <c r="AB1026" s="319" t="s">
        <v>1633</v>
      </c>
      <c r="AC1026" s="320">
        <v>45721</v>
      </c>
      <c r="AD1026" s="319"/>
      <c r="AE1026" s="319"/>
      <c r="AF1026" s="319" t="s">
        <v>1633</v>
      </c>
      <c r="AG1026" s="319" t="s">
        <v>1633</v>
      </c>
      <c r="AH1026" s="319" t="s">
        <v>3642</v>
      </c>
      <c r="AI1026" s="319" t="s">
        <v>3643</v>
      </c>
      <c r="AJ1026" s="325">
        <v>0</v>
      </c>
      <c r="AK1026" s="319" t="s">
        <v>1633</v>
      </c>
      <c r="AL1026" s="319" t="s">
        <v>1633</v>
      </c>
      <c r="AM1026" s="319" t="s">
        <v>1633</v>
      </c>
      <c r="AN1026" s="319" t="s">
        <v>1633</v>
      </c>
      <c r="AO1026" s="319" t="s">
        <v>1633</v>
      </c>
      <c r="AP1026" s="183" t="s">
        <v>1880</v>
      </c>
      <c r="AQ1026" s="183" t="s">
        <v>2113</v>
      </c>
      <c r="AS1026" s="183" t="s">
        <v>1636</v>
      </c>
      <c r="AT1026" s="183" t="s">
        <v>1817</v>
      </c>
      <c r="AU1026" s="183" t="str">
        <f t="shared" si="32"/>
        <v>BP1</v>
      </c>
      <c r="AV1026" s="324">
        <f t="shared" si="33"/>
        <v>55846</v>
      </c>
    </row>
    <row r="1027" spans="1:48" x14ac:dyDescent="0.25">
      <c r="A1027" s="319" t="s">
        <v>1867</v>
      </c>
      <c r="B1027" s="319" t="s">
        <v>1828</v>
      </c>
      <c r="C1027" s="319" t="s">
        <v>1868</v>
      </c>
      <c r="D1027" s="319" t="s">
        <v>1888</v>
      </c>
      <c r="E1027" s="320">
        <v>45720</v>
      </c>
      <c r="F1027" s="319" t="s">
        <v>1633</v>
      </c>
      <c r="G1027" s="319" t="s">
        <v>1633</v>
      </c>
      <c r="H1027" s="319" t="s">
        <v>3538</v>
      </c>
      <c r="I1027" s="319" t="s">
        <v>3938</v>
      </c>
      <c r="J1027" s="319" t="s">
        <v>1633</v>
      </c>
      <c r="K1027" s="319" t="s">
        <v>1642</v>
      </c>
      <c r="L1027" s="320">
        <v>45720</v>
      </c>
      <c r="M1027" s="319" t="s">
        <v>2429</v>
      </c>
      <c r="N1027" s="319" t="s">
        <v>3939</v>
      </c>
      <c r="O1027" s="320"/>
      <c r="P1027" s="319" t="s">
        <v>3641</v>
      </c>
      <c r="Q1027" s="319" t="s">
        <v>1534</v>
      </c>
      <c r="R1027" s="322">
        <v>156000</v>
      </c>
      <c r="S1027" s="319" t="s">
        <v>89</v>
      </c>
      <c r="T1027" s="321">
        <v>9.57</v>
      </c>
      <c r="U1027" s="319" t="s">
        <v>328</v>
      </c>
      <c r="V1027" s="319" t="s">
        <v>93</v>
      </c>
      <c r="W1027" s="319" t="s">
        <v>1633</v>
      </c>
      <c r="X1027" s="319" t="s">
        <v>1633</v>
      </c>
      <c r="Y1027" s="319" t="s">
        <v>1633</v>
      </c>
      <c r="Z1027" s="319" t="s">
        <v>1633</v>
      </c>
      <c r="AA1027" s="319" t="s">
        <v>1874</v>
      </c>
      <c r="AB1027" s="319" t="s">
        <v>1633</v>
      </c>
      <c r="AC1027" s="320">
        <v>45720</v>
      </c>
      <c r="AD1027" s="319"/>
      <c r="AE1027" s="319"/>
      <c r="AF1027" s="319" t="s">
        <v>1633</v>
      </c>
      <c r="AG1027" s="319" t="s">
        <v>3940</v>
      </c>
      <c r="AH1027" s="319" t="s">
        <v>3642</v>
      </c>
      <c r="AI1027" s="319" t="s">
        <v>3643</v>
      </c>
      <c r="AJ1027" s="322">
        <v>2</v>
      </c>
      <c r="AK1027" s="319" t="s">
        <v>1709</v>
      </c>
      <c r="AL1027" s="323" t="s">
        <v>1877</v>
      </c>
      <c r="AM1027" s="319" t="s">
        <v>1633</v>
      </c>
      <c r="AN1027" s="319" t="s">
        <v>1633</v>
      </c>
      <c r="AO1027" s="319" t="s">
        <v>1633</v>
      </c>
      <c r="AP1027" s="183" t="s">
        <v>1880</v>
      </c>
      <c r="AQ1027" s="183" t="s">
        <v>2113</v>
      </c>
      <c r="AS1027" s="183" t="s">
        <v>1641</v>
      </c>
      <c r="AT1027" s="183" t="s">
        <v>1817</v>
      </c>
      <c r="AU1027" s="183" t="str">
        <f t="shared" si="32"/>
        <v>BP1</v>
      </c>
      <c r="AV1027" s="324">
        <f t="shared" si="33"/>
        <v>156000</v>
      </c>
    </row>
    <row r="1028" spans="1:48" x14ac:dyDescent="0.25">
      <c r="A1028" s="319" t="s">
        <v>1867</v>
      </c>
      <c r="B1028" s="319" t="s">
        <v>1828</v>
      </c>
      <c r="C1028" s="319" t="s">
        <v>1868</v>
      </c>
      <c r="D1028" s="319" t="s">
        <v>1882</v>
      </c>
      <c r="E1028" s="320">
        <v>45721</v>
      </c>
      <c r="F1028" s="319" t="s">
        <v>2450</v>
      </c>
      <c r="G1028" s="319" t="s">
        <v>1884</v>
      </c>
      <c r="H1028" s="319" t="s">
        <v>1577</v>
      </c>
      <c r="I1028" s="319" t="s">
        <v>2451</v>
      </c>
      <c r="J1028" s="319" t="s">
        <v>1633</v>
      </c>
      <c r="K1028" s="319" t="s">
        <v>1369</v>
      </c>
      <c r="L1028" s="320">
        <v>45721</v>
      </c>
      <c r="M1028" s="319" t="s">
        <v>1886</v>
      </c>
      <c r="N1028" s="319" t="s">
        <v>1998</v>
      </c>
      <c r="O1028" s="320"/>
      <c r="P1028" s="319" t="s">
        <v>3641</v>
      </c>
      <c r="Q1028" s="319" t="s">
        <v>1534</v>
      </c>
      <c r="R1028" s="322">
        <v>1005228</v>
      </c>
      <c r="S1028" s="319" t="s">
        <v>89</v>
      </c>
      <c r="T1028" s="321">
        <v>61.28</v>
      </c>
      <c r="U1028" s="319" t="s">
        <v>328</v>
      </c>
      <c r="V1028" s="319" t="s">
        <v>93</v>
      </c>
      <c r="W1028" s="319" t="s">
        <v>1633</v>
      </c>
      <c r="X1028" s="319" t="s">
        <v>1633</v>
      </c>
      <c r="Y1028" s="319" t="s">
        <v>1633</v>
      </c>
      <c r="Z1028" s="319" t="s">
        <v>1633</v>
      </c>
      <c r="AA1028" s="319" t="s">
        <v>1874</v>
      </c>
      <c r="AB1028" s="319" t="s">
        <v>1633</v>
      </c>
      <c r="AC1028" s="320">
        <v>45721</v>
      </c>
      <c r="AD1028" s="319"/>
      <c r="AE1028" s="319"/>
      <c r="AF1028" s="319" t="s">
        <v>1633</v>
      </c>
      <c r="AG1028" s="319" t="s">
        <v>1633</v>
      </c>
      <c r="AH1028" s="319" t="s">
        <v>3642</v>
      </c>
      <c r="AI1028" s="319" t="s">
        <v>3643</v>
      </c>
      <c r="AJ1028" s="325">
        <v>0</v>
      </c>
      <c r="AK1028" s="319" t="s">
        <v>1633</v>
      </c>
      <c r="AL1028" s="319" t="s">
        <v>1633</v>
      </c>
      <c r="AM1028" s="319" t="s">
        <v>1633</v>
      </c>
      <c r="AN1028" s="319" t="s">
        <v>1633</v>
      </c>
      <c r="AO1028" s="319" t="s">
        <v>1633</v>
      </c>
      <c r="AP1028" s="183" t="s">
        <v>1880</v>
      </c>
      <c r="AQ1028" s="183" t="s">
        <v>2113</v>
      </c>
      <c r="AS1028" s="183" t="s">
        <v>1636</v>
      </c>
      <c r="AT1028" s="183" t="s">
        <v>1817</v>
      </c>
      <c r="AU1028" s="183" t="str">
        <f t="shared" si="32"/>
        <v>BP1</v>
      </c>
      <c r="AV1028" s="324">
        <f t="shared" si="33"/>
        <v>1005228</v>
      </c>
    </row>
    <row r="1029" spans="1:48" x14ac:dyDescent="0.25">
      <c r="A1029" s="319" t="s">
        <v>1867</v>
      </c>
      <c r="B1029" s="319" t="s">
        <v>1828</v>
      </c>
      <c r="C1029" s="319" t="s">
        <v>1868</v>
      </c>
      <c r="D1029" s="319" t="s">
        <v>1882</v>
      </c>
      <c r="E1029" s="320">
        <v>45721</v>
      </c>
      <c r="F1029" s="319" t="s">
        <v>2452</v>
      </c>
      <c r="G1029" s="319" t="s">
        <v>1884</v>
      </c>
      <c r="H1029" s="319" t="s">
        <v>1577</v>
      </c>
      <c r="I1029" s="319" t="s">
        <v>2453</v>
      </c>
      <c r="J1029" s="319" t="s">
        <v>1633</v>
      </c>
      <c r="K1029" s="319" t="s">
        <v>1369</v>
      </c>
      <c r="L1029" s="320">
        <v>45721</v>
      </c>
      <c r="M1029" s="319" t="s">
        <v>1886</v>
      </c>
      <c r="N1029" s="319" t="s">
        <v>2075</v>
      </c>
      <c r="O1029" s="320"/>
      <c r="P1029" s="319" t="s">
        <v>3641</v>
      </c>
      <c r="Q1029" s="319" t="s">
        <v>1534</v>
      </c>
      <c r="R1029" s="322">
        <v>55846</v>
      </c>
      <c r="S1029" s="319" t="s">
        <v>89</v>
      </c>
      <c r="T1029" s="321">
        <v>3.4</v>
      </c>
      <c r="U1029" s="319" t="s">
        <v>328</v>
      </c>
      <c r="V1029" s="319" t="s">
        <v>93</v>
      </c>
      <c r="W1029" s="319" t="s">
        <v>1633</v>
      </c>
      <c r="X1029" s="319" t="s">
        <v>1633</v>
      </c>
      <c r="Y1029" s="319" t="s">
        <v>1633</v>
      </c>
      <c r="Z1029" s="319" t="s">
        <v>1633</v>
      </c>
      <c r="AA1029" s="319" t="s">
        <v>1874</v>
      </c>
      <c r="AB1029" s="319" t="s">
        <v>1633</v>
      </c>
      <c r="AC1029" s="320">
        <v>45721</v>
      </c>
      <c r="AD1029" s="319"/>
      <c r="AE1029" s="319"/>
      <c r="AF1029" s="319" t="s">
        <v>1633</v>
      </c>
      <c r="AG1029" s="319" t="s">
        <v>1633</v>
      </c>
      <c r="AH1029" s="319" t="s">
        <v>3642</v>
      </c>
      <c r="AI1029" s="319" t="s">
        <v>3643</v>
      </c>
      <c r="AJ1029" s="325">
        <v>0</v>
      </c>
      <c r="AK1029" s="319" t="s">
        <v>1633</v>
      </c>
      <c r="AL1029" s="319" t="s">
        <v>1633</v>
      </c>
      <c r="AM1029" s="319" t="s">
        <v>1633</v>
      </c>
      <c r="AN1029" s="319" t="s">
        <v>1633</v>
      </c>
      <c r="AO1029" s="319" t="s">
        <v>1633</v>
      </c>
      <c r="AP1029" s="183" t="s">
        <v>1880</v>
      </c>
      <c r="AQ1029" s="183" t="s">
        <v>2113</v>
      </c>
      <c r="AS1029" s="183" t="s">
        <v>1636</v>
      </c>
      <c r="AT1029" s="183" t="s">
        <v>1817</v>
      </c>
      <c r="AU1029" s="183" t="str">
        <f t="shared" si="32"/>
        <v>BP1</v>
      </c>
      <c r="AV1029" s="324">
        <f t="shared" si="33"/>
        <v>55846</v>
      </c>
    </row>
    <row r="1030" spans="1:48" x14ac:dyDescent="0.25">
      <c r="A1030" s="319" t="s">
        <v>1867</v>
      </c>
      <c r="B1030" s="319" t="s">
        <v>1828</v>
      </c>
      <c r="C1030" s="319" t="s">
        <v>1868</v>
      </c>
      <c r="D1030" s="319" t="s">
        <v>1888</v>
      </c>
      <c r="E1030" s="320">
        <v>45722</v>
      </c>
      <c r="F1030" s="319" t="s">
        <v>1633</v>
      </c>
      <c r="G1030" s="319" t="s">
        <v>1633</v>
      </c>
      <c r="H1030" s="319" t="s">
        <v>3240</v>
      </c>
      <c r="I1030" s="319" t="s">
        <v>3941</v>
      </c>
      <c r="J1030" s="319" t="s">
        <v>1633</v>
      </c>
      <c r="K1030" s="319" t="s">
        <v>454</v>
      </c>
      <c r="L1030" s="320">
        <v>45722</v>
      </c>
      <c r="M1030" s="319" t="s">
        <v>2468</v>
      </c>
      <c r="N1030" s="319" t="s">
        <v>3942</v>
      </c>
      <c r="O1030" s="320"/>
      <c r="P1030" s="319" t="s">
        <v>3641</v>
      </c>
      <c r="Q1030" s="319" t="s">
        <v>1534</v>
      </c>
      <c r="R1030" s="322">
        <v>7930000</v>
      </c>
      <c r="S1030" s="319" t="s">
        <v>89</v>
      </c>
      <c r="T1030" s="321">
        <v>483.45</v>
      </c>
      <c r="U1030" s="319" t="s">
        <v>328</v>
      </c>
      <c r="V1030" s="319" t="s">
        <v>93</v>
      </c>
      <c r="W1030" s="319" t="s">
        <v>1633</v>
      </c>
      <c r="X1030" s="319" t="s">
        <v>1633</v>
      </c>
      <c r="Y1030" s="319" t="s">
        <v>1633</v>
      </c>
      <c r="Z1030" s="319" t="s">
        <v>1633</v>
      </c>
      <c r="AA1030" s="319" t="s">
        <v>1874</v>
      </c>
      <c r="AB1030" s="319" t="s">
        <v>1633</v>
      </c>
      <c r="AC1030" s="320">
        <v>45722</v>
      </c>
      <c r="AD1030" s="319"/>
      <c r="AE1030" s="319"/>
      <c r="AF1030" s="319" t="s">
        <v>1633</v>
      </c>
      <c r="AG1030" s="319" t="s">
        <v>3943</v>
      </c>
      <c r="AH1030" s="319" t="s">
        <v>3642</v>
      </c>
      <c r="AI1030" s="319" t="s">
        <v>3643</v>
      </c>
      <c r="AJ1030" s="322">
        <v>200</v>
      </c>
      <c r="AK1030" s="319" t="s">
        <v>1935</v>
      </c>
      <c r="AL1030" s="323" t="s">
        <v>1877</v>
      </c>
      <c r="AM1030" s="319" t="s">
        <v>1633</v>
      </c>
      <c r="AN1030" s="319" t="s">
        <v>1633</v>
      </c>
      <c r="AO1030" s="319" t="s">
        <v>1633</v>
      </c>
      <c r="AP1030" s="183" t="s">
        <v>1880</v>
      </c>
      <c r="AQ1030" s="183" t="s">
        <v>2113</v>
      </c>
      <c r="AS1030" s="183" t="s">
        <v>1641</v>
      </c>
      <c r="AT1030" s="183" t="s">
        <v>1817</v>
      </c>
      <c r="AU1030" s="183" t="str">
        <f t="shared" si="32"/>
        <v>BP1</v>
      </c>
      <c r="AV1030" s="324">
        <f t="shared" si="33"/>
        <v>7930000</v>
      </c>
    </row>
    <row r="1031" spans="1:48" x14ac:dyDescent="0.25">
      <c r="A1031" s="319" t="s">
        <v>1867</v>
      </c>
      <c r="B1031" s="319" t="s">
        <v>1828</v>
      </c>
      <c r="C1031" s="319" t="s">
        <v>1868</v>
      </c>
      <c r="D1031" s="319" t="s">
        <v>1888</v>
      </c>
      <c r="E1031" s="320">
        <v>45722</v>
      </c>
      <c r="F1031" s="319" t="s">
        <v>1633</v>
      </c>
      <c r="G1031" s="319" t="s">
        <v>1633</v>
      </c>
      <c r="H1031" s="319" t="s">
        <v>3240</v>
      </c>
      <c r="I1031" s="319" t="s">
        <v>3944</v>
      </c>
      <c r="J1031" s="319" t="s">
        <v>1633</v>
      </c>
      <c r="K1031" s="319" t="s">
        <v>454</v>
      </c>
      <c r="L1031" s="320">
        <v>45722</v>
      </c>
      <c r="M1031" s="319" t="s">
        <v>2468</v>
      </c>
      <c r="N1031" s="319" t="s">
        <v>3945</v>
      </c>
      <c r="O1031" s="320"/>
      <c r="P1031" s="319" t="s">
        <v>3641</v>
      </c>
      <c r="Q1031" s="319" t="s">
        <v>1534</v>
      </c>
      <c r="R1031" s="322">
        <v>240000</v>
      </c>
      <c r="S1031" s="319" t="s">
        <v>89</v>
      </c>
      <c r="T1031" s="321">
        <v>14.63</v>
      </c>
      <c r="U1031" s="319" t="s">
        <v>328</v>
      </c>
      <c r="V1031" s="319" t="s">
        <v>93</v>
      </c>
      <c r="W1031" s="319" t="s">
        <v>1633</v>
      </c>
      <c r="X1031" s="319" t="s">
        <v>1633</v>
      </c>
      <c r="Y1031" s="319" t="s">
        <v>1633</v>
      </c>
      <c r="Z1031" s="319" t="s">
        <v>1633</v>
      </c>
      <c r="AA1031" s="319" t="s">
        <v>1874</v>
      </c>
      <c r="AB1031" s="319" t="s">
        <v>1633</v>
      </c>
      <c r="AC1031" s="320">
        <v>45722</v>
      </c>
      <c r="AD1031" s="319"/>
      <c r="AE1031" s="319"/>
      <c r="AF1031" s="319" t="s">
        <v>1633</v>
      </c>
      <c r="AG1031" s="319" t="s">
        <v>3946</v>
      </c>
      <c r="AH1031" s="319" t="s">
        <v>3642</v>
      </c>
      <c r="AI1031" s="319" t="s">
        <v>3643</v>
      </c>
      <c r="AJ1031" s="322">
        <v>2</v>
      </c>
      <c r="AK1031" s="319" t="s">
        <v>1709</v>
      </c>
      <c r="AL1031" s="323" t="s">
        <v>1877</v>
      </c>
      <c r="AM1031" s="319" t="s">
        <v>1633</v>
      </c>
      <c r="AN1031" s="319" t="s">
        <v>1633</v>
      </c>
      <c r="AO1031" s="319" t="s">
        <v>1633</v>
      </c>
      <c r="AP1031" s="183" t="s">
        <v>1880</v>
      </c>
      <c r="AQ1031" s="183" t="s">
        <v>2113</v>
      </c>
      <c r="AS1031" s="183" t="s">
        <v>1641</v>
      </c>
      <c r="AT1031" s="183" t="s">
        <v>1817</v>
      </c>
      <c r="AU1031" s="183" t="str">
        <f t="shared" si="32"/>
        <v>BP1</v>
      </c>
      <c r="AV1031" s="324">
        <f t="shared" si="33"/>
        <v>240000</v>
      </c>
    </row>
    <row r="1032" spans="1:48" x14ac:dyDescent="0.25">
      <c r="A1032" s="319" t="s">
        <v>1867</v>
      </c>
      <c r="B1032" s="319" t="s">
        <v>1828</v>
      </c>
      <c r="C1032" s="319" t="s">
        <v>1868</v>
      </c>
      <c r="D1032" s="319" t="s">
        <v>1888</v>
      </c>
      <c r="E1032" s="320">
        <v>45722</v>
      </c>
      <c r="F1032" s="319" t="s">
        <v>1633</v>
      </c>
      <c r="G1032" s="319" t="s">
        <v>1633</v>
      </c>
      <c r="H1032" s="319" t="s">
        <v>3240</v>
      </c>
      <c r="I1032" s="319" t="s">
        <v>3947</v>
      </c>
      <c r="J1032" s="319" t="s">
        <v>1633</v>
      </c>
      <c r="K1032" s="319" t="s">
        <v>454</v>
      </c>
      <c r="L1032" s="320">
        <v>45722</v>
      </c>
      <c r="M1032" s="319" t="s">
        <v>2468</v>
      </c>
      <c r="N1032" s="319" t="s">
        <v>3948</v>
      </c>
      <c r="O1032" s="320"/>
      <c r="P1032" s="319" t="s">
        <v>3641</v>
      </c>
      <c r="Q1032" s="319" t="s">
        <v>1534</v>
      </c>
      <c r="R1032" s="322">
        <v>330000</v>
      </c>
      <c r="S1032" s="319" t="s">
        <v>89</v>
      </c>
      <c r="T1032" s="321">
        <v>20.12</v>
      </c>
      <c r="U1032" s="319" t="s">
        <v>328</v>
      </c>
      <c r="V1032" s="319" t="s">
        <v>93</v>
      </c>
      <c r="W1032" s="319" t="s">
        <v>1633</v>
      </c>
      <c r="X1032" s="319" t="s">
        <v>1633</v>
      </c>
      <c r="Y1032" s="319" t="s">
        <v>1633</v>
      </c>
      <c r="Z1032" s="319" t="s">
        <v>1633</v>
      </c>
      <c r="AA1032" s="319" t="s">
        <v>1874</v>
      </c>
      <c r="AB1032" s="319" t="s">
        <v>1633</v>
      </c>
      <c r="AC1032" s="320">
        <v>45722</v>
      </c>
      <c r="AD1032" s="319"/>
      <c r="AE1032" s="319"/>
      <c r="AF1032" s="319" t="s">
        <v>1633</v>
      </c>
      <c r="AG1032" s="319" t="s">
        <v>3949</v>
      </c>
      <c r="AH1032" s="319" t="s">
        <v>3642</v>
      </c>
      <c r="AI1032" s="319" t="s">
        <v>3643</v>
      </c>
      <c r="AJ1032" s="322">
        <v>3</v>
      </c>
      <c r="AK1032" s="319" t="s">
        <v>1709</v>
      </c>
      <c r="AL1032" s="323" t="s">
        <v>1877</v>
      </c>
      <c r="AM1032" s="319" t="s">
        <v>1633</v>
      </c>
      <c r="AN1032" s="319" t="s">
        <v>1633</v>
      </c>
      <c r="AO1032" s="319" t="s">
        <v>1633</v>
      </c>
      <c r="AP1032" s="183" t="s">
        <v>1880</v>
      </c>
      <c r="AQ1032" s="183" t="s">
        <v>2113</v>
      </c>
      <c r="AS1032" s="183" t="s">
        <v>1641</v>
      </c>
      <c r="AT1032" s="183" t="s">
        <v>1817</v>
      </c>
      <c r="AU1032" s="183" t="str">
        <f t="shared" si="32"/>
        <v>BP1</v>
      </c>
      <c r="AV1032" s="324">
        <f t="shared" si="33"/>
        <v>330000</v>
      </c>
    </row>
    <row r="1033" spans="1:48" x14ac:dyDescent="0.25">
      <c r="A1033" s="319" t="s">
        <v>1867</v>
      </c>
      <c r="B1033" s="319" t="s">
        <v>1828</v>
      </c>
      <c r="C1033" s="319" t="s">
        <v>1868</v>
      </c>
      <c r="D1033" s="319" t="s">
        <v>1869</v>
      </c>
      <c r="E1033" s="320">
        <v>45722</v>
      </c>
      <c r="F1033" s="319" t="s">
        <v>3950</v>
      </c>
      <c r="G1033" s="319" t="s">
        <v>1633</v>
      </c>
      <c r="H1033" s="319" t="s">
        <v>3280</v>
      </c>
      <c r="I1033" s="319" t="s">
        <v>3951</v>
      </c>
      <c r="J1033" s="319" t="s">
        <v>1633</v>
      </c>
      <c r="K1033" s="319" t="s">
        <v>644</v>
      </c>
      <c r="L1033" s="320">
        <v>45722</v>
      </c>
      <c r="M1033" s="319" t="s">
        <v>2468</v>
      </c>
      <c r="N1033" s="319" t="s">
        <v>1633</v>
      </c>
      <c r="O1033" s="320"/>
      <c r="P1033" s="319" t="s">
        <v>3641</v>
      </c>
      <c r="Q1033" s="319" t="s">
        <v>89</v>
      </c>
      <c r="R1033" s="321">
        <v>4.38</v>
      </c>
      <c r="S1033" s="319" t="s">
        <v>89</v>
      </c>
      <c r="T1033" s="321">
        <v>4.38</v>
      </c>
      <c r="U1033" s="319" t="s">
        <v>328</v>
      </c>
      <c r="V1033" s="319" t="s">
        <v>93</v>
      </c>
      <c r="W1033" s="319" t="s">
        <v>1633</v>
      </c>
      <c r="X1033" s="319" t="s">
        <v>1633</v>
      </c>
      <c r="Y1033" s="319" t="s">
        <v>1633</v>
      </c>
      <c r="Z1033" s="319" t="s">
        <v>1633</v>
      </c>
      <c r="AA1033" s="319" t="s">
        <v>1874</v>
      </c>
      <c r="AB1033" s="319" t="s">
        <v>1633</v>
      </c>
      <c r="AC1033" s="320">
        <v>45722</v>
      </c>
      <c r="AD1033" s="319"/>
      <c r="AE1033" s="319"/>
      <c r="AF1033" s="319" t="s">
        <v>1633</v>
      </c>
      <c r="AG1033" s="319" t="s">
        <v>1633</v>
      </c>
      <c r="AH1033" s="319" t="s">
        <v>3642</v>
      </c>
      <c r="AI1033" s="319" t="s">
        <v>3643</v>
      </c>
      <c r="AJ1033" s="322">
        <v>2</v>
      </c>
      <c r="AK1033" s="319" t="s">
        <v>1709</v>
      </c>
      <c r="AL1033" s="323" t="s">
        <v>1877</v>
      </c>
      <c r="AM1033" s="319" t="s">
        <v>3952</v>
      </c>
      <c r="AN1033" s="319" t="s">
        <v>3953</v>
      </c>
      <c r="AO1033" s="319" t="s">
        <v>1633</v>
      </c>
      <c r="AP1033" s="183" t="s">
        <v>1880</v>
      </c>
      <c r="AQ1033" s="183" t="s">
        <v>2113</v>
      </c>
      <c r="AS1033" s="183" t="s">
        <v>1641</v>
      </c>
      <c r="AT1033" s="183" t="s">
        <v>1817</v>
      </c>
      <c r="AU1033" s="183" t="str">
        <f t="shared" si="32"/>
        <v>BP1</v>
      </c>
      <c r="AV1033" s="324">
        <f t="shared" si="33"/>
        <v>72270</v>
      </c>
    </row>
    <row r="1034" spans="1:48" x14ac:dyDescent="0.25">
      <c r="A1034" s="319" t="s">
        <v>1867</v>
      </c>
      <c r="B1034" s="319" t="s">
        <v>1828</v>
      </c>
      <c r="C1034" s="319" t="s">
        <v>1868</v>
      </c>
      <c r="D1034" s="319" t="s">
        <v>1869</v>
      </c>
      <c r="E1034" s="320">
        <v>45722</v>
      </c>
      <c r="F1034" s="319" t="s">
        <v>3954</v>
      </c>
      <c r="G1034" s="319" t="s">
        <v>1633</v>
      </c>
      <c r="H1034" s="319" t="s">
        <v>3280</v>
      </c>
      <c r="I1034" s="319" t="s">
        <v>3951</v>
      </c>
      <c r="J1034" s="319" t="s">
        <v>1633</v>
      </c>
      <c r="K1034" s="319" t="s">
        <v>644</v>
      </c>
      <c r="L1034" s="320">
        <v>45722</v>
      </c>
      <c r="M1034" s="319" t="s">
        <v>2468</v>
      </c>
      <c r="N1034" s="319" t="s">
        <v>1633</v>
      </c>
      <c r="O1034" s="320"/>
      <c r="P1034" s="319" t="s">
        <v>3641</v>
      </c>
      <c r="Q1034" s="319" t="s">
        <v>89</v>
      </c>
      <c r="R1034" s="321">
        <v>14.95</v>
      </c>
      <c r="S1034" s="319" t="s">
        <v>89</v>
      </c>
      <c r="T1034" s="321">
        <v>14.95</v>
      </c>
      <c r="U1034" s="319" t="s">
        <v>328</v>
      </c>
      <c r="V1034" s="319" t="s">
        <v>93</v>
      </c>
      <c r="W1034" s="319" t="s">
        <v>1633</v>
      </c>
      <c r="X1034" s="319" t="s">
        <v>1633</v>
      </c>
      <c r="Y1034" s="319" t="s">
        <v>1633</v>
      </c>
      <c r="Z1034" s="319" t="s">
        <v>1633</v>
      </c>
      <c r="AA1034" s="319" t="s">
        <v>1874</v>
      </c>
      <c r="AB1034" s="319" t="s">
        <v>1633</v>
      </c>
      <c r="AC1034" s="320">
        <v>45722</v>
      </c>
      <c r="AD1034" s="319"/>
      <c r="AE1034" s="319"/>
      <c r="AF1034" s="319" t="s">
        <v>1633</v>
      </c>
      <c r="AG1034" s="319" t="s">
        <v>1633</v>
      </c>
      <c r="AH1034" s="319" t="s">
        <v>3642</v>
      </c>
      <c r="AI1034" s="319" t="s">
        <v>3643</v>
      </c>
      <c r="AJ1034" s="322">
        <v>2</v>
      </c>
      <c r="AK1034" s="319" t="s">
        <v>1709</v>
      </c>
      <c r="AL1034" s="323" t="s">
        <v>1877</v>
      </c>
      <c r="AM1034" s="319" t="s">
        <v>2544</v>
      </c>
      <c r="AN1034" s="319" t="s">
        <v>2545</v>
      </c>
      <c r="AO1034" s="319" t="s">
        <v>1633</v>
      </c>
      <c r="AP1034" s="183" t="s">
        <v>1880</v>
      </c>
      <c r="AQ1034" s="183" t="s">
        <v>2113</v>
      </c>
      <c r="AS1034" s="183" t="s">
        <v>1641</v>
      </c>
      <c r="AT1034" s="183" t="s">
        <v>1817</v>
      </c>
      <c r="AU1034" s="183" t="str">
        <f t="shared" si="32"/>
        <v>BP1</v>
      </c>
      <c r="AV1034" s="324">
        <f t="shared" si="33"/>
        <v>246675</v>
      </c>
    </row>
    <row r="1035" spans="1:48" x14ac:dyDescent="0.25">
      <c r="A1035" s="319" t="s">
        <v>1867</v>
      </c>
      <c r="B1035" s="319" t="s">
        <v>1828</v>
      </c>
      <c r="C1035" s="319" t="s">
        <v>1868</v>
      </c>
      <c r="D1035" s="319" t="s">
        <v>1882</v>
      </c>
      <c r="E1035" s="320">
        <v>45722</v>
      </c>
      <c r="F1035" s="319" t="s">
        <v>2471</v>
      </c>
      <c r="G1035" s="319" t="s">
        <v>1884</v>
      </c>
      <c r="H1035" s="319" t="s">
        <v>1581</v>
      </c>
      <c r="I1035" s="319" t="s">
        <v>2472</v>
      </c>
      <c r="J1035" s="319" t="s">
        <v>1633</v>
      </c>
      <c r="K1035" s="319" t="s">
        <v>1373</v>
      </c>
      <c r="L1035" s="320">
        <v>45722</v>
      </c>
      <c r="M1035" s="319" t="s">
        <v>1886</v>
      </c>
      <c r="N1035" s="319" t="s">
        <v>2473</v>
      </c>
      <c r="O1035" s="320"/>
      <c r="P1035" s="319" t="s">
        <v>3641</v>
      </c>
      <c r="Q1035" s="319" t="s">
        <v>1534</v>
      </c>
      <c r="R1035" s="322">
        <v>7524907</v>
      </c>
      <c r="S1035" s="319" t="s">
        <v>89</v>
      </c>
      <c r="T1035" s="321">
        <v>458.75</v>
      </c>
      <c r="U1035" s="319" t="s">
        <v>328</v>
      </c>
      <c r="V1035" s="319" t="s">
        <v>93</v>
      </c>
      <c r="W1035" s="319" t="s">
        <v>1633</v>
      </c>
      <c r="X1035" s="319" t="s">
        <v>1633</v>
      </c>
      <c r="Y1035" s="319" t="s">
        <v>1633</v>
      </c>
      <c r="Z1035" s="319" t="s">
        <v>1633</v>
      </c>
      <c r="AA1035" s="319" t="s">
        <v>1874</v>
      </c>
      <c r="AB1035" s="319" t="s">
        <v>1633</v>
      </c>
      <c r="AC1035" s="320">
        <v>45723</v>
      </c>
      <c r="AD1035" s="319"/>
      <c r="AE1035" s="319"/>
      <c r="AF1035" s="319" t="s">
        <v>1633</v>
      </c>
      <c r="AG1035" s="319" t="s">
        <v>1633</v>
      </c>
      <c r="AH1035" s="319" t="s">
        <v>3642</v>
      </c>
      <c r="AI1035" s="319" t="s">
        <v>3643</v>
      </c>
      <c r="AJ1035" s="325">
        <v>0</v>
      </c>
      <c r="AK1035" s="319" t="s">
        <v>1633</v>
      </c>
      <c r="AL1035" s="319" t="s">
        <v>1633</v>
      </c>
      <c r="AM1035" s="319" t="s">
        <v>1633</v>
      </c>
      <c r="AN1035" s="319" t="s">
        <v>1633</v>
      </c>
      <c r="AO1035" s="319" t="s">
        <v>1633</v>
      </c>
      <c r="AP1035" s="183" t="s">
        <v>1880</v>
      </c>
      <c r="AQ1035" s="183" t="s">
        <v>2113</v>
      </c>
      <c r="AS1035" s="183" t="s">
        <v>1636</v>
      </c>
      <c r="AT1035" s="183" t="s">
        <v>1817</v>
      </c>
      <c r="AU1035" s="183" t="str">
        <f t="shared" si="32"/>
        <v>BP1</v>
      </c>
      <c r="AV1035" s="324">
        <f t="shared" si="33"/>
        <v>7524907</v>
      </c>
    </row>
    <row r="1036" spans="1:48" x14ac:dyDescent="0.25">
      <c r="A1036" s="319" t="s">
        <v>1867</v>
      </c>
      <c r="B1036" s="319" t="s">
        <v>1828</v>
      </c>
      <c r="C1036" s="319" t="s">
        <v>1868</v>
      </c>
      <c r="D1036" s="319" t="s">
        <v>1869</v>
      </c>
      <c r="E1036" s="320">
        <v>45719</v>
      </c>
      <c r="F1036" s="319" t="s">
        <v>1633</v>
      </c>
      <c r="G1036" s="319" t="s">
        <v>1633</v>
      </c>
      <c r="H1036" s="319" t="s">
        <v>3280</v>
      </c>
      <c r="I1036" s="319" t="s">
        <v>3955</v>
      </c>
      <c r="J1036" s="319" t="s">
        <v>1633</v>
      </c>
      <c r="K1036" s="319" t="s">
        <v>644</v>
      </c>
      <c r="L1036" s="320">
        <v>45719</v>
      </c>
      <c r="M1036" s="319" t="s">
        <v>2424</v>
      </c>
      <c r="N1036" s="319" t="s">
        <v>1633</v>
      </c>
      <c r="O1036" s="320"/>
      <c r="P1036" s="319" t="s">
        <v>3641</v>
      </c>
      <c r="Q1036" s="319" t="s">
        <v>89</v>
      </c>
      <c r="R1036" s="321">
        <v>2448.66</v>
      </c>
      <c r="S1036" s="319" t="s">
        <v>89</v>
      </c>
      <c r="T1036" s="321">
        <v>2448.66</v>
      </c>
      <c r="U1036" s="319" t="s">
        <v>328</v>
      </c>
      <c r="V1036" s="319" t="s">
        <v>93</v>
      </c>
      <c r="W1036" s="319" t="s">
        <v>1633</v>
      </c>
      <c r="X1036" s="319" t="s">
        <v>1633</v>
      </c>
      <c r="Y1036" s="319" t="s">
        <v>1633</v>
      </c>
      <c r="Z1036" s="319" t="s">
        <v>1633</v>
      </c>
      <c r="AA1036" s="319" t="s">
        <v>1874</v>
      </c>
      <c r="AB1036" s="319" t="s">
        <v>1633</v>
      </c>
      <c r="AC1036" s="320">
        <v>45723</v>
      </c>
      <c r="AD1036" s="319"/>
      <c r="AE1036" s="319"/>
      <c r="AF1036" s="319" t="s">
        <v>1633</v>
      </c>
      <c r="AG1036" s="319" t="s">
        <v>1633</v>
      </c>
      <c r="AH1036" s="319" t="s">
        <v>3642</v>
      </c>
      <c r="AI1036" s="319" t="s">
        <v>3643</v>
      </c>
      <c r="AJ1036" s="322">
        <v>129</v>
      </c>
      <c r="AK1036" s="319" t="s">
        <v>1709</v>
      </c>
      <c r="AL1036" s="323" t="s">
        <v>1877</v>
      </c>
      <c r="AM1036" s="319" t="s">
        <v>3956</v>
      </c>
      <c r="AN1036" s="319" t="s">
        <v>3957</v>
      </c>
      <c r="AO1036" s="319" t="s">
        <v>1633</v>
      </c>
      <c r="AP1036" s="183" t="s">
        <v>1880</v>
      </c>
      <c r="AQ1036" s="183" t="s">
        <v>2113</v>
      </c>
      <c r="AS1036" s="183" t="s">
        <v>1641</v>
      </c>
      <c r="AT1036" s="183" t="s">
        <v>1817</v>
      </c>
      <c r="AU1036" s="183" t="str">
        <f t="shared" si="32"/>
        <v>BP1</v>
      </c>
      <c r="AV1036" s="324">
        <f t="shared" si="33"/>
        <v>40402890</v>
      </c>
    </row>
    <row r="1037" spans="1:48" x14ac:dyDescent="0.25">
      <c r="A1037" s="319" t="s">
        <v>1867</v>
      </c>
      <c r="B1037" s="319" t="s">
        <v>1828</v>
      </c>
      <c r="C1037" s="319" t="s">
        <v>1868</v>
      </c>
      <c r="D1037" s="319" t="s">
        <v>1869</v>
      </c>
      <c r="E1037" s="320">
        <v>45719</v>
      </c>
      <c r="F1037" s="319" t="s">
        <v>1633</v>
      </c>
      <c r="G1037" s="319" t="s">
        <v>1633</v>
      </c>
      <c r="H1037" s="319" t="s">
        <v>3280</v>
      </c>
      <c r="I1037" s="319" t="s">
        <v>3955</v>
      </c>
      <c r="J1037" s="319" t="s">
        <v>1633</v>
      </c>
      <c r="K1037" s="319" t="s">
        <v>644</v>
      </c>
      <c r="L1037" s="320">
        <v>45719</v>
      </c>
      <c r="M1037" s="319" t="s">
        <v>2424</v>
      </c>
      <c r="N1037" s="319" t="s">
        <v>1633</v>
      </c>
      <c r="O1037" s="320"/>
      <c r="P1037" s="319" t="s">
        <v>3641</v>
      </c>
      <c r="Q1037" s="319" t="s">
        <v>89</v>
      </c>
      <c r="R1037" s="321">
        <v>288.35000000000002</v>
      </c>
      <c r="S1037" s="319" t="s">
        <v>89</v>
      </c>
      <c r="T1037" s="321">
        <v>288.35000000000002</v>
      </c>
      <c r="U1037" s="319" t="s">
        <v>328</v>
      </c>
      <c r="V1037" s="319" t="s">
        <v>93</v>
      </c>
      <c r="W1037" s="319" t="s">
        <v>1633</v>
      </c>
      <c r="X1037" s="319" t="s">
        <v>1633</v>
      </c>
      <c r="Y1037" s="319" t="s">
        <v>1633</v>
      </c>
      <c r="Z1037" s="319" t="s">
        <v>1633</v>
      </c>
      <c r="AA1037" s="319" t="s">
        <v>1874</v>
      </c>
      <c r="AB1037" s="319" t="s">
        <v>1633</v>
      </c>
      <c r="AC1037" s="320">
        <v>45723</v>
      </c>
      <c r="AD1037" s="319"/>
      <c r="AE1037" s="319"/>
      <c r="AF1037" s="319" t="s">
        <v>1633</v>
      </c>
      <c r="AG1037" s="319" t="s">
        <v>1633</v>
      </c>
      <c r="AH1037" s="319" t="s">
        <v>3642</v>
      </c>
      <c r="AI1037" s="319" t="s">
        <v>3643</v>
      </c>
      <c r="AJ1037" s="322">
        <v>17</v>
      </c>
      <c r="AK1037" s="319" t="s">
        <v>1709</v>
      </c>
      <c r="AL1037" s="323" t="s">
        <v>1877</v>
      </c>
      <c r="AM1037" s="319" t="s">
        <v>3958</v>
      </c>
      <c r="AN1037" s="319" t="s">
        <v>3959</v>
      </c>
      <c r="AO1037" s="319" t="s">
        <v>1633</v>
      </c>
      <c r="AP1037" s="183" t="s">
        <v>1880</v>
      </c>
      <c r="AQ1037" s="183" t="s">
        <v>2113</v>
      </c>
      <c r="AS1037" s="183" t="s">
        <v>1641</v>
      </c>
      <c r="AT1037" s="183" t="s">
        <v>1817</v>
      </c>
      <c r="AU1037" s="183" t="str">
        <f t="shared" si="32"/>
        <v>BP1</v>
      </c>
      <c r="AV1037" s="324">
        <f t="shared" si="33"/>
        <v>4757775</v>
      </c>
    </row>
    <row r="1038" spans="1:48" x14ac:dyDescent="0.25">
      <c r="A1038" s="319" t="s">
        <v>1867</v>
      </c>
      <c r="B1038" s="319" t="s">
        <v>1828</v>
      </c>
      <c r="C1038" s="319" t="s">
        <v>1868</v>
      </c>
      <c r="D1038" s="319" t="s">
        <v>1888</v>
      </c>
      <c r="E1038" s="320">
        <v>45726</v>
      </c>
      <c r="F1038" s="319" t="s">
        <v>1633</v>
      </c>
      <c r="G1038" s="319" t="s">
        <v>1633</v>
      </c>
      <c r="H1038" s="319" t="s">
        <v>3240</v>
      </c>
      <c r="I1038" s="319" t="s">
        <v>3960</v>
      </c>
      <c r="J1038" s="319" t="s">
        <v>1633</v>
      </c>
      <c r="K1038" s="319" t="s">
        <v>454</v>
      </c>
      <c r="L1038" s="320">
        <v>45708</v>
      </c>
      <c r="M1038" s="319" t="s">
        <v>2483</v>
      </c>
      <c r="N1038" s="319" t="s">
        <v>2238</v>
      </c>
      <c r="O1038" s="320"/>
      <c r="P1038" s="319" t="s">
        <v>3641</v>
      </c>
      <c r="Q1038" s="319" t="s">
        <v>1534</v>
      </c>
      <c r="R1038" s="322">
        <v>-105700000</v>
      </c>
      <c r="S1038" s="319" t="s">
        <v>89</v>
      </c>
      <c r="T1038" s="321">
        <v>-6465.23</v>
      </c>
      <c r="U1038" s="319" t="s">
        <v>328</v>
      </c>
      <c r="V1038" s="319" t="s">
        <v>93</v>
      </c>
      <c r="W1038" s="319" t="s">
        <v>1633</v>
      </c>
      <c r="X1038" s="319" t="s">
        <v>1633</v>
      </c>
      <c r="Y1038" s="319" t="s">
        <v>1633</v>
      </c>
      <c r="Z1038" s="319" t="s">
        <v>1633</v>
      </c>
      <c r="AA1038" s="319" t="s">
        <v>1874</v>
      </c>
      <c r="AB1038" s="319" t="s">
        <v>1633</v>
      </c>
      <c r="AC1038" s="320">
        <v>45726</v>
      </c>
      <c r="AD1038" s="319"/>
      <c r="AE1038" s="319"/>
      <c r="AF1038" s="319" t="s">
        <v>1633</v>
      </c>
      <c r="AG1038" s="319" t="s">
        <v>2239</v>
      </c>
      <c r="AH1038" s="319" t="s">
        <v>3642</v>
      </c>
      <c r="AI1038" s="319" t="s">
        <v>3643</v>
      </c>
      <c r="AJ1038" s="322">
        <v>-1</v>
      </c>
      <c r="AK1038" s="319" t="s">
        <v>1709</v>
      </c>
      <c r="AL1038" s="323" t="s">
        <v>1931</v>
      </c>
      <c r="AM1038" s="319" t="s">
        <v>1633</v>
      </c>
      <c r="AN1038" s="319" t="s">
        <v>1633</v>
      </c>
      <c r="AO1038" s="319" t="s">
        <v>1633</v>
      </c>
      <c r="AP1038" s="183" t="s">
        <v>1880</v>
      </c>
      <c r="AQ1038" s="183" t="s">
        <v>2113</v>
      </c>
      <c r="AS1038" s="183" t="s">
        <v>1641</v>
      </c>
      <c r="AT1038" s="183" t="s">
        <v>1817</v>
      </c>
      <c r="AU1038" s="183" t="str">
        <f t="shared" si="32"/>
        <v>BP1</v>
      </c>
      <c r="AV1038" s="324">
        <f t="shared" si="33"/>
        <v>-105700000</v>
      </c>
    </row>
    <row r="1039" spans="1:48" x14ac:dyDescent="0.25">
      <c r="A1039" s="319" t="s">
        <v>1867</v>
      </c>
      <c r="B1039" s="319" t="s">
        <v>1828</v>
      </c>
      <c r="C1039" s="319" t="s">
        <v>1868</v>
      </c>
      <c r="D1039" s="319" t="s">
        <v>1869</v>
      </c>
      <c r="E1039" s="320">
        <v>45726</v>
      </c>
      <c r="F1039" s="319" t="s">
        <v>3743</v>
      </c>
      <c r="G1039" s="319" t="s">
        <v>1633</v>
      </c>
      <c r="H1039" s="319" t="s">
        <v>3295</v>
      </c>
      <c r="I1039" s="319" t="s">
        <v>3961</v>
      </c>
      <c r="J1039" s="319" t="s">
        <v>1633</v>
      </c>
      <c r="K1039" s="319" t="s">
        <v>1635</v>
      </c>
      <c r="L1039" s="320">
        <v>45726</v>
      </c>
      <c r="M1039" s="319" t="s">
        <v>2483</v>
      </c>
      <c r="N1039" s="319" t="s">
        <v>1633</v>
      </c>
      <c r="O1039" s="320"/>
      <c r="P1039" s="319" t="s">
        <v>3641</v>
      </c>
      <c r="Q1039" s="319" t="s">
        <v>89</v>
      </c>
      <c r="R1039" s="321">
        <v>6.75</v>
      </c>
      <c r="S1039" s="319" t="s">
        <v>89</v>
      </c>
      <c r="T1039" s="321">
        <v>6.75</v>
      </c>
      <c r="U1039" s="319" t="s">
        <v>328</v>
      </c>
      <c r="V1039" s="319" t="s">
        <v>93</v>
      </c>
      <c r="W1039" s="319" t="s">
        <v>1633</v>
      </c>
      <c r="X1039" s="319" t="s">
        <v>1633</v>
      </c>
      <c r="Y1039" s="319" t="s">
        <v>1633</v>
      </c>
      <c r="Z1039" s="319" t="s">
        <v>1633</v>
      </c>
      <c r="AA1039" s="319" t="s">
        <v>1874</v>
      </c>
      <c r="AB1039" s="319" t="s">
        <v>1633</v>
      </c>
      <c r="AC1039" s="320">
        <v>45726</v>
      </c>
      <c r="AD1039" s="319"/>
      <c r="AE1039" s="319"/>
      <c r="AF1039" s="319" t="s">
        <v>1633</v>
      </c>
      <c r="AG1039" s="319" t="s">
        <v>1633</v>
      </c>
      <c r="AH1039" s="319" t="s">
        <v>3642</v>
      </c>
      <c r="AI1039" s="319" t="s">
        <v>3643</v>
      </c>
      <c r="AJ1039" s="322">
        <v>20</v>
      </c>
      <c r="AK1039" s="319" t="s">
        <v>1980</v>
      </c>
      <c r="AL1039" s="323" t="s">
        <v>1877</v>
      </c>
      <c r="AM1039" s="319" t="s">
        <v>2128</v>
      </c>
      <c r="AN1039" s="319" t="s">
        <v>2129</v>
      </c>
      <c r="AO1039" s="319" t="s">
        <v>1633</v>
      </c>
      <c r="AP1039" s="183" t="s">
        <v>1880</v>
      </c>
      <c r="AQ1039" s="183" t="s">
        <v>2113</v>
      </c>
      <c r="AS1039" s="183" t="s">
        <v>1634</v>
      </c>
      <c r="AT1039" s="183" t="s">
        <v>1817</v>
      </c>
      <c r="AU1039" s="183" t="str">
        <f t="shared" si="32"/>
        <v>BP1</v>
      </c>
      <c r="AV1039" s="324">
        <f t="shared" si="33"/>
        <v>111375</v>
      </c>
    </row>
    <row r="1040" spans="1:48" x14ac:dyDescent="0.25">
      <c r="A1040" s="319" t="s">
        <v>1867</v>
      </c>
      <c r="B1040" s="319" t="s">
        <v>1828</v>
      </c>
      <c r="C1040" s="319" t="s">
        <v>1868</v>
      </c>
      <c r="D1040" s="319" t="s">
        <v>1869</v>
      </c>
      <c r="E1040" s="320">
        <v>45726</v>
      </c>
      <c r="F1040" s="319" t="s">
        <v>3743</v>
      </c>
      <c r="G1040" s="319" t="s">
        <v>1633</v>
      </c>
      <c r="H1040" s="319" t="s">
        <v>3295</v>
      </c>
      <c r="I1040" s="319" t="s">
        <v>3961</v>
      </c>
      <c r="J1040" s="319" t="s">
        <v>1633</v>
      </c>
      <c r="K1040" s="319" t="s">
        <v>1635</v>
      </c>
      <c r="L1040" s="320">
        <v>45726</v>
      </c>
      <c r="M1040" s="319" t="s">
        <v>2483</v>
      </c>
      <c r="N1040" s="319" t="s">
        <v>1633</v>
      </c>
      <c r="O1040" s="320"/>
      <c r="P1040" s="319" t="s">
        <v>3641</v>
      </c>
      <c r="Q1040" s="319" t="s">
        <v>89</v>
      </c>
      <c r="R1040" s="321">
        <v>9.14</v>
      </c>
      <c r="S1040" s="319" t="s">
        <v>89</v>
      </c>
      <c r="T1040" s="321">
        <v>9.14</v>
      </c>
      <c r="U1040" s="319" t="s">
        <v>328</v>
      </c>
      <c r="V1040" s="319" t="s">
        <v>93</v>
      </c>
      <c r="W1040" s="319" t="s">
        <v>1633</v>
      </c>
      <c r="X1040" s="319" t="s">
        <v>1633</v>
      </c>
      <c r="Y1040" s="319" t="s">
        <v>1633</v>
      </c>
      <c r="Z1040" s="319" t="s">
        <v>1633</v>
      </c>
      <c r="AA1040" s="319" t="s">
        <v>1874</v>
      </c>
      <c r="AB1040" s="319" t="s">
        <v>1633</v>
      </c>
      <c r="AC1040" s="320">
        <v>45726</v>
      </c>
      <c r="AD1040" s="319"/>
      <c r="AE1040" s="319"/>
      <c r="AF1040" s="319" t="s">
        <v>1633</v>
      </c>
      <c r="AG1040" s="319" t="s">
        <v>1633</v>
      </c>
      <c r="AH1040" s="319" t="s">
        <v>3642</v>
      </c>
      <c r="AI1040" s="319" t="s">
        <v>3643</v>
      </c>
      <c r="AJ1040" s="322">
        <v>30</v>
      </c>
      <c r="AK1040" s="319" t="s">
        <v>2049</v>
      </c>
      <c r="AL1040" s="323" t="s">
        <v>1877</v>
      </c>
      <c r="AM1040" s="319" t="s">
        <v>2050</v>
      </c>
      <c r="AN1040" s="319" t="s">
        <v>2051</v>
      </c>
      <c r="AO1040" s="319" t="s">
        <v>1633</v>
      </c>
      <c r="AP1040" s="183" t="s">
        <v>1880</v>
      </c>
      <c r="AQ1040" s="183" t="s">
        <v>2113</v>
      </c>
      <c r="AS1040" s="183" t="s">
        <v>1634</v>
      </c>
      <c r="AT1040" s="183" t="s">
        <v>1817</v>
      </c>
      <c r="AU1040" s="183" t="str">
        <f t="shared" si="32"/>
        <v>BP1</v>
      </c>
      <c r="AV1040" s="324">
        <f t="shared" si="33"/>
        <v>150810</v>
      </c>
    </row>
    <row r="1041" spans="1:48" x14ac:dyDescent="0.25">
      <c r="A1041" s="319" t="s">
        <v>1867</v>
      </c>
      <c r="B1041" s="319" t="s">
        <v>1828</v>
      </c>
      <c r="C1041" s="319" t="s">
        <v>1868</v>
      </c>
      <c r="D1041" s="319" t="s">
        <v>1869</v>
      </c>
      <c r="E1041" s="320">
        <v>45726</v>
      </c>
      <c r="F1041" s="319" t="s">
        <v>3962</v>
      </c>
      <c r="G1041" s="319" t="s">
        <v>1633</v>
      </c>
      <c r="H1041" s="319" t="s">
        <v>3280</v>
      </c>
      <c r="I1041" s="319" t="s">
        <v>3961</v>
      </c>
      <c r="J1041" s="319" t="s">
        <v>1633</v>
      </c>
      <c r="K1041" s="319" t="s">
        <v>644</v>
      </c>
      <c r="L1041" s="320">
        <v>45726</v>
      </c>
      <c r="M1041" s="319" t="s">
        <v>2483</v>
      </c>
      <c r="N1041" s="319" t="s">
        <v>1633</v>
      </c>
      <c r="O1041" s="320"/>
      <c r="P1041" s="319" t="s">
        <v>3641</v>
      </c>
      <c r="Q1041" s="319" t="s">
        <v>89</v>
      </c>
      <c r="R1041" s="321">
        <v>2.15</v>
      </c>
      <c r="S1041" s="319" t="s">
        <v>89</v>
      </c>
      <c r="T1041" s="321">
        <v>2.15</v>
      </c>
      <c r="U1041" s="319" t="s">
        <v>328</v>
      </c>
      <c r="V1041" s="319" t="s">
        <v>93</v>
      </c>
      <c r="W1041" s="319" t="s">
        <v>1633</v>
      </c>
      <c r="X1041" s="319" t="s">
        <v>1633</v>
      </c>
      <c r="Y1041" s="319" t="s">
        <v>1633</v>
      </c>
      <c r="Z1041" s="319" t="s">
        <v>1633</v>
      </c>
      <c r="AA1041" s="319" t="s">
        <v>1874</v>
      </c>
      <c r="AB1041" s="319" t="s">
        <v>1633</v>
      </c>
      <c r="AC1041" s="320">
        <v>45726</v>
      </c>
      <c r="AD1041" s="319"/>
      <c r="AE1041" s="319"/>
      <c r="AF1041" s="319" t="s">
        <v>1633</v>
      </c>
      <c r="AG1041" s="319" t="s">
        <v>1633</v>
      </c>
      <c r="AH1041" s="319" t="s">
        <v>3642</v>
      </c>
      <c r="AI1041" s="319" t="s">
        <v>3643</v>
      </c>
      <c r="AJ1041" s="322">
        <v>2</v>
      </c>
      <c r="AK1041" s="319" t="s">
        <v>1709</v>
      </c>
      <c r="AL1041" s="323" t="s">
        <v>1877</v>
      </c>
      <c r="AM1041" s="319" t="s">
        <v>3761</v>
      </c>
      <c r="AN1041" s="319" t="s">
        <v>3762</v>
      </c>
      <c r="AO1041" s="319" t="s">
        <v>1633</v>
      </c>
      <c r="AP1041" s="183" t="s">
        <v>1880</v>
      </c>
      <c r="AQ1041" s="183" t="s">
        <v>2113</v>
      </c>
      <c r="AS1041" s="183" t="s">
        <v>1641</v>
      </c>
      <c r="AT1041" s="183" t="s">
        <v>1817</v>
      </c>
      <c r="AU1041" s="183" t="str">
        <f t="shared" si="32"/>
        <v>BP1</v>
      </c>
      <c r="AV1041" s="324">
        <f t="shared" si="33"/>
        <v>35475</v>
      </c>
    </row>
    <row r="1042" spans="1:48" x14ac:dyDescent="0.25">
      <c r="A1042" s="319" t="s">
        <v>1867</v>
      </c>
      <c r="B1042" s="319" t="s">
        <v>1828</v>
      </c>
      <c r="C1042" s="319" t="s">
        <v>1868</v>
      </c>
      <c r="D1042" s="319" t="s">
        <v>1869</v>
      </c>
      <c r="E1042" s="320">
        <v>45726</v>
      </c>
      <c r="F1042" s="319" t="s">
        <v>3743</v>
      </c>
      <c r="G1042" s="319" t="s">
        <v>1633</v>
      </c>
      <c r="H1042" s="319" t="s">
        <v>3295</v>
      </c>
      <c r="I1042" s="319" t="s">
        <v>3961</v>
      </c>
      <c r="J1042" s="319" t="s">
        <v>1633</v>
      </c>
      <c r="K1042" s="319" t="s">
        <v>1635</v>
      </c>
      <c r="L1042" s="320">
        <v>45726</v>
      </c>
      <c r="M1042" s="319" t="s">
        <v>2483</v>
      </c>
      <c r="N1042" s="319" t="s">
        <v>1633</v>
      </c>
      <c r="O1042" s="320"/>
      <c r="P1042" s="319" t="s">
        <v>3641</v>
      </c>
      <c r="Q1042" s="319" t="s">
        <v>89</v>
      </c>
      <c r="R1042" s="321">
        <v>3.47</v>
      </c>
      <c r="S1042" s="319" t="s">
        <v>89</v>
      </c>
      <c r="T1042" s="321">
        <v>3.47</v>
      </c>
      <c r="U1042" s="319" t="s">
        <v>328</v>
      </c>
      <c r="V1042" s="319" t="s">
        <v>93</v>
      </c>
      <c r="W1042" s="319" t="s">
        <v>1633</v>
      </c>
      <c r="X1042" s="319" t="s">
        <v>1633</v>
      </c>
      <c r="Y1042" s="319" t="s">
        <v>1633</v>
      </c>
      <c r="Z1042" s="319" t="s">
        <v>1633</v>
      </c>
      <c r="AA1042" s="319" t="s">
        <v>1874</v>
      </c>
      <c r="AB1042" s="319" t="s">
        <v>1633</v>
      </c>
      <c r="AC1042" s="320">
        <v>45726</v>
      </c>
      <c r="AD1042" s="319"/>
      <c r="AE1042" s="319"/>
      <c r="AF1042" s="319" t="s">
        <v>1633</v>
      </c>
      <c r="AG1042" s="319" t="s">
        <v>1633</v>
      </c>
      <c r="AH1042" s="319" t="s">
        <v>3642</v>
      </c>
      <c r="AI1042" s="319" t="s">
        <v>3643</v>
      </c>
      <c r="AJ1042" s="322">
        <v>6</v>
      </c>
      <c r="AK1042" s="319" t="s">
        <v>1709</v>
      </c>
      <c r="AL1042" s="323" t="s">
        <v>1877</v>
      </c>
      <c r="AM1042" s="319" t="s">
        <v>2030</v>
      </c>
      <c r="AN1042" s="319" t="s">
        <v>2031</v>
      </c>
      <c r="AO1042" s="319" t="s">
        <v>1633</v>
      </c>
      <c r="AP1042" s="183" t="s">
        <v>1880</v>
      </c>
      <c r="AQ1042" s="183" t="s">
        <v>2113</v>
      </c>
      <c r="AS1042" s="183" t="s">
        <v>1634</v>
      </c>
      <c r="AT1042" s="183" t="s">
        <v>1817</v>
      </c>
      <c r="AU1042" s="183" t="str">
        <f t="shared" si="32"/>
        <v>BP1</v>
      </c>
      <c r="AV1042" s="324">
        <f t="shared" si="33"/>
        <v>57255</v>
      </c>
    </row>
    <row r="1043" spans="1:48" x14ac:dyDescent="0.25">
      <c r="A1043" s="319" t="s">
        <v>1867</v>
      </c>
      <c r="B1043" s="319" t="s">
        <v>1828</v>
      </c>
      <c r="C1043" s="319" t="s">
        <v>1868</v>
      </c>
      <c r="D1043" s="319" t="s">
        <v>1869</v>
      </c>
      <c r="E1043" s="320">
        <v>45726</v>
      </c>
      <c r="F1043" s="319" t="s">
        <v>3963</v>
      </c>
      <c r="G1043" s="319" t="s">
        <v>1633</v>
      </c>
      <c r="H1043" s="319" t="s">
        <v>3295</v>
      </c>
      <c r="I1043" s="319" t="s">
        <v>3961</v>
      </c>
      <c r="J1043" s="319" t="s">
        <v>1633</v>
      </c>
      <c r="K1043" s="319" t="s">
        <v>1635</v>
      </c>
      <c r="L1043" s="320">
        <v>45726</v>
      </c>
      <c r="M1043" s="319" t="s">
        <v>2483</v>
      </c>
      <c r="N1043" s="319" t="s">
        <v>1633</v>
      </c>
      <c r="O1043" s="320"/>
      <c r="P1043" s="319" t="s">
        <v>3641</v>
      </c>
      <c r="Q1043" s="319" t="s">
        <v>89</v>
      </c>
      <c r="R1043" s="321">
        <v>2.81</v>
      </c>
      <c r="S1043" s="319" t="s">
        <v>89</v>
      </c>
      <c r="T1043" s="321">
        <v>2.81</v>
      </c>
      <c r="U1043" s="319" t="s">
        <v>328</v>
      </c>
      <c r="V1043" s="319" t="s">
        <v>93</v>
      </c>
      <c r="W1043" s="319" t="s">
        <v>1633</v>
      </c>
      <c r="X1043" s="319" t="s">
        <v>1633</v>
      </c>
      <c r="Y1043" s="319" t="s">
        <v>1633</v>
      </c>
      <c r="Z1043" s="319" t="s">
        <v>1633</v>
      </c>
      <c r="AA1043" s="319" t="s">
        <v>1874</v>
      </c>
      <c r="AB1043" s="319" t="s">
        <v>1633</v>
      </c>
      <c r="AC1043" s="320">
        <v>45726</v>
      </c>
      <c r="AD1043" s="319"/>
      <c r="AE1043" s="319"/>
      <c r="AF1043" s="319" t="s">
        <v>1633</v>
      </c>
      <c r="AG1043" s="319" t="s">
        <v>1633</v>
      </c>
      <c r="AH1043" s="319" t="s">
        <v>3642</v>
      </c>
      <c r="AI1043" s="319" t="s">
        <v>3643</v>
      </c>
      <c r="AJ1043" s="322">
        <v>2</v>
      </c>
      <c r="AK1043" s="319" t="s">
        <v>1709</v>
      </c>
      <c r="AL1043" s="323" t="s">
        <v>1877</v>
      </c>
      <c r="AM1043" s="319" t="s">
        <v>2063</v>
      </c>
      <c r="AN1043" s="319" t="s">
        <v>2064</v>
      </c>
      <c r="AO1043" s="319" t="s">
        <v>1633</v>
      </c>
      <c r="AP1043" s="183" t="s">
        <v>1880</v>
      </c>
      <c r="AQ1043" s="183" t="s">
        <v>2113</v>
      </c>
      <c r="AS1043" s="183" t="s">
        <v>1634</v>
      </c>
      <c r="AT1043" s="183" t="s">
        <v>1817</v>
      </c>
      <c r="AU1043" s="183" t="str">
        <f t="shared" si="32"/>
        <v>BP1</v>
      </c>
      <c r="AV1043" s="324">
        <f t="shared" si="33"/>
        <v>46365</v>
      </c>
    </row>
    <row r="1044" spans="1:48" x14ac:dyDescent="0.25">
      <c r="A1044" s="319" t="s">
        <v>1867</v>
      </c>
      <c r="B1044" s="319" t="s">
        <v>1828</v>
      </c>
      <c r="C1044" s="319" t="s">
        <v>1868</v>
      </c>
      <c r="D1044" s="319" t="s">
        <v>1869</v>
      </c>
      <c r="E1044" s="320">
        <v>45726</v>
      </c>
      <c r="F1044" s="319" t="s">
        <v>3964</v>
      </c>
      <c r="G1044" s="319" t="s">
        <v>1633</v>
      </c>
      <c r="H1044" s="319" t="s">
        <v>3295</v>
      </c>
      <c r="I1044" s="319" t="s">
        <v>3961</v>
      </c>
      <c r="J1044" s="319" t="s">
        <v>1633</v>
      </c>
      <c r="K1044" s="319" t="s">
        <v>1635</v>
      </c>
      <c r="L1044" s="320">
        <v>45726</v>
      </c>
      <c r="M1044" s="319" t="s">
        <v>2483</v>
      </c>
      <c r="N1044" s="319" t="s">
        <v>1633</v>
      </c>
      <c r="O1044" s="320"/>
      <c r="P1044" s="319" t="s">
        <v>3641</v>
      </c>
      <c r="Q1044" s="319" t="s">
        <v>89</v>
      </c>
      <c r="R1044" s="321">
        <v>0.27</v>
      </c>
      <c r="S1044" s="319" t="s">
        <v>89</v>
      </c>
      <c r="T1044" s="321">
        <v>0.27</v>
      </c>
      <c r="U1044" s="319" t="s">
        <v>328</v>
      </c>
      <c r="V1044" s="319" t="s">
        <v>93</v>
      </c>
      <c r="W1044" s="319" t="s">
        <v>1633</v>
      </c>
      <c r="X1044" s="319" t="s">
        <v>1633</v>
      </c>
      <c r="Y1044" s="319" t="s">
        <v>1633</v>
      </c>
      <c r="Z1044" s="319" t="s">
        <v>1633</v>
      </c>
      <c r="AA1044" s="319" t="s">
        <v>1874</v>
      </c>
      <c r="AB1044" s="319" t="s">
        <v>1633</v>
      </c>
      <c r="AC1044" s="320">
        <v>45726</v>
      </c>
      <c r="AD1044" s="319"/>
      <c r="AE1044" s="319"/>
      <c r="AF1044" s="319" t="s">
        <v>1633</v>
      </c>
      <c r="AG1044" s="319" t="s">
        <v>1633</v>
      </c>
      <c r="AH1044" s="319" t="s">
        <v>3642</v>
      </c>
      <c r="AI1044" s="319" t="s">
        <v>3643</v>
      </c>
      <c r="AJ1044" s="322">
        <v>1</v>
      </c>
      <c r="AK1044" s="319" t="s">
        <v>1709</v>
      </c>
      <c r="AL1044" s="323" t="s">
        <v>1877</v>
      </c>
      <c r="AM1044" s="319" t="s">
        <v>3316</v>
      </c>
      <c r="AN1044" s="319" t="s">
        <v>3317</v>
      </c>
      <c r="AO1044" s="319" t="s">
        <v>1633</v>
      </c>
      <c r="AP1044" s="183" t="s">
        <v>1880</v>
      </c>
      <c r="AQ1044" s="183" t="s">
        <v>2113</v>
      </c>
      <c r="AS1044" s="183" t="s">
        <v>1634</v>
      </c>
      <c r="AT1044" s="183" t="s">
        <v>1817</v>
      </c>
      <c r="AU1044" s="183" t="str">
        <f t="shared" si="32"/>
        <v>BP1</v>
      </c>
      <c r="AV1044" s="324">
        <f t="shared" si="33"/>
        <v>4455</v>
      </c>
    </row>
    <row r="1045" spans="1:48" x14ac:dyDescent="0.25">
      <c r="A1045" s="319" t="s">
        <v>1867</v>
      </c>
      <c r="B1045" s="319" t="s">
        <v>1828</v>
      </c>
      <c r="C1045" s="319" t="s">
        <v>1868</v>
      </c>
      <c r="D1045" s="319" t="s">
        <v>1869</v>
      </c>
      <c r="E1045" s="320">
        <v>45726</v>
      </c>
      <c r="F1045" s="319" t="s">
        <v>3964</v>
      </c>
      <c r="G1045" s="319" t="s">
        <v>1633</v>
      </c>
      <c r="H1045" s="319" t="s">
        <v>3295</v>
      </c>
      <c r="I1045" s="319" t="s">
        <v>3961</v>
      </c>
      <c r="J1045" s="319" t="s">
        <v>1633</v>
      </c>
      <c r="K1045" s="319" t="s">
        <v>1635</v>
      </c>
      <c r="L1045" s="320">
        <v>45726</v>
      </c>
      <c r="M1045" s="319" t="s">
        <v>2483</v>
      </c>
      <c r="N1045" s="319" t="s">
        <v>1633</v>
      </c>
      <c r="O1045" s="320"/>
      <c r="P1045" s="319" t="s">
        <v>3641</v>
      </c>
      <c r="Q1045" s="319" t="s">
        <v>89</v>
      </c>
      <c r="R1045" s="321">
        <v>1.43</v>
      </c>
      <c r="S1045" s="319" t="s">
        <v>89</v>
      </c>
      <c r="T1045" s="321">
        <v>1.43</v>
      </c>
      <c r="U1045" s="319" t="s">
        <v>328</v>
      </c>
      <c r="V1045" s="319" t="s">
        <v>93</v>
      </c>
      <c r="W1045" s="319" t="s">
        <v>1633</v>
      </c>
      <c r="X1045" s="319" t="s">
        <v>1633</v>
      </c>
      <c r="Y1045" s="319" t="s">
        <v>1633</v>
      </c>
      <c r="Z1045" s="319" t="s">
        <v>1633</v>
      </c>
      <c r="AA1045" s="319" t="s">
        <v>1874</v>
      </c>
      <c r="AB1045" s="319" t="s">
        <v>1633</v>
      </c>
      <c r="AC1045" s="320">
        <v>45726</v>
      </c>
      <c r="AD1045" s="319"/>
      <c r="AE1045" s="319"/>
      <c r="AF1045" s="319" t="s">
        <v>1633</v>
      </c>
      <c r="AG1045" s="319" t="s">
        <v>1633</v>
      </c>
      <c r="AH1045" s="319" t="s">
        <v>3642</v>
      </c>
      <c r="AI1045" s="319" t="s">
        <v>3643</v>
      </c>
      <c r="AJ1045" s="322">
        <v>3</v>
      </c>
      <c r="AK1045" s="319" t="s">
        <v>1709</v>
      </c>
      <c r="AL1045" s="323" t="s">
        <v>1877</v>
      </c>
      <c r="AM1045" s="319" t="s">
        <v>2098</v>
      </c>
      <c r="AN1045" s="319" t="s">
        <v>2099</v>
      </c>
      <c r="AO1045" s="319" t="s">
        <v>1633</v>
      </c>
      <c r="AP1045" s="183" t="s">
        <v>1880</v>
      </c>
      <c r="AQ1045" s="183" t="s">
        <v>2113</v>
      </c>
      <c r="AS1045" s="183" t="s">
        <v>1634</v>
      </c>
      <c r="AT1045" s="183" t="s">
        <v>1817</v>
      </c>
      <c r="AU1045" s="183" t="str">
        <f t="shared" si="32"/>
        <v>BP1</v>
      </c>
      <c r="AV1045" s="324">
        <f t="shared" si="33"/>
        <v>23595</v>
      </c>
    </row>
    <row r="1046" spans="1:48" x14ac:dyDescent="0.25">
      <c r="A1046" s="319" t="s">
        <v>1867</v>
      </c>
      <c r="B1046" s="319" t="s">
        <v>1828</v>
      </c>
      <c r="C1046" s="319" t="s">
        <v>1868</v>
      </c>
      <c r="D1046" s="319" t="s">
        <v>1869</v>
      </c>
      <c r="E1046" s="320">
        <v>45726</v>
      </c>
      <c r="F1046" s="319" t="s">
        <v>3743</v>
      </c>
      <c r="G1046" s="319" t="s">
        <v>1633</v>
      </c>
      <c r="H1046" s="319" t="s">
        <v>3295</v>
      </c>
      <c r="I1046" s="319" t="s">
        <v>3961</v>
      </c>
      <c r="J1046" s="319" t="s">
        <v>1633</v>
      </c>
      <c r="K1046" s="319" t="s">
        <v>1635</v>
      </c>
      <c r="L1046" s="320">
        <v>45726</v>
      </c>
      <c r="M1046" s="319" t="s">
        <v>2483</v>
      </c>
      <c r="N1046" s="319" t="s">
        <v>1633</v>
      </c>
      <c r="O1046" s="320"/>
      <c r="P1046" s="319" t="s">
        <v>3641</v>
      </c>
      <c r="Q1046" s="319" t="s">
        <v>89</v>
      </c>
      <c r="R1046" s="321">
        <v>1.04</v>
      </c>
      <c r="S1046" s="319" t="s">
        <v>89</v>
      </c>
      <c r="T1046" s="321">
        <v>1.04</v>
      </c>
      <c r="U1046" s="319" t="s">
        <v>328</v>
      </c>
      <c r="V1046" s="319" t="s">
        <v>93</v>
      </c>
      <c r="W1046" s="319" t="s">
        <v>1633</v>
      </c>
      <c r="X1046" s="319" t="s">
        <v>1633</v>
      </c>
      <c r="Y1046" s="319" t="s">
        <v>1633</v>
      </c>
      <c r="Z1046" s="319" t="s">
        <v>1633</v>
      </c>
      <c r="AA1046" s="319" t="s">
        <v>1874</v>
      </c>
      <c r="AB1046" s="319" t="s">
        <v>1633</v>
      </c>
      <c r="AC1046" s="320">
        <v>45726</v>
      </c>
      <c r="AD1046" s="319"/>
      <c r="AE1046" s="319"/>
      <c r="AF1046" s="319" t="s">
        <v>1633</v>
      </c>
      <c r="AG1046" s="319" t="s">
        <v>1633</v>
      </c>
      <c r="AH1046" s="319" t="s">
        <v>3642</v>
      </c>
      <c r="AI1046" s="319" t="s">
        <v>3643</v>
      </c>
      <c r="AJ1046" s="322">
        <v>5</v>
      </c>
      <c r="AK1046" s="319" t="s">
        <v>1709</v>
      </c>
      <c r="AL1046" s="323" t="s">
        <v>1877</v>
      </c>
      <c r="AM1046" s="319" t="s">
        <v>3766</v>
      </c>
      <c r="AN1046" s="319" t="s">
        <v>3767</v>
      </c>
      <c r="AO1046" s="319" t="s">
        <v>1633</v>
      </c>
      <c r="AP1046" s="183" t="s">
        <v>1880</v>
      </c>
      <c r="AQ1046" s="183" t="s">
        <v>2113</v>
      </c>
      <c r="AS1046" s="183" t="s">
        <v>1634</v>
      </c>
      <c r="AT1046" s="183" t="s">
        <v>1817</v>
      </c>
      <c r="AU1046" s="183" t="str">
        <f t="shared" si="32"/>
        <v>BP1</v>
      </c>
      <c r="AV1046" s="324">
        <f t="shared" si="33"/>
        <v>17160</v>
      </c>
    </row>
    <row r="1047" spans="1:48" x14ac:dyDescent="0.25">
      <c r="A1047" s="319" t="s">
        <v>1867</v>
      </c>
      <c r="B1047" s="319" t="s">
        <v>1828</v>
      </c>
      <c r="C1047" s="319" t="s">
        <v>1868</v>
      </c>
      <c r="D1047" s="319" t="s">
        <v>1869</v>
      </c>
      <c r="E1047" s="320">
        <v>45726</v>
      </c>
      <c r="F1047" s="319" t="s">
        <v>3743</v>
      </c>
      <c r="G1047" s="319" t="s">
        <v>1633</v>
      </c>
      <c r="H1047" s="319" t="s">
        <v>3295</v>
      </c>
      <c r="I1047" s="319" t="s">
        <v>3961</v>
      </c>
      <c r="J1047" s="319" t="s">
        <v>1633</v>
      </c>
      <c r="K1047" s="319" t="s">
        <v>1635</v>
      </c>
      <c r="L1047" s="320">
        <v>45726</v>
      </c>
      <c r="M1047" s="319" t="s">
        <v>2483</v>
      </c>
      <c r="N1047" s="319" t="s">
        <v>1633</v>
      </c>
      <c r="O1047" s="320"/>
      <c r="P1047" s="319" t="s">
        <v>3641</v>
      </c>
      <c r="Q1047" s="319" t="s">
        <v>89</v>
      </c>
      <c r="R1047" s="321">
        <v>1.1499999999999999</v>
      </c>
      <c r="S1047" s="319" t="s">
        <v>89</v>
      </c>
      <c r="T1047" s="321">
        <v>1.1499999999999999</v>
      </c>
      <c r="U1047" s="319" t="s">
        <v>328</v>
      </c>
      <c r="V1047" s="319" t="s">
        <v>93</v>
      </c>
      <c r="W1047" s="319" t="s">
        <v>1633</v>
      </c>
      <c r="X1047" s="319" t="s">
        <v>1633</v>
      </c>
      <c r="Y1047" s="319" t="s">
        <v>1633</v>
      </c>
      <c r="Z1047" s="319" t="s">
        <v>1633</v>
      </c>
      <c r="AA1047" s="319" t="s">
        <v>1874</v>
      </c>
      <c r="AB1047" s="319" t="s">
        <v>1633</v>
      </c>
      <c r="AC1047" s="320">
        <v>45726</v>
      </c>
      <c r="AD1047" s="319"/>
      <c r="AE1047" s="319"/>
      <c r="AF1047" s="319" t="s">
        <v>1633</v>
      </c>
      <c r="AG1047" s="319" t="s">
        <v>1633</v>
      </c>
      <c r="AH1047" s="319" t="s">
        <v>3642</v>
      </c>
      <c r="AI1047" s="319" t="s">
        <v>3643</v>
      </c>
      <c r="AJ1047" s="322">
        <v>5</v>
      </c>
      <c r="AK1047" s="319" t="s">
        <v>1709</v>
      </c>
      <c r="AL1047" s="323" t="s">
        <v>1877</v>
      </c>
      <c r="AM1047" s="319" t="s">
        <v>2165</v>
      </c>
      <c r="AN1047" s="319" t="s">
        <v>2166</v>
      </c>
      <c r="AO1047" s="319" t="s">
        <v>1633</v>
      </c>
      <c r="AP1047" s="183" t="s">
        <v>1880</v>
      </c>
      <c r="AQ1047" s="183" t="s">
        <v>2113</v>
      </c>
      <c r="AS1047" s="183" t="s">
        <v>1634</v>
      </c>
      <c r="AT1047" s="183" t="s">
        <v>1817</v>
      </c>
      <c r="AU1047" s="183" t="str">
        <f t="shared" si="32"/>
        <v>BP1</v>
      </c>
      <c r="AV1047" s="324">
        <f t="shared" si="33"/>
        <v>18975</v>
      </c>
    </row>
    <row r="1048" spans="1:48" x14ac:dyDescent="0.25">
      <c r="A1048" s="319" t="s">
        <v>1867</v>
      </c>
      <c r="B1048" s="319" t="s">
        <v>1828</v>
      </c>
      <c r="C1048" s="319" t="s">
        <v>1868</v>
      </c>
      <c r="D1048" s="319" t="s">
        <v>1888</v>
      </c>
      <c r="E1048" s="320">
        <v>45727</v>
      </c>
      <c r="F1048" s="319" t="s">
        <v>1633</v>
      </c>
      <c r="G1048" s="319" t="s">
        <v>1633</v>
      </c>
      <c r="H1048" s="319" t="s">
        <v>3240</v>
      </c>
      <c r="I1048" s="319" t="s">
        <v>3965</v>
      </c>
      <c r="J1048" s="319" t="s">
        <v>1633</v>
      </c>
      <c r="K1048" s="319" t="s">
        <v>454</v>
      </c>
      <c r="L1048" s="320">
        <v>45727</v>
      </c>
      <c r="M1048" s="319" t="s">
        <v>2499</v>
      </c>
      <c r="N1048" s="319" t="s">
        <v>3966</v>
      </c>
      <c r="O1048" s="320"/>
      <c r="P1048" s="319" t="s">
        <v>3641</v>
      </c>
      <c r="Q1048" s="319" t="s">
        <v>1534</v>
      </c>
      <c r="R1048" s="322">
        <v>970160</v>
      </c>
      <c r="S1048" s="319" t="s">
        <v>89</v>
      </c>
      <c r="T1048" s="321">
        <v>59.15</v>
      </c>
      <c r="U1048" s="319" t="s">
        <v>328</v>
      </c>
      <c r="V1048" s="319" t="s">
        <v>93</v>
      </c>
      <c r="W1048" s="319" t="s">
        <v>1633</v>
      </c>
      <c r="X1048" s="319" t="s">
        <v>1633</v>
      </c>
      <c r="Y1048" s="319" t="s">
        <v>1633</v>
      </c>
      <c r="Z1048" s="319" t="s">
        <v>1633</v>
      </c>
      <c r="AA1048" s="319" t="s">
        <v>1874</v>
      </c>
      <c r="AB1048" s="319" t="s">
        <v>1633</v>
      </c>
      <c r="AC1048" s="320">
        <v>45727</v>
      </c>
      <c r="AD1048" s="319"/>
      <c r="AE1048" s="319"/>
      <c r="AF1048" s="319" t="s">
        <v>1633</v>
      </c>
      <c r="AG1048" s="319" t="s">
        <v>3967</v>
      </c>
      <c r="AH1048" s="319" t="s">
        <v>3642</v>
      </c>
      <c r="AI1048" s="319" t="s">
        <v>3643</v>
      </c>
      <c r="AJ1048" s="322">
        <v>2</v>
      </c>
      <c r="AK1048" s="319" t="s">
        <v>1709</v>
      </c>
      <c r="AL1048" s="323" t="s">
        <v>1877</v>
      </c>
      <c r="AM1048" s="319" t="s">
        <v>1633</v>
      </c>
      <c r="AN1048" s="319" t="s">
        <v>1633</v>
      </c>
      <c r="AO1048" s="319" t="s">
        <v>1633</v>
      </c>
      <c r="AP1048" s="183" t="s">
        <v>1880</v>
      </c>
      <c r="AQ1048" s="183" t="s">
        <v>2113</v>
      </c>
      <c r="AS1048" s="183" t="s">
        <v>1641</v>
      </c>
      <c r="AT1048" s="183" t="s">
        <v>1817</v>
      </c>
      <c r="AU1048" s="183" t="str">
        <f t="shared" si="32"/>
        <v>BP1</v>
      </c>
      <c r="AV1048" s="324">
        <f t="shared" si="33"/>
        <v>970160</v>
      </c>
    </row>
    <row r="1049" spans="1:48" x14ac:dyDescent="0.25">
      <c r="A1049" s="319" t="s">
        <v>1867</v>
      </c>
      <c r="B1049" s="319" t="s">
        <v>1828</v>
      </c>
      <c r="C1049" s="319" t="s">
        <v>1868</v>
      </c>
      <c r="D1049" s="319" t="s">
        <v>1888</v>
      </c>
      <c r="E1049" s="320">
        <v>45728</v>
      </c>
      <c r="F1049" s="319" t="s">
        <v>3656</v>
      </c>
      <c r="G1049" s="319" t="s">
        <v>3968</v>
      </c>
      <c r="H1049" s="319" t="s">
        <v>3657</v>
      </c>
      <c r="I1049" s="319" t="s">
        <v>3969</v>
      </c>
      <c r="J1049" s="319" t="s">
        <v>1633</v>
      </c>
      <c r="K1049" s="319" t="s">
        <v>1648</v>
      </c>
      <c r="L1049" s="320">
        <v>45728</v>
      </c>
      <c r="M1049" s="319" t="s">
        <v>3970</v>
      </c>
      <c r="N1049" s="319" t="s">
        <v>3971</v>
      </c>
      <c r="O1049" s="320"/>
      <c r="P1049" s="319" t="s">
        <v>3641</v>
      </c>
      <c r="Q1049" s="319" t="s">
        <v>1534</v>
      </c>
      <c r="R1049" s="322">
        <v>534865</v>
      </c>
      <c r="S1049" s="319" t="s">
        <v>89</v>
      </c>
      <c r="T1049" s="321">
        <v>32.619999999999997</v>
      </c>
      <c r="U1049" s="319" t="s">
        <v>328</v>
      </c>
      <c r="V1049" s="319" t="s">
        <v>93</v>
      </c>
      <c r="W1049" s="319" t="s">
        <v>1633</v>
      </c>
      <c r="X1049" s="319" t="s">
        <v>1633</v>
      </c>
      <c r="Y1049" s="319" t="s">
        <v>1633</v>
      </c>
      <c r="Z1049" s="319" t="s">
        <v>1633</v>
      </c>
      <c r="AA1049" s="319" t="s">
        <v>1874</v>
      </c>
      <c r="AB1049" s="319" t="s">
        <v>1633</v>
      </c>
      <c r="AC1049" s="320">
        <v>45728</v>
      </c>
      <c r="AD1049" s="319"/>
      <c r="AE1049" s="319"/>
      <c r="AF1049" s="319" t="s">
        <v>1633</v>
      </c>
      <c r="AG1049" s="319" t="s">
        <v>3972</v>
      </c>
      <c r="AH1049" s="319" t="s">
        <v>3642</v>
      </c>
      <c r="AI1049" s="319" t="s">
        <v>3643</v>
      </c>
      <c r="AJ1049" s="322">
        <v>1</v>
      </c>
      <c r="AK1049" s="319" t="s">
        <v>3661</v>
      </c>
      <c r="AL1049" s="323" t="s">
        <v>1877</v>
      </c>
      <c r="AM1049" s="319" t="s">
        <v>1633</v>
      </c>
      <c r="AN1049" s="319" t="s">
        <v>1633</v>
      </c>
      <c r="AO1049" s="319" t="s">
        <v>1633</v>
      </c>
      <c r="AP1049" s="183" t="s">
        <v>1880</v>
      </c>
      <c r="AQ1049" s="183" t="s">
        <v>2113</v>
      </c>
      <c r="AS1049" s="183" t="s">
        <v>1645</v>
      </c>
      <c r="AT1049" s="183" t="s">
        <v>1817</v>
      </c>
      <c r="AU1049" s="183" t="str">
        <f t="shared" si="32"/>
        <v>BP1</v>
      </c>
      <c r="AV1049" s="324">
        <f t="shared" si="33"/>
        <v>534865</v>
      </c>
    </row>
    <row r="1050" spans="1:48" x14ac:dyDescent="0.25">
      <c r="A1050" s="319" t="s">
        <v>1867</v>
      </c>
      <c r="B1050" s="319" t="s">
        <v>1828</v>
      </c>
      <c r="C1050" s="319" t="s">
        <v>1868</v>
      </c>
      <c r="D1050" s="319" t="s">
        <v>1888</v>
      </c>
      <c r="E1050" s="320">
        <v>45729</v>
      </c>
      <c r="F1050" s="319" t="s">
        <v>1633</v>
      </c>
      <c r="G1050" s="319" t="s">
        <v>1633</v>
      </c>
      <c r="H1050" s="319" t="s">
        <v>3240</v>
      </c>
      <c r="I1050" s="319" t="s">
        <v>3973</v>
      </c>
      <c r="J1050" s="319" t="s">
        <v>1633</v>
      </c>
      <c r="K1050" s="319" t="s">
        <v>454</v>
      </c>
      <c r="L1050" s="320">
        <v>45729</v>
      </c>
      <c r="M1050" s="319" t="s">
        <v>2526</v>
      </c>
      <c r="N1050" s="319" t="s">
        <v>3974</v>
      </c>
      <c r="O1050" s="320"/>
      <c r="P1050" s="319" t="s">
        <v>3641</v>
      </c>
      <c r="Q1050" s="319" t="s">
        <v>1534</v>
      </c>
      <c r="R1050" s="322">
        <v>65160</v>
      </c>
      <c r="S1050" s="319" t="s">
        <v>89</v>
      </c>
      <c r="T1050" s="321">
        <v>3.97</v>
      </c>
      <c r="U1050" s="319" t="s">
        <v>328</v>
      </c>
      <c r="V1050" s="319" t="s">
        <v>93</v>
      </c>
      <c r="W1050" s="319" t="s">
        <v>1633</v>
      </c>
      <c r="X1050" s="319" t="s">
        <v>1633</v>
      </c>
      <c r="Y1050" s="319" t="s">
        <v>1633</v>
      </c>
      <c r="Z1050" s="319" t="s">
        <v>1633</v>
      </c>
      <c r="AA1050" s="319" t="s">
        <v>1874</v>
      </c>
      <c r="AB1050" s="319" t="s">
        <v>1633</v>
      </c>
      <c r="AC1050" s="320">
        <v>45729</v>
      </c>
      <c r="AD1050" s="319"/>
      <c r="AE1050" s="319"/>
      <c r="AF1050" s="319" t="s">
        <v>1633</v>
      </c>
      <c r="AG1050" s="319" t="s">
        <v>3975</v>
      </c>
      <c r="AH1050" s="319" t="s">
        <v>3642</v>
      </c>
      <c r="AI1050" s="319" t="s">
        <v>3643</v>
      </c>
      <c r="AJ1050" s="322">
        <v>5</v>
      </c>
      <c r="AK1050" s="319" t="s">
        <v>2007</v>
      </c>
      <c r="AL1050" s="323" t="s">
        <v>1877</v>
      </c>
      <c r="AM1050" s="319" t="s">
        <v>1633</v>
      </c>
      <c r="AN1050" s="319" t="s">
        <v>1633</v>
      </c>
      <c r="AO1050" s="319" t="s">
        <v>1633</v>
      </c>
      <c r="AP1050" s="183" t="s">
        <v>1880</v>
      </c>
      <c r="AQ1050" s="183" t="s">
        <v>2113</v>
      </c>
      <c r="AS1050" s="183" t="s">
        <v>1641</v>
      </c>
      <c r="AT1050" s="183" t="s">
        <v>1817</v>
      </c>
      <c r="AU1050" s="183" t="str">
        <f t="shared" si="32"/>
        <v>BP1</v>
      </c>
      <c r="AV1050" s="324">
        <f t="shared" si="33"/>
        <v>65160</v>
      </c>
    </row>
    <row r="1051" spans="1:48" x14ac:dyDescent="0.25">
      <c r="A1051" s="319" t="s">
        <v>1867</v>
      </c>
      <c r="B1051" s="319" t="s">
        <v>1828</v>
      </c>
      <c r="C1051" s="319" t="s">
        <v>1868</v>
      </c>
      <c r="D1051" s="319" t="s">
        <v>1888</v>
      </c>
      <c r="E1051" s="320">
        <v>45729</v>
      </c>
      <c r="F1051" s="319" t="s">
        <v>1633</v>
      </c>
      <c r="G1051" s="319" t="s">
        <v>1633</v>
      </c>
      <c r="H1051" s="319" t="s">
        <v>3240</v>
      </c>
      <c r="I1051" s="319" t="s">
        <v>3976</v>
      </c>
      <c r="J1051" s="319" t="s">
        <v>1633</v>
      </c>
      <c r="K1051" s="319" t="s">
        <v>454</v>
      </c>
      <c r="L1051" s="320">
        <v>45729</v>
      </c>
      <c r="M1051" s="319" t="s">
        <v>2526</v>
      </c>
      <c r="N1051" s="319" t="s">
        <v>3977</v>
      </c>
      <c r="O1051" s="320"/>
      <c r="P1051" s="319" t="s">
        <v>3641</v>
      </c>
      <c r="Q1051" s="319" t="s">
        <v>1534</v>
      </c>
      <c r="R1051" s="322">
        <v>10050000</v>
      </c>
      <c r="S1051" s="319" t="s">
        <v>89</v>
      </c>
      <c r="T1051" s="321">
        <v>612.99</v>
      </c>
      <c r="U1051" s="319" t="s">
        <v>328</v>
      </c>
      <c r="V1051" s="319" t="s">
        <v>93</v>
      </c>
      <c r="W1051" s="319" t="s">
        <v>1633</v>
      </c>
      <c r="X1051" s="319" t="s">
        <v>1633</v>
      </c>
      <c r="Y1051" s="319" t="s">
        <v>1633</v>
      </c>
      <c r="Z1051" s="319" t="s">
        <v>1633</v>
      </c>
      <c r="AA1051" s="319" t="s">
        <v>1874</v>
      </c>
      <c r="AB1051" s="319" t="s">
        <v>1633</v>
      </c>
      <c r="AC1051" s="320">
        <v>45729</v>
      </c>
      <c r="AD1051" s="319"/>
      <c r="AE1051" s="319"/>
      <c r="AF1051" s="319" t="s">
        <v>1633</v>
      </c>
      <c r="AG1051" s="319" t="s">
        <v>3978</v>
      </c>
      <c r="AH1051" s="319" t="s">
        <v>3642</v>
      </c>
      <c r="AI1051" s="319" t="s">
        <v>3643</v>
      </c>
      <c r="AJ1051" s="322">
        <v>6</v>
      </c>
      <c r="AK1051" s="319" t="s">
        <v>1709</v>
      </c>
      <c r="AL1051" s="323" t="s">
        <v>1877</v>
      </c>
      <c r="AM1051" s="319" t="s">
        <v>1633</v>
      </c>
      <c r="AN1051" s="319" t="s">
        <v>1633</v>
      </c>
      <c r="AO1051" s="319" t="s">
        <v>1633</v>
      </c>
      <c r="AP1051" s="183" t="s">
        <v>1880</v>
      </c>
      <c r="AQ1051" s="183" t="s">
        <v>2113</v>
      </c>
      <c r="AS1051" s="183" t="s">
        <v>1641</v>
      </c>
      <c r="AT1051" s="183" t="s">
        <v>1817</v>
      </c>
      <c r="AU1051" s="183" t="str">
        <f t="shared" si="32"/>
        <v>BP1</v>
      </c>
      <c r="AV1051" s="324">
        <f t="shared" si="33"/>
        <v>10050000</v>
      </c>
    </row>
    <row r="1052" spans="1:48" x14ac:dyDescent="0.25">
      <c r="A1052" s="319" t="s">
        <v>1867</v>
      </c>
      <c r="B1052" s="319" t="s">
        <v>1828</v>
      </c>
      <c r="C1052" s="319" t="s">
        <v>1868</v>
      </c>
      <c r="D1052" s="319" t="s">
        <v>1888</v>
      </c>
      <c r="E1052" s="320">
        <v>45729</v>
      </c>
      <c r="F1052" s="319" t="s">
        <v>1633</v>
      </c>
      <c r="G1052" s="319" t="s">
        <v>1633</v>
      </c>
      <c r="H1052" s="319" t="s">
        <v>3240</v>
      </c>
      <c r="I1052" s="319" t="s">
        <v>3979</v>
      </c>
      <c r="J1052" s="319" t="s">
        <v>1633</v>
      </c>
      <c r="K1052" s="319" t="s">
        <v>454</v>
      </c>
      <c r="L1052" s="320">
        <v>45729</v>
      </c>
      <c r="M1052" s="319" t="s">
        <v>2526</v>
      </c>
      <c r="N1052" s="319" t="s">
        <v>3980</v>
      </c>
      <c r="O1052" s="320"/>
      <c r="P1052" s="319" t="s">
        <v>3641</v>
      </c>
      <c r="Q1052" s="319" t="s">
        <v>1534</v>
      </c>
      <c r="R1052" s="322">
        <v>70700</v>
      </c>
      <c r="S1052" s="319" t="s">
        <v>89</v>
      </c>
      <c r="T1052" s="321">
        <v>4.3099999999999996</v>
      </c>
      <c r="U1052" s="319" t="s">
        <v>328</v>
      </c>
      <c r="V1052" s="319" t="s">
        <v>93</v>
      </c>
      <c r="W1052" s="319" t="s">
        <v>1633</v>
      </c>
      <c r="X1052" s="319" t="s">
        <v>1633</v>
      </c>
      <c r="Y1052" s="319" t="s">
        <v>1633</v>
      </c>
      <c r="Z1052" s="319" t="s">
        <v>1633</v>
      </c>
      <c r="AA1052" s="319" t="s">
        <v>1874</v>
      </c>
      <c r="AB1052" s="319" t="s">
        <v>1633</v>
      </c>
      <c r="AC1052" s="320">
        <v>45729</v>
      </c>
      <c r="AD1052" s="319"/>
      <c r="AE1052" s="319"/>
      <c r="AF1052" s="319" t="s">
        <v>1633</v>
      </c>
      <c r="AG1052" s="319" t="s">
        <v>3981</v>
      </c>
      <c r="AH1052" s="319" t="s">
        <v>3642</v>
      </c>
      <c r="AI1052" s="319" t="s">
        <v>3643</v>
      </c>
      <c r="AJ1052" s="322">
        <v>800</v>
      </c>
      <c r="AK1052" s="319" t="s">
        <v>1709</v>
      </c>
      <c r="AL1052" s="323" t="s">
        <v>1877</v>
      </c>
      <c r="AM1052" s="319" t="s">
        <v>1633</v>
      </c>
      <c r="AN1052" s="319" t="s">
        <v>1633</v>
      </c>
      <c r="AO1052" s="319" t="s">
        <v>1633</v>
      </c>
      <c r="AP1052" s="183" t="s">
        <v>1880</v>
      </c>
      <c r="AQ1052" s="183" t="s">
        <v>2113</v>
      </c>
      <c r="AS1052" s="183" t="s">
        <v>1641</v>
      </c>
      <c r="AT1052" s="183" t="s">
        <v>1817</v>
      </c>
      <c r="AU1052" s="183" t="str">
        <f t="shared" si="32"/>
        <v>BP1</v>
      </c>
      <c r="AV1052" s="324">
        <f t="shared" si="33"/>
        <v>70700</v>
      </c>
    </row>
    <row r="1053" spans="1:48" x14ac:dyDescent="0.25">
      <c r="A1053" s="319" t="s">
        <v>1867</v>
      </c>
      <c r="B1053" s="319" t="s">
        <v>1828</v>
      </c>
      <c r="C1053" s="319" t="s">
        <v>1868</v>
      </c>
      <c r="D1053" s="319" t="s">
        <v>1888</v>
      </c>
      <c r="E1053" s="320">
        <v>45730</v>
      </c>
      <c r="F1053" s="319" t="s">
        <v>3656</v>
      </c>
      <c r="G1053" s="319" t="s">
        <v>1633</v>
      </c>
      <c r="H1053" s="319" t="s">
        <v>3657</v>
      </c>
      <c r="I1053" s="319" t="s">
        <v>3982</v>
      </c>
      <c r="J1053" s="319" t="s">
        <v>1633</v>
      </c>
      <c r="K1053" s="319" t="s">
        <v>1648</v>
      </c>
      <c r="L1053" s="320">
        <v>45730</v>
      </c>
      <c r="M1053" s="319" t="s">
        <v>2533</v>
      </c>
      <c r="N1053" s="319" t="s">
        <v>3983</v>
      </c>
      <c r="O1053" s="320"/>
      <c r="P1053" s="319" t="s">
        <v>3641</v>
      </c>
      <c r="Q1053" s="319" t="s">
        <v>1534</v>
      </c>
      <c r="R1053" s="322">
        <v>14970000</v>
      </c>
      <c r="S1053" s="319" t="s">
        <v>89</v>
      </c>
      <c r="T1053" s="321">
        <v>913.08</v>
      </c>
      <c r="U1053" s="319" t="s">
        <v>328</v>
      </c>
      <c r="V1053" s="319" t="s">
        <v>93</v>
      </c>
      <c r="W1053" s="319" t="s">
        <v>1633</v>
      </c>
      <c r="X1053" s="319" t="s">
        <v>1633</v>
      </c>
      <c r="Y1053" s="319" t="s">
        <v>1633</v>
      </c>
      <c r="Z1053" s="319" t="s">
        <v>1633</v>
      </c>
      <c r="AA1053" s="319" t="s">
        <v>1874</v>
      </c>
      <c r="AB1053" s="319" t="s">
        <v>1633</v>
      </c>
      <c r="AC1053" s="320">
        <v>45730</v>
      </c>
      <c r="AD1053" s="319"/>
      <c r="AE1053" s="319"/>
      <c r="AF1053" s="319" t="s">
        <v>1633</v>
      </c>
      <c r="AG1053" s="319" t="s">
        <v>3984</v>
      </c>
      <c r="AH1053" s="319" t="s">
        <v>3642</v>
      </c>
      <c r="AI1053" s="319" t="s">
        <v>3643</v>
      </c>
      <c r="AJ1053" s="322">
        <v>1</v>
      </c>
      <c r="AK1053" s="319" t="s">
        <v>3661</v>
      </c>
      <c r="AL1053" s="323" t="s">
        <v>1877</v>
      </c>
      <c r="AM1053" s="319" t="s">
        <v>1633</v>
      </c>
      <c r="AN1053" s="319" t="s">
        <v>1633</v>
      </c>
      <c r="AO1053" s="319" t="s">
        <v>1633</v>
      </c>
      <c r="AP1053" s="183" t="s">
        <v>1880</v>
      </c>
      <c r="AQ1053" s="183" t="s">
        <v>2113</v>
      </c>
      <c r="AS1053" s="183" t="s">
        <v>1645</v>
      </c>
      <c r="AT1053" s="183" t="s">
        <v>1817</v>
      </c>
      <c r="AU1053" s="183" t="str">
        <f t="shared" si="32"/>
        <v>BP1</v>
      </c>
      <c r="AV1053" s="324">
        <f t="shared" si="33"/>
        <v>14970000</v>
      </c>
    </row>
    <row r="1054" spans="1:48" x14ac:dyDescent="0.25">
      <c r="A1054" s="319" t="s">
        <v>1867</v>
      </c>
      <c r="B1054" s="319" t="s">
        <v>1828</v>
      </c>
      <c r="C1054" s="319" t="s">
        <v>1868</v>
      </c>
      <c r="D1054" s="319" t="s">
        <v>1888</v>
      </c>
      <c r="E1054" s="320">
        <v>45730</v>
      </c>
      <c r="F1054" s="319" t="s">
        <v>3656</v>
      </c>
      <c r="G1054" s="319" t="s">
        <v>1867</v>
      </c>
      <c r="H1054" s="319" t="s">
        <v>3657</v>
      </c>
      <c r="I1054" s="319" t="s">
        <v>3985</v>
      </c>
      <c r="J1054" s="319" t="s">
        <v>1633</v>
      </c>
      <c r="K1054" s="319" t="s">
        <v>1648</v>
      </c>
      <c r="L1054" s="320">
        <v>45730</v>
      </c>
      <c r="M1054" s="319" t="s">
        <v>2533</v>
      </c>
      <c r="N1054" s="319" t="s">
        <v>3983</v>
      </c>
      <c r="O1054" s="320"/>
      <c r="P1054" s="319" t="s">
        <v>3641</v>
      </c>
      <c r="Q1054" s="319" t="s">
        <v>1534</v>
      </c>
      <c r="R1054" s="322">
        <v>748500</v>
      </c>
      <c r="S1054" s="319" t="s">
        <v>89</v>
      </c>
      <c r="T1054" s="321">
        <v>45.65</v>
      </c>
      <c r="U1054" s="319" t="s">
        <v>328</v>
      </c>
      <c r="V1054" s="319" t="s">
        <v>93</v>
      </c>
      <c r="W1054" s="319" t="s">
        <v>1633</v>
      </c>
      <c r="X1054" s="319" t="s">
        <v>1633</v>
      </c>
      <c r="Y1054" s="319" t="s">
        <v>1633</v>
      </c>
      <c r="Z1054" s="319" t="s">
        <v>1633</v>
      </c>
      <c r="AA1054" s="319" t="s">
        <v>1874</v>
      </c>
      <c r="AB1054" s="319" t="s">
        <v>1633</v>
      </c>
      <c r="AC1054" s="320">
        <v>45730</v>
      </c>
      <c r="AD1054" s="319"/>
      <c r="AE1054" s="319"/>
      <c r="AF1054" s="319" t="s">
        <v>1633</v>
      </c>
      <c r="AG1054" s="319" t="s">
        <v>3984</v>
      </c>
      <c r="AH1054" s="319" t="s">
        <v>3642</v>
      </c>
      <c r="AI1054" s="319" t="s">
        <v>3643</v>
      </c>
      <c r="AJ1054" s="322">
        <v>1</v>
      </c>
      <c r="AK1054" s="319" t="s">
        <v>3661</v>
      </c>
      <c r="AL1054" s="323" t="s">
        <v>1877</v>
      </c>
      <c r="AM1054" s="319" t="s">
        <v>1633</v>
      </c>
      <c r="AN1054" s="319" t="s">
        <v>1633</v>
      </c>
      <c r="AO1054" s="319" t="s">
        <v>1633</v>
      </c>
      <c r="AP1054" s="183" t="s">
        <v>1880</v>
      </c>
      <c r="AQ1054" s="183" t="s">
        <v>2113</v>
      </c>
      <c r="AS1054" s="183" t="s">
        <v>1645</v>
      </c>
      <c r="AT1054" s="183" t="s">
        <v>1817</v>
      </c>
      <c r="AU1054" s="183" t="str">
        <f t="shared" si="32"/>
        <v>BP1</v>
      </c>
      <c r="AV1054" s="324">
        <f t="shared" si="33"/>
        <v>748500</v>
      </c>
    </row>
    <row r="1055" spans="1:48" x14ac:dyDescent="0.25">
      <c r="A1055" s="319" t="s">
        <v>1867</v>
      </c>
      <c r="B1055" s="319" t="s">
        <v>1828</v>
      </c>
      <c r="C1055" s="319" t="s">
        <v>1868</v>
      </c>
      <c r="D1055" s="319" t="s">
        <v>1882</v>
      </c>
      <c r="E1055" s="320">
        <v>45733</v>
      </c>
      <c r="F1055" s="319" t="s">
        <v>2539</v>
      </c>
      <c r="G1055" s="319" t="s">
        <v>1884</v>
      </c>
      <c r="H1055" s="319" t="s">
        <v>1582</v>
      </c>
      <c r="I1055" s="319" t="s">
        <v>2540</v>
      </c>
      <c r="J1055" s="319" t="s">
        <v>1633</v>
      </c>
      <c r="K1055" s="319" t="s">
        <v>1374</v>
      </c>
      <c r="L1055" s="320">
        <v>45733</v>
      </c>
      <c r="M1055" s="319" t="s">
        <v>1886</v>
      </c>
      <c r="N1055" s="319" t="s">
        <v>1927</v>
      </c>
      <c r="O1055" s="320"/>
      <c r="P1055" s="319" t="s">
        <v>3641</v>
      </c>
      <c r="Q1055" s="319" t="s">
        <v>1534</v>
      </c>
      <c r="R1055" s="322">
        <v>6124900</v>
      </c>
      <c r="S1055" s="319" t="s">
        <v>89</v>
      </c>
      <c r="T1055" s="321">
        <v>373.58</v>
      </c>
      <c r="U1055" s="319" t="s">
        <v>328</v>
      </c>
      <c r="V1055" s="319" t="s">
        <v>93</v>
      </c>
      <c r="W1055" s="319" t="s">
        <v>1633</v>
      </c>
      <c r="X1055" s="319" t="s">
        <v>1633</v>
      </c>
      <c r="Y1055" s="319" t="s">
        <v>1633</v>
      </c>
      <c r="Z1055" s="319" t="s">
        <v>1633</v>
      </c>
      <c r="AA1055" s="319" t="s">
        <v>1874</v>
      </c>
      <c r="AB1055" s="319" t="s">
        <v>1633</v>
      </c>
      <c r="AC1055" s="320">
        <v>45733</v>
      </c>
      <c r="AD1055" s="319"/>
      <c r="AE1055" s="319"/>
      <c r="AF1055" s="319" t="s">
        <v>1633</v>
      </c>
      <c r="AG1055" s="319" t="s">
        <v>1633</v>
      </c>
      <c r="AH1055" s="319" t="s">
        <v>3642</v>
      </c>
      <c r="AI1055" s="319" t="s">
        <v>3643</v>
      </c>
      <c r="AJ1055" s="325">
        <v>0</v>
      </c>
      <c r="AK1055" s="319" t="s">
        <v>1633</v>
      </c>
      <c r="AL1055" s="319" t="s">
        <v>1633</v>
      </c>
      <c r="AM1055" s="319" t="s">
        <v>1633</v>
      </c>
      <c r="AN1055" s="319" t="s">
        <v>1633</v>
      </c>
      <c r="AO1055" s="319" t="s">
        <v>1633</v>
      </c>
      <c r="AP1055" s="183" t="s">
        <v>1880</v>
      </c>
      <c r="AQ1055" s="183" t="s">
        <v>2113</v>
      </c>
      <c r="AS1055" s="183" t="s">
        <v>1640</v>
      </c>
      <c r="AT1055" s="183" t="s">
        <v>1817</v>
      </c>
      <c r="AU1055" s="183" t="str">
        <f t="shared" si="32"/>
        <v>BP1</v>
      </c>
      <c r="AV1055" s="324">
        <f t="shared" si="33"/>
        <v>6124900</v>
      </c>
    </row>
    <row r="1056" spans="1:48" x14ac:dyDescent="0.25">
      <c r="A1056" s="319" t="s">
        <v>1867</v>
      </c>
      <c r="B1056" s="319" t="s">
        <v>1828</v>
      </c>
      <c r="C1056" s="319" t="s">
        <v>1868</v>
      </c>
      <c r="D1056" s="319" t="s">
        <v>1869</v>
      </c>
      <c r="E1056" s="320">
        <v>45733</v>
      </c>
      <c r="F1056" s="319" t="s">
        <v>3986</v>
      </c>
      <c r="G1056" s="319" t="s">
        <v>1633</v>
      </c>
      <c r="H1056" s="319" t="s">
        <v>3295</v>
      </c>
      <c r="I1056" s="319" t="s">
        <v>3987</v>
      </c>
      <c r="J1056" s="319" t="s">
        <v>1633</v>
      </c>
      <c r="K1056" s="319" t="s">
        <v>1635</v>
      </c>
      <c r="L1056" s="320">
        <v>45733</v>
      </c>
      <c r="M1056" s="319" t="s">
        <v>2543</v>
      </c>
      <c r="N1056" s="319" t="s">
        <v>1633</v>
      </c>
      <c r="O1056" s="320"/>
      <c r="P1056" s="319" t="s">
        <v>3641</v>
      </c>
      <c r="Q1056" s="319" t="s">
        <v>89</v>
      </c>
      <c r="R1056" s="321">
        <v>3.06</v>
      </c>
      <c r="S1056" s="319" t="s">
        <v>89</v>
      </c>
      <c r="T1056" s="321">
        <v>3.06</v>
      </c>
      <c r="U1056" s="319" t="s">
        <v>328</v>
      </c>
      <c r="V1056" s="319" t="s">
        <v>93</v>
      </c>
      <c r="W1056" s="319" t="s">
        <v>1633</v>
      </c>
      <c r="X1056" s="319" t="s">
        <v>1633</v>
      </c>
      <c r="Y1056" s="319" t="s">
        <v>1633</v>
      </c>
      <c r="Z1056" s="319" t="s">
        <v>1633</v>
      </c>
      <c r="AA1056" s="319" t="s">
        <v>1874</v>
      </c>
      <c r="AB1056" s="319" t="s">
        <v>1633</v>
      </c>
      <c r="AC1056" s="320">
        <v>45733</v>
      </c>
      <c r="AD1056" s="319"/>
      <c r="AE1056" s="319"/>
      <c r="AF1056" s="319" t="s">
        <v>1633</v>
      </c>
      <c r="AG1056" s="319" t="s">
        <v>1633</v>
      </c>
      <c r="AH1056" s="319" t="s">
        <v>3642</v>
      </c>
      <c r="AI1056" s="319" t="s">
        <v>3643</v>
      </c>
      <c r="AJ1056" s="322">
        <v>2</v>
      </c>
      <c r="AK1056" s="319" t="s">
        <v>1709</v>
      </c>
      <c r="AL1056" s="323" t="s">
        <v>1877</v>
      </c>
      <c r="AM1056" s="319" t="s">
        <v>3988</v>
      </c>
      <c r="AN1056" s="319" t="s">
        <v>3989</v>
      </c>
      <c r="AO1056" s="319" t="s">
        <v>1633</v>
      </c>
      <c r="AP1056" s="183" t="s">
        <v>1880</v>
      </c>
      <c r="AQ1056" s="183" t="s">
        <v>2113</v>
      </c>
      <c r="AS1056" s="183" t="s">
        <v>1634</v>
      </c>
      <c r="AT1056" s="183" t="s">
        <v>1817</v>
      </c>
      <c r="AU1056" s="183" t="str">
        <f t="shared" si="32"/>
        <v>BP1</v>
      </c>
      <c r="AV1056" s="324">
        <f t="shared" si="33"/>
        <v>50490</v>
      </c>
    </row>
    <row r="1057" spans="1:48" x14ac:dyDescent="0.25">
      <c r="A1057" s="319" t="s">
        <v>1867</v>
      </c>
      <c r="B1057" s="319" t="s">
        <v>1828</v>
      </c>
      <c r="C1057" s="319" t="s">
        <v>1868</v>
      </c>
      <c r="D1057" s="319" t="s">
        <v>1869</v>
      </c>
      <c r="E1057" s="320">
        <v>45733</v>
      </c>
      <c r="F1057" s="319" t="s">
        <v>3743</v>
      </c>
      <c r="G1057" s="319" t="s">
        <v>1633</v>
      </c>
      <c r="H1057" s="319" t="s">
        <v>3280</v>
      </c>
      <c r="I1057" s="319" t="s">
        <v>3990</v>
      </c>
      <c r="J1057" s="319" t="s">
        <v>1633</v>
      </c>
      <c r="K1057" s="319" t="s">
        <v>644</v>
      </c>
      <c r="L1057" s="320">
        <v>45733</v>
      </c>
      <c r="M1057" s="319" t="s">
        <v>2543</v>
      </c>
      <c r="N1057" s="319" t="s">
        <v>1633</v>
      </c>
      <c r="O1057" s="320"/>
      <c r="P1057" s="319" t="s">
        <v>3641</v>
      </c>
      <c r="Q1057" s="319" t="s">
        <v>89</v>
      </c>
      <c r="R1057" s="321">
        <v>1.63</v>
      </c>
      <c r="S1057" s="319" t="s">
        <v>89</v>
      </c>
      <c r="T1057" s="321">
        <v>1.63</v>
      </c>
      <c r="U1057" s="319" t="s">
        <v>328</v>
      </c>
      <c r="V1057" s="319" t="s">
        <v>93</v>
      </c>
      <c r="W1057" s="319" t="s">
        <v>1633</v>
      </c>
      <c r="X1057" s="319" t="s">
        <v>1633</v>
      </c>
      <c r="Y1057" s="319" t="s">
        <v>1633</v>
      </c>
      <c r="Z1057" s="319" t="s">
        <v>1633</v>
      </c>
      <c r="AA1057" s="319" t="s">
        <v>1874</v>
      </c>
      <c r="AB1057" s="319" t="s">
        <v>1633</v>
      </c>
      <c r="AC1057" s="320">
        <v>45733</v>
      </c>
      <c r="AD1057" s="319"/>
      <c r="AE1057" s="319"/>
      <c r="AF1057" s="319" t="s">
        <v>1633</v>
      </c>
      <c r="AG1057" s="319" t="s">
        <v>1633</v>
      </c>
      <c r="AH1057" s="319" t="s">
        <v>3642</v>
      </c>
      <c r="AI1057" s="319" t="s">
        <v>3643</v>
      </c>
      <c r="AJ1057" s="322">
        <v>100</v>
      </c>
      <c r="AK1057" s="319" t="s">
        <v>1709</v>
      </c>
      <c r="AL1057" s="323" t="s">
        <v>1877</v>
      </c>
      <c r="AM1057" s="319" t="s">
        <v>3991</v>
      </c>
      <c r="AN1057" s="319" t="s">
        <v>3992</v>
      </c>
      <c r="AO1057" s="319" t="s">
        <v>1633</v>
      </c>
      <c r="AP1057" s="183" t="s">
        <v>1880</v>
      </c>
      <c r="AQ1057" s="183" t="s">
        <v>2113</v>
      </c>
      <c r="AS1057" s="183" t="s">
        <v>1641</v>
      </c>
      <c r="AT1057" s="183" t="s">
        <v>1817</v>
      </c>
      <c r="AU1057" s="183" t="str">
        <f t="shared" si="32"/>
        <v>BP1</v>
      </c>
      <c r="AV1057" s="324">
        <f t="shared" si="33"/>
        <v>26895</v>
      </c>
    </row>
    <row r="1058" spans="1:48" x14ac:dyDescent="0.25">
      <c r="A1058" s="319" t="s">
        <v>1867</v>
      </c>
      <c r="B1058" s="319" t="s">
        <v>1828</v>
      </c>
      <c r="C1058" s="319" t="s">
        <v>1868</v>
      </c>
      <c r="D1058" s="319" t="s">
        <v>1869</v>
      </c>
      <c r="E1058" s="320">
        <v>45733</v>
      </c>
      <c r="F1058" s="319" t="s">
        <v>3993</v>
      </c>
      <c r="G1058" s="319" t="s">
        <v>1633</v>
      </c>
      <c r="H1058" s="319" t="s">
        <v>3280</v>
      </c>
      <c r="I1058" s="319" t="s">
        <v>3990</v>
      </c>
      <c r="J1058" s="319" t="s">
        <v>1633</v>
      </c>
      <c r="K1058" s="319" t="s">
        <v>644</v>
      </c>
      <c r="L1058" s="320">
        <v>45733</v>
      </c>
      <c r="M1058" s="319" t="s">
        <v>2543</v>
      </c>
      <c r="N1058" s="319" t="s">
        <v>1633</v>
      </c>
      <c r="O1058" s="320"/>
      <c r="P1058" s="319" t="s">
        <v>3641</v>
      </c>
      <c r="Q1058" s="319" t="s">
        <v>89</v>
      </c>
      <c r="R1058" s="321">
        <v>1.01</v>
      </c>
      <c r="S1058" s="319" t="s">
        <v>89</v>
      </c>
      <c r="T1058" s="321">
        <v>1.01</v>
      </c>
      <c r="U1058" s="319" t="s">
        <v>328</v>
      </c>
      <c r="V1058" s="319" t="s">
        <v>93</v>
      </c>
      <c r="W1058" s="319" t="s">
        <v>1633</v>
      </c>
      <c r="X1058" s="319" t="s">
        <v>1633</v>
      </c>
      <c r="Y1058" s="319" t="s">
        <v>1633</v>
      </c>
      <c r="Z1058" s="319" t="s">
        <v>1633</v>
      </c>
      <c r="AA1058" s="319" t="s">
        <v>1874</v>
      </c>
      <c r="AB1058" s="319" t="s">
        <v>1633</v>
      </c>
      <c r="AC1058" s="320">
        <v>45733</v>
      </c>
      <c r="AD1058" s="319"/>
      <c r="AE1058" s="319"/>
      <c r="AF1058" s="319" t="s">
        <v>1633</v>
      </c>
      <c r="AG1058" s="319" t="s">
        <v>1633</v>
      </c>
      <c r="AH1058" s="319" t="s">
        <v>3642</v>
      </c>
      <c r="AI1058" s="319" t="s">
        <v>3643</v>
      </c>
      <c r="AJ1058" s="322">
        <v>100</v>
      </c>
      <c r="AK1058" s="319" t="s">
        <v>1709</v>
      </c>
      <c r="AL1058" s="323" t="s">
        <v>1877</v>
      </c>
      <c r="AM1058" s="319" t="s">
        <v>3994</v>
      </c>
      <c r="AN1058" s="319" t="s">
        <v>3995</v>
      </c>
      <c r="AO1058" s="319" t="s">
        <v>1633</v>
      </c>
      <c r="AP1058" s="183" t="s">
        <v>1880</v>
      </c>
      <c r="AQ1058" s="183" t="s">
        <v>2113</v>
      </c>
      <c r="AS1058" s="183" t="s">
        <v>1641</v>
      </c>
      <c r="AT1058" s="183" t="s">
        <v>1817</v>
      </c>
      <c r="AU1058" s="183" t="str">
        <f t="shared" si="32"/>
        <v>BP1</v>
      </c>
      <c r="AV1058" s="324">
        <f t="shared" si="33"/>
        <v>16665</v>
      </c>
    </row>
    <row r="1059" spans="1:48" x14ac:dyDescent="0.25">
      <c r="A1059" s="319" t="s">
        <v>1867</v>
      </c>
      <c r="B1059" s="319" t="s">
        <v>1828</v>
      </c>
      <c r="C1059" s="319" t="s">
        <v>1868</v>
      </c>
      <c r="D1059" s="319" t="s">
        <v>1869</v>
      </c>
      <c r="E1059" s="320">
        <v>45733</v>
      </c>
      <c r="F1059" s="319" t="s">
        <v>3743</v>
      </c>
      <c r="G1059" s="319" t="s">
        <v>1633</v>
      </c>
      <c r="H1059" s="319" t="s">
        <v>3295</v>
      </c>
      <c r="I1059" s="319" t="s">
        <v>3990</v>
      </c>
      <c r="J1059" s="319" t="s">
        <v>1633</v>
      </c>
      <c r="K1059" s="319" t="s">
        <v>1635</v>
      </c>
      <c r="L1059" s="320">
        <v>45733</v>
      </c>
      <c r="M1059" s="319" t="s">
        <v>2543</v>
      </c>
      <c r="N1059" s="319" t="s">
        <v>1633</v>
      </c>
      <c r="O1059" s="320"/>
      <c r="P1059" s="319" t="s">
        <v>3641</v>
      </c>
      <c r="Q1059" s="319" t="s">
        <v>89</v>
      </c>
      <c r="R1059" s="321">
        <v>6.63</v>
      </c>
      <c r="S1059" s="319" t="s">
        <v>89</v>
      </c>
      <c r="T1059" s="321">
        <v>6.63</v>
      </c>
      <c r="U1059" s="319" t="s">
        <v>328</v>
      </c>
      <c r="V1059" s="319" t="s">
        <v>93</v>
      </c>
      <c r="W1059" s="319" t="s">
        <v>1633</v>
      </c>
      <c r="X1059" s="319" t="s">
        <v>1633</v>
      </c>
      <c r="Y1059" s="319" t="s">
        <v>1633</v>
      </c>
      <c r="Z1059" s="319" t="s">
        <v>1633</v>
      </c>
      <c r="AA1059" s="319" t="s">
        <v>1874</v>
      </c>
      <c r="AB1059" s="319" t="s">
        <v>1633</v>
      </c>
      <c r="AC1059" s="320">
        <v>45733</v>
      </c>
      <c r="AD1059" s="319"/>
      <c r="AE1059" s="319"/>
      <c r="AF1059" s="319" t="s">
        <v>1633</v>
      </c>
      <c r="AG1059" s="319" t="s">
        <v>1633</v>
      </c>
      <c r="AH1059" s="319" t="s">
        <v>3642</v>
      </c>
      <c r="AI1059" s="319" t="s">
        <v>3643</v>
      </c>
      <c r="AJ1059" s="322">
        <v>12</v>
      </c>
      <c r="AK1059" s="319" t="s">
        <v>1709</v>
      </c>
      <c r="AL1059" s="323" t="s">
        <v>1877</v>
      </c>
      <c r="AM1059" s="319" t="s">
        <v>2030</v>
      </c>
      <c r="AN1059" s="319" t="s">
        <v>2031</v>
      </c>
      <c r="AO1059" s="319" t="s">
        <v>1633</v>
      </c>
      <c r="AP1059" s="183" t="s">
        <v>1880</v>
      </c>
      <c r="AQ1059" s="183" t="s">
        <v>2113</v>
      </c>
      <c r="AS1059" s="183" t="s">
        <v>1634</v>
      </c>
      <c r="AT1059" s="183" t="s">
        <v>1817</v>
      </c>
      <c r="AU1059" s="183" t="str">
        <f t="shared" si="32"/>
        <v>BP1</v>
      </c>
      <c r="AV1059" s="324">
        <f t="shared" si="33"/>
        <v>109395</v>
      </c>
    </row>
    <row r="1060" spans="1:48" x14ac:dyDescent="0.25">
      <c r="A1060" s="319" t="s">
        <v>1867</v>
      </c>
      <c r="B1060" s="319" t="s">
        <v>1828</v>
      </c>
      <c r="C1060" s="319" t="s">
        <v>1868</v>
      </c>
      <c r="D1060" s="319" t="s">
        <v>1869</v>
      </c>
      <c r="E1060" s="320">
        <v>45733</v>
      </c>
      <c r="F1060" s="319" t="s">
        <v>3996</v>
      </c>
      <c r="G1060" s="319" t="s">
        <v>1633</v>
      </c>
      <c r="H1060" s="319" t="s">
        <v>3295</v>
      </c>
      <c r="I1060" s="319" t="s">
        <v>3990</v>
      </c>
      <c r="J1060" s="319" t="s">
        <v>1633</v>
      </c>
      <c r="K1060" s="319" t="s">
        <v>1635</v>
      </c>
      <c r="L1060" s="320">
        <v>45733</v>
      </c>
      <c r="M1060" s="319" t="s">
        <v>2543</v>
      </c>
      <c r="N1060" s="319" t="s">
        <v>1633</v>
      </c>
      <c r="O1060" s="320"/>
      <c r="P1060" s="319" t="s">
        <v>3641</v>
      </c>
      <c r="Q1060" s="319" t="s">
        <v>89</v>
      </c>
      <c r="R1060" s="321">
        <v>1.67</v>
      </c>
      <c r="S1060" s="319" t="s">
        <v>89</v>
      </c>
      <c r="T1060" s="321">
        <v>1.67</v>
      </c>
      <c r="U1060" s="319" t="s">
        <v>328</v>
      </c>
      <c r="V1060" s="319" t="s">
        <v>93</v>
      </c>
      <c r="W1060" s="319" t="s">
        <v>1633</v>
      </c>
      <c r="X1060" s="319" t="s">
        <v>1633</v>
      </c>
      <c r="Y1060" s="319" t="s">
        <v>1633</v>
      </c>
      <c r="Z1060" s="319" t="s">
        <v>1633</v>
      </c>
      <c r="AA1060" s="319" t="s">
        <v>1874</v>
      </c>
      <c r="AB1060" s="319" t="s">
        <v>1633</v>
      </c>
      <c r="AC1060" s="320">
        <v>45733</v>
      </c>
      <c r="AD1060" s="319"/>
      <c r="AE1060" s="319"/>
      <c r="AF1060" s="319" t="s">
        <v>1633</v>
      </c>
      <c r="AG1060" s="319" t="s">
        <v>1633</v>
      </c>
      <c r="AH1060" s="319" t="s">
        <v>3642</v>
      </c>
      <c r="AI1060" s="319" t="s">
        <v>3643</v>
      </c>
      <c r="AJ1060" s="322">
        <v>3</v>
      </c>
      <c r="AK1060" s="319" t="s">
        <v>1709</v>
      </c>
      <c r="AL1060" s="323" t="s">
        <v>1877</v>
      </c>
      <c r="AM1060" s="319" t="s">
        <v>2122</v>
      </c>
      <c r="AN1060" s="319" t="s">
        <v>2123</v>
      </c>
      <c r="AO1060" s="319" t="s">
        <v>1633</v>
      </c>
      <c r="AP1060" s="183" t="s">
        <v>1880</v>
      </c>
      <c r="AQ1060" s="183" t="s">
        <v>2113</v>
      </c>
      <c r="AS1060" s="183" t="s">
        <v>1634</v>
      </c>
      <c r="AT1060" s="183" t="s">
        <v>1817</v>
      </c>
      <c r="AU1060" s="183" t="str">
        <f t="shared" si="32"/>
        <v>BP1</v>
      </c>
      <c r="AV1060" s="324">
        <f t="shared" si="33"/>
        <v>27555</v>
      </c>
    </row>
    <row r="1061" spans="1:48" x14ac:dyDescent="0.25">
      <c r="A1061" s="319" t="s">
        <v>1867</v>
      </c>
      <c r="B1061" s="319" t="s">
        <v>1828</v>
      </c>
      <c r="C1061" s="319" t="s">
        <v>1868</v>
      </c>
      <c r="D1061" s="319" t="s">
        <v>1869</v>
      </c>
      <c r="E1061" s="320">
        <v>45733</v>
      </c>
      <c r="F1061" s="319" t="s">
        <v>3997</v>
      </c>
      <c r="G1061" s="319" t="s">
        <v>1633</v>
      </c>
      <c r="H1061" s="319" t="s">
        <v>3280</v>
      </c>
      <c r="I1061" s="319" t="s">
        <v>3990</v>
      </c>
      <c r="J1061" s="319" t="s">
        <v>1633</v>
      </c>
      <c r="K1061" s="319" t="s">
        <v>644</v>
      </c>
      <c r="L1061" s="320">
        <v>45733</v>
      </c>
      <c r="M1061" s="319" t="s">
        <v>2543</v>
      </c>
      <c r="N1061" s="319" t="s">
        <v>1633</v>
      </c>
      <c r="O1061" s="320"/>
      <c r="P1061" s="319" t="s">
        <v>3641</v>
      </c>
      <c r="Q1061" s="319" t="s">
        <v>89</v>
      </c>
      <c r="R1061" s="321">
        <v>1.26</v>
      </c>
      <c r="S1061" s="319" t="s">
        <v>89</v>
      </c>
      <c r="T1061" s="321">
        <v>1.26</v>
      </c>
      <c r="U1061" s="319" t="s">
        <v>328</v>
      </c>
      <c r="V1061" s="319" t="s">
        <v>93</v>
      </c>
      <c r="W1061" s="319" t="s">
        <v>1633</v>
      </c>
      <c r="X1061" s="319" t="s">
        <v>1633</v>
      </c>
      <c r="Y1061" s="319" t="s">
        <v>1633</v>
      </c>
      <c r="Z1061" s="319" t="s">
        <v>1633</v>
      </c>
      <c r="AA1061" s="319" t="s">
        <v>1874</v>
      </c>
      <c r="AB1061" s="319" t="s">
        <v>1633</v>
      </c>
      <c r="AC1061" s="320">
        <v>45733</v>
      </c>
      <c r="AD1061" s="319"/>
      <c r="AE1061" s="319"/>
      <c r="AF1061" s="319" t="s">
        <v>1633</v>
      </c>
      <c r="AG1061" s="319" t="s">
        <v>1633</v>
      </c>
      <c r="AH1061" s="319" t="s">
        <v>3642</v>
      </c>
      <c r="AI1061" s="319" t="s">
        <v>3643</v>
      </c>
      <c r="AJ1061" s="322">
        <v>2</v>
      </c>
      <c r="AK1061" s="319" t="s">
        <v>1709</v>
      </c>
      <c r="AL1061" s="323" t="s">
        <v>1877</v>
      </c>
      <c r="AM1061" s="319" t="s">
        <v>2305</v>
      </c>
      <c r="AN1061" s="319" t="s">
        <v>2306</v>
      </c>
      <c r="AO1061" s="319" t="s">
        <v>1633</v>
      </c>
      <c r="AP1061" s="183" t="s">
        <v>1880</v>
      </c>
      <c r="AQ1061" s="183" t="s">
        <v>2113</v>
      </c>
      <c r="AS1061" s="183" t="s">
        <v>1641</v>
      </c>
      <c r="AT1061" s="183" t="s">
        <v>1817</v>
      </c>
      <c r="AU1061" s="183" t="str">
        <f t="shared" si="32"/>
        <v>BP1</v>
      </c>
      <c r="AV1061" s="324">
        <f t="shared" si="33"/>
        <v>20790</v>
      </c>
    </row>
    <row r="1062" spans="1:48" x14ac:dyDescent="0.25">
      <c r="A1062" s="319" t="s">
        <v>1867</v>
      </c>
      <c r="B1062" s="319" t="s">
        <v>1828</v>
      </c>
      <c r="C1062" s="319" t="s">
        <v>1868</v>
      </c>
      <c r="D1062" s="319" t="s">
        <v>1869</v>
      </c>
      <c r="E1062" s="320">
        <v>45733</v>
      </c>
      <c r="F1062" s="319" t="s">
        <v>3998</v>
      </c>
      <c r="G1062" s="319" t="s">
        <v>1633</v>
      </c>
      <c r="H1062" s="319" t="s">
        <v>3295</v>
      </c>
      <c r="I1062" s="319" t="s">
        <v>3990</v>
      </c>
      <c r="J1062" s="319" t="s">
        <v>1633</v>
      </c>
      <c r="K1062" s="319" t="s">
        <v>1635</v>
      </c>
      <c r="L1062" s="320">
        <v>45733</v>
      </c>
      <c r="M1062" s="319" t="s">
        <v>2543</v>
      </c>
      <c r="N1062" s="319" t="s">
        <v>1633</v>
      </c>
      <c r="O1062" s="320"/>
      <c r="P1062" s="319" t="s">
        <v>3641</v>
      </c>
      <c r="Q1062" s="319" t="s">
        <v>89</v>
      </c>
      <c r="R1062" s="321">
        <v>2.39</v>
      </c>
      <c r="S1062" s="319" t="s">
        <v>89</v>
      </c>
      <c r="T1062" s="321">
        <v>2.39</v>
      </c>
      <c r="U1062" s="319" t="s">
        <v>328</v>
      </c>
      <c r="V1062" s="319" t="s">
        <v>93</v>
      </c>
      <c r="W1062" s="319" t="s">
        <v>1633</v>
      </c>
      <c r="X1062" s="319" t="s">
        <v>1633</v>
      </c>
      <c r="Y1062" s="319" t="s">
        <v>1633</v>
      </c>
      <c r="Z1062" s="319" t="s">
        <v>1633</v>
      </c>
      <c r="AA1062" s="319" t="s">
        <v>1874</v>
      </c>
      <c r="AB1062" s="319" t="s">
        <v>1633</v>
      </c>
      <c r="AC1062" s="320">
        <v>45733</v>
      </c>
      <c r="AD1062" s="319"/>
      <c r="AE1062" s="319"/>
      <c r="AF1062" s="319" t="s">
        <v>1633</v>
      </c>
      <c r="AG1062" s="319" t="s">
        <v>1633</v>
      </c>
      <c r="AH1062" s="319" t="s">
        <v>3642</v>
      </c>
      <c r="AI1062" s="319" t="s">
        <v>3643</v>
      </c>
      <c r="AJ1062" s="322">
        <v>5</v>
      </c>
      <c r="AK1062" s="319" t="s">
        <v>1709</v>
      </c>
      <c r="AL1062" s="323" t="s">
        <v>1877</v>
      </c>
      <c r="AM1062" s="319" t="s">
        <v>2098</v>
      </c>
      <c r="AN1062" s="319" t="s">
        <v>2099</v>
      </c>
      <c r="AO1062" s="319" t="s">
        <v>1633</v>
      </c>
      <c r="AP1062" s="183" t="s">
        <v>1880</v>
      </c>
      <c r="AQ1062" s="183" t="s">
        <v>2113</v>
      </c>
      <c r="AS1062" s="183" t="s">
        <v>1634</v>
      </c>
      <c r="AT1062" s="183" t="s">
        <v>1817</v>
      </c>
      <c r="AU1062" s="183" t="str">
        <f t="shared" si="32"/>
        <v>BP1</v>
      </c>
      <c r="AV1062" s="324">
        <f t="shared" si="33"/>
        <v>39435</v>
      </c>
    </row>
    <row r="1063" spans="1:48" x14ac:dyDescent="0.25">
      <c r="A1063" s="319" t="s">
        <v>1867</v>
      </c>
      <c r="B1063" s="319" t="s">
        <v>1828</v>
      </c>
      <c r="C1063" s="319" t="s">
        <v>1868</v>
      </c>
      <c r="D1063" s="319" t="s">
        <v>1869</v>
      </c>
      <c r="E1063" s="320">
        <v>45733</v>
      </c>
      <c r="F1063" s="319" t="s">
        <v>3999</v>
      </c>
      <c r="G1063" s="319" t="s">
        <v>1633</v>
      </c>
      <c r="H1063" s="319" t="s">
        <v>3295</v>
      </c>
      <c r="I1063" s="319" t="s">
        <v>3990</v>
      </c>
      <c r="J1063" s="319" t="s">
        <v>1633</v>
      </c>
      <c r="K1063" s="319" t="s">
        <v>1635</v>
      </c>
      <c r="L1063" s="320">
        <v>45733</v>
      </c>
      <c r="M1063" s="319" t="s">
        <v>2543</v>
      </c>
      <c r="N1063" s="319" t="s">
        <v>1633</v>
      </c>
      <c r="O1063" s="320"/>
      <c r="P1063" s="319" t="s">
        <v>3641</v>
      </c>
      <c r="Q1063" s="319" t="s">
        <v>89</v>
      </c>
      <c r="R1063" s="321">
        <v>11.87</v>
      </c>
      <c r="S1063" s="319" t="s">
        <v>89</v>
      </c>
      <c r="T1063" s="321">
        <v>11.87</v>
      </c>
      <c r="U1063" s="319" t="s">
        <v>328</v>
      </c>
      <c r="V1063" s="319" t="s">
        <v>93</v>
      </c>
      <c r="W1063" s="319" t="s">
        <v>1633</v>
      </c>
      <c r="X1063" s="319" t="s">
        <v>1633</v>
      </c>
      <c r="Y1063" s="319" t="s">
        <v>1633</v>
      </c>
      <c r="Z1063" s="319" t="s">
        <v>1633</v>
      </c>
      <c r="AA1063" s="319" t="s">
        <v>1874</v>
      </c>
      <c r="AB1063" s="319" t="s">
        <v>1633</v>
      </c>
      <c r="AC1063" s="320">
        <v>45733</v>
      </c>
      <c r="AD1063" s="319"/>
      <c r="AE1063" s="319"/>
      <c r="AF1063" s="319" t="s">
        <v>1633</v>
      </c>
      <c r="AG1063" s="319" t="s">
        <v>1633</v>
      </c>
      <c r="AH1063" s="319" t="s">
        <v>3642</v>
      </c>
      <c r="AI1063" s="319" t="s">
        <v>3643</v>
      </c>
      <c r="AJ1063" s="322">
        <v>8</v>
      </c>
      <c r="AK1063" s="319" t="s">
        <v>1980</v>
      </c>
      <c r="AL1063" s="323" t="s">
        <v>1877</v>
      </c>
      <c r="AM1063" s="319" t="s">
        <v>4000</v>
      </c>
      <c r="AN1063" s="319" t="s">
        <v>4001</v>
      </c>
      <c r="AO1063" s="319" t="s">
        <v>1633</v>
      </c>
      <c r="AP1063" s="183" t="s">
        <v>1880</v>
      </c>
      <c r="AQ1063" s="183" t="s">
        <v>2113</v>
      </c>
      <c r="AS1063" s="183" t="s">
        <v>1634</v>
      </c>
      <c r="AT1063" s="183" t="s">
        <v>1817</v>
      </c>
      <c r="AU1063" s="183" t="str">
        <f t="shared" si="32"/>
        <v>BP1</v>
      </c>
      <c r="AV1063" s="324">
        <f t="shared" si="33"/>
        <v>195855</v>
      </c>
    </row>
    <row r="1064" spans="1:48" x14ac:dyDescent="0.25">
      <c r="A1064" s="319" t="s">
        <v>1867</v>
      </c>
      <c r="B1064" s="319" t="s">
        <v>1828</v>
      </c>
      <c r="C1064" s="319" t="s">
        <v>1868</v>
      </c>
      <c r="D1064" s="319" t="s">
        <v>1869</v>
      </c>
      <c r="E1064" s="320">
        <v>45733</v>
      </c>
      <c r="F1064" s="319" t="s">
        <v>4002</v>
      </c>
      <c r="G1064" s="319" t="s">
        <v>1633</v>
      </c>
      <c r="H1064" s="319" t="s">
        <v>3295</v>
      </c>
      <c r="I1064" s="319" t="s">
        <v>3990</v>
      </c>
      <c r="J1064" s="319" t="s">
        <v>1633</v>
      </c>
      <c r="K1064" s="319" t="s">
        <v>1635</v>
      </c>
      <c r="L1064" s="320">
        <v>45733</v>
      </c>
      <c r="M1064" s="319" t="s">
        <v>2543</v>
      </c>
      <c r="N1064" s="319" t="s">
        <v>1633</v>
      </c>
      <c r="O1064" s="320"/>
      <c r="P1064" s="319" t="s">
        <v>3641</v>
      </c>
      <c r="Q1064" s="319" t="s">
        <v>89</v>
      </c>
      <c r="R1064" s="321">
        <v>13.16</v>
      </c>
      <c r="S1064" s="319" t="s">
        <v>89</v>
      </c>
      <c r="T1064" s="321">
        <v>13.16</v>
      </c>
      <c r="U1064" s="319" t="s">
        <v>328</v>
      </c>
      <c r="V1064" s="319" t="s">
        <v>93</v>
      </c>
      <c r="W1064" s="319" t="s">
        <v>1633</v>
      </c>
      <c r="X1064" s="319" t="s">
        <v>1633</v>
      </c>
      <c r="Y1064" s="319" t="s">
        <v>1633</v>
      </c>
      <c r="Z1064" s="319" t="s">
        <v>1633</v>
      </c>
      <c r="AA1064" s="319" t="s">
        <v>1874</v>
      </c>
      <c r="AB1064" s="319" t="s">
        <v>1633</v>
      </c>
      <c r="AC1064" s="320">
        <v>45733</v>
      </c>
      <c r="AD1064" s="319"/>
      <c r="AE1064" s="319"/>
      <c r="AF1064" s="319" t="s">
        <v>1633</v>
      </c>
      <c r="AG1064" s="319" t="s">
        <v>1633</v>
      </c>
      <c r="AH1064" s="319" t="s">
        <v>3642</v>
      </c>
      <c r="AI1064" s="319" t="s">
        <v>3643</v>
      </c>
      <c r="AJ1064" s="322">
        <v>8</v>
      </c>
      <c r="AK1064" s="319" t="s">
        <v>1980</v>
      </c>
      <c r="AL1064" s="323" t="s">
        <v>1877</v>
      </c>
      <c r="AM1064" s="319" t="s">
        <v>4003</v>
      </c>
      <c r="AN1064" s="319" t="s">
        <v>4004</v>
      </c>
      <c r="AO1064" s="319" t="s">
        <v>1633</v>
      </c>
      <c r="AP1064" s="183" t="s">
        <v>1880</v>
      </c>
      <c r="AQ1064" s="183" t="s">
        <v>2113</v>
      </c>
      <c r="AS1064" s="183" t="s">
        <v>1634</v>
      </c>
      <c r="AT1064" s="183" t="s">
        <v>1817</v>
      </c>
      <c r="AU1064" s="183" t="str">
        <f t="shared" si="32"/>
        <v>BP1</v>
      </c>
      <c r="AV1064" s="324">
        <f t="shared" si="33"/>
        <v>217140</v>
      </c>
    </row>
    <row r="1065" spans="1:48" x14ac:dyDescent="0.25">
      <c r="A1065" s="319" t="s">
        <v>1867</v>
      </c>
      <c r="B1065" s="319" t="s">
        <v>1828</v>
      </c>
      <c r="C1065" s="319" t="s">
        <v>1868</v>
      </c>
      <c r="D1065" s="319" t="s">
        <v>1869</v>
      </c>
      <c r="E1065" s="320">
        <v>45733</v>
      </c>
      <c r="F1065" s="319" t="s">
        <v>3996</v>
      </c>
      <c r="G1065" s="319" t="s">
        <v>1633</v>
      </c>
      <c r="H1065" s="319" t="s">
        <v>3295</v>
      </c>
      <c r="I1065" s="319" t="s">
        <v>3990</v>
      </c>
      <c r="J1065" s="319" t="s">
        <v>1633</v>
      </c>
      <c r="K1065" s="319" t="s">
        <v>1635</v>
      </c>
      <c r="L1065" s="320">
        <v>45733</v>
      </c>
      <c r="M1065" s="319" t="s">
        <v>2543</v>
      </c>
      <c r="N1065" s="319" t="s">
        <v>1633</v>
      </c>
      <c r="O1065" s="320"/>
      <c r="P1065" s="319" t="s">
        <v>3641</v>
      </c>
      <c r="Q1065" s="319" t="s">
        <v>89</v>
      </c>
      <c r="R1065" s="321">
        <v>13.04</v>
      </c>
      <c r="S1065" s="319" t="s">
        <v>89</v>
      </c>
      <c r="T1065" s="321">
        <v>13.04</v>
      </c>
      <c r="U1065" s="319" t="s">
        <v>328</v>
      </c>
      <c r="V1065" s="319" t="s">
        <v>93</v>
      </c>
      <c r="W1065" s="319" t="s">
        <v>1633</v>
      </c>
      <c r="X1065" s="319" t="s">
        <v>1633</v>
      </c>
      <c r="Y1065" s="319" t="s">
        <v>1633</v>
      </c>
      <c r="Z1065" s="319" t="s">
        <v>1633</v>
      </c>
      <c r="AA1065" s="319" t="s">
        <v>1874</v>
      </c>
      <c r="AB1065" s="319" t="s">
        <v>1633</v>
      </c>
      <c r="AC1065" s="320">
        <v>45733</v>
      </c>
      <c r="AD1065" s="319"/>
      <c r="AE1065" s="319"/>
      <c r="AF1065" s="319" t="s">
        <v>1633</v>
      </c>
      <c r="AG1065" s="319" t="s">
        <v>1633</v>
      </c>
      <c r="AH1065" s="319" t="s">
        <v>3642</v>
      </c>
      <c r="AI1065" s="319" t="s">
        <v>3643</v>
      </c>
      <c r="AJ1065" s="322">
        <v>8</v>
      </c>
      <c r="AK1065" s="319" t="s">
        <v>1980</v>
      </c>
      <c r="AL1065" s="323" t="s">
        <v>1877</v>
      </c>
      <c r="AM1065" s="319" t="s">
        <v>4005</v>
      </c>
      <c r="AN1065" s="319" t="s">
        <v>4006</v>
      </c>
      <c r="AO1065" s="319" t="s">
        <v>1633</v>
      </c>
      <c r="AP1065" s="183" t="s">
        <v>1880</v>
      </c>
      <c r="AQ1065" s="183" t="s">
        <v>2113</v>
      </c>
      <c r="AS1065" s="183" t="s">
        <v>1634</v>
      </c>
      <c r="AT1065" s="183" t="s">
        <v>1817</v>
      </c>
      <c r="AU1065" s="183" t="str">
        <f t="shared" si="32"/>
        <v>BP1</v>
      </c>
      <c r="AV1065" s="324">
        <f t="shared" si="33"/>
        <v>215160</v>
      </c>
    </row>
    <row r="1066" spans="1:48" x14ac:dyDescent="0.25">
      <c r="A1066" s="319" t="s">
        <v>1867</v>
      </c>
      <c r="B1066" s="319" t="s">
        <v>1828</v>
      </c>
      <c r="C1066" s="319" t="s">
        <v>1868</v>
      </c>
      <c r="D1066" s="319" t="s">
        <v>1869</v>
      </c>
      <c r="E1066" s="320">
        <v>45733</v>
      </c>
      <c r="F1066" s="319" t="s">
        <v>3996</v>
      </c>
      <c r="G1066" s="319" t="s">
        <v>1633</v>
      </c>
      <c r="H1066" s="319" t="s">
        <v>3295</v>
      </c>
      <c r="I1066" s="319" t="s">
        <v>3990</v>
      </c>
      <c r="J1066" s="319" t="s">
        <v>1633</v>
      </c>
      <c r="K1066" s="319" t="s">
        <v>1635</v>
      </c>
      <c r="L1066" s="320">
        <v>45733</v>
      </c>
      <c r="M1066" s="319" t="s">
        <v>2543</v>
      </c>
      <c r="N1066" s="319" t="s">
        <v>1633</v>
      </c>
      <c r="O1066" s="320"/>
      <c r="P1066" s="319" t="s">
        <v>3641</v>
      </c>
      <c r="Q1066" s="319" t="s">
        <v>89</v>
      </c>
      <c r="R1066" s="321">
        <v>11.69</v>
      </c>
      <c r="S1066" s="319" t="s">
        <v>89</v>
      </c>
      <c r="T1066" s="321">
        <v>11.69</v>
      </c>
      <c r="U1066" s="319" t="s">
        <v>328</v>
      </c>
      <c r="V1066" s="319" t="s">
        <v>93</v>
      </c>
      <c r="W1066" s="319" t="s">
        <v>1633</v>
      </c>
      <c r="X1066" s="319" t="s">
        <v>1633</v>
      </c>
      <c r="Y1066" s="319" t="s">
        <v>1633</v>
      </c>
      <c r="Z1066" s="319" t="s">
        <v>1633</v>
      </c>
      <c r="AA1066" s="319" t="s">
        <v>1874</v>
      </c>
      <c r="AB1066" s="319" t="s">
        <v>1633</v>
      </c>
      <c r="AC1066" s="320">
        <v>45733</v>
      </c>
      <c r="AD1066" s="319"/>
      <c r="AE1066" s="319"/>
      <c r="AF1066" s="319" t="s">
        <v>1633</v>
      </c>
      <c r="AG1066" s="319" t="s">
        <v>1633</v>
      </c>
      <c r="AH1066" s="319" t="s">
        <v>3642</v>
      </c>
      <c r="AI1066" s="319" t="s">
        <v>3643</v>
      </c>
      <c r="AJ1066" s="322">
        <v>8</v>
      </c>
      <c r="AK1066" s="319" t="s">
        <v>1980</v>
      </c>
      <c r="AL1066" s="323" t="s">
        <v>1877</v>
      </c>
      <c r="AM1066" s="319" t="s">
        <v>3402</v>
      </c>
      <c r="AN1066" s="319" t="s">
        <v>3403</v>
      </c>
      <c r="AO1066" s="319" t="s">
        <v>1633</v>
      </c>
      <c r="AP1066" s="183" t="s">
        <v>1880</v>
      </c>
      <c r="AQ1066" s="183" t="s">
        <v>2113</v>
      </c>
      <c r="AS1066" s="183" t="s">
        <v>1634</v>
      </c>
      <c r="AT1066" s="183" t="s">
        <v>1817</v>
      </c>
      <c r="AU1066" s="183" t="str">
        <f t="shared" si="32"/>
        <v>BP1</v>
      </c>
      <c r="AV1066" s="324">
        <f t="shared" si="33"/>
        <v>192885</v>
      </c>
    </row>
    <row r="1067" spans="1:48" x14ac:dyDescent="0.25">
      <c r="A1067" s="319" t="s">
        <v>1867</v>
      </c>
      <c r="B1067" s="319" t="s">
        <v>1828</v>
      </c>
      <c r="C1067" s="319" t="s">
        <v>1868</v>
      </c>
      <c r="D1067" s="319" t="s">
        <v>1869</v>
      </c>
      <c r="E1067" s="320">
        <v>45733</v>
      </c>
      <c r="F1067" s="319" t="s">
        <v>4007</v>
      </c>
      <c r="G1067" s="319" t="s">
        <v>1633</v>
      </c>
      <c r="H1067" s="319" t="s">
        <v>3280</v>
      </c>
      <c r="I1067" s="319" t="s">
        <v>3990</v>
      </c>
      <c r="J1067" s="319" t="s">
        <v>1633</v>
      </c>
      <c r="K1067" s="319" t="s">
        <v>644</v>
      </c>
      <c r="L1067" s="320">
        <v>45733</v>
      </c>
      <c r="M1067" s="319" t="s">
        <v>2543</v>
      </c>
      <c r="N1067" s="319" t="s">
        <v>1633</v>
      </c>
      <c r="O1067" s="320"/>
      <c r="P1067" s="319" t="s">
        <v>3641</v>
      </c>
      <c r="Q1067" s="319" t="s">
        <v>89</v>
      </c>
      <c r="R1067" s="321">
        <v>37.82</v>
      </c>
      <c r="S1067" s="319" t="s">
        <v>89</v>
      </c>
      <c r="T1067" s="321">
        <v>37.82</v>
      </c>
      <c r="U1067" s="319" t="s">
        <v>328</v>
      </c>
      <c r="V1067" s="319" t="s">
        <v>93</v>
      </c>
      <c r="W1067" s="319" t="s">
        <v>1633</v>
      </c>
      <c r="X1067" s="319" t="s">
        <v>1633</v>
      </c>
      <c r="Y1067" s="319" t="s">
        <v>1633</v>
      </c>
      <c r="Z1067" s="319" t="s">
        <v>1633</v>
      </c>
      <c r="AA1067" s="319" t="s">
        <v>1874</v>
      </c>
      <c r="AB1067" s="319" t="s">
        <v>1633</v>
      </c>
      <c r="AC1067" s="320">
        <v>45733</v>
      </c>
      <c r="AD1067" s="319"/>
      <c r="AE1067" s="319"/>
      <c r="AF1067" s="319" t="s">
        <v>1633</v>
      </c>
      <c r="AG1067" s="319" t="s">
        <v>1633</v>
      </c>
      <c r="AH1067" s="319" t="s">
        <v>3642</v>
      </c>
      <c r="AI1067" s="319" t="s">
        <v>3643</v>
      </c>
      <c r="AJ1067" s="322">
        <v>4</v>
      </c>
      <c r="AK1067" s="319" t="s">
        <v>1916</v>
      </c>
      <c r="AL1067" s="323" t="s">
        <v>1877</v>
      </c>
      <c r="AM1067" s="319" t="s">
        <v>3503</v>
      </c>
      <c r="AN1067" s="319" t="s">
        <v>3504</v>
      </c>
      <c r="AO1067" s="319" t="s">
        <v>1633</v>
      </c>
      <c r="AP1067" s="183" t="s">
        <v>1880</v>
      </c>
      <c r="AQ1067" s="183" t="s">
        <v>2113</v>
      </c>
      <c r="AS1067" s="183" t="s">
        <v>1641</v>
      </c>
      <c r="AT1067" s="183" t="s">
        <v>1817</v>
      </c>
      <c r="AU1067" s="183" t="str">
        <f t="shared" si="32"/>
        <v>BP1</v>
      </c>
      <c r="AV1067" s="324">
        <f t="shared" si="33"/>
        <v>624030</v>
      </c>
    </row>
    <row r="1068" spans="1:48" x14ac:dyDescent="0.25">
      <c r="A1068" s="319" t="s">
        <v>1867</v>
      </c>
      <c r="B1068" s="319" t="s">
        <v>1828</v>
      </c>
      <c r="C1068" s="319" t="s">
        <v>1868</v>
      </c>
      <c r="D1068" s="319" t="s">
        <v>1869</v>
      </c>
      <c r="E1068" s="320">
        <v>45733</v>
      </c>
      <c r="F1068" s="319" t="s">
        <v>4008</v>
      </c>
      <c r="G1068" s="319" t="s">
        <v>1633</v>
      </c>
      <c r="H1068" s="319" t="s">
        <v>3280</v>
      </c>
      <c r="I1068" s="319" t="s">
        <v>3990</v>
      </c>
      <c r="J1068" s="319" t="s">
        <v>1633</v>
      </c>
      <c r="K1068" s="319" t="s">
        <v>644</v>
      </c>
      <c r="L1068" s="320">
        <v>45733</v>
      </c>
      <c r="M1068" s="319" t="s">
        <v>2543</v>
      </c>
      <c r="N1068" s="319" t="s">
        <v>1633</v>
      </c>
      <c r="O1068" s="320"/>
      <c r="P1068" s="319" t="s">
        <v>3641</v>
      </c>
      <c r="Q1068" s="319" t="s">
        <v>89</v>
      </c>
      <c r="R1068" s="321">
        <v>28.39</v>
      </c>
      <c r="S1068" s="319" t="s">
        <v>89</v>
      </c>
      <c r="T1068" s="321">
        <v>28.39</v>
      </c>
      <c r="U1068" s="319" t="s">
        <v>328</v>
      </c>
      <c r="V1068" s="319" t="s">
        <v>93</v>
      </c>
      <c r="W1068" s="319" t="s">
        <v>1633</v>
      </c>
      <c r="X1068" s="319" t="s">
        <v>1633</v>
      </c>
      <c r="Y1068" s="319" t="s">
        <v>1633</v>
      </c>
      <c r="Z1068" s="319" t="s">
        <v>1633</v>
      </c>
      <c r="AA1068" s="319" t="s">
        <v>1874</v>
      </c>
      <c r="AB1068" s="319" t="s">
        <v>1633</v>
      </c>
      <c r="AC1068" s="320">
        <v>45733</v>
      </c>
      <c r="AD1068" s="319"/>
      <c r="AE1068" s="319"/>
      <c r="AF1068" s="319" t="s">
        <v>1633</v>
      </c>
      <c r="AG1068" s="319" t="s">
        <v>1633</v>
      </c>
      <c r="AH1068" s="319" t="s">
        <v>3642</v>
      </c>
      <c r="AI1068" s="319" t="s">
        <v>3643</v>
      </c>
      <c r="AJ1068" s="322">
        <v>2</v>
      </c>
      <c r="AK1068" s="319" t="s">
        <v>1709</v>
      </c>
      <c r="AL1068" s="323" t="s">
        <v>1877</v>
      </c>
      <c r="AM1068" s="319" t="s">
        <v>2011</v>
      </c>
      <c r="AN1068" s="319" t="s">
        <v>2012</v>
      </c>
      <c r="AO1068" s="319" t="s">
        <v>1633</v>
      </c>
      <c r="AP1068" s="183" t="s">
        <v>1880</v>
      </c>
      <c r="AQ1068" s="183" t="s">
        <v>2113</v>
      </c>
      <c r="AS1068" s="183" t="s">
        <v>1641</v>
      </c>
      <c r="AT1068" s="183" t="s">
        <v>1817</v>
      </c>
      <c r="AU1068" s="183" t="str">
        <f t="shared" si="32"/>
        <v>BP1</v>
      </c>
      <c r="AV1068" s="324">
        <f t="shared" si="33"/>
        <v>468435</v>
      </c>
    </row>
    <row r="1069" spans="1:48" x14ac:dyDescent="0.25">
      <c r="A1069" s="319" t="s">
        <v>1867</v>
      </c>
      <c r="B1069" s="319" t="s">
        <v>1828</v>
      </c>
      <c r="C1069" s="319" t="s">
        <v>1868</v>
      </c>
      <c r="D1069" s="319" t="s">
        <v>1888</v>
      </c>
      <c r="E1069" s="320">
        <v>45734</v>
      </c>
      <c r="F1069" s="319" t="s">
        <v>1633</v>
      </c>
      <c r="G1069" s="319" t="s">
        <v>1633</v>
      </c>
      <c r="H1069" s="319" t="s">
        <v>3240</v>
      </c>
      <c r="I1069" s="319" t="s">
        <v>4009</v>
      </c>
      <c r="J1069" s="319" t="s">
        <v>1633</v>
      </c>
      <c r="K1069" s="319" t="s">
        <v>454</v>
      </c>
      <c r="L1069" s="320">
        <v>45734</v>
      </c>
      <c r="M1069" s="319" t="s">
        <v>2554</v>
      </c>
      <c r="N1069" s="319" t="s">
        <v>4010</v>
      </c>
      <c r="O1069" s="320"/>
      <c r="P1069" s="319" t="s">
        <v>3641</v>
      </c>
      <c r="Q1069" s="319" t="s">
        <v>1534</v>
      </c>
      <c r="R1069" s="322">
        <v>27750000</v>
      </c>
      <c r="S1069" s="319" t="s">
        <v>89</v>
      </c>
      <c r="T1069" s="321">
        <v>1692.59</v>
      </c>
      <c r="U1069" s="319" t="s">
        <v>328</v>
      </c>
      <c r="V1069" s="319" t="s">
        <v>93</v>
      </c>
      <c r="W1069" s="319" t="s">
        <v>1633</v>
      </c>
      <c r="X1069" s="319" t="s">
        <v>1633</v>
      </c>
      <c r="Y1069" s="319" t="s">
        <v>1633</v>
      </c>
      <c r="Z1069" s="319" t="s">
        <v>1633</v>
      </c>
      <c r="AA1069" s="319" t="s">
        <v>1874</v>
      </c>
      <c r="AB1069" s="319" t="s">
        <v>1633</v>
      </c>
      <c r="AC1069" s="320">
        <v>45734</v>
      </c>
      <c r="AD1069" s="319"/>
      <c r="AE1069" s="319"/>
      <c r="AF1069" s="319" t="s">
        <v>1633</v>
      </c>
      <c r="AG1069" s="319" t="s">
        <v>4011</v>
      </c>
      <c r="AH1069" s="319" t="s">
        <v>3642</v>
      </c>
      <c r="AI1069" s="319" t="s">
        <v>3643</v>
      </c>
      <c r="AJ1069" s="322">
        <v>15</v>
      </c>
      <c r="AK1069" s="319" t="s">
        <v>1709</v>
      </c>
      <c r="AL1069" s="323" t="s">
        <v>1877</v>
      </c>
      <c r="AM1069" s="319" t="s">
        <v>1633</v>
      </c>
      <c r="AN1069" s="319" t="s">
        <v>1633</v>
      </c>
      <c r="AO1069" s="319" t="s">
        <v>1633</v>
      </c>
      <c r="AP1069" s="183" t="s">
        <v>1880</v>
      </c>
      <c r="AQ1069" s="183" t="s">
        <v>2113</v>
      </c>
      <c r="AS1069" s="183" t="s">
        <v>1641</v>
      </c>
      <c r="AT1069" s="183" t="s">
        <v>1817</v>
      </c>
      <c r="AU1069" s="183" t="str">
        <f t="shared" si="32"/>
        <v>BP1</v>
      </c>
      <c r="AV1069" s="324">
        <f t="shared" si="33"/>
        <v>27750000</v>
      </c>
    </row>
    <row r="1070" spans="1:48" x14ac:dyDescent="0.25">
      <c r="A1070" s="319" t="s">
        <v>1867</v>
      </c>
      <c r="B1070" s="319" t="s">
        <v>1828</v>
      </c>
      <c r="C1070" s="319" t="s">
        <v>1868</v>
      </c>
      <c r="D1070" s="319" t="s">
        <v>1882</v>
      </c>
      <c r="E1070" s="320">
        <v>45734</v>
      </c>
      <c r="F1070" s="319" t="s">
        <v>2559</v>
      </c>
      <c r="G1070" s="319" t="s">
        <v>1884</v>
      </c>
      <c r="H1070" s="319" t="s">
        <v>1579</v>
      </c>
      <c r="I1070" s="319" t="s">
        <v>2560</v>
      </c>
      <c r="J1070" s="319" t="s">
        <v>1633</v>
      </c>
      <c r="K1070" s="319" t="s">
        <v>1371</v>
      </c>
      <c r="L1070" s="320">
        <v>45734</v>
      </c>
      <c r="M1070" s="319" t="s">
        <v>1886</v>
      </c>
      <c r="N1070" s="319" t="s">
        <v>1887</v>
      </c>
      <c r="O1070" s="320"/>
      <c r="P1070" s="319" t="s">
        <v>3641</v>
      </c>
      <c r="Q1070" s="319" t="s">
        <v>1534</v>
      </c>
      <c r="R1070" s="322">
        <v>155162053</v>
      </c>
      <c r="S1070" s="319" t="s">
        <v>89</v>
      </c>
      <c r="T1070" s="321">
        <v>9463.99</v>
      </c>
      <c r="U1070" s="319" t="s">
        <v>328</v>
      </c>
      <c r="V1070" s="319" t="s">
        <v>93</v>
      </c>
      <c r="W1070" s="319" t="s">
        <v>1633</v>
      </c>
      <c r="X1070" s="319" t="s">
        <v>1633</v>
      </c>
      <c r="Y1070" s="319" t="s">
        <v>1633</v>
      </c>
      <c r="Z1070" s="319" t="s">
        <v>1633</v>
      </c>
      <c r="AA1070" s="319" t="s">
        <v>1874</v>
      </c>
      <c r="AB1070" s="319" t="s">
        <v>1633</v>
      </c>
      <c r="AC1070" s="320">
        <v>45734</v>
      </c>
      <c r="AD1070" s="319"/>
      <c r="AE1070" s="319"/>
      <c r="AF1070" s="319" t="s">
        <v>1633</v>
      </c>
      <c r="AG1070" s="319" t="s">
        <v>1633</v>
      </c>
      <c r="AH1070" s="319" t="s">
        <v>3642</v>
      </c>
      <c r="AI1070" s="319" t="s">
        <v>3643</v>
      </c>
      <c r="AJ1070" s="325">
        <v>0</v>
      </c>
      <c r="AK1070" s="319" t="s">
        <v>1633</v>
      </c>
      <c r="AL1070" s="319" t="s">
        <v>1633</v>
      </c>
      <c r="AM1070" s="319" t="s">
        <v>1633</v>
      </c>
      <c r="AN1070" s="319" t="s">
        <v>1633</v>
      </c>
      <c r="AO1070" s="319" t="s">
        <v>1633</v>
      </c>
      <c r="AP1070" s="183" t="s">
        <v>1880</v>
      </c>
      <c r="AQ1070" s="183" t="s">
        <v>2113</v>
      </c>
      <c r="AS1070" s="183" t="s">
        <v>1636</v>
      </c>
      <c r="AT1070" s="183" t="s">
        <v>1817</v>
      </c>
      <c r="AU1070" s="183" t="str">
        <f t="shared" si="32"/>
        <v>BP1</v>
      </c>
      <c r="AV1070" s="324">
        <f t="shared" si="33"/>
        <v>155162053</v>
      </c>
    </row>
    <row r="1071" spans="1:48" x14ac:dyDescent="0.25">
      <c r="A1071" s="319" t="s">
        <v>1867</v>
      </c>
      <c r="B1071" s="319" t="s">
        <v>1828</v>
      </c>
      <c r="C1071" s="319" t="s">
        <v>1868</v>
      </c>
      <c r="D1071" s="319" t="s">
        <v>1888</v>
      </c>
      <c r="E1071" s="320">
        <v>45735</v>
      </c>
      <c r="F1071" s="319" t="s">
        <v>1633</v>
      </c>
      <c r="G1071" s="319" t="s">
        <v>1633</v>
      </c>
      <c r="H1071" s="319" t="s">
        <v>3240</v>
      </c>
      <c r="I1071" s="319" t="s">
        <v>4012</v>
      </c>
      <c r="J1071" s="319" t="s">
        <v>1633</v>
      </c>
      <c r="K1071" s="319" t="s">
        <v>454</v>
      </c>
      <c r="L1071" s="320">
        <v>45735</v>
      </c>
      <c r="M1071" s="319" t="s">
        <v>2562</v>
      </c>
      <c r="N1071" s="319" t="s">
        <v>4013</v>
      </c>
      <c r="O1071" s="320"/>
      <c r="P1071" s="319" t="s">
        <v>3641</v>
      </c>
      <c r="Q1071" s="319" t="s">
        <v>1534</v>
      </c>
      <c r="R1071" s="322">
        <v>11500000</v>
      </c>
      <c r="S1071" s="319" t="s">
        <v>89</v>
      </c>
      <c r="T1071" s="321">
        <v>700.96</v>
      </c>
      <c r="U1071" s="319" t="s">
        <v>328</v>
      </c>
      <c r="V1071" s="319" t="s">
        <v>93</v>
      </c>
      <c r="W1071" s="319" t="s">
        <v>1633</v>
      </c>
      <c r="X1071" s="319" t="s">
        <v>1633</v>
      </c>
      <c r="Y1071" s="319" t="s">
        <v>1633</v>
      </c>
      <c r="Z1071" s="319" t="s">
        <v>1633</v>
      </c>
      <c r="AA1071" s="319" t="s">
        <v>1874</v>
      </c>
      <c r="AB1071" s="319" t="s">
        <v>1633</v>
      </c>
      <c r="AC1071" s="320">
        <v>45735</v>
      </c>
      <c r="AD1071" s="319"/>
      <c r="AE1071" s="319"/>
      <c r="AF1071" s="319" t="s">
        <v>1633</v>
      </c>
      <c r="AG1071" s="319" t="s">
        <v>4014</v>
      </c>
      <c r="AH1071" s="319" t="s">
        <v>3642</v>
      </c>
      <c r="AI1071" s="319" t="s">
        <v>3643</v>
      </c>
      <c r="AJ1071" s="322">
        <v>2</v>
      </c>
      <c r="AK1071" s="319" t="s">
        <v>1709</v>
      </c>
      <c r="AL1071" s="323" t="s">
        <v>1877</v>
      </c>
      <c r="AM1071" s="319" t="s">
        <v>1633</v>
      </c>
      <c r="AN1071" s="319" t="s">
        <v>1633</v>
      </c>
      <c r="AO1071" s="319" t="s">
        <v>1633</v>
      </c>
      <c r="AP1071" s="183" t="s">
        <v>1880</v>
      </c>
      <c r="AQ1071" s="183" t="s">
        <v>2113</v>
      </c>
      <c r="AS1071" s="183" t="s">
        <v>1641</v>
      </c>
      <c r="AT1071" s="183" t="s">
        <v>1817</v>
      </c>
      <c r="AU1071" s="183" t="str">
        <f t="shared" si="32"/>
        <v>BP1</v>
      </c>
      <c r="AV1071" s="324">
        <f t="shared" si="33"/>
        <v>11500000</v>
      </c>
    </row>
    <row r="1072" spans="1:48" x14ac:dyDescent="0.25">
      <c r="A1072" s="319" t="s">
        <v>1867</v>
      </c>
      <c r="B1072" s="319" t="s">
        <v>1828</v>
      </c>
      <c r="C1072" s="319" t="s">
        <v>1868</v>
      </c>
      <c r="D1072" s="319" t="s">
        <v>2103</v>
      </c>
      <c r="E1072" s="320">
        <v>45735</v>
      </c>
      <c r="F1072" s="319" t="s">
        <v>2419</v>
      </c>
      <c r="G1072" s="319" t="s">
        <v>2420</v>
      </c>
      <c r="H1072" s="319" t="s">
        <v>1577</v>
      </c>
      <c r="I1072" s="319" t="s">
        <v>2561</v>
      </c>
      <c r="J1072" s="319" t="s">
        <v>1633</v>
      </c>
      <c r="K1072" s="319" t="s">
        <v>1369</v>
      </c>
      <c r="L1072" s="320">
        <v>45716</v>
      </c>
      <c r="M1072" s="319" t="s">
        <v>2562</v>
      </c>
      <c r="N1072" s="319" t="s">
        <v>1976</v>
      </c>
      <c r="O1072" s="320"/>
      <c r="P1072" s="319" t="s">
        <v>3641</v>
      </c>
      <c r="Q1072" s="319" t="s">
        <v>1534</v>
      </c>
      <c r="R1072" s="322">
        <v>-1005228</v>
      </c>
      <c r="S1072" s="319" t="s">
        <v>89</v>
      </c>
      <c r="T1072" s="321">
        <v>-61.18</v>
      </c>
      <c r="U1072" s="319" t="s">
        <v>328</v>
      </c>
      <c r="V1072" s="319" t="s">
        <v>93</v>
      </c>
      <c r="W1072" s="319" t="s">
        <v>2421</v>
      </c>
      <c r="X1072" s="319" t="s">
        <v>1633</v>
      </c>
      <c r="Y1072" s="319" t="s">
        <v>1633</v>
      </c>
      <c r="Z1072" s="319" t="s">
        <v>1633</v>
      </c>
      <c r="AA1072" s="319" t="s">
        <v>1874</v>
      </c>
      <c r="AB1072" s="319" t="s">
        <v>1633</v>
      </c>
      <c r="AC1072" s="320">
        <v>45735</v>
      </c>
      <c r="AD1072" s="319"/>
      <c r="AE1072" s="319"/>
      <c r="AF1072" s="319" t="s">
        <v>1633</v>
      </c>
      <c r="AG1072" s="319" t="s">
        <v>1633</v>
      </c>
      <c r="AH1072" s="319" t="s">
        <v>3642</v>
      </c>
      <c r="AI1072" s="319" t="s">
        <v>3643</v>
      </c>
      <c r="AJ1072" s="325">
        <v>0</v>
      </c>
      <c r="AK1072" s="319" t="s">
        <v>1633</v>
      </c>
      <c r="AL1072" s="319" t="s">
        <v>1633</v>
      </c>
      <c r="AM1072" s="319" t="s">
        <v>1633</v>
      </c>
      <c r="AN1072" s="319" t="s">
        <v>1633</v>
      </c>
      <c r="AO1072" s="319" t="s">
        <v>1633</v>
      </c>
      <c r="AP1072" s="183" t="s">
        <v>1880</v>
      </c>
      <c r="AQ1072" s="183" t="s">
        <v>2113</v>
      </c>
      <c r="AS1072" s="183" t="s">
        <v>1636</v>
      </c>
      <c r="AT1072" s="183" t="s">
        <v>1817</v>
      </c>
      <c r="AU1072" s="183" t="str">
        <f t="shared" si="32"/>
        <v>BP1</v>
      </c>
      <c r="AV1072" s="324">
        <f t="shared" si="33"/>
        <v>-1005228</v>
      </c>
    </row>
    <row r="1073" spans="1:48" x14ac:dyDescent="0.25">
      <c r="A1073" s="319" t="s">
        <v>1867</v>
      </c>
      <c r="B1073" s="319" t="s">
        <v>1828</v>
      </c>
      <c r="C1073" s="319" t="s">
        <v>1868</v>
      </c>
      <c r="D1073" s="319" t="s">
        <v>2103</v>
      </c>
      <c r="E1073" s="320">
        <v>45735</v>
      </c>
      <c r="F1073" s="319" t="s">
        <v>2422</v>
      </c>
      <c r="G1073" s="319" t="s">
        <v>2420</v>
      </c>
      <c r="H1073" s="319" t="s">
        <v>1577</v>
      </c>
      <c r="I1073" s="319" t="s">
        <v>2561</v>
      </c>
      <c r="J1073" s="319" t="s">
        <v>1633</v>
      </c>
      <c r="K1073" s="319" t="s">
        <v>1369</v>
      </c>
      <c r="L1073" s="320">
        <v>45716</v>
      </c>
      <c r="M1073" s="319" t="s">
        <v>2562</v>
      </c>
      <c r="N1073" s="319" t="s">
        <v>1976</v>
      </c>
      <c r="O1073" s="320"/>
      <c r="P1073" s="319" t="s">
        <v>3641</v>
      </c>
      <c r="Q1073" s="319" t="s">
        <v>1534</v>
      </c>
      <c r="R1073" s="322">
        <v>-55846</v>
      </c>
      <c r="S1073" s="319" t="s">
        <v>89</v>
      </c>
      <c r="T1073" s="321">
        <v>-3.4</v>
      </c>
      <c r="U1073" s="319" t="s">
        <v>328</v>
      </c>
      <c r="V1073" s="319" t="s">
        <v>93</v>
      </c>
      <c r="W1073" s="319" t="s">
        <v>2421</v>
      </c>
      <c r="X1073" s="319" t="s">
        <v>1633</v>
      </c>
      <c r="Y1073" s="319" t="s">
        <v>1633</v>
      </c>
      <c r="Z1073" s="319" t="s">
        <v>1633</v>
      </c>
      <c r="AA1073" s="319" t="s">
        <v>1874</v>
      </c>
      <c r="AB1073" s="319" t="s">
        <v>1633</v>
      </c>
      <c r="AC1073" s="320">
        <v>45735</v>
      </c>
      <c r="AD1073" s="319"/>
      <c r="AE1073" s="319"/>
      <c r="AF1073" s="319" t="s">
        <v>1633</v>
      </c>
      <c r="AG1073" s="319" t="s">
        <v>1633</v>
      </c>
      <c r="AH1073" s="319" t="s">
        <v>3642</v>
      </c>
      <c r="AI1073" s="319" t="s">
        <v>3643</v>
      </c>
      <c r="AJ1073" s="325">
        <v>0</v>
      </c>
      <c r="AK1073" s="319" t="s">
        <v>1633</v>
      </c>
      <c r="AL1073" s="319" t="s">
        <v>1633</v>
      </c>
      <c r="AM1073" s="319" t="s">
        <v>1633</v>
      </c>
      <c r="AN1073" s="319" t="s">
        <v>1633</v>
      </c>
      <c r="AO1073" s="319" t="s">
        <v>1633</v>
      </c>
      <c r="AP1073" s="183" t="s">
        <v>1880</v>
      </c>
      <c r="AQ1073" s="183" t="s">
        <v>2113</v>
      </c>
      <c r="AS1073" s="183" t="s">
        <v>1636</v>
      </c>
      <c r="AT1073" s="183" t="s">
        <v>1817</v>
      </c>
      <c r="AU1073" s="183" t="str">
        <f t="shared" si="32"/>
        <v>BP1</v>
      </c>
      <c r="AV1073" s="324">
        <f t="shared" si="33"/>
        <v>-55846</v>
      </c>
    </row>
    <row r="1074" spans="1:48" x14ac:dyDescent="0.25">
      <c r="A1074" s="319" t="s">
        <v>1867</v>
      </c>
      <c r="B1074" s="319" t="s">
        <v>1828</v>
      </c>
      <c r="C1074" s="319" t="s">
        <v>1868</v>
      </c>
      <c r="D1074" s="319" t="s">
        <v>1882</v>
      </c>
      <c r="E1074" s="320">
        <v>45737</v>
      </c>
      <c r="F1074" s="319" t="s">
        <v>2587</v>
      </c>
      <c r="G1074" s="319" t="s">
        <v>1884</v>
      </c>
      <c r="H1074" s="319" t="s">
        <v>1581</v>
      </c>
      <c r="I1074" s="319" t="s">
        <v>2588</v>
      </c>
      <c r="J1074" s="319" t="s">
        <v>1633</v>
      </c>
      <c r="K1074" s="319" t="s">
        <v>1373</v>
      </c>
      <c r="L1074" s="320">
        <v>45737</v>
      </c>
      <c r="M1074" s="319" t="s">
        <v>1886</v>
      </c>
      <c r="N1074" s="319" t="s">
        <v>2075</v>
      </c>
      <c r="O1074" s="320"/>
      <c r="P1074" s="319" t="s">
        <v>3641</v>
      </c>
      <c r="Q1074" s="319" t="s">
        <v>1534</v>
      </c>
      <c r="R1074" s="322">
        <v>18385588</v>
      </c>
      <c r="S1074" s="319" t="s">
        <v>89</v>
      </c>
      <c r="T1074" s="321">
        <v>1120.6600000000001</v>
      </c>
      <c r="U1074" s="319" t="s">
        <v>328</v>
      </c>
      <c r="V1074" s="319" t="s">
        <v>93</v>
      </c>
      <c r="W1074" s="319" t="s">
        <v>1633</v>
      </c>
      <c r="X1074" s="319" t="s">
        <v>1633</v>
      </c>
      <c r="Y1074" s="319" t="s">
        <v>1633</v>
      </c>
      <c r="Z1074" s="319" t="s">
        <v>1633</v>
      </c>
      <c r="AA1074" s="319" t="s">
        <v>1874</v>
      </c>
      <c r="AB1074" s="319" t="s">
        <v>1633</v>
      </c>
      <c r="AC1074" s="320">
        <v>45737</v>
      </c>
      <c r="AD1074" s="319"/>
      <c r="AE1074" s="319"/>
      <c r="AF1074" s="319" t="s">
        <v>1633</v>
      </c>
      <c r="AG1074" s="319" t="s">
        <v>1633</v>
      </c>
      <c r="AH1074" s="319" t="s">
        <v>3642</v>
      </c>
      <c r="AI1074" s="319" t="s">
        <v>3643</v>
      </c>
      <c r="AJ1074" s="325">
        <v>0</v>
      </c>
      <c r="AK1074" s="319" t="s">
        <v>1633</v>
      </c>
      <c r="AL1074" s="319" t="s">
        <v>1633</v>
      </c>
      <c r="AM1074" s="319" t="s">
        <v>1633</v>
      </c>
      <c r="AN1074" s="319" t="s">
        <v>1633</v>
      </c>
      <c r="AO1074" s="319" t="s">
        <v>1633</v>
      </c>
      <c r="AP1074" s="183" t="s">
        <v>1880</v>
      </c>
      <c r="AQ1074" s="183" t="s">
        <v>2113</v>
      </c>
      <c r="AS1074" s="183" t="s">
        <v>1636</v>
      </c>
      <c r="AT1074" s="183" t="s">
        <v>1817</v>
      </c>
      <c r="AU1074" s="183" t="str">
        <f t="shared" si="32"/>
        <v>BP1</v>
      </c>
      <c r="AV1074" s="324">
        <f t="shared" si="33"/>
        <v>18385588</v>
      </c>
    </row>
    <row r="1075" spans="1:48" x14ac:dyDescent="0.25">
      <c r="A1075" s="319" t="s">
        <v>1867</v>
      </c>
      <c r="B1075" s="319" t="s">
        <v>1828</v>
      </c>
      <c r="C1075" s="319" t="s">
        <v>1868</v>
      </c>
      <c r="D1075" s="319" t="s">
        <v>1893</v>
      </c>
      <c r="E1075" s="320">
        <v>45747</v>
      </c>
      <c r="F1075" s="319" t="s">
        <v>1894</v>
      </c>
      <c r="G1075" s="319" t="s">
        <v>1895</v>
      </c>
      <c r="H1075" s="319" t="s">
        <v>1585</v>
      </c>
      <c r="I1075" s="319" t="s">
        <v>2589</v>
      </c>
      <c r="J1075" s="319" t="s">
        <v>1633</v>
      </c>
      <c r="K1075" s="319" t="s">
        <v>1376</v>
      </c>
      <c r="L1075" s="320">
        <v>45747</v>
      </c>
      <c r="M1075" s="319" t="s">
        <v>1897</v>
      </c>
      <c r="N1075" s="319" t="s">
        <v>1898</v>
      </c>
      <c r="O1075" s="320"/>
      <c r="P1075" s="319" t="s">
        <v>3641</v>
      </c>
      <c r="Q1075" s="319" t="s">
        <v>1534</v>
      </c>
      <c r="R1075" s="322">
        <v>85445090</v>
      </c>
      <c r="S1075" s="319" t="s">
        <v>89</v>
      </c>
      <c r="T1075" s="321">
        <v>5512.59</v>
      </c>
      <c r="U1075" s="319" t="s">
        <v>328</v>
      </c>
      <c r="V1075" s="319" t="s">
        <v>93</v>
      </c>
      <c r="W1075" s="319" t="s">
        <v>1633</v>
      </c>
      <c r="X1075" s="319" t="s">
        <v>1633</v>
      </c>
      <c r="Y1075" s="319" t="s">
        <v>1633</v>
      </c>
      <c r="Z1075" s="319" t="s">
        <v>1633</v>
      </c>
      <c r="AA1075" s="319" t="s">
        <v>1874</v>
      </c>
      <c r="AB1075" s="319" t="s">
        <v>1633</v>
      </c>
      <c r="AC1075" s="320">
        <v>45740</v>
      </c>
      <c r="AD1075" s="319"/>
      <c r="AE1075" s="319"/>
      <c r="AF1075" s="319" t="s">
        <v>1633</v>
      </c>
      <c r="AG1075" s="319" t="s">
        <v>1633</v>
      </c>
      <c r="AH1075" s="319" t="s">
        <v>3642</v>
      </c>
      <c r="AI1075" s="319" t="s">
        <v>3643</v>
      </c>
      <c r="AJ1075" s="325">
        <v>0</v>
      </c>
      <c r="AK1075" s="319" t="s">
        <v>1633</v>
      </c>
      <c r="AL1075" s="319" t="s">
        <v>1633</v>
      </c>
      <c r="AM1075" s="319" t="s">
        <v>1633</v>
      </c>
      <c r="AN1075" s="319" t="s">
        <v>1633</v>
      </c>
      <c r="AO1075" s="319" t="s">
        <v>1633</v>
      </c>
      <c r="AP1075" s="183" t="s">
        <v>1880</v>
      </c>
      <c r="AQ1075" s="183" t="s">
        <v>2113</v>
      </c>
      <c r="AS1075" s="183" t="s">
        <v>1636</v>
      </c>
      <c r="AT1075" s="183" t="s">
        <v>1817</v>
      </c>
      <c r="AU1075" s="183" t="str">
        <f t="shared" si="32"/>
        <v>BP1</v>
      </c>
      <c r="AV1075" s="324">
        <f t="shared" si="33"/>
        <v>85445090</v>
      </c>
    </row>
    <row r="1076" spans="1:48" x14ac:dyDescent="0.25">
      <c r="A1076" s="319" t="s">
        <v>1867</v>
      </c>
      <c r="B1076" s="319" t="s">
        <v>1828</v>
      </c>
      <c r="C1076" s="319" t="s">
        <v>1868</v>
      </c>
      <c r="D1076" s="319" t="s">
        <v>1893</v>
      </c>
      <c r="E1076" s="320">
        <v>45747</v>
      </c>
      <c r="F1076" s="319" t="s">
        <v>2357</v>
      </c>
      <c r="G1076" s="319" t="s">
        <v>1918</v>
      </c>
      <c r="H1076" s="319" t="s">
        <v>1588</v>
      </c>
      <c r="I1076" s="319" t="s">
        <v>2590</v>
      </c>
      <c r="J1076" s="319" t="s">
        <v>1633</v>
      </c>
      <c r="K1076" s="319" t="s">
        <v>1638</v>
      </c>
      <c r="L1076" s="320">
        <v>45747</v>
      </c>
      <c r="M1076" s="319" t="s">
        <v>2591</v>
      </c>
      <c r="N1076" s="319" t="s">
        <v>1633</v>
      </c>
      <c r="O1076" s="320"/>
      <c r="P1076" s="319" t="s">
        <v>3641</v>
      </c>
      <c r="Q1076" s="319" t="s">
        <v>1534</v>
      </c>
      <c r="R1076" s="322">
        <v>21364175</v>
      </c>
      <c r="S1076" s="319" t="s">
        <v>89</v>
      </c>
      <c r="T1076" s="321">
        <v>1313.99</v>
      </c>
      <c r="U1076" s="319" t="s">
        <v>328</v>
      </c>
      <c r="V1076" s="319" t="s">
        <v>93</v>
      </c>
      <c r="W1076" s="319" t="s">
        <v>1633</v>
      </c>
      <c r="X1076" s="319" t="s">
        <v>1633</v>
      </c>
      <c r="Y1076" s="319" t="s">
        <v>1633</v>
      </c>
      <c r="Z1076" s="319" t="s">
        <v>1633</v>
      </c>
      <c r="AA1076" s="319" t="s">
        <v>1874</v>
      </c>
      <c r="AB1076" s="319" t="s">
        <v>1633</v>
      </c>
      <c r="AC1076" s="320">
        <v>45740</v>
      </c>
      <c r="AD1076" s="319"/>
      <c r="AE1076" s="319"/>
      <c r="AF1076" s="319" t="s">
        <v>1633</v>
      </c>
      <c r="AG1076" s="319" t="s">
        <v>1633</v>
      </c>
      <c r="AH1076" s="319" t="s">
        <v>3642</v>
      </c>
      <c r="AI1076" s="319" t="s">
        <v>3643</v>
      </c>
      <c r="AJ1076" s="325">
        <v>0</v>
      </c>
      <c r="AK1076" s="319" t="s">
        <v>1633</v>
      </c>
      <c r="AL1076" s="319" t="s">
        <v>1633</v>
      </c>
      <c r="AM1076" s="319" t="s">
        <v>1633</v>
      </c>
      <c r="AN1076" s="319" t="s">
        <v>1633</v>
      </c>
      <c r="AO1076" s="319" t="s">
        <v>1633</v>
      </c>
      <c r="AP1076" s="183" t="s">
        <v>1880</v>
      </c>
      <c r="AQ1076" s="183" t="s">
        <v>2113</v>
      </c>
      <c r="AS1076" s="183" t="s">
        <v>1636</v>
      </c>
      <c r="AT1076" s="183" t="s">
        <v>1817</v>
      </c>
      <c r="AU1076" s="183" t="str">
        <f t="shared" si="32"/>
        <v>BP1</v>
      </c>
      <c r="AV1076" s="324">
        <f t="shared" si="33"/>
        <v>21364175</v>
      </c>
    </row>
    <row r="1077" spans="1:48" x14ac:dyDescent="0.25">
      <c r="A1077" s="319" t="s">
        <v>1867</v>
      </c>
      <c r="B1077" s="319" t="s">
        <v>1828</v>
      </c>
      <c r="C1077" s="319" t="s">
        <v>1868</v>
      </c>
      <c r="D1077" s="319" t="s">
        <v>1882</v>
      </c>
      <c r="E1077" s="320">
        <v>45741</v>
      </c>
      <c r="F1077" s="319" t="s">
        <v>2592</v>
      </c>
      <c r="G1077" s="319" t="s">
        <v>1884</v>
      </c>
      <c r="H1077" s="319" t="s">
        <v>1578</v>
      </c>
      <c r="I1077" s="319" t="s">
        <v>2593</v>
      </c>
      <c r="J1077" s="319" t="s">
        <v>1633</v>
      </c>
      <c r="K1077" s="319" t="s">
        <v>1370</v>
      </c>
      <c r="L1077" s="320">
        <v>45741</v>
      </c>
      <c r="M1077" s="319" t="s">
        <v>1886</v>
      </c>
      <c r="N1077" s="319" t="s">
        <v>2594</v>
      </c>
      <c r="O1077" s="320"/>
      <c r="P1077" s="319" t="s">
        <v>3641</v>
      </c>
      <c r="Q1077" s="319" t="s">
        <v>1534</v>
      </c>
      <c r="R1077" s="322">
        <v>22503036</v>
      </c>
      <c r="S1077" s="319" t="s">
        <v>89</v>
      </c>
      <c r="T1077" s="321">
        <v>1371.63</v>
      </c>
      <c r="U1077" s="319" t="s">
        <v>328</v>
      </c>
      <c r="V1077" s="319" t="s">
        <v>93</v>
      </c>
      <c r="W1077" s="319" t="s">
        <v>1633</v>
      </c>
      <c r="X1077" s="319" t="s">
        <v>1633</v>
      </c>
      <c r="Y1077" s="319" t="s">
        <v>1633</v>
      </c>
      <c r="Z1077" s="319" t="s">
        <v>1633</v>
      </c>
      <c r="AA1077" s="319" t="s">
        <v>1874</v>
      </c>
      <c r="AB1077" s="319" t="s">
        <v>1633</v>
      </c>
      <c r="AC1077" s="320">
        <v>45741</v>
      </c>
      <c r="AD1077" s="319"/>
      <c r="AE1077" s="319"/>
      <c r="AF1077" s="319" t="s">
        <v>1633</v>
      </c>
      <c r="AG1077" s="319" t="s">
        <v>1633</v>
      </c>
      <c r="AH1077" s="319" t="s">
        <v>3642</v>
      </c>
      <c r="AI1077" s="319" t="s">
        <v>3643</v>
      </c>
      <c r="AJ1077" s="325">
        <v>0</v>
      </c>
      <c r="AK1077" s="319" t="s">
        <v>1633</v>
      </c>
      <c r="AL1077" s="319" t="s">
        <v>1633</v>
      </c>
      <c r="AM1077" s="319" t="s">
        <v>1633</v>
      </c>
      <c r="AN1077" s="319" t="s">
        <v>1633</v>
      </c>
      <c r="AO1077" s="319" t="s">
        <v>1633</v>
      </c>
      <c r="AP1077" s="183" t="s">
        <v>1880</v>
      </c>
      <c r="AQ1077" s="183" t="s">
        <v>2113</v>
      </c>
      <c r="AS1077" s="183" t="s">
        <v>1640</v>
      </c>
      <c r="AT1077" s="183" t="s">
        <v>1817</v>
      </c>
      <c r="AU1077" s="183" t="str">
        <f t="shared" si="32"/>
        <v>BP1</v>
      </c>
      <c r="AV1077" s="324">
        <f t="shared" si="33"/>
        <v>22503036</v>
      </c>
    </row>
    <row r="1078" spans="1:48" x14ac:dyDescent="0.25">
      <c r="A1078" s="319" t="s">
        <v>1867</v>
      </c>
      <c r="B1078" s="319" t="s">
        <v>1828</v>
      </c>
      <c r="C1078" s="319" t="s">
        <v>1868</v>
      </c>
      <c r="D1078" s="319" t="s">
        <v>1882</v>
      </c>
      <c r="E1078" s="320">
        <v>45741</v>
      </c>
      <c r="F1078" s="319" t="s">
        <v>2592</v>
      </c>
      <c r="G1078" s="319" t="s">
        <v>1884</v>
      </c>
      <c r="H1078" s="319" t="s">
        <v>1587</v>
      </c>
      <c r="I1078" s="319" t="s">
        <v>2593</v>
      </c>
      <c r="J1078" s="319" t="s">
        <v>1633</v>
      </c>
      <c r="K1078" s="319" t="s">
        <v>1379</v>
      </c>
      <c r="L1078" s="320">
        <v>45741</v>
      </c>
      <c r="M1078" s="319" t="s">
        <v>1886</v>
      </c>
      <c r="N1078" s="319" t="s">
        <v>2594</v>
      </c>
      <c r="O1078" s="320"/>
      <c r="P1078" s="319" t="s">
        <v>3641</v>
      </c>
      <c r="Q1078" s="319" t="s">
        <v>1534</v>
      </c>
      <c r="R1078" s="322">
        <v>2785581</v>
      </c>
      <c r="S1078" s="319" t="s">
        <v>89</v>
      </c>
      <c r="T1078" s="321">
        <v>169.79</v>
      </c>
      <c r="U1078" s="319" t="s">
        <v>328</v>
      </c>
      <c r="V1078" s="319" t="s">
        <v>93</v>
      </c>
      <c r="W1078" s="319" t="s">
        <v>1633</v>
      </c>
      <c r="X1078" s="319" t="s">
        <v>1633</v>
      </c>
      <c r="Y1078" s="319" t="s">
        <v>1633</v>
      </c>
      <c r="Z1078" s="319" t="s">
        <v>1633</v>
      </c>
      <c r="AA1078" s="319" t="s">
        <v>1874</v>
      </c>
      <c r="AB1078" s="319" t="s">
        <v>1633</v>
      </c>
      <c r="AC1078" s="320">
        <v>45741</v>
      </c>
      <c r="AD1078" s="319"/>
      <c r="AE1078" s="319"/>
      <c r="AF1078" s="319" t="s">
        <v>1633</v>
      </c>
      <c r="AG1078" s="319" t="s">
        <v>1633</v>
      </c>
      <c r="AH1078" s="319" t="s">
        <v>3642</v>
      </c>
      <c r="AI1078" s="319" t="s">
        <v>3643</v>
      </c>
      <c r="AJ1078" s="325">
        <v>0</v>
      </c>
      <c r="AK1078" s="319" t="s">
        <v>1633</v>
      </c>
      <c r="AL1078" s="319" t="s">
        <v>1633</v>
      </c>
      <c r="AM1078" s="319" t="s">
        <v>1633</v>
      </c>
      <c r="AN1078" s="319" t="s">
        <v>1633</v>
      </c>
      <c r="AO1078" s="319" t="s">
        <v>1633</v>
      </c>
      <c r="AP1078" s="183" t="s">
        <v>1880</v>
      </c>
      <c r="AQ1078" s="183" t="s">
        <v>2113</v>
      </c>
      <c r="AS1078" s="183" t="s">
        <v>1636</v>
      </c>
      <c r="AT1078" s="183" t="s">
        <v>1817</v>
      </c>
      <c r="AU1078" s="183" t="str">
        <f t="shared" si="32"/>
        <v>BP1</v>
      </c>
      <c r="AV1078" s="324">
        <f t="shared" si="33"/>
        <v>2785581</v>
      </c>
    </row>
    <row r="1079" spans="1:48" x14ac:dyDescent="0.25">
      <c r="A1079" s="319" t="s">
        <v>1867</v>
      </c>
      <c r="B1079" s="319" t="s">
        <v>1828</v>
      </c>
      <c r="C1079" s="319" t="s">
        <v>1868</v>
      </c>
      <c r="D1079" s="319" t="s">
        <v>1882</v>
      </c>
      <c r="E1079" s="320">
        <v>45741</v>
      </c>
      <c r="F1079" s="319" t="s">
        <v>2592</v>
      </c>
      <c r="G1079" s="319" t="s">
        <v>1884</v>
      </c>
      <c r="H1079" s="319" t="s">
        <v>1580</v>
      </c>
      <c r="I1079" s="319" t="s">
        <v>2593</v>
      </c>
      <c r="J1079" s="319" t="s">
        <v>1633</v>
      </c>
      <c r="K1079" s="319" t="s">
        <v>1372</v>
      </c>
      <c r="L1079" s="320">
        <v>45741</v>
      </c>
      <c r="M1079" s="319" t="s">
        <v>1886</v>
      </c>
      <c r="N1079" s="319" t="s">
        <v>2594</v>
      </c>
      <c r="O1079" s="320"/>
      <c r="P1079" s="319" t="s">
        <v>3641</v>
      </c>
      <c r="Q1079" s="319" t="s">
        <v>1534</v>
      </c>
      <c r="R1079" s="322">
        <v>3815644</v>
      </c>
      <c r="S1079" s="319" t="s">
        <v>89</v>
      </c>
      <c r="T1079" s="321">
        <v>232.58</v>
      </c>
      <c r="U1079" s="319" t="s">
        <v>328</v>
      </c>
      <c r="V1079" s="319" t="s">
        <v>93</v>
      </c>
      <c r="W1079" s="319" t="s">
        <v>1633</v>
      </c>
      <c r="X1079" s="319" t="s">
        <v>1633</v>
      </c>
      <c r="Y1079" s="319" t="s">
        <v>1633</v>
      </c>
      <c r="Z1079" s="319" t="s">
        <v>1633</v>
      </c>
      <c r="AA1079" s="319" t="s">
        <v>1874</v>
      </c>
      <c r="AB1079" s="319" t="s">
        <v>1633</v>
      </c>
      <c r="AC1079" s="320">
        <v>45741</v>
      </c>
      <c r="AD1079" s="319"/>
      <c r="AE1079" s="319"/>
      <c r="AF1079" s="319" t="s">
        <v>1633</v>
      </c>
      <c r="AG1079" s="319" t="s">
        <v>1633</v>
      </c>
      <c r="AH1079" s="319" t="s">
        <v>3642</v>
      </c>
      <c r="AI1079" s="319" t="s">
        <v>3643</v>
      </c>
      <c r="AJ1079" s="325">
        <v>0</v>
      </c>
      <c r="AK1079" s="319" t="s">
        <v>1633</v>
      </c>
      <c r="AL1079" s="319" t="s">
        <v>1633</v>
      </c>
      <c r="AM1079" s="319" t="s">
        <v>1633</v>
      </c>
      <c r="AN1079" s="319" t="s">
        <v>1633</v>
      </c>
      <c r="AO1079" s="319" t="s">
        <v>1633</v>
      </c>
      <c r="AP1079" s="183" t="s">
        <v>1880</v>
      </c>
      <c r="AQ1079" s="183" t="s">
        <v>2113</v>
      </c>
      <c r="AS1079" s="183" t="s">
        <v>1636</v>
      </c>
      <c r="AT1079" s="183" t="s">
        <v>1817</v>
      </c>
      <c r="AU1079" s="183" t="str">
        <f t="shared" si="32"/>
        <v>BP1</v>
      </c>
      <c r="AV1079" s="324">
        <f t="shared" si="33"/>
        <v>3815644</v>
      </c>
    </row>
    <row r="1080" spans="1:48" x14ac:dyDescent="0.25">
      <c r="A1080" s="319" t="s">
        <v>1867</v>
      </c>
      <c r="B1080" s="319" t="s">
        <v>1828</v>
      </c>
      <c r="C1080" s="319" t="s">
        <v>1868</v>
      </c>
      <c r="D1080" s="319" t="s">
        <v>1882</v>
      </c>
      <c r="E1080" s="320">
        <v>45741</v>
      </c>
      <c r="F1080" s="319" t="s">
        <v>2592</v>
      </c>
      <c r="G1080" s="319" t="s">
        <v>1884</v>
      </c>
      <c r="H1080" s="319" t="s">
        <v>1577</v>
      </c>
      <c r="I1080" s="319" t="s">
        <v>2593</v>
      </c>
      <c r="J1080" s="319" t="s">
        <v>1633</v>
      </c>
      <c r="K1080" s="319" t="s">
        <v>1369</v>
      </c>
      <c r="L1080" s="320">
        <v>45741</v>
      </c>
      <c r="M1080" s="319" t="s">
        <v>1886</v>
      </c>
      <c r="N1080" s="319" t="s">
        <v>2594</v>
      </c>
      <c r="O1080" s="320"/>
      <c r="P1080" s="319" t="s">
        <v>3641</v>
      </c>
      <c r="Q1080" s="319" t="s">
        <v>1534</v>
      </c>
      <c r="R1080" s="322">
        <v>206438900</v>
      </c>
      <c r="S1080" s="319" t="s">
        <v>89</v>
      </c>
      <c r="T1080" s="321">
        <v>12583.14</v>
      </c>
      <c r="U1080" s="319" t="s">
        <v>328</v>
      </c>
      <c r="V1080" s="319" t="s">
        <v>93</v>
      </c>
      <c r="W1080" s="319" t="s">
        <v>1633</v>
      </c>
      <c r="X1080" s="319" t="s">
        <v>1633</v>
      </c>
      <c r="Y1080" s="319" t="s">
        <v>1633</v>
      </c>
      <c r="Z1080" s="319" t="s">
        <v>1633</v>
      </c>
      <c r="AA1080" s="319" t="s">
        <v>1874</v>
      </c>
      <c r="AB1080" s="319" t="s">
        <v>1633</v>
      </c>
      <c r="AC1080" s="320">
        <v>45741</v>
      </c>
      <c r="AD1080" s="319"/>
      <c r="AE1080" s="319"/>
      <c r="AF1080" s="319" t="s">
        <v>1633</v>
      </c>
      <c r="AG1080" s="319" t="s">
        <v>1633</v>
      </c>
      <c r="AH1080" s="319" t="s">
        <v>3642</v>
      </c>
      <c r="AI1080" s="319" t="s">
        <v>3643</v>
      </c>
      <c r="AJ1080" s="325">
        <v>0</v>
      </c>
      <c r="AK1080" s="319" t="s">
        <v>1633</v>
      </c>
      <c r="AL1080" s="319" t="s">
        <v>1633</v>
      </c>
      <c r="AM1080" s="319" t="s">
        <v>1633</v>
      </c>
      <c r="AN1080" s="319" t="s">
        <v>1633</v>
      </c>
      <c r="AO1080" s="319" t="s">
        <v>1633</v>
      </c>
      <c r="AP1080" s="183" t="s">
        <v>1880</v>
      </c>
      <c r="AQ1080" s="183" t="s">
        <v>2113</v>
      </c>
      <c r="AS1080" s="183" t="s">
        <v>1636</v>
      </c>
      <c r="AT1080" s="183" t="s">
        <v>1817</v>
      </c>
      <c r="AU1080" s="183" t="str">
        <f t="shared" si="32"/>
        <v>BP1</v>
      </c>
      <c r="AV1080" s="324">
        <f t="shared" si="33"/>
        <v>206438900</v>
      </c>
    </row>
    <row r="1081" spans="1:48" x14ac:dyDescent="0.25">
      <c r="A1081" s="319" t="s">
        <v>1867</v>
      </c>
      <c r="B1081" s="319" t="s">
        <v>1828</v>
      </c>
      <c r="C1081" s="319" t="s">
        <v>1868</v>
      </c>
      <c r="D1081" s="319" t="s">
        <v>1882</v>
      </c>
      <c r="E1081" s="320">
        <v>45741</v>
      </c>
      <c r="F1081" s="319" t="s">
        <v>2592</v>
      </c>
      <c r="G1081" s="319" t="s">
        <v>1884</v>
      </c>
      <c r="H1081" s="319" t="s">
        <v>1582</v>
      </c>
      <c r="I1081" s="319" t="s">
        <v>2593</v>
      </c>
      <c r="J1081" s="319" t="s">
        <v>1633</v>
      </c>
      <c r="K1081" s="319" t="s">
        <v>1374</v>
      </c>
      <c r="L1081" s="320">
        <v>45741</v>
      </c>
      <c r="M1081" s="319" t="s">
        <v>1886</v>
      </c>
      <c r="N1081" s="319" t="s">
        <v>2594</v>
      </c>
      <c r="O1081" s="320"/>
      <c r="P1081" s="319" t="s">
        <v>3641</v>
      </c>
      <c r="Q1081" s="319" t="s">
        <v>1534</v>
      </c>
      <c r="R1081" s="322">
        <v>36305414</v>
      </c>
      <c r="S1081" s="319" t="s">
        <v>89</v>
      </c>
      <c r="T1081" s="321">
        <v>2212.94</v>
      </c>
      <c r="U1081" s="319" t="s">
        <v>328</v>
      </c>
      <c r="V1081" s="319" t="s">
        <v>93</v>
      </c>
      <c r="W1081" s="319" t="s">
        <v>1633</v>
      </c>
      <c r="X1081" s="319" t="s">
        <v>1633</v>
      </c>
      <c r="Y1081" s="319" t="s">
        <v>1633</v>
      </c>
      <c r="Z1081" s="319" t="s">
        <v>1633</v>
      </c>
      <c r="AA1081" s="319" t="s">
        <v>1874</v>
      </c>
      <c r="AB1081" s="319" t="s">
        <v>1633</v>
      </c>
      <c r="AC1081" s="320">
        <v>45741</v>
      </c>
      <c r="AD1081" s="319"/>
      <c r="AE1081" s="319"/>
      <c r="AF1081" s="319" t="s">
        <v>1633</v>
      </c>
      <c r="AG1081" s="319" t="s">
        <v>1633</v>
      </c>
      <c r="AH1081" s="319" t="s">
        <v>3642</v>
      </c>
      <c r="AI1081" s="319" t="s">
        <v>3643</v>
      </c>
      <c r="AJ1081" s="325">
        <v>0</v>
      </c>
      <c r="AK1081" s="319" t="s">
        <v>1633</v>
      </c>
      <c r="AL1081" s="319" t="s">
        <v>1633</v>
      </c>
      <c r="AM1081" s="319" t="s">
        <v>1633</v>
      </c>
      <c r="AN1081" s="319" t="s">
        <v>1633</v>
      </c>
      <c r="AO1081" s="319" t="s">
        <v>1633</v>
      </c>
      <c r="AP1081" s="183" t="s">
        <v>1880</v>
      </c>
      <c r="AQ1081" s="183" t="s">
        <v>2113</v>
      </c>
      <c r="AS1081" s="183" t="s">
        <v>1640</v>
      </c>
      <c r="AT1081" s="183" t="s">
        <v>1817</v>
      </c>
      <c r="AU1081" s="183" t="str">
        <f t="shared" ref="AU1081:AU1141" si="34">LEFT(V1081,3)</f>
        <v>BP1</v>
      </c>
      <c r="AV1081" s="324">
        <f t="shared" ref="AV1081:AV1141" si="35">IF(Q1081="USD",R1081*16500,IF(Q1081="IDR",R1081,T1081*16500))</f>
        <v>36305414</v>
      </c>
    </row>
    <row r="1082" spans="1:48" x14ac:dyDescent="0.25">
      <c r="A1082" s="319" t="s">
        <v>1867</v>
      </c>
      <c r="B1082" s="319" t="s">
        <v>1828</v>
      </c>
      <c r="C1082" s="319" t="s">
        <v>1868</v>
      </c>
      <c r="D1082" s="319" t="s">
        <v>1888</v>
      </c>
      <c r="E1082" s="320">
        <v>45741</v>
      </c>
      <c r="F1082" s="319" t="s">
        <v>1633</v>
      </c>
      <c r="G1082" s="319" t="s">
        <v>1633</v>
      </c>
      <c r="H1082" s="319" t="s">
        <v>3240</v>
      </c>
      <c r="I1082" s="319" t="s">
        <v>4015</v>
      </c>
      <c r="J1082" s="319" t="s">
        <v>1633</v>
      </c>
      <c r="K1082" s="319" t="s">
        <v>454</v>
      </c>
      <c r="L1082" s="320">
        <v>45741</v>
      </c>
      <c r="M1082" s="319" t="s">
        <v>2596</v>
      </c>
      <c r="N1082" s="319" t="s">
        <v>4016</v>
      </c>
      <c r="O1082" s="320"/>
      <c r="P1082" s="319" t="s">
        <v>3641</v>
      </c>
      <c r="Q1082" s="319" t="s">
        <v>1534</v>
      </c>
      <c r="R1082" s="322">
        <v>670000</v>
      </c>
      <c r="S1082" s="319" t="s">
        <v>89</v>
      </c>
      <c r="T1082" s="321">
        <v>40.840000000000003</v>
      </c>
      <c r="U1082" s="319" t="s">
        <v>328</v>
      </c>
      <c r="V1082" s="319" t="s">
        <v>93</v>
      </c>
      <c r="W1082" s="319" t="s">
        <v>1633</v>
      </c>
      <c r="X1082" s="319" t="s">
        <v>1633</v>
      </c>
      <c r="Y1082" s="319" t="s">
        <v>1633</v>
      </c>
      <c r="Z1082" s="319" t="s">
        <v>1633</v>
      </c>
      <c r="AA1082" s="319" t="s">
        <v>1874</v>
      </c>
      <c r="AB1082" s="319" t="s">
        <v>1633</v>
      </c>
      <c r="AC1082" s="320">
        <v>45741</v>
      </c>
      <c r="AD1082" s="319"/>
      <c r="AE1082" s="319"/>
      <c r="AF1082" s="319" t="s">
        <v>1633</v>
      </c>
      <c r="AG1082" s="319" t="s">
        <v>4017</v>
      </c>
      <c r="AH1082" s="319" t="s">
        <v>3642</v>
      </c>
      <c r="AI1082" s="319" t="s">
        <v>3643</v>
      </c>
      <c r="AJ1082" s="322">
        <v>1</v>
      </c>
      <c r="AK1082" s="319" t="s">
        <v>1916</v>
      </c>
      <c r="AL1082" s="323" t="s">
        <v>1877</v>
      </c>
      <c r="AM1082" s="319" t="s">
        <v>1633</v>
      </c>
      <c r="AN1082" s="319" t="s">
        <v>1633</v>
      </c>
      <c r="AO1082" s="319" t="s">
        <v>1633</v>
      </c>
      <c r="AP1082" s="183" t="s">
        <v>1880</v>
      </c>
      <c r="AQ1082" s="183" t="s">
        <v>2113</v>
      </c>
      <c r="AS1082" s="183" t="s">
        <v>1641</v>
      </c>
      <c r="AT1082" s="183" t="s">
        <v>1817</v>
      </c>
      <c r="AU1082" s="183" t="str">
        <f t="shared" si="34"/>
        <v>BP1</v>
      </c>
      <c r="AV1082" s="324">
        <f t="shared" si="35"/>
        <v>670000</v>
      </c>
    </row>
    <row r="1083" spans="1:48" x14ac:dyDescent="0.25">
      <c r="A1083" s="319" t="s">
        <v>1867</v>
      </c>
      <c r="B1083" s="319" t="s">
        <v>1828</v>
      </c>
      <c r="C1083" s="319" t="s">
        <v>1868</v>
      </c>
      <c r="D1083" s="319" t="s">
        <v>1888</v>
      </c>
      <c r="E1083" s="320">
        <v>45741</v>
      </c>
      <c r="F1083" s="319" t="s">
        <v>3656</v>
      </c>
      <c r="G1083" s="319" t="s">
        <v>1633</v>
      </c>
      <c r="H1083" s="319" t="s">
        <v>3657</v>
      </c>
      <c r="I1083" s="319" t="s">
        <v>4018</v>
      </c>
      <c r="J1083" s="319" t="s">
        <v>1633</v>
      </c>
      <c r="K1083" s="319" t="s">
        <v>1648</v>
      </c>
      <c r="L1083" s="320">
        <v>45741</v>
      </c>
      <c r="M1083" s="319" t="s">
        <v>2596</v>
      </c>
      <c r="N1083" s="319" t="s">
        <v>4019</v>
      </c>
      <c r="O1083" s="320"/>
      <c r="P1083" s="319" t="s">
        <v>3641</v>
      </c>
      <c r="Q1083" s="319" t="s">
        <v>1534</v>
      </c>
      <c r="R1083" s="322">
        <v>16766608</v>
      </c>
      <c r="S1083" s="319" t="s">
        <v>89</v>
      </c>
      <c r="T1083" s="321">
        <v>1021.98</v>
      </c>
      <c r="U1083" s="319" t="s">
        <v>328</v>
      </c>
      <c r="V1083" s="319" t="s">
        <v>93</v>
      </c>
      <c r="W1083" s="319" t="s">
        <v>1633</v>
      </c>
      <c r="X1083" s="319" t="s">
        <v>1633</v>
      </c>
      <c r="Y1083" s="319" t="s">
        <v>1633</v>
      </c>
      <c r="Z1083" s="319" t="s">
        <v>1633</v>
      </c>
      <c r="AA1083" s="319" t="s">
        <v>1874</v>
      </c>
      <c r="AB1083" s="319" t="s">
        <v>1633</v>
      </c>
      <c r="AC1083" s="320">
        <v>45741</v>
      </c>
      <c r="AD1083" s="319"/>
      <c r="AE1083" s="319"/>
      <c r="AF1083" s="319" t="s">
        <v>1633</v>
      </c>
      <c r="AG1083" s="319" t="s">
        <v>4020</v>
      </c>
      <c r="AH1083" s="319" t="s">
        <v>3642</v>
      </c>
      <c r="AI1083" s="319" t="s">
        <v>3643</v>
      </c>
      <c r="AJ1083" s="322">
        <v>1</v>
      </c>
      <c r="AK1083" s="319" t="s">
        <v>3661</v>
      </c>
      <c r="AL1083" s="323" t="s">
        <v>1877</v>
      </c>
      <c r="AM1083" s="319" t="s">
        <v>1633</v>
      </c>
      <c r="AN1083" s="319" t="s">
        <v>1633</v>
      </c>
      <c r="AO1083" s="319" t="s">
        <v>1633</v>
      </c>
      <c r="AP1083" s="183" t="s">
        <v>1880</v>
      </c>
      <c r="AQ1083" s="183" t="s">
        <v>2113</v>
      </c>
      <c r="AS1083" s="183" t="s">
        <v>1645</v>
      </c>
      <c r="AT1083" s="183" t="s">
        <v>1817</v>
      </c>
      <c r="AU1083" s="183" t="str">
        <f t="shared" si="34"/>
        <v>BP1</v>
      </c>
      <c r="AV1083" s="324">
        <f t="shared" si="35"/>
        <v>16766608</v>
      </c>
    </row>
    <row r="1084" spans="1:48" x14ac:dyDescent="0.25">
      <c r="A1084" s="319" t="s">
        <v>1867</v>
      </c>
      <c r="B1084" s="319" t="s">
        <v>1828</v>
      </c>
      <c r="C1084" s="319" t="s">
        <v>1868</v>
      </c>
      <c r="D1084" s="319" t="s">
        <v>1888</v>
      </c>
      <c r="E1084" s="320">
        <v>45741</v>
      </c>
      <c r="F1084" s="319" t="s">
        <v>3656</v>
      </c>
      <c r="G1084" s="319" t="s">
        <v>1633</v>
      </c>
      <c r="H1084" s="319" t="s">
        <v>3657</v>
      </c>
      <c r="I1084" s="319" t="s">
        <v>4021</v>
      </c>
      <c r="J1084" s="319" t="s">
        <v>1633</v>
      </c>
      <c r="K1084" s="319" t="s">
        <v>1648</v>
      </c>
      <c r="L1084" s="320">
        <v>45741</v>
      </c>
      <c r="M1084" s="319" t="s">
        <v>2596</v>
      </c>
      <c r="N1084" s="319" t="s">
        <v>4019</v>
      </c>
      <c r="O1084" s="320"/>
      <c r="P1084" s="319" t="s">
        <v>3641</v>
      </c>
      <c r="Q1084" s="319" t="s">
        <v>1534</v>
      </c>
      <c r="R1084" s="322">
        <v>838330</v>
      </c>
      <c r="S1084" s="319" t="s">
        <v>89</v>
      </c>
      <c r="T1084" s="321">
        <v>51.1</v>
      </c>
      <c r="U1084" s="319" t="s">
        <v>328</v>
      </c>
      <c r="V1084" s="319" t="s">
        <v>93</v>
      </c>
      <c r="W1084" s="319" t="s">
        <v>1633</v>
      </c>
      <c r="X1084" s="319" t="s">
        <v>1633</v>
      </c>
      <c r="Y1084" s="319" t="s">
        <v>1633</v>
      </c>
      <c r="Z1084" s="319" t="s">
        <v>1633</v>
      </c>
      <c r="AA1084" s="319" t="s">
        <v>1874</v>
      </c>
      <c r="AB1084" s="319" t="s">
        <v>1633</v>
      </c>
      <c r="AC1084" s="320">
        <v>45741</v>
      </c>
      <c r="AD1084" s="319"/>
      <c r="AE1084" s="319"/>
      <c r="AF1084" s="319" t="s">
        <v>1633</v>
      </c>
      <c r="AG1084" s="319" t="s">
        <v>4020</v>
      </c>
      <c r="AH1084" s="319" t="s">
        <v>3642</v>
      </c>
      <c r="AI1084" s="319" t="s">
        <v>3643</v>
      </c>
      <c r="AJ1084" s="322">
        <v>1</v>
      </c>
      <c r="AK1084" s="319" t="s">
        <v>3661</v>
      </c>
      <c r="AL1084" s="323" t="s">
        <v>1877</v>
      </c>
      <c r="AM1084" s="319" t="s">
        <v>1633</v>
      </c>
      <c r="AN1084" s="319" t="s">
        <v>1633</v>
      </c>
      <c r="AO1084" s="319" t="s">
        <v>1633</v>
      </c>
      <c r="AP1084" s="183" t="s">
        <v>1880</v>
      </c>
      <c r="AQ1084" s="183" t="s">
        <v>2113</v>
      </c>
      <c r="AS1084" s="183" t="s">
        <v>1645</v>
      </c>
      <c r="AT1084" s="183" t="s">
        <v>1817</v>
      </c>
      <c r="AU1084" s="183" t="str">
        <f t="shared" si="34"/>
        <v>BP1</v>
      </c>
      <c r="AV1084" s="324">
        <f t="shared" si="35"/>
        <v>838330</v>
      </c>
    </row>
    <row r="1085" spans="1:48" x14ac:dyDescent="0.25">
      <c r="A1085" s="319" t="s">
        <v>1867</v>
      </c>
      <c r="B1085" s="319" t="s">
        <v>1828</v>
      </c>
      <c r="C1085" s="319" t="s">
        <v>1868</v>
      </c>
      <c r="D1085" s="319" t="s">
        <v>1869</v>
      </c>
      <c r="E1085" s="320">
        <v>45741</v>
      </c>
      <c r="F1085" s="319" t="s">
        <v>4022</v>
      </c>
      <c r="G1085" s="319" t="s">
        <v>1633</v>
      </c>
      <c r="H1085" s="319" t="s">
        <v>3295</v>
      </c>
      <c r="I1085" s="319" t="s">
        <v>4023</v>
      </c>
      <c r="J1085" s="319" t="s">
        <v>1633</v>
      </c>
      <c r="K1085" s="319" t="s">
        <v>1635</v>
      </c>
      <c r="L1085" s="320">
        <v>45741</v>
      </c>
      <c r="M1085" s="319" t="s">
        <v>2596</v>
      </c>
      <c r="N1085" s="319" t="s">
        <v>1633</v>
      </c>
      <c r="O1085" s="320"/>
      <c r="P1085" s="319" t="s">
        <v>3641</v>
      </c>
      <c r="Q1085" s="319" t="s">
        <v>89</v>
      </c>
      <c r="R1085" s="321">
        <v>39.479999999999997</v>
      </c>
      <c r="S1085" s="319" t="s">
        <v>89</v>
      </c>
      <c r="T1085" s="321">
        <v>39.479999999999997</v>
      </c>
      <c r="U1085" s="319" t="s">
        <v>328</v>
      </c>
      <c r="V1085" s="319" t="s">
        <v>93</v>
      </c>
      <c r="W1085" s="319" t="s">
        <v>1633</v>
      </c>
      <c r="X1085" s="319" t="s">
        <v>1633</v>
      </c>
      <c r="Y1085" s="319" t="s">
        <v>1633</v>
      </c>
      <c r="Z1085" s="319" t="s">
        <v>1633</v>
      </c>
      <c r="AA1085" s="319" t="s">
        <v>1874</v>
      </c>
      <c r="AB1085" s="319" t="s">
        <v>1633</v>
      </c>
      <c r="AC1085" s="320">
        <v>45741</v>
      </c>
      <c r="AD1085" s="319"/>
      <c r="AE1085" s="319"/>
      <c r="AF1085" s="319" t="s">
        <v>1633</v>
      </c>
      <c r="AG1085" s="319" t="s">
        <v>1633</v>
      </c>
      <c r="AH1085" s="319" t="s">
        <v>3642</v>
      </c>
      <c r="AI1085" s="319" t="s">
        <v>3643</v>
      </c>
      <c r="AJ1085" s="322">
        <v>24</v>
      </c>
      <c r="AK1085" s="319" t="s">
        <v>1980</v>
      </c>
      <c r="AL1085" s="323" t="s">
        <v>1877</v>
      </c>
      <c r="AM1085" s="319" t="s">
        <v>4003</v>
      </c>
      <c r="AN1085" s="319" t="s">
        <v>4004</v>
      </c>
      <c r="AO1085" s="319" t="s">
        <v>1633</v>
      </c>
      <c r="AP1085" s="183" t="s">
        <v>1880</v>
      </c>
      <c r="AQ1085" s="183" t="s">
        <v>2113</v>
      </c>
      <c r="AS1085" s="183" t="s">
        <v>1634</v>
      </c>
      <c r="AT1085" s="183" t="s">
        <v>1817</v>
      </c>
      <c r="AU1085" s="183" t="str">
        <f t="shared" si="34"/>
        <v>BP1</v>
      </c>
      <c r="AV1085" s="324">
        <f t="shared" si="35"/>
        <v>651420</v>
      </c>
    </row>
    <row r="1086" spans="1:48" x14ac:dyDescent="0.25">
      <c r="A1086" s="319" t="s">
        <v>1867</v>
      </c>
      <c r="B1086" s="319" t="s">
        <v>1828</v>
      </c>
      <c r="C1086" s="319" t="s">
        <v>1868</v>
      </c>
      <c r="D1086" s="319" t="s">
        <v>1869</v>
      </c>
      <c r="E1086" s="320">
        <v>45741</v>
      </c>
      <c r="F1086" s="319" t="s">
        <v>4022</v>
      </c>
      <c r="G1086" s="319" t="s">
        <v>1633</v>
      </c>
      <c r="H1086" s="319" t="s">
        <v>3295</v>
      </c>
      <c r="I1086" s="319" t="s">
        <v>4023</v>
      </c>
      <c r="J1086" s="319" t="s">
        <v>1633</v>
      </c>
      <c r="K1086" s="319" t="s">
        <v>1635</v>
      </c>
      <c r="L1086" s="320">
        <v>45741</v>
      </c>
      <c r="M1086" s="319" t="s">
        <v>2596</v>
      </c>
      <c r="N1086" s="319" t="s">
        <v>1633</v>
      </c>
      <c r="O1086" s="320"/>
      <c r="P1086" s="319" t="s">
        <v>3641</v>
      </c>
      <c r="Q1086" s="319" t="s">
        <v>89</v>
      </c>
      <c r="R1086" s="321">
        <v>17.72</v>
      </c>
      <c r="S1086" s="319" t="s">
        <v>89</v>
      </c>
      <c r="T1086" s="321">
        <v>17.72</v>
      </c>
      <c r="U1086" s="319" t="s">
        <v>328</v>
      </c>
      <c r="V1086" s="319" t="s">
        <v>93</v>
      </c>
      <c r="W1086" s="319" t="s">
        <v>1633</v>
      </c>
      <c r="X1086" s="319" t="s">
        <v>1633</v>
      </c>
      <c r="Y1086" s="319" t="s">
        <v>1633</v>
      </c>
      <c r="Z1086" s="319" t="s">
        <v>1633</v>
      </c>
      <c r="AA1086" s="319" t="s">
        <v>1874</v>
      </c>
      <c r="AB1086" s="319" t="s">
        <v>1633</v>
      </c>
      <c r="AC1086" s="320">
        <v>45741</v>
      </c>
      <c r="AD1086" s="319"/>
      <c r="AE1086" s="319"/>
      <c r="AF1086" s="319" t="s">
        <v>1633</v>
      </c>
      <c r="AG1086" s="319" t="s">
        <v>1633</v>
      </c>
      <c r="AH1086" s="319" t="s">
        <v>3642</v>
      </c>
      <c r="AI1086" s="319" t="s">
        <v>3643</v>
      </c>
      <c r="AJ1086" s="322">
        <v>20</v>
      </c>
      <c r="AK1086" s="319" t="s">
        <v>2025</v>
      </c>
      <c r="AL1086" s="323" t="s">
        <v>1877</v>
      </c>
      <c r="AM1086" s="319" t="s">
        <v>4024</v>
      </c>
      <c r="AN1086" s="319" t="s">
        <v>4025</v>
      </c>
      <c r="AO1086" s="319" t="s">
        <v>1633</v>
      </c>
      <c r="AP1086" s="183" t="s">
        <v>1880</v>
      </c>
      <c r="AQ1086" s="183" t="s">
        <v>2113</v>
      </c>
      <c r="AS1086" s="183" t="s">
        <v>1634</v>
      </c>
      <c r="AT1086" s="183" t="s">
        <v>1817</v>
      </c>
      <c r="AU1086" s="183" t="str">
        <f t="shared" si="34"/>
        <v>BP1</v>
      </c>
      <c r="AV1086" s="324">
        <f t="shared" si="35"/>
        <v>292380</v>
      </c>
    </row>
    <row r="1087" spans="1:48" x14ac:dyDescent="0.25">
      <c r="A1087" s="319" t="s">
        <v>1867</v>
      </c>
      <c r="B1087" s="319" t="s">
        <v>1828</v>
      </c>
      <c r="C1087" s="319" t="s">
        <v>1868</v>
      </c>
      <c r="D1087" s="319" t="s">
        <v>1869</v>
      </c>
      <c r="E1087" s="320">
        <v>45741</v>
      </c>
      <c r="F1087" s="319" t="s">
        <v>4022</v>
      </c>
      <c r="G1087" s="319" t="s">
        <v>1633</v>
      </c>
      <c r="H1087" s="319" t="s">
        <v>3295</v>
      </c>
      <c r="I1087" s="319" t="s">
        <v>4023</v>
      </c>
      <c r="J1087" s="319" t="s">
        <v>1633</v>
      </c>
      <c r="K1087" s="319" t="s">
        <v>1635</v>
      </c>
      <c r="L1087" s="320">
        <v>45741</v>
      </c>
      <c r="M1087" s="319" t="s">
        <v>2596</v>
      </c>
      <c r="N1087" s="319" t="s">
        <v>1633</v>
      </c>
      <c r="O1087" s="320"/>
      <c r="P1087" s="319" t="s">
        <v>3641</v>
      </c>
      <c r="Q1087" s="319" t="s">
        <v>89</v>
      </c>
      <c r="R1087" s="321">
        <v>2.78</v>
      </c>
      <c r="S1087" s="319" t="s">
        <v>89</v>
      </c>
      <c r="T1087" s="321">
        <v>2.78</v>
      </c>
      <c r="U1087" s="319" t="s">
        <v>328</v>
      </c>
      <c r="V1087" s="319" t="s">
        <v>93</v>
      </c>
      <c r="W1087" s="319" t="s">
        <v>1633</v>
      </c>
      <c r="X1087" s="319" t="s">
        <v>1633</v>
      </c>
      <c r="Y1087" s="319" t="s">
        <v>1633</v>
      </c>
      <c r="Z1087" s="319" t="s">
        <v>1633</v>
      </c>
      <c r="AA1087" s="319" t="s">
        <v>1874</v>
      </c>
      <c r="AB1087" s="319" t="s">
        <v>1633</v>
      </c>
      <c r="AC1087" s="320">
        <v>45741</v>
      </c>
      <c r="AD1087" s="319"/>
      <c r="AE1087" s="319"/>
      <c r="AF1087" s="319" t="s">
        <v>1633</v>
      </c>
      <c r="AG1087" s="319" t="s">
        <v>1633</v>
      </c>
      <c r="AH1087" s="319" t="s">
        <v>3642</v>
      </c>
      <c r="AI1087" s="319" t="s">
        <v>3643</v>
      </c>
      <c r="AJ1087" s="322">
        <v>5</v>
      </c>
      <c r="AK1087" s="319" t="s">
        <v>1709</v>
      </c>
      <c r="AL1087" s="323" t="s">
        <v>1877</v>
      </c>
      <c r="AM1087" s="319" t="s">
        <v>2122</v>
      </c>
      <c r="AN1087" s="319" t="s">
        <v>2123</v>
      </c>
      <c r="AO1087" s="319" t="s">
        <v>1633</v>
      </c>
      <c r="AP1087" s="183" t="s">
        <v>1880</v>
      </c>
      <c r="AQ1087" s="183" t="s">
        <v>2113</v>
      </c>
      <c r="AS1087" s="183" t="s">
        <v>1634</v>
      </c>
      <c r="AT1087" s="183" t="s">
        <v>1817</v>
      </c>
      <c r="AU1087" s="183" t="str">
        <f t="shared" si="34"/>
        <v>BP1</v>
      </c>
      <c r="AV1087" s="324">
        <f t="shared" si="35"/>
        <v>45870</v>
      </c>
    </row>
    <row r="1088" spans="1:48" x14ac:dyDescent="0.25">
      <c r="A1088" s="319" t="s">
        <v>1867</v>
      </c>
      <c r="B1088" s="319" t="s">
        <v>1828</v>
      </c>
      <c r="C1088" s="319" t="s">
        <v>1868</v>
      </c>
      <c r="D1088" s="319" t="s">
        <v>1869</v>
      </c>
      <c r="E1088" s="320">
        <v>45741</v>
      </c>
      <c r="F1088" s="319" t="s">
        <v>4022</v>
      </c>
      <c r="G1088" s="319" t="s">
        <v>1633</v>
      </c>
      <c r="H1088" s="319" t="s">
        <v>3295</v>
      </c>
      <c r="I1088" s="319" t="s">
        <v>4023</v>
      </c>
      <c r="J1088" s="319" t="s">
        <v>1633</v>
      </c>
      <c r="K1088" s="319" t="s">
        <v>1635</v>
      </c>
      <c r="L1088" s="320">
        <v>45741</v>
      </c>
      <c r="M1088" s="319" t="s">
        <v>2596</v>
      </c>
      <c r="N1088" s="319" t="s">
        <v>1633</v>
      </c>
      <c r="O1088" s="320"/>
      <c r="P1088" s="319" t="s">
        <v>3641</v>
      </c>
      <c r="Q1088" s="319" t="s">
        <v>89</v>
      </c>
      <c r="R1088" s="321">
        <v>0.63</v>
      </c>
      <c r="S1088" s="319" t="s">
        <v>89</v>
      </c>
      <c r="T1088" s="321">
        <v>0.63</v>
      </c>
      <c r="U1088" s="319" t="s">
        <v>328</v>
      </c>
      <c r="V1088" s="319" t="s">
        <v>93</v>
      </c>
      <c r="W1088" s="319" t="s">
        <v>1633</v>
      </c>
      <c r="X1088" s="319" t="s">
        <v>1633</v>
      </c>
      <c r="Y1088" s="319" t="s">
        <v>1633</v>
      </c>
      <c r="Z1088" s="319" t="s">
        <v>1633</v>
      </c>
      <c r="AA1088" s="319" t="s">
        <v>1874</v>
      </c>
      <c r="AB1088" s="319" t="s">
        <v>1633</v>
      </c>
      <c r="AC1088" s="320">
        <v>45741</v>
      </c>
      <c r="AD1088" s="319"/>
      <c r="AE1088" s="319"/>
      <c r="AF1088" s="319" t="s">
        <v>1633</v>
      </c>
      <c r="AG1088" s="319" t="s">
        <v>1633</v>
      </c>
      <c r="AH1088" s="319" t="s">
        <v>3642</v>
      </c>
      <c r="AI1088" s="319" t="s">
        <v>3643</v>
      </c>
      <c r="AJ1088" s="322">
        <v>1</v>
      </c>
      <c r="AK1088" s="319" t="s">
        <v>1709</v>
      </c>
      <c r="AL1088" s="323" t="s">
        <v>1877</v>
      </c>
      <c r="AM1088" s="319" t="s">
        <v>2479</v>
      </c>
      <c r="AN1088" s="319" t="s">
        <v>2480</v>
      </c>
      <c r="AO1088" s="319" t="s">
        <v>1633</v>
      </c>
      <c r="AP1088" s="183" t="s">
        <v>1880</v>
      </c>
      <c r="AQ1088" s="183" t="s">
        <v>2113</v>
      </c>
      <c r="AS1088" s="183" t="s">
        <v>1634</v>
      </c>
      <c r="AT1088" s="183" t="s">
        <v>1817</v>
      </c>
      <c r="AU1088" s="183" t="str">
        <f t="shared" si="34"/>
        <v>BP1</v>
      </c>
      <c r="AV1088" s="324">
        <f t="shared" si="35"/>
        <v>10395</v>
      </c>
    </row>
    <row r="1089" spans="1:48" x14ac:dyDescent="0.25">
      <c r="A1089" s="319" t="s">
        <v>1867</v>
      </c>
      <c r="B1089" s="319" t="s">
        <v>1828</v>
      </c>
      <c r="C1089" s="319" t="s">
        <v>1868</v>
      </c>
      <c r="D1089" s="319" t="s">
        <v>1869</v>
      </c>
      <c r="E1089" s="320">
        <v>45741</v>
      </c>
      <c r="F1089" s="319" t="s">
        <v>3743</v>
      </c>
      <c r="G1089" s="319" t="s">
        <v>1633</v>
      </c>
      <c r="H1089" s="319" t="s">
        <v>3295</v>
      </c>
      <c r="I1089" s="319" t="s">
        <v>4023</v>
      </c>
      <c r="J1089" s="319" t="s">
        <v>1633</v>
      </c>
      <c r="K1089" s="319" t="s">
        <v>1635</v>
      </c>
      <c r="L1089" s="320">
        <v>45741</v>
      </c>
      <c r="M1089" s="319" t="s">
        <v>2596</v>
      </c>
      <c r="N1089" s="319" t="s">
        <v>1633</v>
      </c>
      <c r="O1089" s="320"/>
      <c r="P1089" s="319" t="s">
        <v>3641</v>
      </c>
      <c r="Q1089" s="319" t="s">
        <v>89</v>
      </c>
      <c r="R1089" s="321">
        <v>6.76</v>
      </c>
      <c r="S1089" s="319" t="s">
        <v>89</v>
      </c>
      <c r="T1089" s="321">
        <v>6.76</v>
      </c>
      <c r="U1089" s="319" t="s">
        <v>328</v>
      </c>
      <c r="V1089" s="319" t="s">
        <v>93</v>
      </c>
      <c r="W1089" s="319" t="s">
        <v>1633</v>
      </c>
      <c r="X1089" s="319" t="s">
        <v>1633</v>
      </c>
      <c r="Y1089" s="319" t="s">
        <v>1633</v>
      </c>
      <c r="Z1089" s="319" t="s">
        <v>1633</v>
      </c>
      <c r="AA1089" s="319" t="s">
        <v>1874</v>
      </c>
      <c r="AB1089" s="319" t="s">
        <v>1633</v>
      </c>
      <c r="AC1089" s="320">
        <v>45741</v>
      </c>
      <c r="AD1089" s="319"/>
      <c r="AE1089" s="319"/>
      <c r="AF1089" s="319" t="s">
        <v>1633</v>
      </c>
      <c r="AG1089" s="319" t="s">
        <v>1633</v>
      </c>
      <c r="AH1089" s="319" t="s">
        <v>3642</v>
      </c>
      <c r="AI1089" s="319" t="s">
        <v>3643</v>
      </c>
      <c r="AJ1089" s="322">
        <v>20</v>
      </c>
      <c r="AK1089" s="319" t="s">
        <v>1980</v>
      </c>
      <c r="AL1089" s="323" t="s">
        <v>1877</v>
      </c>
      <c r="AM1089" s="319" t="s">
        <v>2128</v>
      </c>
      <c r="AN1089" s="319" t="s">
        <v>2129</v>
      </c>
      <c r="AO1089" s="319" t="s">
        <v>1633</v>
      </c>
      <c r="AP1089" s="183" t="s">
        <v>1880</v>
      </c>
      <c r="AQ1089" s="183" t="s">
        <v>2113</v>
      </c>
      <c r="AS1089" s="183" t="s">
        <v>1634</v>
      </c>
      <c r="AT1089" s="183" t="s">
        <v>1817</v>
      </c>
      <c r="AU1089" s="183" t="str">
        <f t="shared" si="34"/>
        <v>BP1</v>
      </c>
      <c r="AV1089" s="324">
        <f t="shared" si="35"/>
        <v>111540</v>
      </c>
    </row>
    <row r="1090" spans="1:48" x14ac:dyDescent="0.25">
      <c r="A1090" s="319" t="s">
        <v>1867</v>
      </c>
      <c r="B1090" s="319" t="s">
        <v>1828</v>
      </c>
      <c r="C1090" s="319" t="s">
        <v>1868</v>
      </c>
      <c r="D1090" s="319" t="s">
        <v>1888</v>
      </c>
      <c r="E1090" s="320">
        <v>45742</v>
      </c>
      <c r="F1090" s="319" t="s">
        <v>3656</v>
      </c>
      <c r="G1090" s="319" t="s">
        <v>1633</v>
      </c>
      <c r="H1090" s="319" t="s">
        <v>3657</v>
      </c>
      <c r="I1090" s="319" t="s">
        <v>4026</v>
      </c>
      <c r="J1090" s="319" t="s">
        <v>1633</v>
      </c>
      <c r="K1090" s="319" t="s">
        <v>1648</v>
      </c>
      <c r="L1090" s="320">
        <v>45742</v>
      </c>
      <c r="M1090" s="319" t="s">
        <v>2618</v>
      </c>
      <c r="N1090" s="319" t="s">
        <v>4027</v>
      </c>
      <c r="O1090" s="320"/>
      <c r="P1090" s="319" t="s">
        <v>3641</v>
      </c>
      <c r="Q1090" s="319" t="s">
        <v>1534</v>
      </c>
      <c r="R1090" s="322">
        <v>512266</v>
      </c>
      <c r="S1090" s="319" t="s">
        <v>89</v>
      </c>
      <c r="T1090" s="321">
        <v>31.11</v>
      </c>
      <c r="U1090" s="319" t="s">
        <v>328</v>
      </c>
      <c r="V1090" s="319" t="s">
        <v>93</v>
      </c>
      <c r="W1090" s="319" t="s">
        <v>1633</v>
      </c>
      <c r="X1090" s="319" t="s">
        <v>1633</v>
      </c>
      <c r="Y1090" s="319" t="s">
        <v>1633</v>
      </c>
      <c r="Z1090" s="319" t="s">
        <v>1633</v>
      </c>
      <c r="AA1090" s="319" t="s">
        <v>1874</v>
      </c>
      <c r="AB1090" s="319" t="s">
        <v>1633</v>
      </c>
      <c r="AC1090" s="320">
        <v>45742</v>
      </c>
      <c r="AD1090" s="319"/>
      <c r="AE1090" s="319"/>
      <c r="AF1090" s="319" t="s">
        <v>1633</v>
      </c>
      <c r="AG1090" s="319" t="s">
        <v>4028</v>
      </c>
      <c r="AH1090" s="319" t="s">
        <v>3642</v>
      </c>
      <c r="AI1090" s="319" t="s">
        <v>3643</v>
      </c>
      <c r="AJ1090" s="322">
        <v>1</v>
      </c>
      <c r="AK1090" s="319" t="s">
        <v>3661</v>
      </c>
      <c r="AL1090" s="323" t="s">
        <v>1877</v>
      </c>
      <c r="AM1090" s="319" t="s">
        <v>1633</v>
      </c>
      <c r="AN1090" s="319" t="s">
        <v>1633</v>
      </c>
      <c r="AO1090" s="319" t="s">
        <v>1633</v>
      </c>
      <c r="AP1090" s="183" t="s">
        <v>1880</v>
      </c>
      <c r="AQ1090" s="183" t="s">
        <v>2113</v>
      </c>
      <c r="AS1090" s="183" t="s">
        <v>1645</v>
      </c>
      <c r="AT1090" s="183" t="s">
        <v>1817</v>
      </c>
      <c r="AU1090" s="183" t="str">
        <f t="shared" si="34"/>
        <v>BP1</v>
      </c>
      <c r="AV1090" s="324">
        <f t="shared" si="35"/>
        <v>512266</v>
      </c>
    </row>
    <row r="1091" spans="1:48" x14ac:dyDescent="0.25">
      <c r="A1091" s="319" t="s">
        <v>1867</v>
      </c>
      <c r="B1091" s="319" t="s">
        <v>1828</v>
      </c>
      <c r="C1091" s="319" t="s">
        <v>1868</v>
      </c>
      <c r="D1091" s="319" t="s">
        <v>1882</v>
      </c>
      <c r="E1091" s="320">
        <v>45747</v>
      </c>
      <c r="F1091" s="319" t="s">
        <v>2624</v>
      </c>
      <c r="G1091" s="319" t="s">
        <v>1884</v>
      </c>
      <c r="H1091" s="319" t="s">
        <v>1577</v>
      </c>
      <c r="I1091" s="319" t="s">
        <v>2625</v>
      </c>
      <c r="J1091" s="319" t="s">
        <v>1633</v>
      </c>
      <c r="K1091" s="319" t="s">
        <v>1369</v>
      </c>
      <c r="L1091" s="320">
        <v>45754</v>
      </c>
      <c r="M1091" s="319" t="s">
        <v>1886</v>
      </c>
      <c r="N1091" s="319" t="s">
        <v>2473</v>
      </c>
      <c r="O1091" s="320"/>
      <c r="P1091" s="319" t="s">
        <v>3641</v>
      </c>
      <c r="Q1091" s="319" t="s">
        <v>1534</v>
      </c>
      <c r="R1091" s="322">
        <v>1005228</v>
      </c>
      <c r="S1091" s="319" t="s">
        <v>89</v>
      </c>
      <c r="T1091" s="321">
        <v>61.05</v>
      </c>
      <c r="U1091" s="319" t="s">
        <v>328</v>
      </c>
      <c r="V1091" s="319" t="s">
        <v>93</v>
      </c>
      <c r="W1091" s="319" t="s">
        <v>1633</v>
      </c>
      <c r="X1091" s="319" t="s">
        <v>1633</v>
      </c>
      <c r="Y1091" s="319" t="s">
        <v>1633</v>
      </c>
      <c r="Z1091" s="319" t="s">
        <v>1633</v>
      </c>
      <c r="AA1091" s="319" t="s">
        <v>1874</v>
      </c>
      <c r="AB1091" s="319" t="s">
        <v>1633</v>
      </c>
      <c r="AC1091" s="320">
        <v>45756</v>
      </c>
      <c r="AD1091" s="319"/>
      <c r="AE1091" s="319"/>
      <c r="AF1091" s="319" t="s">
        <v>1633</v>
      </c>
      <c r="AG1091" s="319" t="s">
        <v>1633</v>
      </c>
      <c r="AH1091" s="319" t="s">
        <v>3642</v>
      </c>
      <c r="AI1091" s="319" t="s">
        <v>3643</v>
      </c>
      <c r="AJ1091" s="325">
        <v>0</v>
      </c>
      <c r="AK1091" s="319" t="s">
        <v>1633</v>
      </c>
      <c r="AL1091" s="319" t="s">
        <v>1633</v>
      </c>
      <c r="AM1091" s="319" t="s">
        <v>1633</v>
      </c>
      <c r="AN1091" s="319" t="s">
        <v>1633</v>
      </c>
      <c r="AO1091" s="319" t="s">
        <v>1633</v>
      </c>
      <c r="AP1091" s="183" t="s">
        <v>1880</v>
      </c>
      <c r="AQ1091" s="183" t="s">
        <v>2113</v>
      </c>
      <c r="AS1091" s="183" t="s">
        <v>1636</v>
      </c>
      <c r="AT1091" s="183" t="s">
        <v>1817</v>
      </c>
      <c r="AU1091" s="183" t="str">
        <f t="shared" si="34"/>
        <v>BP1</v>
      </c>
      <c r="AV1091" s="324">
        <f t="shared" si="35"/>
        <v>1005228</v>
      </c>
    </row>
    <row r="1092" spans="1:48" x14ac:dyDescent="0.25">
      <c r="A1092" s="319" t="s">
        <v>1867</v>
      </c>
      <c r="B1092" s="319" t="s">
        <v>1828</v>
      </c>
      <c r="C1092" s="319" t="s">
        <v>1868</v>
      </c>
      <c r="D1092" s="319" t="s">
        <v>1882</v>
      </c>
      <c r="E1092" s="320">
        <v>45747</v>
      </c>
      <c r="F1092" s="319" t="s">
        <v>2626</v>
      </c>
      <c r="G1092" s="319" t="s">
        <v>1884</v>
      </c>
      <c r="H1092" s="319" t="s">
        <v>1577</v>
      </c>
      <c r="I1092" s="319" t="s">
        <v>2627</v>
      </c>
      <c r="J1092" s="319" t="s">
        <v>1633</v>
      </c>
      <c r="K1092" s="319" t="s">
        <v>1369</v>
      </c>
      <c r="L1092" s="320">
        <v>45754</v>
      </c>
      <c r="M1092" s="319" t="s">
        <v>1886</v>
      </c>
      <c r="N1092" s="319" t="s">
        <v>1940</v>
      </c>
      <c r="O1092" s="320"/>
      <c r="P1092" s="319" t="s">
        <v>3641</v>
      </c>
      <c r="Q1092" s="319" t="s">
        <v>1534</v>
      </c>
      <c r="R1092" s="322">
        <v>55846</v>
      </c>
      <c r="S1092" s="319" t="s">
        <v>89</v>
      </c>
      <c r="T1092" s="321">
        <v>3.39</v>
      </c>
      <c r="U1092" s="319" t="s">
        <v>328</v>
      </c>
      <c r="V1092" s="319" t="s">
        <v>93</v>
      </c>
      <c r="W1092" s="319" t="s">
        <v>1633</v>
      </c>
      <c r="X1092" s="319" t="s">
        <v>1633</v>
      </c>
      <c r="Y1092" s="319" t="s">
        <v>1633</v>
      </c>
      <c r="Z1092" s="319" t="s">
        <v>1633</v>
      </c>
      <c r="AA1092" s="319" t="s">
        <v>1874</v>
      </c>
      <c r="AB1092" s="319" t="s">
        <v>1633</v>
      </c>
      <c r="AC1092" s="320">
        <v>45756</v>
      </c>
      <c r="AD1092" s="319"/>
      <c r="AE1092" s="319"/>
      <c r="AF1092" s="319" t="s">
        <v>1633</v>
      </c>
      <c r="AG1092" s="319" t="s">
        <v>1633</v>
      </c>
      <c r="AH1092" s="319" t="s">
        <v>3642</v>
      </c>
      <c r="AI1092" s="319" t="s">
        <v>3643</v>
      </c>
      <c r="AJ1092" s="325">
        <v>0</v>
      </c>
      <c r="AK1092" s="319" t="s">
        <v>1633</v>
      </c>
      <c r="AL1092" s="319" t="s">
        <v>1633</v>
      </c>
      <c r="AM1092" s="319" t="s">
        <v>1633</v>
      </c>
      <c r="AN1092" s="319" t="s">
        <v>1633</v>
      </c>
      <c r="AO1092" s="319" t="s">
        <v>1633</v>
      </c>
      <c r="AP1092" s="183" t="s">
        <v>1880</v>
      </c>
      <c r="AQ1092" s="183" t="s">
        <v>2113</v>
      </c>
      <c r="AS1092" s="183" t="s">
        <v>1636</v>
      </c>
      <c r="AT1092" s="183" t="s">
        <v>1817</v>
      </c>
      <c r="AU1092" s="183" t="str">
        <f t="shared" si="34"/>
        <v>BP1</v>
      </c>
      <c r="AV1092" s="324">
        <f t="shared" si="35"/>
        <v>55846</v>
      </c>
    </row>
    <row r="1093" spans="1:48" x14ac:dyDescent="0.25">
      <c r="A1093" s="319" t="s">
        <v>1867</v>
      </c>
      <c r="B1093" s="319" t="s">
        <v>1828</v>
      </c>
      <c r="C1093" s="319" t="s">
        <v>1868</v>
      </c>
      <c r="D1093" s="319" t="s">
        <v>1917</v>
      </c>
      <c r="E1093" s="320">
        <v>45734</v>
      </c>
      <c r="F1093" s="319" t="s">
        <v>2628</v>
      </c>
      <c r="G1093" s="319" t="s">
        <v>2629</v>
      </c>
      <c r="H1093" s="319" t="s">
        <v>1579</v>
      </c>
      <c r="I1093" s="319" t="s">
        <v>2630</v>
      </c>
      <c r="J1093" s="319" t="s">
        <v>1633</v>
      </c>
      <c r="K1093" s="319" t="s">
        <v>1371</v>
      </c>
      <c r="L1093" s="320">
        <v>45734</v>
      </c>
      <c r="M1093" s="319" t="s">
        <v>2554</v>
      </c>
      <c r="N1093" s="319" t="s">
        <v>1898</v>
      </c>
      <c r="O1093" s="320"/>
      <c r="P1093" s="319" t="s">
        <v>3641</v>
      </c>
      <c r="Q1093" s="319" t="s">
        <v>89</v>
      </c>
      <c r="R1093" s="321">
        <v>-11395.32</v>
      </c>
      <c r="S1093" s="319" t="s">
        <v>89</v>
      </c>
      <c r="T1093" s="321">
        <v>-11395.32</v>
      </c>
      <c r="U1093" s="319" t="s">
        <v>328</v>
      </c>
      <c r="V1093" s="319" t="s">
        <v>93</v>
      </c>
      <c r="W1093" s="319" t="s">
        <v>1633</v>
      </c>
      <c r="X1093" s="319" t="s">
        <v>1633</v>
      </c>
      <c r="Y1093" s="319" t="s">
        <v>1633</v>
      </c>
      <c r="Z1093" s="319" t="s">
        <v>1633</v>
      </c>
      <c r="AA1093" s="319" t="s">
        <v>1874</v>
      </c>
      <c r="AB1093" s="319" t="s">
        <v>1633</v>
      </c>
      <c r="AC1093" s="320">
        <v>45756</v>
      </c>
      <c r="AD1093" s="319"/>
      <c r="AE1093" s="319"/>
      <c r="AF1093" s="319" t="s">
        <v>1633</v>
      </c>
      <c r="AG1093" s="319" t="s">
        <v>1633</v>
      </c>
      <c r="AH1093" s="319" t="s">
        <v>3642</v>
      </c>
      <c r="AI1093" s="319" t="s">
        <v>3643</v>
      </c>
      <c r="AJ1093" s="325">
        <v>0</v>
      </c>
      <c r="AK1093" s="319" t="s">
        <v>1633</v>
      </c>
      <c r="AL1093" s="319" t="s">
        <v>1633</v>
      </c>
      <c r="AM1093" s="319" t="s">
        <v>1633</v>
      </c>
      <c r="AN1093" s="319" t="s">
        <v>1633</v>
      </c>
      <c r="AO1093" s="319" t="s">
        <v>1633</v>
      </c>
      <c r="AP1093" s="183" t="s">
        <v>1880</v>
      </c>
      <c r="AQ1093" s="183" t="s">
        <v>2113</v>
      </c>
      <c r="AS1093" s="183" t="s">
        <v>1636</v>
      </c>
      <c r="AT1093" s="183" t="s">
        <v>1817</v>
      </c>
      <c r="AU1093" s="183" t="str">
        <f t="shared" si="34"/>
        <v>BP1</v>
      </c>
      <c r="AV1093" s="324">
        <f t="shared" si="35"/>
        <v>-188022780</v>
      </c>
    </row>
    <row r="1094" spans="1:48" x14ac:dyDescent="0.25">
      <c r="A1094" s="319" t="s">
        <v>1867</v>
      </c>
      <c r="B1094" s="319" t="s">
        <v>1828</v>
      </c>
      <c r="C1094" s="319" t="s">
        <v>1868</v>
      </c>
      <c r="D1094" s="319" t="s">
        <v>1917</v>
      </c>
      <c r="E1094" s="320">
        <v>45747</v>
      </c>
      <c r="F1094" s="319" t="s">
        <v>2631</v>
      </c>
      <c r="G1094" s="319" t="s">
        <v>2632</v>
      </c>
      <c r="H1094" s="319" t="s">
        <v>1577</v>
      </c>
      <c r="I1094" s="319" t="s">
        <v>2633</v>
      </c>
      <c r="J1094" s="319" t="s">
        <v>1633</v>
      </c>
      <c r="K1094" s="319" t="s">
        <v>1369</v>
      </c>
      <c r="L1094" s="320">
        <v>45747</v>
      </c>
      <c r="M1094" s="319" t="s">
        <v>2591</v>
      </c>
      <c r="N1094" s="319" t="s">
        <v>1976</v>
      </c>
      <c r="O1094" s="320"/>
      <c r="P1094" s="319" t="s">
        <v>3641</v>
      </c>
      <c r="Q1094" s="319" t="s">
        <v>1534</v>
      </c>
      <c r="R1094" s="322">
        <v>1005228</v>
      </c>
      <c r="S1094" s="319" t="s">
        <v>89</v>
      </c>
      <c r="T1094" s="321">
        <v>60.6</v>
      </c>
      <c r="U1094" s="319" t="s">
        <v>328</v>
      </c>
      <c r="V1094" s="319" t="s">
        <v>93</v>
      </c>
      <c r="W1094" s="319" t="s">
        <v>1633</v>
      </c>
      <c r="X1094" s="319" t="s">
        <v>1633</v>
      </c>
      <c r="Y1094" s="319" t="s">
        <v>1633</v>
      </c>
      <c r="Z1094" s="319" t="s">
        <v>1633</v>
      </c>
      <c r="AA1094" s="319" t="s">
        <v>1874</v>
      </c>
      <c r="AB1094" s="319" t="s">
        <v>1633</v>
      </c>
      <c r="AC1094" s="320">
        <v>45756</v>
      </c>
      <c r="AD1094" s="319"/>
      <c r="AE1094" s="319"/>
      <c r="AF1094" s="319" t="s">
        <v>1633</v>
      </c>
      <c r="AG1094" s="319" t="s">
        <v>1633</v>
      </c>
      <c r="AH1094" s="319" t="s">
        <v>3642</v>
      </c>
      <c r="AI1094" s="319" t="s">
        <v>3643</v>
      </c>
      <c r="AJ1094" s="325">
        <v>0</v>
      </c>
      <c r="AK1094" s="319" t="s">
        <v>1633</v>
      </c>
      <c r="AL1094" s="319" t="s">
        <v>1633</v>
      </c>
      <c r="AM1094" s="319" t="s">
        <v>1633</v>
      </c>
      <c r="AN1094" s="319" t="s">
        <v>1633</v>
      </c>
      <c r="AO1094" s="319" t="s">
        <v>1633</v>
      </c>
      <c r="AP1094" s="183" t="s">
        <v>1880</v>
      </c>
      <c r="AQ1094" s="183" t="s">
        <v>2113</v>
      </c>
      <c r="AS1094" s="183" t="s">
        <v>1636</v>
      </c>
      <c r="AT1094" s="183" t="s">
        <v>1817</v>
      </c>
      <c r="AU1094" s="183" t="str">
        <f t="shared" si="34"/>
        <v>BP1</v>
      </c>
      <c r="AV1094" s="324">
        <f t="shared" si="35"/>
        <v>1005228</v>
      </c>
    </row>
    <row r="1095" spans="1:48" x14ac:dyDescent="0.25">
      <c r="A1095" s="319" t="s">
        <v>1867</v>
      </c>
      <c r="B1095" s="319" t="s">
        <v>1828</v>
      </c>
      <c r="C1095" s="319" t="s">
        <v>1868</v>
      </c>
      <c r="D1095" s="319" t="s">
        <v>1917</v>
      </c>
      <c r="E1095" s="320">
        <v>45747</v>
      </c>
      <c r="F1095" s="319" t="s">
        <v>2634</v>
      </c>
      <c r="G1095" s="319" t="s">
        <v>2632</v>
      </c>
      <c r="H1095" s="319" t="s">
        <v>1577</v>
      </c>
      <c r="I1095" s="319" t="s">
        <v>2633</v>
      </c>
      <c r="J1095" s="319" t="s">
        <v>1633</v>
      </c>
      <c r="K1095" s="319" t="s">
        <v>1369</v>
      </c>
      <c r="L1095" s="320">
        <v>45747</v>
      </c>
      <c r="M1095" s="319" t="s">
        <v>2591</v>
      </c>
      <c r="N1095" s="319" t="s">
        <v>1976</v>
      </c>
      <c r="O1095" s="320"/>
      <c r="P1095" s="319" t="s">
        <v>3641</v>
      </c>
      <c r="Q1095" s="319" t="s">
        <v>1534</v>
      </c>
      <c r="R1095" s="322">
        <v>55846</v>
      </c>
      <c r="S1095" s="319" t="s">
        <v>89</v>
      </c>
      <c r="T1095" s="321">
        <v>3.37</v>
      </c>
      <c r="U1095" s="319" t="s">
        <v>328</v>
      </c>
      <c r="V1095" s="319" t="s">
        <v>93</v>
      </c>
      <c r="W1095" s="319" t="s">
        <v>1633</v>
      </c>
      <c r="X1095" s="319" t="s">
        <v>1633</v>
      </c>
      <c r="Y1095" s="319" t="s">
        <v>1633</v>
      </c>
      <c r="Z1095" s="319" t="s">
        <v>1633</v>
      </c>
      <c r="AA1095" s="319" t="s">
        <v>1874</v>
      </c>
      <c r="AB1095" s="319" t="s">
        <v>1633</v>
      </c>
      <c r="AC1095" s="320">
        <v>45756</v>
      </c>
      <c r="AD1095" s="319"/>
      <c r="AE1095" s="319"/>
      <c r="AF1095" s="319" t="s">
        <v>1633</v>
      </c>
      <c r="AG1095" s="319" t="s">
        <v>1633</v>
      </c>
      <c r="AH1095" s="319" t="s">
        <v>3642</v>
      </c>
      <c r="AI1095" s="319" t="s">
        <v>3643</v>
      </c>
      <c r="AJ1095" s="325">
        <v>0</v>
      </c>
      <c r="AK1095" s="319" t="s">
        <v>1633</v>
      </c>
      <c r="AL1095" s="319" t="s">
        <v>1633</v>
      </c>
      <c r="AM1095" s="319" t="s">
        <v>1633</v>
      </c>
      <c r="AN1095" s="319" t="s">
        <v>1633</v>
      </c>
      <c r="AO1095" s="319" t="s">
        <v>1633</v>
      </c>
      <c r="AP1095" s="183" t="s">
        <v>1880</v>
      </c>
      <c r="AQ1095" s="183" t="s">
        <v>2113</v>
      </c>
      <c r="AS1095" s="183" t="s">
        <v>1636</v>
      </c>
      <c r="AT1095" s="183" t="s">
        <v>1817</v>
      </c>
      <c r="AU1095" s="183" t="str">
        <f t="shared" si="34"/>
        <v>BP1</v>
      </c>
      <c r="AV1095" s="324">
        <f t="shared" si="35"/>
        <v>55846</v>
      </c>
    </row>
    <row r="1096" spans="1:48" x14ac:dyDescent="0.25">
      <c r="A1096" s="319" t="s">
        <v>1867</v>
      </c>
      <c r="B1096" s="319" t="s">
        <v>1828</v>
      </c>
      <c r="C1096" s="319" t="s">
        <v>1868</v>
      </c>
      <c r="D1096" s="319" t="s">
        <v>1917</v>
      </c>
      <c r="E1096" s="320">
        <v>45747</v>
      </c>
      <c r="F1096" s="319" t="s">
        <v>2635</v>
      </c>
      <c r="G1096" s="319" t="s">
        <v>2413</v>
      </c>
      <c r="H1096" s="319" t="s">
        <v>1583</v>
      </c>
      <c r="I1096" s="319" t="s">
        <v>2636</v>
      </c>
      <c r="J1096" s="319" t="s">
        <v>1633</v>
      </c>
      <c r="K1096" s="319" t="s">
        <v>1584</v>
      </c>
      <c r="L1096" s="320">
        <v>45747</v>
      </c>
      <c r="M1096" s="319" t="s">
        <v>2591</v>
      </c>
      <c r="N1096" s="319" t="s">
        <v>1976</v>
      </c>
      <c r="O1096" s="320"/>
      <c r="P1096" s="319" t="s">
        <v>3641</v>
      </c>
      <c r="Q1096" s="319" t="s">
        <v>1534</v>
      </c>
      <c r="R1096" s="322">
        <v>45694786</v>
      </c>
      <c r="S1096" s="319" t="s">
        <v>89</v>
      </c>
      <c r="T1096" s="321">
        <v>2754.69</v>
      </c>
      <c r="U1096" s="319" t="s">
        <v>328</v>
      </c>
      <c r="V1096" s="319" t="s">
        <v>93</v>
      </c>
      <c r="W1096" s="319" t="s">
        <v>1633</v>
      </c>
      <c r="X1096" s="319" t="s">
        <v>1633</v>
      </c>
      <c r="Y1096" s="319" t="s">
        <v>1633</v>
      </c>
      <c r="Z1096" s="319" t="s">
        <v>1633</v>
      </c>
      <c r="AA1096" s="319" t="s">
        <v>1874</v>
      </c>
      <c r="AB1096" s="319" t="s">
        <v>1633</v>
      </c>
      <c r="AC1096" s="320">
        <v>45756</v>
      </c>
      <c r="AD1096" s="319"/>
      <c r="AE1096" s="319"/>
      <c r="AF1096" s="319" t="s">
        <v>1633</v>
      </c>
      <c r="AG1096" s="319" t="s">
        <v>1633</v>
      </c>
      <c r="AH1096" s="319" t="s">
        <v>3642</v>
      </c>
      <c r="AI1096" s="319" t="s">
        <v>3643</v>
      </c>
      <c r="AJ1096" s="325">
        <v>0</v>
      </c>
      <c r="AK1096" s="319" t="s">
        <v>1633</v>
      </c>
      <c r="AL1096" s="319" t="s">
        <v>1633</v>
      </c>
      <c r="AM1096" s="319" t="s">
        <v>1633</v>
      </c>
      <c r="AN1096" s="319" t="s">
        <v>1633</v>
      </c>
      <c r="AO1096" s="319" t="s">
        <v>1633</v>
      </c>
      <c r="AP1096" s="183" t="s">
        <v>1880</v>
      </c>
      <c r="AQ1096" s="183" t="s">
        <v>2113</v>
      </c>
      <c r="AS1096" s="183" t="s">
        <v>1636</v>
      </c>
      <c r="AT1096" s="183" t="s">
        <v>1817</v>
      </c>
      <c r="AU1096" s="183" t="str">
        <f t="shared" si="34"/>
        <v>BP1</v>
      </c>
      <c r="AV1096" s="324">
        <f t="shared" si="35"/>
        <v>45694786</v>
      </c>
    </row>
    <row r="1097" spans="1:48" x14ac:dyDescent="0.25">
      <c r="A1097" s="319" t="s">
        <v>1867</v>
      </c>
      <c r="B1097" s="319" t="s">
        <v>1828</v>
      </c>
      <c r="C1097" s="319" t="s">
        <v>1868</v>
      </c>
      <c r="D1097" s="319" t="s">
        <v>1917</v>
      </c>
      <c r="E1097" s="320">
        <v>45747</v>
      </c>
      <c r="F1097" s="319" t="s">
        <v>2638</v>
      </c>
      <c r="G1097" s="319" t="s">
        <v>2639</v>
      </c>
      <c r="H1097" s="319" t="s">
        <v>3259</v>
      </c>
      <c r="I1097" s="319" t="s">
        <v>2640</v>
      </c>
      <c r="J1097" s="319" t="s">
        <v>1633</v>
      </c>
      <c r="K1097" s="319" t="s">
        <v>448</v>
      </c>
      <c r="L1097" s="320">
        <v>45747</v>
      </c>
      <c r="M1097" s="319" t="s">
        <v>2591</v>
      </c>
      <c r="N1097" s="319" t="s">
        <v>2641</v>
      </c>
      <c r="O1097" s="320"/>
      <c r="P1097" s="319" t="s">
        <v>3641</v>
      </c>
      <c r="Q1097" s="319" t="s">
        <v>1534</v>
      </c>
      <c r="R1097" s="322">
        <v>1900099</v>
      </c>
      <c r="S1097" s="319" t="s">
        <v>89</v>
      </c>
      <c r="T1097" s="321">
        <v>116.59</v>
      </c>
      <c r="U1097" s="319" t="s">
        <v>328</v>
      </c>
      <c r="V1097" s="319" t="s">
        <v>93</v>
      </c>
      <c r="W1097" s="319" t="s">
        <v>1633</v>
      </c>
      <c r="X1097" s="319" t="s">
        <v>1633</v>
      </c>
      <c r="Y1097" s="319" t="s">
        <v>1633</v>
      </c>
      <c r="Z1097" s="319" t="s">
        <v>1633</v>
      </c>
      <c r="AA1097" s="319" t="s">
        <v>1874</v>
      </c>
      <c r="AB1097" s="319" t="s">
        <v>1633</v>
      </c>
      <c r="AC1097" s="320">
        <v>45757</v>
      </c>
      <c r="AD1097" s="319"/>
      <c r="AE1097" s="319"/>
      <c r="AF1097" s="319" t="s">
        <v>1633</v>
      </c>
      <c r="AG1097" s="319" t="s">
        <v>1633</v>
      </c>
      <c r="AH1097" s="319" t="s">
        <v>3642</v>
      </c>
      <c r="AI1097" s="319" t="s">
        <v>3643</v>
      </c>
      <c r="AJ1097" s="325">
        <v>0</v>
      </c>
      <c r="AK1097" s="319" t="s">
        <v>1633</v>
      </c>
      <c r="AL1097" s="319" t="s">
        <v>1633</v>
      </c>
      <c r="AM1097" s="319" t="s">
        <v>1633</v>
      </c>
      <c r="AN1097" s="319" t="s">
        <v>1633</v>
      </c>
      <c r="AO1097" s="319" t="s">
        <v>1633</v>
      </c>
      <c r="AP1097" s="183" t="s">
        <v>1880</v>
      </c>
      <c r="AQ1097" s="183" t="s">
        <v>2113</v>
      </c>
      <c r="AS1097" s="183" t="s">
        <v>448</v>
      </c>
      <c r="AT1097" s="183" t="s">
        <v>1817</v>
      </c>
      <c r="AU1097" s="183" t="str">
        <f t="shared" si="34"/>
        <v>BP1</v>
      </c>
      <c r="AV1097" s="324">
        <f t="shared" si="35"/>
        <v>1900099</v>
      </c>
    </row>
    <row r="1098" spans="1:48" x14ac:dyDescent="0.25">
      <c r="A1098" s="319" t="s">
        <v>1867</v>
      </c>
      <c r="B1098" s="319" t="s">
        <v>1833</v>
      </c>
      <c r="C1098" s="319" t="s">
        <v>1868</v>
      </c>
      <c r="D1098" s="319" t="s">
        <v>1869</v>
      </c>
      <c r="E1098" s="320">
        <v>45769</v>
      </c>
      <c r="F1098" s="319" t="s">
        <v>4029</v>
      </c>
      <c r="G1098" s="319" t="s">
        <v>1633</v>
      </c>
      <c r="H1098" s="319" t="s">
        <v>3280</v>
      </c>
      <c r="I1098" s="319" t="s">
        <v>4030</v>
      </c>
      <c r="J1098" s="319" t="s">
        <v>1633</v>
      </c>
      <c r="K1098" s="319" t="s">
        <v>644</v>
      </c>
      <c r="L1098" s="320">
        <v>45769</v>
      </c>
      <c r="M1098" s="319" t="s">
        <v>2799</v>
      </c>
      <c r="N1098" s="319" t="s">
        <v>1633</v>
      </c>
      <c r="O1098" s="320"/>
      <c r="P1098" s="319" t="s">
        <v>3641</v>
      </c>
      <c r="Q1098" s="319" t="s">
        <v>89</v>
      </c>
      <c r="R1098" s="321">
        <v>2.15</v>
      </c>
      <c r="S1098" s="319" t="s">
        <v>89</v>
      </c>
      <c r="T1098" s="321">
        <v>2.15</v>
      </c>
      <c r="U1098" s="319" t="s">
        <v>328</v>
      </c>
      <c r="V1098" s="319" t="s">
        <v>93</v>
      </c>
      <c r="W1098" s="319" t="s">
        <v>1633</v>
      </c>
      <c r="X1098" s="319" t="s">
        <v>1633</v>
      </c>
      <c r="Y1098" s="319" t="s">
        <v>1633</v>
      </c>
      <c r="Z1098" s="319" t="s">
        <v>1633</v>
      </c>
      <c r="AA1098" s="319" t="s">
        <v>1874</v>
      </c>
      <c r="AB1098" s="319" t="s">
        <v>1633</v>
      </c>
      <c r="AC1098" s="320">
        <v>45769</v>
      </c>
      <c r="AD1098" s="319"/>
      <c r="AE1098" s="319"/>
      <c r="AF1098" s="319" t="s">
        <v>1633</v>
      </c>
      <c r="AG1098" s="319" t="s">
        <v>1633</v>
      </c>
      <c r="AH1098" s="319" t="s">
        <v>3642</v>
      </c>
      <c r="AI1098" s="319" t="s">
        <v>3643</v>
      </c>
      <c r="AJ1098" s="322">
        <v>2</v>
      </c>
      <c r="AK1098" s="319" t="s">
        <v>1709</v>
      </c>
      <c r="AL1098" s="323" t="s">
        <v>1877</v>
      </c>
      <c r="AM1098" s="319" t="s">
        <v>3761</v>
      </c>
      <c r="AN1098" s="319" t="s">
        <v>3762</v>
      </c>
      <c r="AO1098" s="319" t="s">
        <v>1633</v>
      </c>
      <c r="AP1098" s="183" t="s">
        <v>1880</v>
      </c>
      <c r="AQ1098" s="183" t="s">
        <v>2113</v>
      </c>
      <c r="AS1098" s="183" t="s">
        <v>1641</v>
      </c>
      <c r="AT1098" s="183" t="s">
        <v>1817</v>
      </c>
      <c r="AU1098" s="183" t="str">
        <f t="shared" si="34"/>
        <v>BP1</v>
      </c>
      <c r="AV1098" s="324">
        <f t="shared" si="35"/>
        <v>35475</v>
      </c>
    </row>
    <row r="1099" spans="1:48" x14ac:dyDescent="0.25">
      <c r="A1099" s="319" t="s">
        <v>1867</v>
      </c>
      <c r="B1099" s="319" t="s">
        <v>1833</v>
      </c>
      <c r="C1099" s="319" t="s">
        <v>1868</v>
      </c>
      <c r="D1099" s="319" t="s">
        <v>1869</v>
      </c>
      <c r="E1099" s="320">
        <v>45769</v>
      </c>
      <c r="F1099" s="319" t="s">
        <v>4029</v>
      </c>
      <c r="G1099" s="319" t="s">
        <v>1633</v>
      </c>
      <c r="H1099" s="319" t="s">
        <v>3280</v>
      </c>
      <c r="I1099" s="319" t="s">
        <v>4031</v>
      </c>
      <c r="J1099" s="319" t="s">
        <v>1633</v>
      </c>
      <c r="K1099" s="319" t="s">
        <v>644</v>
      </c>
      <c r="L1099" s="320">
        <v>45769</v>
      </c>
      <c r="M1099" s="319" t="s">
        <v>2799</v>
      </c>
      <c r="N1099" s="319" t="s">
        <v>1633</v>
      </c>
      <c r="O1099" s="320"/>
      <c r="P1099" s="319" t="s">
        <v>3641</v>
      </c>
      <c r="Q1099" s="319" t="s">
        <v>89</v>
      </c>
      <c r="R1099" s="321">
        <v>-2.15</v>
      </c>
      <c r="S1099" s="319" t="s">
        <v>89</v>
      </c>
      <c r="T1099" s="321">
        <v>-2.15</v>
      </c>
      <c r="U1099" s="319" t="s">
        <v>328</v>
      </c>
      <c r="V1099" s="319" t="s">
        <v>93</v>
      </c>
      <c r="W1099" s="319" t="s">
        <v>1633</v>
      </c>
      <c r="X1099" s="319" t="s">
        <v>1633</v>
      </c>
      <c r="Y1099" s="319" t="s">
        <v>1633</v>
      </c>
      <c r="Z1099" s="319" t="s">
        <v>1633</v>
      </c>
      <c r="AA1099" s="319" t="s">
        <v>1874</v>
      </c>
      <c r="AB1099" s="319" t="s">
        <v>1633</v>
      </c>
      <c r="AC1099" s="320">
        <v>45769</v>
      </c>
      <c r="AD1099" s="319"/>
      <c r="AE1099" s="319"/>
      <c r="AF1099" s="319" t="s">
        <v>1633</v>
      </c>
      <c r="AG1099" s="319" t="s">
        <v>1633</v>
      </c>
      <c r="AH1099" s="319" t="s">
        <v>3642</v>
      </c>
      <c r="AI1099" s="319" t="s">
        <v>3643</v>
      </c>
      <c r="AJ1099" s="322">
        <v>-2</v>
      </c>
      <c r="AK1099" s="319" t="s">
        <v>1709</v>
      </c>
      <c r="AL1099" s="323" t="s">
        <v>1931</v>
      </c>
      <c r="AM1099" s="319" t="s">
        <v>3761</v>
      </c>
      <c r="AN1099" s="319" t="s">
        <v>3762</v>
      </c>
      <c r="AO1099" s="319" t="s">
        <v>1633</v>
      </c>
      <c r="AP1099" s="183" t="s">
        <v>1880</v>
      </c>
      <c r="AQ1099" s="183" t="s">
        <v>2113</v>
      </c>
      <c r="AS1099" s="183" t="s">
        <v>1641</v>
      </c>
      <c r="AT1099" s="183" t="s">
        <v>1817</v>
      </c>
      <c r="AU1099" s="183" t="str">
        <f t="shared" si="34"/>
        <v>BP1</v>
      </c>
      <c r="AV1099" s="324">
        <f t="shared" si="35"/>
        <v>-35475</v>
      </c>
    </row>
    <row r="1100" spans="1:48" x14ac:dyDescent="0.25">
      <c r="A1100" s="319" t="s">
        <v>1867</v>
      </c>
      <c r="B1100" s="319" t="s">
        <v>1833</v>
      </c>
      <c r="C1100" s="319" t="s">
        <v>1868</v>
      </c>
      <c r="D1100" s="319" t="s">
        <v>1869</v>
      </c>
      <c r="E1100" s="320">
        <v>45769</v>
      </c>
      <c r="F1100" s="319" t="s">
        <v>4029</v>
      </c>
      <c r="G1100" s="319" t="s">
        <v>1633</v>
      </c>
      <c r="H1100" s="319" t="s">
        <v>3280</v>
      </c>
      <c r="I1100" s="319" t="s">
        <v>4032</v>
      </c>
      <c r="J1100" s="319" t="s">
        <v>1633</v>
      </c>
      <c r="K1100" s="319" t="s">
        <v>644</v>
      </c>
      <c r="L1100" s="320">
        <v>45769</v>
      </c>
      <c r="M1100" s="319" t="s">
        <v>2799</v>
      </c>
      <c r="N1100" s="319" t="s">
        <v>1633</v>
      </c>
      <c r="O1100" s="320"/>
      <c r="P1100" s="319" t="s">
        <v>3641</v>
      </c>
      <c r="Q1100" s="319" t="s">
        <v>89</v>
      </c>
      <c r="R1100" s="321">
        <v>2.15</v>
      </c>
      <c r="S1100" s="319" t="s">
        <v>89</v>
      </c>
      <c r="T1100" s="321">
        <v>2.15</v>
      </c>
      <c r="U1100" s="319" t="s">
        <v>328</v>
      </c>
      <c r="V1100" s="319" t="s">
        <v>93</v>
      </c>
      <c r="W1100" s="319" t="s">
        <v>1633</v>
      </c>
      <c r="X1100" s="319" t="s">
        <v>1633</v>
      </c>
      <c r="Y1100" s="319" t="s">
        <v>1633</v>
      </c>
      <c r="Z1100" s="319" t="s">
        <v>1633</v>
      </c>
      <c r="AA1100" s="319" t="s">
        <v>1874</v>
      </c>
      <c r="AB1100" s="319" t="s">
        <v>1633</v>
      </c>
      <c r="AC1100" s="320">
        <v>45769</v>
      </c>
      <c r="AD1100" s="319"/>
      <c r="AE1100" s="319"/>
      <c r="AF1100" s="319" t="s">
        <v>1633</v>
      </c>
      <c r="AG1100" s="319" t="s">
        <v>1633</v>
      </c>
      <c r="AH1100" s="319" t="s">
        <v>3642</v>
      </c>
      <c r="AI1100" s="319" t="s">
        <v>3643</v>
      </c>
      <c r="AJ1100" s="322">
        <v>2</v>
      </c>
      <c r="AK1100" s="319" t="s">
        <v>1709</v>
      </c>
      <c r="AL1100" s="323" t="s">
        <v>1877</v>
      </c>
      <c r="AM1100" s="319" t="s">
        <v>3761</v>
      </c>
      <c r="AN1100" s="319" t="s">
        <v>3762</v>
      </c>
      <c r="AO1100" s="319" t="s">
        <v>1633</v>
      </c>
      <c r="AP1100" s="183" t="s">
        <v>1880</v>
      </c>
      <c r="AQ1100" s="183" t="s">
        <v>2113</v>
      </c>
      <c r="AS1100" s="183" t="s">
        <v>1641</v>
      </c>
      <c r="AT1100" s="183" t="s">
        <v>1817</v>
      </c>
      <c r="AU1100" s="183" t="str">
        <f t="shared" si="34"/>
        <v>BP1</v>
      </c>
      <c r="AV1100" s="324">
        <f t="shared" si="35"/>
        <v>35475</v>
      </c>
    </row>
    <row r="1101" spans="1:48" x14ac:dyDescent="0.25">
      <c r="A1101" s="319" t="s">
        <v>1867</v>
      </c>
      <c r="B1101" s="319" t="s">
        <v>1833</v>
      </c>
      <c r="C1101" s="319" t="s">
        <v>1868</v>
      </c>
      <c r="D1101" s="319" t="s">
        <v>1869</v>
      </c>
      <c r="E1101" s="320">
        <v>45764</v>
      </c>
      <c r="F1101" s="319" t="s">
        <v>4033</v>
      </c>
      <c r="G1101" s="319" t="s">
        <v>1633</v>
      </c>
      <c r="H1101" s="319" t="s">
        <v>3295</v>
      </c>
      <c r="I1101" s="319" t="s">
        <v>4034</v>
      </c>
      <c r="J1101" s="319" t="s">
        <v>1633</v>
      </c>
      <c r="K1101" s="319" t="s">
        <v>1635</v>
      </c>
      <c r="L1101" s="320">
        <v>45764</v>
      </c>
      <c r="M1101" s="319" t="s">
        <v>2652</v>
      </c>
      <c r="N1101" s="319" t="s">
        <v>1633</v>
      </c>
      <c r="O1101" s="320"/>
      <c r="P1101" s="319" t="s">
        <v>3641</v>
      </c>
      <c r="Q1101" s="319" t="s">
        <v>89</v>
      </c>
      <c r="R1101" s="321">
        <v>0.56000000000000005</v>
      </c>
      <c r="S1101" s="319" t="s">
        <v>89</v>
      </c>
      <c r="T1101" s="321">
        <v>0.56000000000000005</v>
      </c>
      <c r="U1101" s="319" t="s">
        <v>328</v>
      </c>
      <c r="V1101" s="319" t="s">
        <v>93</v>
      </c>
      <c r="W1101" s="319" t="s">
        <v>1633</v>
      </c>
      <c r="X1101" s="319" t="s">
        <v>1633</v>
      </c>
      <c r="Y1101" s="319" t="s">
        <v>1633</v>
      </c>
      <c r="Z1101" s="319" t="s">
        <v>1633</v>
      </c>
      <c r="AA1101" s="319" t="s">
        <v>1874</v>
      </c>
      <c r="AB1101" s="319" t="s">
        <v>1633</v>
      </c>
      <c r="AC1101" s="320">
        <v>45764</v>
      </c>
      <c r="AD1101" s="319"/>
      <c r="AE1101" s="319"/>
      <c r="AF1101" s="319" t="s">
        <v>1633</v>
      </c>
      <c r="AG1101" s="319" t="s">
        <v>1633</v>
      </c>
      <c r="AH1101" s="319" t="s">
        <v>3642</v>
      </c>
      <c r="AI1101" s="319" t="s">
        <v>3643</v>
      </c>
      <c r="AJ1101" s="322">
        <v>2</v>
      </c>
      <c r="AK1101" s="319" t="s">
        <v>1709</v>
      </c>
      <c r="AL1101" s="323" t="s">
        <v>1877</v>
      </c>
      <c r="AM1101" s="319" t="s">
        <v>3316</v>
      </c>
      <c r="AN1101" s="319" t="s">
        <v>3317</v>
      </c>
      <c r="AO1101" s="319" t="s">
        <v>1633</v>
      </c>
      <c r="AP1101" s="183" t="s">
        <v>1880</v>
      </c>
      <c r="AQ1101" s="183" t="s">
        <v>2113</v>
      </c>
      <c r="AS1101" s="183" t="s">
        <v>1634</v>
      </c>
      <c r="AT1101" s="183" t="s">
        <v>1817</v>
      </c>
      <c r="AU1101" s="183" t="str">
        <f t="shared" si="34"/>
        <v>BP1</v>
      </c>
      <c r="AV1101" s="324">
        <f t="shared" si="35"/>
        <v>9240</v>
      </c>
    </row>
    <row r="1102" spans="1:48" x14ac:dyDescent="0.25">
      <c r="A1102" s="319" t="s">
        <v>1867</v>
      </c>
      <c r="B1102" s="319" t="s">
        <v>1833</v>
      </c>
      <c r="C1102" s="319" t="s">
        <v>1868</v>
      </c>
      <c r="D1102" s="319" t="s">
        <v>1869</v>
      </c>
      <c r="E1102" s="320">
        <v>45769</v>
      </c>
      <c r="F1102" s="319" t="s">
        <v>3743</v>
      </c>
      <c r="G1102" s="319" t="s">
        <v>1633</v>
      </c>
      <c r="H1102" s="319" t="s">
        <v>3295</v>
      </c>
      <c r="I1102" s="319" t="s">
        <v>4030</v>
      </c>
      <c r="J1102" s="319" t="s">
        <v>1633</v>
      </c>
      <c r="K1102" s="319" t="s">
        <v>1635</v>
      </c>
      <c r="L1102" s="320">
        <v>45769</v>
      </c>
      <c r="M1102" s="319" t="s">
        <v>2799</v>
      </c>
      <c r="N1102" s="319" t="s">
        <v>1633</v>
      </c>
      <c r="O1102" s="320"/>
      <c r="P1102" s="319" t="s">
        <v>3641</v>
      </c>
      <c r="Q1102" s="319" t="s">
        <v>89</v>
      </c>
      <c r="R1102" s="321">
        <v>6.33</v>
      </c>
      <c r="S1102" s="319" t="s">
        <v>89</v>
      </c>
      <c r="T1102" s="321">
        <v>6.33</v>
      </c>
      <c r="U1102" s="319" t="s">
        <v>328</v>
      </c>
      <c r="V1102" s="319" t="s">
        <v>93</v>
      </c>
      <c r="W1102" s="319" t="s">
        <v>1633</v>
      </c>
      <c r="X1102" s="319" t="s">
        <v>1633</v>
      </c>
      <c r="Y1102" s="319" t="s">
        <v>1633</v>
      </c>
      <c r="Z1102" s="319" t="s">
        <v>1633</v>
      </c>
      <c r="AA1102" s="319" t="s">
        <v>1874</v>
      </c>
      <c r="AB1102" s="319" t="s">
        <v>1633</v>
      </c>
      <c r="AC1102" s="320">
        <v>45769</v>
      </c>
      <c r="AD1102" s="319"/>
      <c r="AE1102" s="319"/>
      <c r="AF1102" s="319" t="s">
        <v>1633</v>
      </c>
      <c r="AG1102" s="319" t="s">
        <v>1633</v>
      </c>
      <c r="AH1102" s="319" t="s">
        <v>3642</v>
      </c>
      <c r="AI1102" s="319" t="s">
        <v>3643</v>
      </c>
      <c r="AJ1102" s="322">
        <v>2</v>
      </c>
      <c r="AK1102" s="319" t="s">
        <v>2039</v>
      </c>
      <c r="AL1102" s="323" t="s">
        <v>1877</v>
      </c>
      <c r="AM1102" s="319" t="s">
        <v>2059</v>
      </c>
      <c r="AN1102" s="319" t="s">
        <v>2060</v>
      </c>
      <c r="AO1102" s="319" t="s">
        <v>1633</v>
      </c>
      <c r="AP1102" s="183" t="s">
        <v>1880</v>
      </c>
      <c r="AQ1102" s="183" t="s">
        <v>2113</v>
      </c>
      <c r="AS1102" s="183" t="s">
        <v>1634</v>
      </c>
      <c r="AT1102" s="183" t="s">
        <v>1817</v>
      </c>
      <c r="AU1102" s="183" t="str">
        <f t="shared" si="34"/>
        <v>BP1</v>
      </c>
      <c r="AV1102" s="324">
        <f t="shared" si="35"/>
        <v>104445</v>
      </c>
    </row>
    <row r="1103" spans="1:48" x14ac:dyDescent="0.25">
      <c r="A1103" s="319" t="s">
        <v>1867</v>
      </c>
      <c r="B1103" s="319" t="s">
        <v>1833</v>
      </c>
      <c r="C1103" s="319" t="s">
        <v>1868</v>
      </c>
      <c r="D1103" s="319" t="s">
        <v>1869</v>
      </c>
      <c r="E1103" s="320">
        <v>45769</v>
      </c>
      <c r="F1103" s="319" t="s">
        <v>3743</v>
      </c>
      <c r="G1103" s="319" t="s">
        <v>1633</v>
      </c>
      <c r="H1103" s="319" t="s">
        <v>3295</v>
      </c>
      <c r="I1103" s="319" t="s">
        <v>4030</v>
      </c>
      <c r="J1103" s="319" t="s">
        <v>1633</v>
      </c>
      <c r="K1103" s="319" t="s">
        <v>1635</v>
      </c>
      <c r="L1103" s="320">
        <v>45769</v>
      </c>
      <c r="M1103" s="319" t="s">
        <v>2799</v>
      </c>
      <c r="N1103" s="319" t="s">
        <v>1633</v>
      </c>
      <c r="O1103" s="320"/>
      <c r="P1103" s="319" t="s">
        <v>3641</v>
      </c>
      <c r="Q1103" s="319" t="s">
        <v>89</v>
      </c>
      <c r="R1103" s="321">
        <v>6.29</v>
      </c>
      <c r="S1103" s="319" t="s">
        <v>89</v>
      </c>
      <c r="T1103" s="321">
        <v>6.29</v>
      </c>
      <c r="U1103" s="319" t="s">
        <v>328</v>
      </c>
      <c r="V1103" s="319" t="s">
        <v>93</v>
      </c>
      <c r="W1103" s="319" t="s">
        <v>1633</v>
      </c>
      <c r="X1103" s="319" t="s">
        <v>1633</v>
      </c>
      <c r="Y1103" s="319" t="s">
        <v>1633</v>
      </c>
      <c r="Z1103" s="319" t="s">
        <v>1633</v>
      </c>
      <c r="AA1103" s="319" t="s">
        <v>1874</v>
      </c>
      <c r="AB1103" s="319" t="s">
        <v>1633</v>
      </c>
      <c r="AC1103" s="320">
        <v>45769</v>
      </c>
      <c r="AD1103" s="319"/>
      <c r="AE1103" s="319"/>
      <c r="AF1103" s="319" t="s">
        <v>1633</v>
      </c>
      <c r="AG1103" s="319" t="s">
        <v>1633</v>
      </c>
      <c r="AH1103" s="319" t="s">
        <v>3642</v>
      </c>
      <c r="AI1103" s="319" t="s">
        <v>3643</v>
      </c>
      <c r="AJ1103" s="322">
        <v>2</v>
      </c>
      <c r="AK1103" s="319" t="s">
        <v>2039</v>
      </c>
      <c r="AL1103" s="323" t="s">
        <v>1877</v>
      </c>
      <c r="AM1103" s="319" t="s">
        <v>2054</v>
      </c>
      <c r="AN1103" s="319" t="s">
        <v>2055</v>
      </c>
      <c r="AO1103" s="319" t="s">
        <v>1633</v>
      </c>
      <c r="AP1103" s="183" t="s">
        <v>1880</v>
      </c>
      <c r="AQ1103" s="183" t="s">
        <v>2113</v>
      </c>
      <c r="AS1103" s="183" t="s">
        <v>1634</v>
      </c>
      <c r="AT1103" s="183" t="s">
        <v>1817</v>
      </c>
      <c r="AU1103" s="183" t="str">
        <f t="shared" si="34"/>
        <v>BP1</v>
      </c>
      <c r="AV1103" s="324">
        <f t="shared" si="35"/>
        <v>103785</v>
      </c>
    </row>
    <row r="1104" spans="1:48" x14ac:dyDescent="0.25">
      <c r="A1104" s="319" t="s">
        <v>1867</v>
      </c>
      <c r="B1104" s="319" t="s">
        <v>1833</v>
      </c>
      <c r="C1104" s="319" t="s">
        <v>1868</v>
      </c>
      <c r="D1104" s="319" t="s">
        <v>1869</v>
      </c>
      <c r="E1104" s="320">
        <v>45769</v>
      </c>
      <c r="F1104" s="319" t="s">
        <v>3743</v>
      </c>
      <c r="G1104" s="319" t="s">
        <v>1633</v>
      </c>
      <c r="H1104" s="319" t="s">
        <v>3295</v>
      </c>
      <c r="I1104" s="319" t="s">
        <v>4031</v>
      </c>
      <c r="J1104" s="319" t="s">
        <v>1633</v>
      </c>
      <c r="K1104" s="319" t="s">
        <v>1635</v>
      </c>
      <c r="L1104" s="320">
        <v>45769</v>
      </c>
      <c r="M1104" s="319" t="s">
        <v>2799</v>
      </c>
      <c r="N1104" s="319" t="s">
        <v>1633</v>
      </c>
      <c r="O1104" s="320"/>
      <c r="P1104" s="319" t="s">
        <v>3641</v>
      </c>
      <c r="Q1104" s="319" t="s">
        <v>89</v>
      </c>
      <c r="R1104" s="321">
        <v>-6.33</v>
      </c>
      <c r="S1104" s="319" t="s">
        <v>89</v>
      </c>
      <c r="T1104" s="321">
        <v>-6.33</v>
      </c>
      <c r="U1104" s="319" t="s">
        <v>328</v>
      </c>
      <c r="V1104" s="319" t="s">
        <v>93</v>
      </c>
      <c r="W1104" s="319" t="s">
        <v>1633</v>
      </c>
      <c r="X1104" s="319" t="s">
        <v>1633</v>
      </c>
      <c r="Y1104" s="319" t="s">
        <v>1633</v>
      </c>
      <c r="Z1104" s="319" t="s">
        <v>1633</v>
      </c>
      <c r="AA1104" s="319" t="s">
        <v>1874</v>
      </c>
      <c r="AB1104" s="319" t="s">
        <v>1633</v>
      </c>
      <c r="AC1104" s="320">
        <v>45769</v>
      </c>
      <c r="AD1104" s="319"/>
      <c r="AE1104" s="319"/>
      <c r="AF1104" s="319" t="s">
        <v>1633</v>
      </c>
      <c r="AG1104" s="319" t="s">
        <v>1633</v>
      </c>
      <c r="AH1104" s="319" t="s">
        <v>3642</v>
      </c>
      <c r="AI1104" s="319" t="s">
        <v>3643</v>
      </c>
      <c r="AJ1104" s="322">
        <v>-2</v>
      </c>
      <c r="AK1104" s="319" t="s">
        <v>2039</v>
      </c>
      <c r="AL1104" s="323" t="s">
        <v>1931</v>
      </c>
      <c r="AM1104" s="319" t="s">
        <v>2059</v>
      </c>
      <c r="AN1104" s="319" t="s">
        <v>2060</v>
      </c>
      <c r="AO1104" s="319" t="s">
        <v>1633</v>
      </c>
      <c r="AP1104" s="183" t="s">
        <v>1880</v>
      </c>
      <c r="AQ1104" s="183" t="s">
        <v>2113</v>
      </c>
      <c r="AS1104" s="183" t="s">
        <v>1634</v>
      </c>
      <c r="AT1104" s="183" t="s">
        <v>1817</v>
      </c>
      <c r="AU1104" s="183" t="str">
        <f t="shared" si="34"/>
        <v>BP1</v>
      </c>
      <c r="AV1104" s="324">
        <f t="shared" si="35"/>
        <v>-104445</v>
      </c>
    </row>
    <row r="1105" spans="1:48" x14ac:dyDescent="0.25">
      <c r="A1105" s="319" t="s">
        <v>1867</v>
      </c>
      <c r="B1105" s="319" t="s">
        <v>1833</v>
      </c>
      <c r="C1105" s="319" t="s">
        <v>1868</v>
      </c>
      <c r="D1105" s="319" t="s">
        <v>1869</v>
      </c>
      <c r="E1105" s="320">
        <v>45769</v>
      </c>
      <c r="F1105" s="319" t="s">
        <v>3743</v>
      </c>
      <c r="G1105" s="319" t="s">
        <v>1633</v>
      </c>
      <c r="H1105" s="319" t="s">
        <v>3295</v>
      </c>
      <c r="I1105" s="319" t="s">
        <v>4031</v>
      </c>
      <c r="J1105" s="319" t="s">
        <v>1633</v>
      </c>
      <c r="K1105" s="319" t="s">
        <v>1635</v>
      </c>
      <c r="L1105" s="320">
        <v>45769</v>
      </c>
      <c r="M1105" s="319" t="s">
        <v>2799</v>
      </c>
      <c r="N1105" s="319" t="s">
        <v>1633</v>
      </c>
      <c r="O1105" s="320"/>
      <c r="P1105" s="319" t="s">
        <v>3641</v>
      </c>
      <c r="Q1105" s="319" t="s">
        <v>89</v>
      </c>
      <c r="R1105" s="321">
        <v>-6.29</v>
      </c>
      <c r="S1105" s="319" t="s">
        <v>89</v>
      </c>
      <c r="T1105" s="321">
        <v>-6.29</v>
      </c>
      <c r="U1105" s="319" t="s">
        <v>328</v>
      </c>
      <c r="V1105" s="319" t="s">
        <v>93</v>
      </c>
      <c r="W1105" s="319" t="s">
        <v>1633</v>
      </c>
      <c r="X1105" s="319" t="s">
        <v>1633</v>
      </c>
      <c r="Y1105" s="319" t="s">
        <v>1633</v>
      </c>
      <c r="Z1105" s="319" t="s">
        <v>1633</v>
      </c>
      <c r="AA1105" s="319" t="s">
        <v>1874</v>
      </c>
      <c r="AB1105" s="319" t="s">
        <v>1633</v>
      </c>
      <c r="AC1105" s="320">
        <v>45769</v>
      </c>
      <c r="AD1105" s="319"/>
      <c r="AE1105" s="319"/>
      <c r="AF1105" s="319" t="s">
        <v>1633</v>
      </c>
      <c r="AG1105" s="319" t="s">
        <v>1633</v>
      </c>
      <c r="AH1105" s="319" t="s">
        <v>3642</v>
      </c>
      <c r="AI1105" s="319" t="s">
        <v>3643</v>
      </c>
      <c r="AJ1105" s="322">
        <v>-2</v>
      </c>
      <c r="AK1105" s="319" t="s">
        <v>2039</v>
      </c>
      <c r="AL1105" s="323" t="s">
        <v>1931</v>
      </c>
      <c r="AM1105" s="319" t="s">
        <v>2054</v>
      </c>
      <c r="AN1105" s="319" t="s">
        <v>2055</v>
      </c>
      <c r="AO1105" s="319" t="s">
        <v>1633</v>
      </c>
      <c r="AP1105" s="183" t="s">
        <v>1880</v>
      </c>
      <c r="AQ1105" s="183" t="s">
        <v>2113</v>
      </c>
      <c r="AS1105" s="183" t="s">
        <v>1634</v>
      </c>
      <c r="AT1105" s="183" t="s">
        <v>1817</v>
      </c>
      <c r="AU1105" s="183" t="str">
        <f t="shared" si="34"/>
        <v>BP1</v>
      </c>
      <c r="AV1105" s="324">
        <f t="shared" si="35"/>
        <v>-103785</v>
      </c>
    </row>
    <row r="1106" spans="1:48" x14ac:dyDescent="0.25">
      <c r="A1106" s="319" t="s">
        <v>1867</v>
      </c>
      <c r="B1106" s="319" t="s">
        <v>1833</v>
      </c>
      <c r="C1106" s="319" t="s">
        <v>1868</v>
      </c>
      <c r="D1106" s="319" t="s">
        <v>1869</v>
      </c>
      <c r="E1106" s="320">
        <v>45769</v>
      </c>
      <c r="F1106" s="319" t="s">
        <v>3743</v>
      </c>
      <c r="G1106" s="319" t="s">
        <v>1633</v>
      </c>
      <c r="H1106" s="319" t="s">
        <v>3295</v>
      </c>
      <c r="I1106" s="319" t="s">
        <v>4032</v>
      </c>
      <c r="J1106" s="319" t="s">
        <v>1633</v>
      </c>
      <c r="K1106" s="319" t="s">
        <v>1635</v>
      </c>
      <c r="L1106" s="320">
        <v>45769</v>
      </c>
      <c r="M1106" s="319" t="s">
        <v>2799</v>
      </c>
      <c r="N1106" s="319" t="s">
        <v>1633</v>
      </c>
      <c r="O1106" s="320"/>
      <c r="P1106" s="319" t="s">
        <v>3641</v>
      </c>
      <c r="Q1106" s="319" t="s">
        <v>89</v>
      </c>
      <c r="R1106" s="321">
        <v>6.33</v>
      </c>
      <c r="S1106" s="319" t="s">
        <v>89</v>
      </c>
      <c r="T1106" s="321">
        <v>6.33</v>
      </c>
      <c r="U1106" s="319" t="s">
        <v>328</v>
      </c>
      <c r="V1106" s="319" t="s">
        <v>93</v>
      </c>
      <c r="W1106" s="319" t="s">
        <v>1633</v>
      </c>
      <c r="X1106" s="319" t="s">
        <v>1633</v>
      </c>
      <c r="Y1106" s="319" t="s">
        <v>1633</v>
      </c>
      <c r="Z1106" s="319" t="s">
        <v>1633</v>
      </c>
      <c r="AA1106" s="319" t="s">
        <v>1874</v>
      </c>
      <c r="AB1106" s="319" t="s">
        <v>1633</v>
      </c>
      <c r="AC1106" s="320">
        <v>45769</v>
      </c>
      <c r="AD1106" s="319"/>
      <c r="AE1106" s="319"/>
      <c r="AF1106" s="319" t="s">
        <v>1633</v>
      </c>
      <c r="AG1106" s="319" t="s">
        <v>1633</v>
      </c>
      <c r="AH1106" s="319" t="s">
        <v>3642</v>
      </c>
      <c r="AI1106" s="319" t="s">
        <v>3643</v>
      </c>
      <c r="AJ1106" s="322">
        <v>2</v>
      </c>
      <c r="AK1106" s="319" t="s">
        <v>2039</v>
      </c>
      <c r="AL1106" s="323" t="s">
        <v>1877</v>
      </c>
      <c r="AM1106" s="319" t="s">
        <v>2059</v>
      </c>
      <c r="AN1106" s="319" t="s">
        <v>2060</v>
      </c>
      <c r="AO1106" s="319" t="s">
        <v>1633</v>
      </c>
      <c r="AP1106" s="183" t="s">
        <v>1880</v>
      </c>
      <c r="AQ1106" s="183" t="s">
        <v>2113</v>
      </c>
      <c r="AS1106" s="183" t="s">
        <v>1634</v>
      </c>
      <c r="AT1106" s="183" t="s">
        <v>1817</v>
      </c>
      <c r="AU1106" s="183" t="str">
        <f t="shared" si="34"/>
        <v>BP1</v>
      </c>
      <c r="AV1106" s="324">
        <f t="shared" si="35"/>
        <v>104445</v>
      </c>
    </row>
    <row r="1107" spans="1:48" x14ac:dyDescent="0.25">
      <c r="A1107" s="319" t="s">
        <v>1867</v>
      </c>
      <c r="B1107" s="319" t="s">
        <v>1833</v>
      </c>
      <c r="C1107" s="319" t="s">
        <v>1868</v>
      </c>
      <c r="D1107" s="319" t="s">
        <v>1869</v>
      </c>
      <c r="E1107" s="320">
        <v>45769</v>
      </c>
      <c r="F1107" s="319" t="s">
        <v>3743</v>
      </c>
      <c r="G1107" s="319" t="s">
        <v>1633</v>
      </c>
      <c r="H1107" s="319" t="s">
        <v>3295</v>
      </c>
      <c r="I1107" s="319" t="s">
        <v>4032</v>
      </c>
      <c r="J1107" s="319" t="s">
        <v>1633</v>
      </c>
      <c r="K1107" s="319" t="s">
        <v>1635</v>
      </c>
      <c r="L1107" s="320">
        <v>45769</v>
      </c>
      <c r="M1107" s="319" t="s">
        <v>2799</v>
      </c>
      <c r="N1107" s="319" t="s">
        <v>1633</v>
      </c>
      <c r="O1107" s="320"/>
      <c r="P1107" s="319" t="s">
        <v>3641</v>
      </c>
      <c r="Q1107" s="319" t="s">
        <v>89</v>
      </c>
      <c r="R1107" s="321">
        <v>6.29</v>
      </c>
      <c r="S1107" s="319" t="s">
        <v>89</v>
      </c>
      <c r="T1107" s="321">
        <v>6.29</v>
      </c>
      <c r="U1107" s="319" t="s">
        <v>328</v>
      </c>
      <c r="V1107" s="319" t="s">
        <v>93</v>
      </c>
      <c r="W1107" s="319" t="s">
        <v>1633</v>
      </c>
      <c r="X1107" s="319" t="s">
        <v>1633</v>
      </c>
      <c r="Y1107" s="319" t="s">
        <v>1633</v>
      </c>
      <c r="Z1107" s="319" t="s">
        <v>1633</v>
      </c>
      <c r="AA1107" s="319" t="s">
        <v>1874</v>
      </c>
      <c r="AB1107" s="319" t="s">
        <v>1633</v>
      </c>
      <c r="AC1107" s="320">
        <v>45769</v>
      </c>
      <c r="AD1107" s="319"/>
      <c r="AE1107" s="319"/>
      <c r="AF1107" s="319" t="s">
        <v>1633</v>
      </c>
      <c r="AG1107" s="319" t="s">
        <v>1633</v>
      </c>
      <c r="AH1107" s="319" t="s">
        <v>3642</v>
      </c>
      <c r="AI1107" s="319" t="s">
        <v>3643</v>
      </c>
      <c r="AJ1107" s="322">
        <v>2</v>
      </c>
      <c r="AK1107" s="319" t="s">
        <v>2039</v>
      </c>
      <c r="AL1107" s="323" t="s">
        <v>1877</v>
      </c>
      <c r="AM1107" s="319" t="s">
        <v>2054</v>
      </c>
      <c r="AN1107" s="319" t="s">
        <v>2055</v>
      </c>
      <c r="AO1107" s="319" t="s">
        <v>1633</v>
      </c>
      <c r="AP1107" s="183" t="s">
        <v>1880</v>
      </c>
      <c r="AQ1107" s="183" t="s">
        <v>2113</v>
      </c>
      <c r="AS1107" s="183" t="s">
        <v>1634</v>
      </c>
      <c r="AT1107" s="183" t="s">
        <v>1817</v>
      </c>
      <c r="AU1107" s="183" t="str">
        <f t="shared" si="34"/>
        <v>BP1</v>
      </c>
      <c r="AV1107" s="324">
        <f t="shared" si="35"/>
        <v>103785</v>
      </c>
    </row>
    <row r="1108" spans="1:48" x14ac:dyDescent="0.25">
      <c r="A1108" s="319" t="s">
        <v>1867</v>
      </c>
      <c r="B1108" s="319" t="s">
        <v>1833</v>
      </c>
      <c r="C1108" s="319" t="s">
        <v>1868</v>
      </c>
      <c r="D1108" s="319" t="s">
        <v>1869</v>
      </c>
      <c r="E1108" s="320">
        <v>45761</v>
      </c>
      <c r="F1108" s="319" t="s">
        <v>4035</v>
      </c>
      <c r="G1108" s="319" t="s">
        <v>1633</v>
      </c>
      <c r="H1108" s="319" t="s">
        <v>3295</v>
      </c>
      <c r="I1108" s="319" t="s">
        <v>4036</v>
      </c>
      <c r="J1108" s="319" t="s">
        <v>1633</v>
      </c>
      <c r="K1108" s="319" t="s">
        <v>1635</v>
      </c>
      <c r="L1108" s="320">
        <v>45761</v>
      </c>
      <c r="M1108" s="319" t="s">
        <v>2649</v>
      </c>
      <c r="N1108" s="319" t="s">
        <v>1633</v>
      </c>
      <c r="O1108" s="320"/>
      <c r="P1108" s="319" t="s">
        <v>3641</v>
      </c>
      <c r="Q1108" s="319" t="s">
        <v>89</v>
      </c>
      <c r="R1108" s="321">
        <v>42.23</v>
      </c>
      <c r="S1108" s="319" t="s">
        <v>89</v>
      </c>
      <c r="T1108" s="321">
        <v>42.23</v>
      </c>
      <c r="U1108" s="319" t="s">
        <v>328</v>
      </c>
      <c r="V1108" s="319" t="s">
        <v>93</v>
      </c>
      <c r="W1108" s="319" t="s">
        <v>1633</v>
      </c>
      <c r="X1108" s="319" t="s">
        <v>1633</v>
      </c>
      <c r="Y1108" s="319" t="s">
        <v>1633</v>
      </c>
      <c r="Z1108" s="319" t="s">
        <v>1633</v>
      </c>
      <c r="AA1108" s="319" t="s">
        <v>1874</v>
      </c>
      <c r="AB1108" s="319" t="s">
        <v>1633</v>
      </c>
      <c r="AC1108" s="320">
        <v>45761</v>
      </c>
      <c r="AD1108" s="319"/>
      <c r="AE1108" s="319"/>
      <c r="AF1108" s="319" t="s">
        <v>1633</v>
      </c>
      <c r="AG1108" s="319" t="s">
        <v>1633</v>
      </c>
      <c r="AH1108" s="319" t="s">
        <v>3642</v>
      </c>
      <c r="AI1108" s="319" t="s">
        <v>3643</v>
      </c>
      <c r="AJ1108" s="322">
        <v>1</v>
      </c>
      <c r="AK1108" s="319" t="s">
        <v>2432</v>
      </c>
      <c r="AL1108" s="323" t="s">
        <v>1877</v>
      </c>
      <c r="AM1108" s="319" t="s">
        <v>3715</v>
      </c>
      <c r="AN1108" s="319" t="s">
        <v>3716</v>
      </c>
      <c r="AO1108" s="319" t="s">
        <v>1633</v>
      </c>
      <c r="AP1108" s="183" t="s">
        <v>1880</v>
      </c>
      <c r="AQ1108" s="183" t="s">
        <v>2113</v>
      </c>
      <c r="AS1108" s="183" t="s">
        <v>1634</v>
      </c>
      <c r="AT1108" s="183" t="s">
        <v>1817</v>
      </c>
      <c r="AU1108" s="183" t="str">
        <f t="shared" si="34"/>
        <v>BP1</v>
      </c>
      <c r="AV1108" s="324">
        <f t="shared" si="35"/>
        <v>696795</v>
      </c>
    </row>
    <row r="1109" spans="1:48" x14ac:dyDescent="0.25">
      <c r="A1109" s="319" t="s">
        <v>1867</v>
      </c>
      <c r="B1109" s="319" t="s">
        <v>1833</v>
      </c>
      <c r="C1109" s="319" t="s">
        <v>1868</v>
      </c>
      <c r="D1109" s="319" t="s">
        <v>1869</v>
      </c>
      <c r="E1109" s="320">
        <v>45756</v>
      </c>
      <c r="F1109" s="319" t="s">
        <v>4037</v>
      </c>
      <c r="G1109" s="319" t="s">
        <v>1633</v>
      </c>
      <c r="H1109" s="319" t="s">
        <v>3280</v>
      </c>
      <c r="I1109" s="319" t="s">
        <v>4038</v>
      </c>
      <c r="J1109" s="319" t="s">
        <v>1633</v>
      </c>
      <c r="K1109" s="319" t="s">
        <v>644</v>
      </c>
      <c r="L1109" s="320">
        <v>45756</v>
      </c>
      <c r="M1109" s="319" t="s">
        <v>2644</v>
      </c>
      <c r="N1109" s="319" t="s">
        <v>1633</v>
      </c>
      <c r="O1109" s="320"/>
      <c r="P1109" s="319" t="s">
        <v>3641</v>
      </c>
      <c r="Q1109" s="319" t="s">
        <v>89</v>
      </c>
      <c r="R1109" s="321">
        <v>288.39</v>
      </c>
      <c r="S1109" s="319" t="s">
        <v>89</v>
      </c>
      <c r="T1109" s="321">
        <v>288.39</v>
      </c>
      <c r="U1109" s="319" t="s">
        <v>328</v>
      </c>
      <c r="V1109" s="319" t="s">
        <v>93</v>
      </c>
      <c r="W1109" s="319" t="s">
        <v>1633</v>
      </c>
      <c r="X1109" s="319" t="s">
        <v>1633</v>
      </c>
      <c r="Y1109" s="319" t="s">
        <v>1633</v>
      </c>
      <c r="Z1109" s="319" t="s">
        <v>1633</v>
      </c>
      <c r="AA1109" s="319" t="s">
        <v>1874</v>
      </c>
      <c r="AB1109" s="319" t="s">
        <v>1633</v>
      </c>
      <c r="AC1109" s="320">
        <v>45756</v>
      </c>
      <c r="AD1109" s="319"/>
      <c r="AE1109" s="319"/>
      <c r="AF1109" s="319" t="s">
        <v>1633</v>
      </c>
      <c r="AG1109" s="319" t="s">
        <v>1633</v>
      </c>
      <c r="AH1109" s="319" t="s">
        <v>3642</v>
      </c>
      <c r="AI1109" s="319" t="s">
        <v>3643</v>
      </c>
      <c r="AJ1109" s="322">
        <v>1</v>
      </c>
      <c r="AK1109" s="319" t="s">
        <v>1709</v>
      </c>
      <c r="AL1109" s="323" t="s">
        <v>1877</v>
      </c>
      <c r="AM1109" s="319" t="s">
        <v>3390</v>
      </c>
      <c r="AN1109" s="319" t="s">
        <v>3391</v>
      </c>
      <c r="AO1109" s="319" t="s">
        <v>1633</v>
      </c>
      <c r="AP1109" s="183" t="s">
        <v>1880</v>
      </c>
      <c r="AQ1109" s="183" t="s">
        <v>2113</v>
      </c>
      <c r="AS1109" s="183" t="s">
        <v>1641</v>
      </c>
      <c r="AT1109" s="183" t="s">
        <v>1817</v>
      </c>
      <c r="AU1109" s="183" t="str">
        <f t="shared" si="34"/>
        <v>BP1</v>
      </c>
      <c r="AV1109" s="324">
        <f t="shared" si="35"/>
        <v>4758435</v>
      </c>
    </row>
    <row r="1110" spans="1:48" x14ac:dyDescent="0.25">
      <c r="A1110" s="319" t="s">
        <v>1867</v>
      </c>
      <c r="B1110" s="319" t="s">
        <v>1833</v>
      </c>
      <c r="C1110" s="319" t="s">
        <v>1868</v>
      </c>
      <c r="D1110" s="319" t="s">
        <v>1869</v>
      </c>
      <c r="E1110" s="320">
        <v>45768</v>
      </c>
      <c r="F1110" s="319" t="s">
        <v>4039</v>
      </c>
      <c r="G1110" s="319" t="s">
        <v>1633</v>
      </c>
      <c r="H1110" s="319" t="s">
        <v>3280</v>
      </c>
      <c r="I1110" s="319" t="s">
        <v>4040</v>
      </c>
      <c r="J1110" s="319" t="s">
        <v>1633</v>
      </c>
      <c r="K1110" s="319" t="s">
        <v>644</v>
      </c>
      <c r="L1110" s="320">
        <v>45768</v>
      </c>
      <c r="M1110" s="319" t="s">
        <v>2782</v>
      </c>
      <c r="N1110" s="319" t="s">
        <v>1633</v>
      </c>
      <c r="O1110" s="320"/>
      <c r="P1110" s="319" t="s">
        <v>3641</v>
      </c>
      <c r="Q1110" s="319" t="s">
        <v>89</v>
      </c>
      <c r="R1110" s="321">
        <v>25.1</v>
      </c>
      <c r="S1110" s="319" t="s">
        <v>89</v>
      </c>
      <c r="T1110" s="321">
        <v>25.1</v>
      </c>
      <c r="U1110" s="319" t="s">
        <v>328</v>
      </c>
      <c r="V1110" s="319" t="s">
        <v>93</v>
      </c>
      <c r="W1110" s="319" t="s">
        <v>1633</v>
      </c>
      <c r="X1110" s="319" t="s">
        <v>1633</v>
      </c>
      <c r="Y1110" s="319" t="s">
        <v>1633</v>
      </c>
      <c r="Z1110" s="319" t="s">
        <v>1633</v>
      </c>
      <c r="AA1110" s="319" t="s">
        <v>1874</v>
      </c>
      <c r="AB1110" s="319" t="s">
        <v>1633</v>
      </c>
      <c r="AC1110" s="320">
        <v>45768</v>
      </c>
      <c r="AD1110" s="319"/>
      <c r="AE1110" s="319"/>
      <c r="AF1110" s="319" t="s">
        <v>1633</v>
      </c>
      <c r="AG1110" s="319" t="s">
        <v>1633</v>
      </c>
      <c r="AH1110" s="319" t="s">
        <v>3642</v>
      </c>
      <c r="AI1110" s="319" t="s">
        <v>3643</v>
      </c>
      <c r="AJ1110" s="322">
        <v>1</v>
      </c>
      <c r="AK1110" s="319" t="s">
        <v>1709</v>
      </c>
      <c r="AL1110" s="323" t="s">
        <v>1877</v>
      </c>
      <c r="AM1110" s="319" t="s">
        <v>4041</v>
      </c>
      <c r="AN1110" s="319" t="s">
        <v>4042</v>
      </c>
      <c r="AO1110" s="319" t="s">
        <v>1633</v>
      </c>
      <c r="AP1110" s="183" t="s">
        <v>1880</v>
      </c>
      <c r="AQ1110" s="183" t="s">
        <v>2113</v>
      </c>
      <c r="AS1110" s="183" t="s">
        <v>1641</v>
      </c>
      <c r="AT1110" s="183" t="s">
        <v>1817</v>
      </c>
      <c r="AU1110" s="183" t="str">
        <f t="shared" si="34"/>
        <v>BP1</v>
      </c>
      <c r="AV1110" s="324">
        <f t="shared" si="35"/>
        <v>414150</v>
      </c>
    </row>
    <row r="1111" spans="1:48" x14ac:dyDescent="0.25">
      <c r="A1111" s="319" t="s">
        <v>1867</v>
      </c>
      <c r="B1111" s="319" t="s">
        <v>1833</v>
      </c>
      <c r="C1111" s="319" t="s">
        <v>1868</v>
      </c>
      <c r="D1111" s="319" t="s">
        <v>1869</v>
      </c>
      <c r="E1111" s="320">
        <v>45758</v>
      </c>
      <c r="F1111" s="319" t="s">
        <v>4043</v>
      </c>
      <c r="G1111" s="319" t="s">
        <v>1633</v>
      </c>
      <c r="H1111" s="319" t="s">
        <v>3280</v>
      </c>
      <c r="I1111" s="319" t="s">
        <v>4044</v>
      </c>
      <c r="J1111" s="319" t="s">
        <v>1633</v>
      </c>
      <c r="K1111" s="319" t="s">
        <v>644</v>
      </c>
      <c r="L1111" s="320">
        <v>45758</v>
      </c>
      <c r="M1111" s="319" t="s">
        <v>2689</v>
      </c>
      <c r="N1111" s="319" t="s">
        <v>1633</v>
      </c>
      <c r="O1111" s="320"/>
      <c r="P1111" s="319" t="s">
        <v>3641</v>
      </c>
      <c r="Q1111" s="319" t="s">
        <v>89</v>
      </c>
      <c r="R1111" s="321">
        <v>96.51</v>
      </c>
      <c r="S1111" s="319" t="s">
        <v>89</v>
      </c>
      <c r="T1111" s="321">
        <v>96.51</v>
      </c>
      <c r="U1111" s="319" t="s">
        <v>328</v>
      </c>
      <c r="V1111" s="319" t="s">
        <v>93</v>
      </c>
      <c r="W1111" s="319" t="s">
        <v>1633</v>
      </c>
      <c r="X1111" s="319" t="s">
        <v>1633</v>
      </c>
      <c r="Y1111" s="319" t="s">
        <v>1633</v>
      </c>
      <c r="Z1111" s="319" t="s">
        <v>1633</v>
      </c>
      <c r="AA1111" s="319" t="s">
        <v>1874</v>
      </c>
      <c r="AB1111" s="319" t="s">
        <v>1633</v>
      </c>
      <c r="AC1111" s="320">
        <v>45758</v>
      </c>
      <c r="AD1111" s="319"/>
      <c r="AE1111" s="319"/>
      <c r="AF1111" s="319" t="s">
        <v>1633</v>
      </c>
      <c r="AG1111" s="319" t="s">
        <v>1633</v>
      </c>
      <c r="AH1111" s="319" t="s">
        <v>3642</v>
      </c>
      <c r="AI1111" s="319" t="s">
        <v>3643</v>
      </c>
      <c r="AJ1111" s="322">
        <v>10</v>
      </c>
      <c r="AK1111" s="319" t="s">
        <v>1709</v>
      </c>
      <c r="AL1111" s="323" t="s">
        <v>1877</v>
      </c>
      <c r="AM1111" s="319" t="s">
        <v>4045</v>
      </c>
      <c r="AN1111" s="319" t="s">
        <v>4046</v>
      </c>
      <c r="AO1111" s="319" t="s">
        <v>1633</v>
      </c>
      <c r="AP1111" s="183" t="s">
        <v>1880</v>
      </c>
      <c r="AQ1111" s="183" t="s">
        <v>2113</v>
      </c>
      <c r="AS1111" s="183" t="s">
        <v>1641</v>
      </c>
      <c r="AT1111" s="183" t="s">
        <v>1817</v>
      </c>
      <c r="AU1111" s="183" t="str">
        <f t="shared" si="34"/>
        <v>BP1</v>
      </c>
      <c r="AV1111" s="324">
        <f t="shared" si="35"/>
        <v>1592415</v>
      </c>
    </row>
    <row r="1112" spans="1:48" x14ac:dyDescent="0.25">
      <c r="A1112" s="319" t="s">
        <v>1867</v>
      </c>
      <c r="B1112" s="319" t="s">
        <v>1833</v>
      </c>
      <c r="C1112" s="319" t="s">
        <v>1868</v>
      </c>
      <c r="D1112" s="319" t="s">
        <v>1869</v>
      </c>
      <c r="E1112" s="320">
        <v>45757</v>
      </c>
      <c r="F1112" s="319" t="s">
        <v>4047</v>
      </c>
      <c r="G1112" s="319" t="s">
        <v>1633</v>
      </c>
      <c r="H1112" s="319" t="s">
        <v>3295</v>
      </c>
      <c r="I1112" s="319" t="s">
        <v>4048</v>
      </c>
      <c r="J1112" s="319" t="s">
        <v>1633</v>
      </c>
      <c r="K1112" s="319" t="s">
        <v>1635</v>
      </c>
      <c r="L1112" s="320">
        <v>45757</v>
      </c>
      <c r="M1112" s="319" t="s">
        <v>2703</v>
      </c>
      <c r="N1112" s="319" t="s">
        <v>1633</v>
      </c>
      <c r="O1112" s="320"/>
      <c r="P1112" s="319" t="s">
        <v>3641</v>
      </c>
      <c r="Q1112" s="319" t="s">
        <v>89</v>
      </c>
      <c r="R1112" s="321">
        <v>2.44</v>
      </c>
      <c r="S1112" s="319" t="s">
        <v>89</v>
      </c>
      <c r="T1112" s="321">
        <v>2.44</v>
      </c>
      <c r="U1112" s="319" t="s">
        <v>328</v>
      </c>
      <c r="V1112" s="319" t="s">
        <v>93</v>
      </c>
      <c r="W1112" s="319" t="s">
        <v>1633</v>
      </c>
      <c r="X1112" s="319" t="s">
        <v>1633</v>
      </c>
      <c r="Y1112" s="319" t="s">
        <v>1633</v>
      </c>
      <c r="Z1112" s="319" t="s">
        <v>1633</v>
      </c>
      <c r="AA1112" s="319" t="s">
        <v>1874</v>
      </c>
      <c r="AB1112" s="319" t="s">
        <v>1633</v>
      </c>
      <c r="AC1112" s="320">
        <v>45757</v>
      </c>
      <c r="AD1112" s="319"/>
      <c r="AE1112" s="319"/>
      <c r="AF1112" s="319" t="s">
        <v>1633</v>
      </c>
      <c r="AG1112" s="319" t="s">
        <v>1633</v>
      </c>
      <c r="AH1112" s="319" t="s">
        <v>3642</v>
      </c>
      <c r="AI1112" s="319" t="s">
        <v>3643</v>
      </c>
      <c r="AJ1112" s="322">
        <v>5</v>
      </c>
      <c r="AK1112" s="319" t="s">
        <v>1709</v>
      </c>
      <c r="AL1112" s="323" t="s">
        <v>1877</v>
      </c>
      <c r="AM1112" s="319" t="s">
        <v>2144</v>
      </c>
      <c r="AN1112" s="319" t="s">
        <v>2145</v>
      </c>
      <c r="AO1112" s="319" t="s">
        <v>1633</v>
      </c>
      <c r="AP1112" s="183" t="s">
        <v>1880</v>
      </c>
      <c r="AQ1112" s="183" t="s">
        <v>2113</v>
      </c>
      <c r="AS1112" s="183" t="s">
        <v>1634</v>
      </c>
      <c r="AT1112" s="183" t="s">
        <v>1817</v>
      </c>
      <c r="AU1112" s="183" t="str">
        <f t="shared" si="34"/>
        <v>BP1</v>
      </c>
      <c r="AV1112" s="324">
        <f t="shared" si="35"/>
        <v>40260</v>
      </c>
    </row>
    <row r="1113" spans="1:48" x14ac:dyDescent="0.25">
      <c r="A1113" s="319" t="s">
        <v>1867</v>
      </c>
      <c r="B1113" s="319" t="s">
        <v>1833</v>
      </c>
      <c r="C1113" s="319" t="s">
        <v>1868</v>
      </c>
      <c r="D1113" s="319" t="s">
        <v>1869</v>
      </c>
      <c r="E1113" s="320">
        <v>45761</v>
      </c>
      <c r="F1113" s="319" t="s">
        <v>4049</v>
      </c>
      <c r="G1113" s="319" t="s">
        <v>1633</v>
      </c>
      <c r="H1113" s="319" t="s">
        <v>3280</v>
      </c>
      <c r="I1113" s="319" t="s">
        <v>4036</v>
      </c>
      <c r="J1113" s="319" t="s">
        <v>1633</v>
      </c>
      <c r="K1113" s="319" t="s">
        <v>644</v>
      </c>
      <c r="L1113" s="320">
        <v>45761</v>
      </c>
      <c r="M1113" s="319" t="s">
        <v>2649</v>
      </c>
      <c r="N1113" s="319" t="s">
        <v>1633</v>
      </c>
      <c r="O1113" s="320"/>
      <c r="P1113" s="319" t="s">
        <v>3641</v>
      </c>
      <c r="Q1113" s="319" t="s">
        <v>89</v>
      </c>
      <c r="R1113" s="321">
        <v>28.36</v>
      </c>
      <c r="S1113" s="319" t="s">
        <v>89</v>
      </c>
      <c r="T1113" s="321">
        <v>28.36</v>
      </c>
      <c r="U1113" s="319" t="s">
        <v>328</v>
      </c>
      <c r="V1113" s="319" t="s">
        <v>93</v>
      </c>
      <c r="W1113" s="319" t="s">
        <v>1633</v>
      </c>
      <c r="X1113" s="319" t="s">
        <v>1633</v>
      </c>
      <c r="Y1113" s="319" t="s">
        <v>1633</v>
      </c>
      <c r="Z1113" s="319" t="s">
        <v>1633</v>
      </c>
      <c r="AA1113" s="319" t="s">
        <v>1874</v>
      </c>
      <c r="AB1113" s="319" t="s">
        <v>1633</v>
      </c>
      <c r="AC1113" s="320">
        <v>45761</v>
      </c>
      <c r="AD1113" s="319"/>
      <c r="AE1113" s="319"/>
      <c r="AF1113" s="319" t="s">
        <v>1633</v>
      </c>
      <c r="AG1113" s="319" t="s">
        <v>1633</v>
      </c>
      <c r="AH1113" s="319" t="s">
        <v>3642</v>
      </c>
      <c r="AI1113" s="319" t="s">
        <v>3643</v>
      </c>
      <c r="AJ1113" s="322">
        <v>3</v>
      </c>
      <c r="AK1113" s="319" t="s">
        <v>1916</v>
      </c>
      <c r="AL1113" s="323" t="s">
        <v>1877</v>
      </c>
      <c r="AM1113" s="319" t="s">
        <v>3503</v>
      </c>
      <c r="AN1113" s="319" t="s">
        <v>3504</v>
      </c>
      <c r="AO1113" s="319" t="s">
        <v>1633</v>
      </c>
      <c r="AP1113" s="183" t="s">
        <v>1880</v>
      </c>
      <c r="AQ1113" s="183" t="s">
        <v>2113</v>
      </c>
      <c r="AS1113" s="183" t="s">
        <v>1641</v>
      </c>
      <c r="AT1113" s="183" t="s">
        <v>1817</v>
      </c>
      <c r="AU1113" s="183" t="str">
        <f t="shared" si="34"/>
        <v>BP1</v>
      </c>
      <c r="AV1113" s="324">
        <f t="shared" si="35"/>
        <v>467940</v>
      </c>
    </row>
    <row r="1114" spans="1:48" x14ac:dyDescent="0.25">
      <c r="A1114" s="319" t="s">
        <v>1867</v>
      </c>
      <c r="B1114" s="319" t="s">
        <v>1833</v>
      </c>
      <c r="C1114" s="319" t="s">
        <v>1868</v>
      </c>
      <c r="D1114" s="319" t="s">
        <v>1869</v>
      </c>
      <c r="E1114" s="320">
        <v>45769</v>
      </c>
      <c r="F1114" s="319" t="s">
        <v>3743</v>
      </c>
      <c r="G1114" s="319" t="s">
        <v>1633</v>
      </c>
      <c r="H1114" s="319" t="s">
        <v>3295</v>
      </c>
      <c r="I1114" s="319" t="s">
        <v>4030</v>
      </c>
      <c r="J1114" s="319" t="s">
        <v>1633</v>
      </c>
      <c r="K1114" s="319" t="s">
        <v>1635</v>
      </c>
      <c r="L1114" s="320">
        <v>45769</v>
      </c>
      <c r="M1114" s="319" t="s">
        <v>2799</v>
      </c>
      <c r="N1114" s="319" t="s">
        <v>1633</v>
      </c>
      <c r="O1114" s="320"/>
      <c r="P1114" s="319" t="s">
        <v>3641</v>
      </c>
      <c r="Q1114" s="319" t="s">
        <v>89</v>
      </c>
      <c r="R1114" s="321">
        <v>21.15</v>
      </c>
      <c r="S1114" s="319" t="s">
        <v>89</v>
      </c>
      <c r="T1114" s="321">
        <v>21.15</v>
      </c>
      <c r="U1114" s="319" t="s">
        <v>328</v>
      </c>
      <c r="V1114" s="319" t="s">
        <v>93</v>
      </c>
      <c r="W1114" s="319" t="s">
        <v>1633</v>
      </c>
      <c r="X1114" s="319" t="s">
        <v>1633</v>
      </c>
      <c r="Y1114" s="319" t="s">
        <v>1633</v>
      </c>
      <c r="Z1114" s="319" t="s">
        <v>1633</v>
      </c>
      <c r="AA1114" s="319" t="s">
        <v>1874</v>
      </c>
      <c r="AB1114" s="319" t="s">
        <v>1633</v>
      </c>
      <c r="AC1114" s="320">
        <v>45769</v>
      </c>
      <c r="AD1114" s="319"/>
      <c r="AE1114" s="319"/>
      <c r="AF1114" s="319" t="s">
        <v>1633</v>
      </c>
      <c r="AG1114" s="319" t="s">
        <v>1633</v>
      </c>
      <c r="AH1114" s="319" t="s">
        <v>3642</v>
      </c>
      <c r="AI1114" s="319" t="s">
        <v>3643</v>
      </c>
      <c r="AJ1114" s="322">
        <v>3</v>
      </c>
      <c r="AK1114" s="319" t="s">
        <v>1980</v>
      </c>
      <c r="AL1114" s="323" t="s">
        <v>1877</v>
      </c>
      <c r="AM1114" s="319" t="s">
        <v>2057</v>
      </c>
      <c r="AN1114" s="319" t="s">
        <v>2058</v>
      </c>
      <c r="AO1114" s="319" t="s">
        <v>1633</v>
      </c>
      <c r="AP1114" s="183" t="s">
        <v>1880</v>
      </c>
      <c r="AQ1114" s="183" t="s">
        <v>2113</v>
      </c>
      <c r="AS1114" s="183" t="s">
        <v>1634</v>
      </c>
      <c r="AT1114" s="183" t="s">
        <v>1817</v>
      </c>
      <c r="AU1114" s="183" t="str">
        <f t="shared" si="34"/>
        <v>BP1</v>
      </c>
      <c r="AV1114" s="324">
        <f t="shared" si="35"/>
        <v>348975</v>
      </c>
    </row>
    <row r="1115" spans="1:48" x14ac:dyDescent="0.25">
      <c r="A1115" s="319" t="s">
        <v>1867</v>
      </c>
      <c r="B1115" s="319" t="s">
        <v>1833</v>
      </c>
      <c r="C1115" s="319" t="s">
        <v>1868</v>
      </c>
      <c r="D1115" s="319" t="s">
        <v>1869</v>
      </c>
      <c r="E1115" s="320">
        <v>45769</v>
      </c>
      <c r="F1115" s="319" t="s">
        <v>3743</v>
      </c>
      <c r="G1115" s="319" t="s">
        <v>1633</v>
      </c>
      <c r="H1115" s="319" t="s">
        <v>3295</v>
      </c>
      <c r="I1115" s="319" t="s">
        <v>4031</v>
      </c>
      <c r="J1115" s="319" t="s">
        <v>1633</v>
      </c>
      <c r="K1115" s="319" t="s">
        <v>1635</v>
      </c>
      <c r="L1115" s="320">
        <v>45769</v>
      </c>
      <c r="M1115" s="319" t="s">
        <v>2799</v>
      </c>
      <c r="N1115" s="319" t="s">
        <v>1633</v>
      </c>
      <c r="O1115" s="320"/>
      <c r="P1115" s="319" t="s">
        <v>3641</v>
      </c>
      <c r="Q1115" s="319" t="s">
        <v>89</v>
      </c>
      <c r="R1115" s="321">
        <v>-21.15</v>
      </c>
      <c r="S1115" s="319" t="s">
        <v>89</v>
      </c>
      <c r="T1115" s="321">
        <v>-21.15</v>
      </c>
      <c r="U1115" s="319" t="s">
        <v>328</v>
      </c>
      <c r="V1115" s="319" t="s">
        <v>93</v>
      </c>
      <c r="W1115" s="319" t="s">
        <v>1633</v>
      </c>
      <c r="X1115" s="319" t="s">
        <v>1633</v>
      </c>
      <c r="Y1115" s="319" t="s">
        <v>1633</v>
      </c>
      <c r="Z1115" s="319" t="s">
        <v>1633</v>
      </c>
      <c r="AA1115" s="319" t="s">
        <v>1874</v>
      </c>
      <c r="AB1115" s="319" t="s">
        <v>1633</v>
      </c>
      <c r="AC1115" s="320">
        <v>45769</v>
      </c>
      <c r="AD1115" s="319"/>
      <c r="AE1115" s="319"/>
      <c r="AF1115" s="319" t="s">
        <v>1633</v>
      </c>
      <c r="AG1115" s="319" t="s">
        <v>1633</v>
      </c>
      <c r="AH1115" s="319" t="s">
        <v>3642</v>
      </c>
      <c r="AI1115" s="319" t="s">
        <v>3643</v>
      </c>
      <c r="AJ1115" s="322">
        <v>-3</v>
      </c>
      <c r="AK1115" s="319" t="s">
        <v>1980</v>
      </c>
      <c r="AL1115" s="323" t="s">
        <v>1931</v>
      </c>
      <c r="AM1115" s="319" t="s">
        <v>2057</v>
      </c>
      <c r="AN1115" s="319" t="s">
        <v>2058</v>
      </c>
      <c r="AO1115" s="319" t="s">
        <v>1633</v>
      </c>
      <c r="AP1115" s="183" t="s">
        <v>1880</v>
      </c>
      <c r="AQ1115" s="183" t="s">
        <v>2113</v>
      </c>
      <c r="AS1115" s="183" t="s">
        <v>1634</v>
      </c>
      <c r="AT1115" s="183" t="s">
        <v>1817</v>
      </c>
      <c r="AU1115" s="183" t="str">
        <f t="shared" si="34"/>
        <v>BP1</v>
      </c>
      <c r="AV1115" s="324">
        <f t="shared" si="35"/>
        <v>-348975</v>
      </c>
    </row>
    <row r="1116" spans="1:48" x14ac:dyDescent="0.25">
      <c r="A1116" s="319" t="s">
        <v>1867</v>
      </c>
      <c r="B1116" s="319" t="s">
        <v>1833</v>
      </c>
      <c r="C1116" s="319" t="s">
        <v>1868</v>
      </c>
      <c r="D1116" s="319" t="s">
        <v>1869</v>
      </c>
      <c r="E1116" s="320">
        <v>45757</v>
      </c>
      <c r="F1116" s="319" t="s">
        <v>4050</v>
      </c>
      <c r="G1116" s="319" t="s">
        <v>1633</v>
      </c>
      <c r="H1116" s="319" t="s">
        <v>3295</v>
      </c>
      <c r="I1116" s="319" t="s">
        <v>4048</v>
      </c>
      <c r="J1116" s="319" t="s">
        <v>1633</v>
      </c>
      <c r="K1116" s="319" t="s">
        <v>1635</v>
      </c>
      <c r="L1116" s="320">
        <v>45757</v>
      </c>
      <c r="M1116" s="319" t="s">
        <v>2703</v>
      </c>
      <c r="N1116" s="319" t="s">
        <v>1633</v>
      </c>
      <c r="O1116" s="320"/>
      <c r="P1116" s="319" t="s">
        <v>3641</v>
      </c>
      <c r="Q1116" s="319" t="s">
        <v>89</v>
      </c>
      <c r="R1116" s="321">
        <v>13.16</v>
      </c>
      <c r="S1116" s="319" t="s">
        <v>89</v>
      </c>
      <c r="T1116" s="321">
        <v>13.16</v>
      </c>
      <c r="U1116" s="319" t="s">
        <v>328</v>
      </c>
      <c r="V1116" s="319" t="s">
        <v>93</v>
      </c>
      <c r="W1116" s="319" t="s">
        <v>1633</v>
      </c>
      <c r="X1116" s="319" t="s">
        <v>1633</v>
      </c>
      <c r="Y1116" s="319" t="s">
        <v>1633</v>
      </c>
      <c r="Z1116" s="319" t="s">
        <v>1633</v>
      </c>
      <c r="AA1116" s="319" t="s">
        <v>1874</v>
      </c>
      <c r="AB1116" s="319" t="s">
        <v>1633</v>
      </c>
      <c r="AC1116" s="320">
        <v>45757</v>
      </c>
      <c r="AD1116" s="319"/>
      <c r="AE1116" s="319"/>
      <c r="AF1116" s="319" t="s">
        <v>1633</v>
      </c>
      <c r="AG1116" s="319" t="s">
        <v>1633</v>
      </c>
      <c r="AH1116" s="319" t="s">
        <v>3642</v>
      </c>
      <c r="AI1116" s="319" t="s">
        <v>3643</v>
      </c>
      <c r="AJ1116" s="322">
        <v>8</v>
      </c>
      <c r="AK1116" s="319" t="s">
        <v>1980</v>
      </c>
      <c r="AL1116" s="323" t="s">
        <v>1877</v>
      </c>
      <c r="AM1116" s="319" t="s">
        <v>4003</v>
      </c>
      <c r="AN1116" s="319" t="s">
        <v>4004</v>
      </c>
      <c r="AO1116" s="319" t="s">
        <v>1633</v>
      </c>
      <c r="AP1116" s="183" t="s">
        <v>1880</v>
      </c>
      <c r="AQ1116" s="183" t="s">
        <v>2113</v>
      </c>
      <c r="AS1116" s="183" t="s">
        <v>1634</v>
      </c>
      <c r="AT1116" s="183" t="s">
        <v>1817</v>
      </c>
      <c r="AU1116" s="183" t="str">
        <f t="shared" si="34"/>
        <v>BP1</v>
      </c>
      <c r="AV1116" s="324">
        <f t="shared" si="35"/>
        <v>217140</v>
      </c>
    </row>
    <row r="1117" spans="1:48" x14ac:dyDescent="0.25">
      <c r="A1117" s="319" t="s">
        <v>1867</v>
      </c>
      <c r="B1117" s="319" t="s">
        <v>1833</v>
      </c>
      <c r="C1117" s="319" t="s">
        <v>1868</v>
      </c>
      <c r="D1117" s="319" t="s">
        <v>1869</v>
      </c>
      <c r="E1117" s="320">
        <v>45757</v>
      </c>
      <c r="F1117" s="319" t="s">
        <v>4051</v>
      </c>
      <c r="G1117" s="319" t="s">
        <v>1633</v>
      </c>
      <c r="H1117" s="319" t="s">
        <v>3295</v>
      </c>
      <c r="I1117" s="319" t="s">
        <v>4048</v>
      </c>
      <c r="J1117" s="319" t="s">
        <v>1633</v>
      </c>
      <c r="K1117" s="319" t="s">
        <v>1635</v>
      </c>
      <c r="L1117" s="320">
        <v>45757</v>
      </c>
      <c r="M1117" s="319" t="s">
        <v>2703</v>
      </c>
      <c r="N1117" s="319" t="s">
        <v>1633</v>
      </c>
      <c r="O1117" s="320"/>
      <c r="P1117" s="319" t="s">
        <v>3641</v>
      </c>
      <c r="Q1117" s="319" t="s">
        <v>89</v>
      </c>
      <c r="R1117" s="321">
        <v>11.87</v>
      </c>
      <c r="S1117" s="319" t="s">
        <v>89</v>
      </c>
      <c r="T1117" s="321">
        <v>11.87</v>
      </c>
      <c r="U1117" s="319" t="s">
        <v>328</v>
      </c>
      <c r="V1117" s="319" t="s">
        <v>93</v>
      </c>
      <c r="W1117" s="319" t="s">
        <v>1633</v>
      </c>
      <c r="X1117" s="319" t="s">
        <v>1633</v>
      </c>
      <c r="Y1117" s="319" t="s">
        <v>1633</v>
      </c>
      <c r="Z1117" s="319" t="s">
        <v>1633</v>
      </c>
      <c r="AA1117" s="319" t="s">
        <v>1874</v>
      </c>
      <c r="AB1117" s="319" t="s">
        <v>1633</v>
      </c>
      <c r="AC1117" s="320">
        <v>45757</v>
      </c>
      <c r="AD1117" s="319"/>
      <c r="AE1117" s="319"/>
      <c r="AF1117" s="319" t="s">
        <v>1633</v>
      </c>
      <c r="AG1117" s="319" t="s">
        <v>1633</v>
      </c>
      <c r="AH1117" s="319" t="s">
        <v>3642</v>
      </c>
      <c r="AI1117" s="319" t="s">
        <v>3643</v>
      </c>
      <c r="AJ1117" s="322">
        <v>8</v>
      </c>
      <c r="AK1117" s="319" t="s">
        <v>1980</v>
      </c>
      <c r="AL1117" s="323" t="s">
        <v>1877</v>
      </c>
      <c r="AM1117" s="319" t="s">
        <v>4000</v>
      </c>
      <c r="AN1117" s="319" t="s">
        <v>4001</v>
      </c>
      <c r="AO1117" s="319" t="s">
        <v>1633</v>
      </c>
      <c r="AP1117" s="183" t="s">
        <v>1880</v>
      </c>
      <c r="AQ1117" s="183" t="s">
        <v>2113</v>
      </c>
      <c r="AS1117" s="183" t="s">
        <v>1634</v>
      </c>
      <c r="AT1117" s="183" t="s">
        <v>1817</v>
      </c>
      <c r="AU1117" s="183" t="str">
        <f t="shared" si="34"/>
        <v>BP1</v>
      </c>
      <c r="AV1117" s="324">
        <f t="shared" si="35"/>
        <v>195855</v>
      </c>
    </row>
    <row r="1118" spans="1:48" x14ac:dyDescent="0.25">
      <c r="A1118" s="319" t="s">
        <v>1867</v>
      </c>
      <c r="B1118" s="319" t="s">
        <v>1833</v>
      </c>
      <c r="C1118" s="319" t="s">
        <v>1868</v>
      </c>
      <c r="D1118" s="319" t="s">
        <v>1869</v>
      </c>
      <c r="E1118" s="320">
        <v>45762</v>
      </c>
      <c r="F1118" s="319" t="s">
        <v>4052</v>
      </c>
      <c r="G1118" s="319" t="s">
        <v>1633</v>
      </c>
      <c r="H1118" s="319" t="s">
        <v>3295</v>
      </c>
      <c r="I1118" s="319" t="s">
        <v>4053</v>
      </c>
      <c r="J1118" s="319" t="s">
        <v>1633</v>
      </c>
      <c r="K1118" s="319" t="s">
        <v>1635</v>
      </c>
      <c r="L1118" s="320">
        <v>45762</v>
      </c>
      <c r="M1118" s="319" t="s">
        <v>2742</v>
      </c>
      <c r="N1118" s="319" t="s">
        <v>1633</v>
      </c>
      <c r="O1118" s="320"/>
      <c r="P1118" s="319" t="s">
        <v>3641</v>
      </c>
      <c r="Q1118" s="319" t="s">
        <v>89</v>
      </c>
      <c r="R1118" s="321">
        <v>9.14</v>
      </c>
      <c r="S1118" s="319" t="s">
        <v>89</v>
      </c>
      <c r="T1118" s="321">
        <v>9.14</v>
      </c>
      <c r="U1118" s="319" t="s">
        <v>328</v>
      </c>
      <c r="V1118" s="319" t="s">
        <v>93</v>
      </c>
      <c r="W1118" s="319" t="s">
        <v>1633</v>
      </c>
      <c r="X1118" s="319" t="s">
        <v>1633</v>
      </c>
      <c r="Y1118" s="319" t="s">
        <v>1633</v>
      </c>
      <c r="Z1118" s="319" t="s">
        <v>1633</v>
      </c>
      <c r="AA1118" s="319" t="s">
        <v>1874</v>
      </c>
      <c r="AB1118" s="319" t="s">
        <v>1633</v>
      </c>
      <c r="AC1118" s="320">
        <v>45762</v>
      </c>
      <c r="AD1118" s="319"/>
      <c r="AE1118" s="319"/>
      <c r="AF1118" s="319" t="s">
        <v>1633</v>
      </c>
      <c r="AG1118" s="319" t="s">
        <v>1633</v>
      </c>
      <c r="AH1118" s="319" t="s">
        <v>3642</v>
      </c>
      <c r="AI1118" s="319" t="s">
        <v>3643</v>
      </c>
      <c r="AJ1118" s="322">
        <v>30</v>
      </c>
      <c r="AK1118" s="319" t="s">
        <v>2049</v>
      </c>
      <c r="AL1118" s="323" t="s">
        <v>1877</v>
      </c>
      <c r="AM1118" s="319" t="s">
        <v>2050</v>
      </c>
      <c r="AN1118" s="319" t="s">
        <v>2051</v>
      </c>
      <c r="AO1118" s="319" t="s">
        <v>1633</v>
      </c>
      <c r="AP1118" s="183" t="s">
        <v>1880</v>
      </c>
      <c r="AQ1118" s="183" t="s">
        <v>2113</v>
      </c>
      <c r="AS1118" s="183" t="s">
        <v>1634</v>
      </c>
      <c r="AT1118" s="183" t="s">
        <v>1817</v>
      </c>
      <c r="AU1118" s="183" t="str">
        <f t="shared" si="34"/>
        <v>BP1</v>
      </c>
      <c r="AV1118" s="324">
        <f t="shared" si="35"/>
        <v>150810</v>
      </c>
    </row>
    <row r="1119" spans="1:48" x14ac:dyDescent="0.25">
      <c r="A1119" s="319" t="s">
        <v>1867</v>
      </c>
      <c r="B1119" s="319" t="s">
        <v>1833</v>
      </c>
      <c r="C1119" s="319" t="s">
        <v>1868</v>
      </c>
      <c r="D1119" s="319" t="s">
        <v>1869</v>
      </c>
      <c r="E1119" s="320">
        <v>45755</v>
      </c>
      <c r="F1119" s="319" t="s">
        <v>4002</v>
      </c>
      <c r="G1119" s="319" t="s">
        <v>1633</v>
      </c>
      <c r="H1119" s="319" t="s">
        <v>3295</v>
      </c>
      <c r="I1119" s="319" t="s">
        <v>4054</v>
      </c>
      <c r="J1119" s="319" t="s">
        <v>1633</v>
      </c>
      <c r="K1119" s="319" t="s">
        <v>1635</v>
      </c>
      <c r="L1119" s="320">
        <v>45755</v>
      </c>
      <c r="M1119" s="319" t="s">
        <v>4055</v>
      </c>
      <c r="N1119" s="319" t="s">
        <v>1633</v>
      </c>
      <c r="O1119" s="320"/>
      <c r="P1119" s="319" t="s">
        <v>3641</v>
      </c>
      <c r="Q1119" s="319" t="s">
        <v>89</v>
      </c>
      <c r="R1119" s="321">
        <v>26.31</v>
      </c>
      <c r="S1119" s="319" t="s">
        <v>89</v>
      </c>
      <c r="T1119" s="321">
        <v>26.31</v>
      </c>
      <c r="U1119" s="319" t="s">
        <v>328</v>
      </c>
      <c r="V1119" s="319" t="s">
        <v>93</v>
      </c>
      <c r="W1119" s="319" t="s">
        <v>1633</v>
      </c>
      <c r="X1119" s="319" t="s">
        <v>1633</v>
      </c>
      <c r="Y1119" s="319" t="s">
        <v>1633</v>
      </c>
      <c r="Z1119" s="319" t="s">
        <v>1633</v>
      </c>
      <c r="AA1119" s="319" t="s">
        <v>1874</v>
      </c>
      <c r="AB1119" s="319" t="s">
        <v>1633</v>
      </c>
      <c r="AC1119" s="320">
        <v>45755</v>
      </c>
      <c r="AD1119" s="319"/>
      <c r="AE1119" s="319"/>
      <c r="AF1119" s="319" t="s">
        <v>1633</v>
      </c>
      <c r="AG1119" s="319" t="s">
        <v>1633</v>
      </c>
      <c r="AH1119" s="319" t="s">
        <v>3642</v>
      </c>
      <c r="AI1119" s="319" t="s">
        <v>3643</v>
      </c>
      <c r="AJ1119" s="322">
        <v>16</v>
      </c>
      <c r="AK1119" s="319" t="s">
        <v>1980</v>
      </c>
      <c r="AL1119" s="323" t="s">
        <v>1877</v>
      </c>
      <c r="AM1119" s="319" t="s">
        <v>4003</v>
      </c>
      <c r="AN1119" s="319" t="s">
        <v>4004</v>
      </c>
      <c r="AO1119" s="319" t="s">
        <v>1633</v>
      </c>
      <c r="AP1119" s="183" t="s">
        <v>1880</v>
      </c>
      <c r="AQ1119" s="183" t="s">
        <v>2113</v>
      </c>
      <c r="AS1119" s="183" t="s">
        <v>1634</v>
      </c>
      <c r="AT1119" s="183" t="s">
        <v>1817</v>
      </c>
      <c r="AU1119" s="183" t="str">
        <f t="shared" si="34"/>
        <v>BP1</v>
      </c>
      <c r="AV1119" s="324">
        <f t="shared" si="35"/>
        <v>434115</v>
      </c>
    </row>
    <row r="1120" spans="1:48" x14ac:dyDescent="0.25">
      <c r="A1120" s="319" t="s">
        <v>1867</v>
      </c>
      <c r="B1120" s="319" t="s">
        <v>1833</v>
      </c>
      <c r="C1120" s="319" t="s">
        <v>1868</v>
      </c>
      <c r="D1120" s="319" t="s">
        <v>1869</v>
      </c>
      <c r="E1120" s="320">
        <v>45769</v>
      </c>
      <c r="F1120" s="319" t="s">
        <v>3743</v>
      </c>
      <c r="G1120" s="319" t="s">
        <v>1633</v>
      </c>
      <c r="H1120" s="319" t="s">
        <v>3295</v>
      </c>
      <c r="I1120" s="319" t="s">
        <v>4032</v>
      </c>
      <c r="J1120" s="319" t="s">
        <v>1633</v>
      </c>
      <c r="K1120" s="319" t="s">
        <v>1635</v>
      </c>
      <c r="L1120" s="320">
        <v>45769</v>
      </c>
      <c r="M1120" s="319" t="s">
        <v>2799</v>
      </c>
      <c r="N1120" s="319" t="s">
        <v>1633</v>
      </c>
      <c r="O1120" s="320"/>
      <c r="P1120" s="319" t="s">
        <v>3641</v>
      </c>
      <c r="Q1120" s="319" t="s">
        <v>89</v>
      </c>
      <c r="R1120" s="321">
        <v>17.63</v>
      </c>
      <c r="S1120" s="319" t="s">
        <v>89</v>
      </c>
      <c r="T1120" s="321">
        <v>17.63</v>
      </c>
      <c r="U1120" s="319" t="s">
        <v>328</v>
      </c>
      <c r="V1120" s="319" t="s">
        <v>93</v>
      </c>
      <c r="W1120" s="319" t="s">
        <v>1633</v>
      </c>
      <c r="X1120" s="319" t="s">
        <v>1633</v>
      </c>
      <c r="Y1120" s="319" t="s">
        <v>1633</v>
      </c>
      <c r="Z1120" s="319" t="s">
        <v>1633</v>
      </c>
      <c r="AA1120" s="319" t="s">
        <v>1874</v>
      </c>
      <c r="AB1120" s="319" t="s">
        <v>1633</v>
      </c>
      <c r="AC1120" s="320">
        <v>45769</v>
      </c>
      <c r="AD1120" s="319"/>
      <c r="AE1120" s="319"/>
      <c r="AF1120" s="319" t="s">
        <v>1633</v>
      </c>
      <c r="AG1120" s="319" t="s">
        <v>1633</v>
      </c>
      <c r="AH1120" s="319" t="s">
        <v>3642</v>
      </c>
      <c r="AI1120" s="319" t="s">
        <v>3643</v>
      </c>
      <c r="AJ1120" s="322">
        <v>2.5</v>
      </c>
      <c r="AK1120" s="319" t="s">
        <v>1980</v>
      </c>
      <c r="AL1120" s="323" t="s">
        <v>1877</v>
      </c>
      <c r="AM1120" s="319" t="s">
        <v>2057</v>
      </c>
      <c r="AN1120" s="319" t="s">
        <v>2058</v>
      </c>
      <c r="AO1120" s="319" t="s">
        <v>1633</v>
      </c>
      <c r="AP1120" s="183" t="s">
        <v>1880</v>
      </c>
      <c r="AQ1120" s="183" t="s">
        <v>2113</v>
      </c>
      <c r="AS1120" s="183" t="s">
        <v>1634</v>
      </c>
      <c r="AT1120" s="183" t="s">
        <v>1817</v>
      </c>
      <c r="AU1120" s="183" t="str">
        <f t="shared" si="34"/>
        <v>BP1</v>
      </c>
      <c r="AV1120" s="324">
        <f t="shared" si="35"/>
        <v>290895</v>
      </c>
    </row>
    <row r="1121" spans="1:48" x14ac:dyDescent="0.25">
      <c r="A1121" s="319" t="s">
        <v>1867</v>
      </c>
      <c r="B1121" s="319" t="s">
        <v>1833</v>
      </c>
      <c r="C1121" s="319" t="s">
        <v>1868</v>
      </c>
      <c r="D1121" s="319" t="s">
        <v>1869</v>
      </c>
      <c r="E1121" s="320">
        <v>45769</v>
      </c>
      <c r="F1121" s="319" t="s">
        <v>3743</v>
      </c>
      <c r="G1121" s="319" t="s">
        <v>1633</v>
      </c>
      <c r="H1121" s="319" t="s">
        <v>3295</v>
      </c>
      <c r="I1121" s="319" t="s">
        <v>4056</v>
      </c>
      <c r="J1121" s="319" t="s">
        <v>1633</v>
      </c>
      <c r="K1121" s="319" t="s">
        <v>1635</v>
      </c>
      <c r="L1121" s="320">
        <v>45769</v>
      </c>
      <c r="M1121" s="319" t="s">
        <v>2799</v>
      </c>
      <c r="N1121" s="319" t="s">
        <v>1633</v>
      </c>
      <c r="O1121" s="320"/>
      <c r="P1121" s="319" t="s">
        <v>3641</v>
      </c>
      <c r="Q1121" s="319" t="s">
        <v>89</v>
      </c>
      <c r="R1121" s="321">
        <v>-17.63</v>
      </c>
      <c r="S1121" s="319" t="s">
        <v>89</v>
      </c>
      <c r="T1121" s="321">
        <v>-17.63</v>
      </c>
      <c r="U1121" s="319" t="s">
        <v>328</v>
      </c>
      <c r="V1121" s="319" t="s">
        <v>93</v>
      </c>
      <c r="W1121" s="319" t="s">
        <v>1633</v>
      </c>
      <c r="X1121" s="319" t="s">
        <v>1633</v>
      </c>
      <c r="Y1121" s="319" t="s">
        <v>1633</v>
      </c>
      <c r="Z1121" s="319" t="s">
        <v>1633</v>
      </c>
      <c r="AA1121" s="319" t="s">
        <v>1874</v>
      </c>
      <c r="AB1121" s="319" t="s">
        <v>1633</v>
      </c>
      <c r="AC1121" s="320">
        <v>45769</v>
      </c>
      <c r="AD1121" s="319"/>
      <c r="AE1121" s="319"/>
      <c r="AF1121" s="319" t="s">
        <v>1633</v>
      </c>
      <c r="AG1121" s="319" t="s">
        <v>1633</v>
      </c>
      <c r="AH1121" s="319" t="s">
        <v>3642</v>
      </c>
      <c r="AI1121" s="319" t="s">
        <v>3643</v>
      </c>
      <c r="AJ1121" s="322">
        <v>-2.5</v>
      </c>
      <c r="AK1121" s="319" t="s">
        <v>1980</v>
      </c>
      <c r="AL1121" s="323" t="s">
        <v>1931</v>
      </c>
      <c r="AM1121" s="319" t="s">
        <v>2057</v>
      </c>
      <c r="AN1121" s="319" t="s">
        <v>2058</v>
      </c>
      <c r="AO1121" s="319" t="s">
        <v>1633</v>
      </c>
      <c r="AP1121" s="183" t="s">
        <v>1880</v>
      </c>
      <c r="AQ1121" s="183" t="s">
        <v>2113</v>
      </c>
      <c r="AS1121" s="183" t="s">
        <v>1634</v>
      </c>
      <c r="AT1121" s="183" t="s">
        <v>1817</v>
      </c>
      <c r="AU1121" s="183" t="str">
        <f t="shared" si="34"/>
        <v>BP1</v>
      </c>
      <c r="AV1121" s="324">
        <f t="shared" si="35"/>
        <v>-290895</v>
      </c>
    </row>
    <row r="1122" spans="1:48" x14ac:dyDescent="0.25">
      <c r="A1122" s="319" t="s">
        <v>1867</v>
      </c>
      <c r="B1122" s="319" t="s">
        <v>1833</v>
      </c>
      <c r="C1122" s="319" t="s">
        <v>1868</v>
      </c>
      <c r="D1122" s="319" t="s">
        <v>1869</v>
      </c>
      <c r="E1122" s="320">
        <v>45769</v>
      </c>
      <c r="F1122" s="319" t="s">
        <v>3743</v>
      </c>
      <c r="G1122" s="319" t="s">
        <v>1633</v>
      </c>
      <c r="H1122" s="319" t="s">
        <v>3295</v>
      </c>
      <c r="I1122" s="319" t="s">
        <v>4057</v>
      </c>
      <c r="J1122" s="319" t="s">
        <v>1633</v>
      </c>
      <c r="K1122" s="319" t="s">
        <v>1635</v>
      </c>
      <c r="L1122" s="320">
        <v>45769</v>
      </c>
      <c r="M1122" s="319" t="s">
        <v>2799</v>
      </c>
      <c r="N1122" s="319" t="s">
        <v>1633</v>
      </c>
      <c r="O1122" s="320"/>
      <c r="P1122" s="319" t="s">
        <v>3641</v>
      </c>
      <c r="Q1122" s="319" t="s">
        <v>89</v>
      </c>
      <c r="R1122" s="321">
        <v>17.63</v>
      </c>
      <c r="S1122" s="319" t="s">
        <v>89</v>
      </c>
      <c r="T1122" s="321">
        <v>17.63</v>
      </c>
      <c r="U1122" s="319" t="s">
        <v>328</v>
      </c>
      <c r="V1122" s="319" t="s">
        <v>93</v>
      </c>
      <c r="W1122" s="319" t="s">
        <v>1633</v>
      </c>
      <c r="X1122" s="319" t="s">
        <v>1633</v>
      </c>
      <c r="Y1122" s="319" t="s">
        <v>1633</v>
      </c>
      <c r="Z1122" s="319" t="s">
        <v>1633</v>
      </c>
      <c r="AA1122" s="319" t="s">
        <v>1874</v>
      </c>
      <c r="AB1122" s="319" t="s">
        <v>1633</v>
      </c>
      <c r="AC1122" s="320">
        <v>45769</v>
      </c>
      <c r="AD1122" s="319"/>
      <c r="AE1122" s="319"/>
      <c r="AF1122" s="319" t="s">
        <v>1633</v>
      </c>
      <c r="AG1122" s="319" t="s">
        <v>1633</v>
      </c>
      <c r="AH1122" s="319" t="s">
        <v>3642</v>
      </c>
      <c r="AI1122" s="319" t="s">
        <v>3643</v>
      </c>
      <c r="AJ1122" s="322">
        <v>2.5</v>
      </c>
      <c r="AK1122" s="319" t="s">
        <v>1980</v>
      </c>
      <c r="AL1122" s="323" t="s">
        <v>1877</v>
      </c>
      <c r="AM1122" s="319" t="s">
        <v>2057</v>
      </c>
      <c r="AN1122" s="319" t="s">
        <v>2058</v>
      </c>
      <c r="AO1122" s="319" t="s">
        <v>1633</v>
      </c>
      <c r="AP1122" s="183" t="s">
        <v>1880</v>
      </c>
      <c r="AQ1122" s="183" t="s">
        <v>2113</v>
      </c>
      <c r="AS1122" s="183" t="s">
        <v>1634</v>
      </c>
      <c r="AT1122" s="183" t="s">
        <v>1817</v>
      </c>
      <c r="AU1122" s="183" t="str">
        <f t="shared" si="34"/>
        <v>BP1</v>
      </c>
      <c r="AV1122" s="324">
        <f t="shared" si="35"/>
        <v>290895</v>
      </c>
    </row>
    <row r="1123" spans="1:48" x14ac:dyDescent="0.25">
      <c r="A1123" s="319" t="s">
        <v>1867</v>
      </c>
      <c r="B1123" s="319" t="s">
        <v>1833</v>
      </c>
      <c r="C1123" s="319" t="s">
        <v>1868</v>
      </c>
      <c r="D1123" s="319" t="s">
        <v>1869</v>
      </c>
      <c r="E1123" s="320">
        <v>45756</v>
      </c>
      <c r="F1123" s="319" t="s">
        <v>4058</v>
      </c>
      <c r="G1123" s="319" t="s">
        <v>1633</v>
      </c>
      <c r="H1123" s="319" t="s">
        <v>3280</v>
      </c>
      <c r="I1123" s="319" t="s">
        <v>4059</v>
      </c>
      <c r="J1123" s="319" t="s">
        <v>1633</v>
      </c>
      <c r="K1123" s="319" t="s">
        <v>644</v>
      </c>
      <c r="L1123" s="320">
        <v>45756</v>
      </c>
      <c r="M1123" s="319" t="s">
        <v>2644</v>
      </c>
      <c r="N1123" s="319" t="s">
        <v>1633</v>
      </c>
      <c r="O1123" s="320"/>
      <c r="P1123" s="319" t="s">
        <v>3641</v>
      </c>
      <c r="Q1123" s="319" t="s">
        <v>89</v>
      </c>
      <c r="R1123" s="322">
        <v>116.01</v>
      </c>
      <c r="S1123" s="319" t="s">
        <v>89</v>
      </c>
      <c r="T1123" s="321">
        <v>116.01</v>
      </c>
      <c r="U1123" s="319" t="s">
        <v>328</v>
      </c>
      <c r="V1123" s="319" t="s">
        <v>93</v>
      </c>
      <c r="W1123" s="319" t="s">
        <v>1633</v>
      </c>
      <c r="X1123" s="319" t="s">
        <v>1633</v>
      </c>
      <c r="Y1123" s="319" t="s">
        <v>1633</v>
      </c>
      <c r="Z1123" s="319" t="s">
        <v>1633</v>
      </c>
      <c r="AA1123" s="319" t="s">
        <v>1874</v>
      </c>
      <c r="AB1123" s="319" t="s">
        <v>1633</v>
      </c>
      <c r="AC1123" s="320">
        <v>45756</v>
      </c>
      <c r="AD1123" s="319"/>
      <c r="AE1123" s="319"/>
      <c r="AF1123" s="319" t="s">
        <v>1633</v>
      </c>
      <c r="AG1123" s="319" t="s">
        <v>1633</v>
      </c>
      <c r="AH1123" s="319" t="s">
        <v>3642</v>
      </c>
      <c r="AI1123" s="319" t="s">
        <v>3643</v>
      </c>
      <c r="AJ1123" s="325">
        <v>120</v>
      </c>
      <c r="AK1123" s="319" t="s">
        <v>1935</v>
      </c>
      <c r="AL1123" s="319" t="s">
        <v>1877</v>
      </c>
      <c r="AM1123" s="319" t="s">
        <v>2549</v>
      </c>
      <c r="AN1123" s="319" t="s">
        <v>2550</v>
      </c>
      <c r="AO1123" s="319" t="s">
        <v>1633</v>
      </c>
      <c r="AP1123" s="183" t="s">
        <v>1880</v>
      </c>
      <c r="AQ1123" s="183" t="s">
        <v>2113</v>
      </c>
      <c r="AS1123" s="183" t="s">
        <v>1641</v>
      </c>
      <c r="AT1123" s="183" t="s">
        <v>1817</v>
      </c>
      <c r="AU1123" s="183" t="str">
        <f t="shared" si="34"/>
        <v>BP1</v>
      </c>
      <c r="AV1123" s="324">
        <f t="shared" si="35"/>
        <v>1914165</v>
      </c>
    </row>
    <row r="1124" spans="1:48" x14ac:dyDescent="0.25">
      <c r="A1124" s="319" t="s">
        <v>1867</v>
      </c>
      <c r="B1124" s="319" t="s">
        <v>1833</v>
      </c>
      <c r="C1124" s="319" t="s">
        <v>1868</v>
      </c>
      <c r="D1124" s="319" t="s">
        <v>1869</v>
      </c>
      <c r="E1124" s="320">
        <v>45756</v>
      </c>
      <c r="F1124" s="319" t="s">
        <v>4058</v>
      </c>
      <c r="G1124" s="319" t="s">
        <v>1633</v>
      </c>
      <c r="H1124" s="319" t="s">
        <v>3280</v>
      </c>
      <c r="I1124" s="319" t="s">
        <v>4060</v>
      </c>
      <c r="J1124" s="319" t="s">
        <v>1633</v>
      </c>
      <c r="K1124" s="319" t="s">
        <v>644</v>
      </c>
      <c r="L1124" s="320">
        <v>45756</v>
      </c>
      <c r="M1124" s="319" t="s">
        <v>2644</v>
      </c>
      <c r="N1124" s="319" t="s">
        <v>1633</v>
      </c>
      <c r="O1124" s="320"/>
      <c r="P1124" s="319" t="s">
        <v>3641</v>
      </c>
      <c r="Q1124" s="319" t="s">
        <v>89</v>
      </c>
      <c r="R1124" s="322">
        <v>-116.01</v>
      </c>
      <c r="S1124" s="319" t="s">
        <v>89</v>
      </c>
      <c r="T1124" s="321">
        <v>-116.01</v>
      </c>
      <c r="U1124" s="319" t="s">
        <v>328</v>
      </c>
      <c r="V1124" s="319" t="s">
        <v>93</v>
      </c>
      <c r="W1124" s="319" t="s">
        <v>1633</v>
      </c>
      <c r="X1124" s="319" t="s">
        <v>1633</v>
      </c>
      <c r="Y1124" s="319" t="s">
        <v>1633</v>
      </c>
      <c r="Z1124" s="319" t="s">
        <v>1633</v>
      </c>
      <c r="AA1124" s="319" t="s">
        <v>1874</v>
      </c>
      <c r="AB1124" s="319" t="s">
        <v>1633</v>
      </c>
      <c r="AC1124" s="320">
        <v>45756</v>
      </c>
      <c r="AD1124" s="319"/>
      <c r="AE1124" s="319"/>
      <c r="AF1124" s="319" t="s">
        <v>1633</v>
      </c>
      <c r="AG1124" s="319" t="s">
        <v>1633</v>
      </c>
      <c r="AH1124" s="319" t="s">
        <v>3642</v>
      </c>
      <c r="AI1124" s="319" t="s">
        <v>3643</v>
      </c>
      <c r="AJ1124" s="325">
        <v>-120</v>
      </c>
      <c r="AK1124" s="319" t="s">
        <v>1935</v>
      </c>
      <c r="AL1124" s="319" t="s">
        <v>1931</v>
      </c>
      <c r="AM1124" s="319" t="s">
        <v>2549</v>
      </c>
      <c r="AN1124" s="319" t="s">
        <v>2550</v>
      </c>
      <c r="AO1124" s="319" t="s">
        <v>1633</v>
      </c>
      <c r="AP1124" s="183" t="s">
        <v>1880</v>
      </c>
      <c r="AQ1124" s="183" t="s">
        <v>2113</v>
      </c>
      <c r="AS1124" s="183" t="s">
        <v>1641</v>
      </c>
      <c r="AT1124" s="183" t="s">
        <v>1817</v>
      </c>
      <c r="AU1124" s="183" t="str">
        <f t="shared" si="34"/>
        <v>BP1</v>
      </c>
      <c r="AV1124" s="324">
        <f t="shared" si="35"/>
        <v>-1914165</v>
      </c>
    </row>
    <row r="1125" spans="1:48" x14ac:dyDescent="0.25">
      <c r="A1125" s="319" t="s">
        <v>1867</v>
      </c>
      <c r="B1125" s="319" t="s">
        <v>1833</v>
      </c>
      <c r="C1125" s="319" t="s">
        <v>1868</v>
      </c>
      <c r="D1125" s="319" t="s">
        <v>1869</v>
      </c>
      <c r="E1125" s="320">
        <v>45756</v>
      </c>
      <c r="F1125" s="319" t="s">
        <v>4061</v>
      </c>
      <c r="G1125" s="319" t="s">
        <v>1633</v>
      </c>
      <c r="H1125" s="319" t="s">
        <v>3280</v>
      </c>
      <c r="I1125" s="319" t="s">
        <v>4062</v>
      </c>
      <c r="J1125" s="319" t="s">
        <v>1633</v>
      </c>
      <c r="K1125" s="319" t="s">
        <v>644</v>
      </c>
      <c r="L1125" s="320">
        <v>45756</v>
      </c>
      <c r="M1125" s="319" t="s">
        <v>2644</v>
      </c>
      <c r="N1125" s="319" t="s">
        <v>1633</v>
      </c>
      <c r="O1125" s="320"/>
      <c r="P1125" s="319" t="s">
        <v>3641</v>
      </c>
      <c r="Q1125" s="319" t="s">
        <v>89</v>
      </c>
      <c r="R1125" s="322">
        <v>119.88</v>
      </c>
      <c r="S1125" s="319" t="s">
        <v>89</v>
      </c>
      <c r="T1125" s="321">
        <v>119.88</v>
      </c>
      <c r="U1125" s="319" t="s">
        <v>328</v>
      </c>
      <c r="V1125" s="319" t="s">
        <v>93</v>
      </c>
      <c r="W1125" s="319" t="s">
        <v>1633</v>
      </c>
      <c r="X1125" s="319" t="s">
        <v>1633</v>
      </c>
      <c r="Y1125" s="319" t="s">
        <v>1633</v>
      </c>
      <c r="Z1125" s="319" t="s">
        <v>1633</v>
      </c>
      <c r="AA1125" s="319" t="s">
        <v>1874</v>
      </c>
      <c r="AB1125" s="319" t="s">
        <v>1633</v>
      </c>
      <c r="AC1125" s="320">
        <v>45756</v>
      </c>
      <c r="AD1125" s="319"/>
      <c r="AE1125" s="319"/>
      <c r="AF1125" s="319" t="s">
        <v>1633</v>
      </c>
      <c r="AG1125" s="319" t="s">
        <v>1633</v>
      </c>
      <c r="AH1125" s="319" t="s">
        <v>3642</v>
      </c>
      <c r="AI1125" s="319" t="s">
        <v>3643</v>
      </c>
      <c r="AJ1125" s="325">
        <v>124</v>
      </c>
      <c r="AK1125" s="319" t="s">
        <v>1935</v>
      </c>
      <c r="AL1125" s="319" t="s">
        <v>1877</v>
      </c>
      <c r="AM1125" s="319" t="s">
        <v>2549</v>
      </c>
      <c r="AN1125" s="319" t="s">
        <v>2550</v>
      </c>
      <c r="AO1125" s="319" t="s">
        <v>1633</v>
      </c>
      <c r="AP1125" s="183" t="s">
        <v>1880</v>
      </c>
      <c r="AQ1125" s="183" t="s">
        <v>2113</v>
      </c>
      <c r="AS1125" s="183" t="s">
        <v>1641</v>
      </c>
      <c r="AT1125" s="183" t="s">
        <v>1817</v>
      </c>
      <c r="AU1125" s="183" t="str">
        <f t="shared" si="34"/>
        <v>BP1</v>
      </c>
      <c r="AV1125" s="324">
        <f t="shared" si="35"/>
        <v>1978020</v>
      </c>
    </row>
    <row r="1126" spans="1:48" x14ac:dyDescent="0.25">
      <c r="A1126" s="319" t="s">
        <v>1867</v>
      </c>
      <c r="B1126" s="319" t="s">
        <v>1833</v>
      </c>
      <c r="C1126" s="319" t="s">
        <v>1868</v>
      </c>
      <c r="D1126" s="319" t="s">
        <v>1882</v>
      </c>
      <c r="E1126" s="320">
        <v>45772</v>
      </c>
      <c r="F1126" s="319" t="s">
        <v>2756</v>
      </c>
      <c r="G1126" s="319" t="s">
        <v>1884</v>
      </c>
      <c r="H1126" s="319" t="s">
        <v>1578</v>
      </c>
      <c r="I1126" s="319" t="s">
        <v>2757</v>
      </c>
      <c r="J1126" s="319" t="s">
        <v>1633</v>
      </c>
      <c r="K1126" s="319" t="s">
        <v>1370</v>
      </c>
      <c r="L1126" s="320">
        <v>45772</v>
      </c>
      <c r="M1126" s="319" t="s">
        <v>1886</v>
      </c>
      <c r="N1126" s="319" t="s">
        <v>2758</v>
      </c>
      <c r="O1126" s="320"/>
      <c r="P1126" s="319" t="s">
        <v>3641</v>
      </c>
      <c r="Q1126" s="319" t="s">
        <v>1534</v>
      </c>
      <c r="R1126" s="322">
        <v>49647473</v>
      </c>
      <c r="S1126" s="319" t="s">
        <v>89</v>
      </c>
      <c r="T1126" s="321">
        <v>2952.22</v>
      </c>
      <c r="U1126" s="319" t="s">
        <v>328</v>
      </c>
      <c r="V1126" s="319" t="s">
        <v>93</v>
      </c>
      <c r="W1126" s="319" t="s">
        <v>1633</v>
      </c>
      <c r="X1126" s="319" t="s">
        <v>1633</v>
      </c>
      <c r="Y1126" s="319" t="s">
        <v>1633</v>
      </c>
      <c r="Z1126" s="319" t="s">
        <v>1633</v>
      </c>
      <c r="AA1126" s="319" t="s">
        <v>1874</v>
      </c>
      <c r="AB1126" s="319" t="s">
        <v>1633</v>
      </c>
      <c r="AC1126" s="320">
        <v>45772</v>
      </c>
      <c r="AD1126" s="319"/>
      <c r="AE1126" s="319"/>
      <c r="AF1126" s="319" t="s">
        <v>1633</v>
      </c>
      <c r="AG1126" s="319" t="s">
        <v>1633</v>
      </c>
      <c r="AH1126" s="319" t="s">
        <v>3642</v>
      </c>
      <c r="AI1126" s="319" t="s">
        <v>3643</v>
      </c>
      <c r="AJ1126" s="325">
        <v>0</v>
      </c>
      <c r="AK1126" s="319" t="s">
        <v>1633</v>
      </c>
      <c r="AL1126" s="319" t="s">
        <v>1633</v>
      </c>
      <c r="AM1126" s="319" t="s">
        <v>1633</v>
      </c>
      <c r="AN1126" s="319" t="s">
        <v>1633</v>
      </c>
      <c r="AO1126" s="319" t="s">
        <v>1633</v>
      </c>
      <c r="AP1126" s="183" t="s">
        <v>1880</v>
      </c>
      <c r="AQ1126" s="183" t="s">
        <v>2113</v>
      </c>
      <c r="AS1126" s="183" t="s">
        <v>1640</v>
      </c>
      <c r="AT1126" s="183" t="s">
        <v>1817</v>
      </c>
      <c r="AU1126" s="183" t="str">
        <f t="shared" si="34"/>
        <v>BP1</v>
      </c>
      <c r="AV1126" s="324">
        <f t="shared" si="35"/>
        <v>49647473</v>
      </c>
    </row>
    <row r="1127" spans="1:48" x14ac:dyDescent="0.25">
      <c r="A1127" s="319" t="s">
        <v>1867</v>
      </c>
      <c r="B1127" s="319" t="s">
        <v>1833</v>
      </c>
      <c r="C1127" s="319" t="s">
        <v>1868</v>
      </c>
      <c r="D1127" s="319" t="s">
        <v>1882</v>
      </c>
      <c r="E1127" s="320">
        <v>45772</v>
      </c>
      <c r="F1127" s="319" t="s">
        <v>2756</v>
      </c>
      <c r="G1127" s="319" t="s">
        <v>1884</v>
      </c>
      <c r="H1127" s="319" t="s">
        <v>1587</v>
      </c>
      <c r="I1127" s="319" t="s">
        <v>2757</v>
      </c>
      <c r="J1127" s="319" t="s">
        <v>1633</v>
      </c>
      <c r="K1127" s="319" t="s">
        <v>1379</v>
      </c>
      <c r="L1127" s="320">
        <v>45772</v>
      </c>
      <c r="M1127" s="319" t="s">
        <v>1886</v>
      </c>
      <c r="N1127" s="319" t="s">
        <v>2758</v>
      </c>
      <c r="O1127" s="320"/>
      <c r="P1127" s="319" t="s">
        <v>3641</v>
      </c>
      <c r="Q1127" s="319" t="s">
        <v>1534</v>
      </c>
      <c r="R1127" s="322">
        <v>1593377</v>
      </c>
      <c r="S1127" s="319" t="s">
        <v>89</v>
      </c>
      <c r="T1127" s="321">
        <v>94.75</v>
      </c>
      <c r="U1127" s="319" t="s">
        <v>328</v>
      </c>
      <c r="V1127" s="319" t="s">
        <v>93</v>
      </c>
      <c r="W1127" s="319" t="s">
        <v>1633</v>
      </c>
      <c r="X1127" s="319" t="s">
        <v>1633</v>
      </c>
      <c r="Y1127" s="319" t="s">
        <v>1633</v>
      </c>
      <c r="Z1127" s="319" t="s">
        <v>1633</v>
      </c>
      <c r="AA1127" s="319" t="s">
        <v>1874</v>
      </c>
      <c r="AB1127" s="319" t="s">
        <v>1633</v>
      </c>
      <c r="AC1127" s="320">
        <v>45772</v>
      </c>
      <c r="AD1127" s="319"/>
      <c r="AE1127" s="319"/>
      <c r="AF1127" s="319" t="s">
        <v>1633</v>
      </c>
      <c r="AG1127" s="319" t="s">
        <v>1633</v>
      </c>
      <c r="AH1127" s="319" t="s">
        <v>3642</v>
      </c>
      <c r="AI1127" s="319" t="s">
        <v>3643</v>
      </c>
      <c r="AJ1127" s="325">
        <v>0</v>
      </c>
      <c r="AK1127" s="319" t="s">
        <v>1633</v>
      </c>
      <c r="AL1127" s="319" t="s">
        <v>1633</v>
      </c>
      <c r="AM1127" s="319" t="s">
        <v>1633</v>
      </c>
      <c r="AN1127" s="319" t="s">
        <v>1633</v>
      </c>
      <c r="AO1127" s="319" t="s">
        <v>1633</v>
      </c>
      <c r="AP1127" s="183" t="s">
        <v>1880</v>
      </c>
      <c r="AQ1127" s="183" t="s">
        <v>2113</v>
      </c>
      <c r="AS1127" s="183" t="s">
        <v>1636</v>
      </c>
      <c r="AT1127" s="183" t="s">
        <v>1817</v>
      </c>
      <c r="AU1127" s="183" t="str">
        <f t="shared" si="34"/>
        <v>BP1</v>
      </c>
      <c r="AV1127" s="324">
        <f t="shared" si="35"/>
        <v>1593377</v>
      </c>
    </row>
    <row r="1128" spans="1:48" x14ac:dyDescent="0.25">
      <c r="A1128" s="319" t="s">
        <v>1867</v>
      </c>
      <c r="B1128" s="319" t="s">
        <v>1833</v>
      </c>
      <c r="C1128" s="319" t="s">
        <v>1868</v>
      </c>
      <c r="D1128" s="319" t="s">
        <v>1882</v>
      </c>
      <c r="E1128" s="320">
        <v>45772</v>
      </c>
      <c r="F1128" s="319" t="s">
        <v>2756</v>
      </c>
      <c r="G1128" s="319" t="s">
        <v>1884</v>
      </c>
      <c r="H1128" s="319" t="s">
        <v>1580</v>
      </c>
      <c r="I1128" s="319" t="s">
        <v>2757</v>
      </c>
      <c r="J1128" s="319" t="s">
        <v>1633</v>
      </c>
      <c r="K1128" s="319" t="s">
        <v>1372</v>
      </c>
      <c r="L1128" s="320">
        <v>45772</v>
      </c>
      <c r="M1128" s="319" t="s">
        <v>1886</v>
      </c>
      <c r="N1128" s="319" t="s">
        <v>2758</v>
      </c>
      <c r="O1128" s="320"/>
      <c r="P1128" s="319" t="s">
        <v>3641</v>
      </c>
      <c r="Q1128" s="319" t="s">
        <v>1534</v>
      </c>
      <c r="R1128" s="322">
        <v>3636500</v>
      </c>
      <c r="S1128" s="319" t="s">
        <v>89</v>
      </c>
      <c r="T1128" s="321">
        <v>216.24</v>
      </c>
      <c r="U1128" s="319" t="s">
        <v>328</v>
      </c>
      <c r="V1128" s="319" t="s">
        <v>93</v>
      </c>
      <c r="W1128" s="319" t="s">
        <v>1633</v>
      </c>
      <c r="X1128" s="319" t="s">
        <v>1633</v>
      </c>
      <c r="Y1128" s="319" t="s">
        <v>1633</v>
      </c>
      <c r="Z1128" s="319" t="s">
        <v>1633</v>
      </c>
      <c r="AA1128" s="319" t="s">
        <v>1874</v>
      </c>
      <c r="AB1128" s="319" t="s">
        <v>1633</v>
      </c>
      <c r="AC1128" s="320">
        <v>45772</v>
      </c>
      <c r="AD1128" s="319"/>
      <c r="AE1128" s="319"/>
      <c r="AF1128" s="319" t="s">
        <v>1633</v>
      </c>
      <c r="AG1128" s="319" t="s">
        <v>1633</v>
      </c>
      <c r="AH1128" s="319" t="s">
        <v>3642</v>
      </c>
      <c r="AI1128" s="319" t="s">
        <v>3643</v>
      </c>
      <c r="AJ1128" s="325">
        <v>0</v>
      </c>
      <c r="AK1128" s="319" t="s">
        <v>1633</v>
      </c>
      <c r="AL1128" s="319" t="s">
        <v>1633</v>
      </c>
      <c r="AM1128" s="319" t="s">
        <v>1633</v>
      </c>
      <c r="AN1128" s="319" t="s">
        <v>1633</v>
      </c>
      <c r="AO1128" s="319" t="s">
        <v>1633</v>
      </c>
      <c r="AP1128" s="183" t="s">
        <v>1880</v>
      </c>
      <c r="AQ1128" s="183" t="s">
        <v>2113</v>
      </c>
      <c r="AS1128" s="183" t="s">
        <v>1636</v>
      </c>
      <c r="AT1128" s="183" t="s">
        <v>1817</v>
      </c>
      <c r="AU1128" s="183" t="str">
        <f t="shared" si="34"/>
        <v>BP1</v>
      </c>
      <c r="AV1128" s="324">
        <f t="shared" si="35"/>
        <v>3636500</v>
      </c>
    </row>
    <row r="1129" spans="1:48" x14ac:dyDescent="0.25">
      <c r="A1129" s="319" t="s">
        <v>1867</v>
      </c>
      <c r="B1129" s="319" t="s">
        <v>1833</v>
      </c>
      <c r="C1129" s="319" t="s">
        <v>1868</v>
      </c>
      <c r="D1129" s="319" t="s">
        <v>1882</v>
      </c>
      <c r="E1129" s="320">
        <v>45772</v>
      </c>
      <c r="F1129" s="319" t="s">
        <v>2756</v>
      </c>
      <c r="G1129" s="319" t="s">
        <v>1884</v>
      </c>
      <c r="H1129" s="319" t="s">
        <v>1577</v>
      </c>
      <c r="I1129" s="319" t="s">
        <v>2757</v>
      </c>
      <c r="J1129" s="319" t="s">
        <v>1633</v>
      </c>
      <c r="K1129" s="319" t="s">
        <v>1369</v>
      </c>
      <c r="L1129" s="320">
        <v>45772</v>
      </c>
      <c r="M1129" s="319" t="s">
        <v>1886</v>
      </c>
      <c r="N1129" s="319" t="s">
        <v>2758</v>
      </c>
      <c r="O1129" s="320"/>
      <c r="P1129" s="319" t="s">
        <v>3641</v>
      </c>
      <c r="Q1129" s="319" t="s">
        <v>1534</v>
      </c>
      <c r="R1129" s="322">
        <v>209065280</v>
      </c>
      <c r="S1129" s="319" t="s">
        <v>89</v>
      </c>
      <c r="T1129" s="321">
        <v>12431.79</v>
      </c>
      <c r="U1129" s="319" t="s">
        <v>328</v>
      </c>
      <c r="V1129" s="319" t="s">
        <v>93</v>
      </c>
      <c r="W1129" s="319" t="s">
        <v>1633</v>
      </c>
      <c r="X1129" s="319" t="s">
        <v>1633</v>
      </c>
      <c r="Y1129" s="319" t="s">
        <v>1633</v>
      </c>
      <c r="Z1129" s="319" t="s">
        <v>1633</v>
      </c>
      <c r="AA1129" s="319" t="s">
        <v>1874</v>
      </c>
      <c r="AB1129" s="319" t="s">
        <v>1633</v>
      </c>
      <c r="AC1129" s="320">
        <v>45772</v>
      </c>
      <c r="AD1129" s="319"/>
      <c r="AE1129" s="319"/>
      <c r="AF1129" s="319" t="s">
        <v>1633</v>
      </c>
      <c r="AG1129" s="319" t="s">
        <v>1633</v>
      </c>
      <c r="AH1129" s="319" t="s">
        <v>3642</v>
      </c>
      <c r="AI1129" s="319" t="s">
        <v>3643</v>
      </c>
      <c r="AJ1129" s="325">
        <v>0</v>
      </c>
      <c r="AK1129" s="319" t="s">
        <v>1633</v>
      </c>
      <c r="AL1129" s="319" t="s">
        <v>1633</v>
      </c>
      <c r="AM1129" s="319" t="s">
        <v>1633</v>
      </c>
      <c r="AN1129" s="319" t="s">
        <v>1633</v>
      </c>
      <c r="AO1129" s="319" t="s">
        <v>1633</v>
      </c>
      <c r="AP1129" s="183" t="s">
        <v>1880</v>
      </c>
      <c r="AQ1129" s="183" t="s">
        <v>2113</v>
      </c>
      <c r="AS1129" s="183" t="s">
        <v>1636</v>
      </c>
      <c r="AT1129" s="183" t="s">
        <v>1817</v>
      </c>
      <c r="AU1129" s="183" t="str">
        <f t="shared" si="34"/>
        <v>BP1</v>
      </c>
      <c r="AV1129" s="324">
        <f t="shared" si="35"/>
        <v>209065280</v>
      </c>
    </row>
    <row r="1130" spans="1:48" x14ac:dyDescent="0.25">
      <c r="A1130" s="319" t="s">
        <v>1867</v>
      </c>
      <c r="B1130" s="319" t="s">
        <v>1833</v>
      </c>
      <c r="C1130" s="319" t="s">
        <v>1868</v>
      </c>
      <c r="D1130" s="319" t="s">
        <v>1882</v>
      </c>
      <c r="E1130" s="320">
        <v>45772</v>
      </c>
      <c r="F1130" s="319" t="s">
        <v>2756</v>
      </c>
      <c r="G1130" s="319" t="s">
        <v>1884</v>
      </c>
      <c r="H1130" s="319" t="s">
        <v>1582</v>
      </c>
      <c r="I1130" s="319" t="s">
        <v>2757</v>
      </c>
      <c r="J1130" s="319" t="s">
        <v>1633</v>
      </c>
      <c r="K1130" s="319" t="s">
        <v>1374</v>
      </c>
      <c r="L1130" s="320">
        <v>45772</v>
      </c>
      <c r="M1130" s="319" t="s">
        <v>1886</v>
      </c>
      <c r="N1130" s="319" t="s">
        <v>2758</v>
      </c>
      <c r="O1130" s="320"/>
      <c r="P1130" s="319" t="s">
        <v>3641</v>
      </c>
      <c r="Q1130" s="319" t="s">
        <v>1534</v>
      </c>
      <c r="R1130" s="322">
        <v>38639682</v>
      </c>
      <c r="S1130" s="319" t="s">
        <v>89</v>
      </c>
      <c r="T1130" s="321">
        <v>2297.66</v>
      </c>
      <c r="U1130" s="319" t="s">
        <v>328</v>
      </c>
      <c r="V1130" s="319" t="s">
        <v>93</v>
      </c>
      <c r="W1130" s="319" t="s">
        <v>1633</v>
      </c>
      <c r="X1130" s="319" t="s">
        <v>1633</v>
      </c>
      <c r="Y1130" s="319" t="s">
        <v>1633</v>
      </c>
      <c r="Z1130" s="319" t="s">
        <v>1633</v>
      </c>
      <c r="AA1130" s="319" t="s">
        <v>1874</v>
      </c>
      <c r="AB1130" s="319" t="s">
        <v>1633</v>
      </c>
      <c r="AC1130" s="320">
        <v>45772</v>
      </c>
      <c r="AD1130" s="319"/>
      <c r="AE1130" s="319"/>
      <c r="AF1130" s="319" t="s">
        <v>1633</v>
      </c>
      <c r="AG1130" s="319" t="s">
        <v>1633</v>
      </c>
      <c r="AH1130" s="319" t="s">
        <v>3642</v>
      </c>
      <c r="AI1130" s="319" t="s">
        <v>3643</v>
      </c>
      <c r="AJ1130" s="325">
        <v>0</v>
      </c>
      <c r="AK1130" s="319" t="s">
        <v>1633</v>
      </c>
      <c r="AL1130" s="319" t="s">
        <v>1633</v>
      </c>
      <c r="AM1130" s="319" t="s">
        <v>1633</v>
      </c>
      <c r="AN1130" s="319" t="s">
        <v>1633</v>
      </c>
      <c r="AO1130" s="319" t="s">
        <v>1633</v>
      </c>
      <c r="AP1130" s="183" t="s">
        <v>1880</v>
      </c>
      <c r="AQ1130" s="183" t="s">
        <v>2113</v>
      </c>
      <c r="AS1130" s="183" t="s">
        <v>1640</v>
      </c>
      <c r="AT1130" s="183" t="s">
        <v>1817</v>
      </c>
      <c r="AU1130" s="183" t="str">
        <f t="shared" si="34"/>
        <v>BP1</v>
      </c>
      <c r="AV1130" s="324">
        <f t="shared" si="35"/>
        <v>38639682</v>
      </c>
    </row>
    <row r="1131" spans="1:48" x14ac:dyDescent="0.25">
      <c r="A1131" s="319" t="s">
        <v>1867</v>
      </c>
      <c r="B1131" s="319" t="s">
        <v>1833</v>
      </c>
      <c r="C1131" s="319" t="s">
        <v>1868</v>
      </c>
      <c r="D1131" s="319" t="s">
        <v>2103</v>
      </c>
      <c r="E1131" s="320">
        <v>45754</v>
      </c>
      <c r="F1131" s="319" t="s">
        <v>2631</v>
      </c>
      <c r="G1131" s="319" t="s">
        <v>2632</v>
      </c>
      <c r="H1131" s="319" t="s">
        <v>1577</v>
      </c>
      <c r="I1131" s="319" t="s">
        <v>2759</v>
      </c>
      <c r="J1131" s="319" t="s">
        <v>1633</v>
      </c>
      <c r="K1131" s="319" t="s">
        <v>1369</v>
      </c>
      <c r="L1131" s="320">
        <v>45747</v>
      </c>
      <c r="M1131" s="319" t="s">
        <v>2668</v>
      </c>
      <c r="N1131" s="319" t="s">
        <v>1976</v>
      </c>
      <c r="O1131" s="320"/>
      <c r="P1131" s="319" t="s">
        <v>3641</v>
      </c>
      <c r="Q1131" s="319" t="s">
        <v>1534</v>
      </c>
      <c r="R1131" s="322">
        <v>-1005228</v>
      </c>
      <c r="S1131" s="319" t="s">
        <v>89</v>
      </c>
      <c r="T1131" s="321">
        <v>-60.6</v>
      </c>
      <c r="U1131" s="319" t="s">
        <v>328</v>
      </c>
      <c r="V1131" s="319" t="s">
        <v>93</v>
      </c>
      <c r="W1131" s="319" t="s">
        <v>2633</v>
      </c>
      <c r="X1131" s="319" t="s">
        <v>1633</v>
      </c>
      <c r="Y1131" s="319" t="s">
        <v>1633</v>
      </c>
      <c r="Z1131" s="319" t="s">
        <v>1633</v>
      </c>
      <c r="AA1131" s="319" t="s">
        <v>1874</v>
      </c>
      <c r="AB1131" s="319" t="s">
        <v>1633</v>
      </c>
      <c r="AC1131" s="320">
        <v>45771</v>
      </c>
      <c r="AD1131" s="319"/>
      <c r="AE1131" s="319"/>
      <c r="AF1131" s="319" t="s">
        <v>1633</v>
      </c>
      <c r="AG1131" s="319" t="s">
        <v>1633</v>
      </c>
      <c r="AH1131" s="319" t="s">
        <v>3642</v>
      </c>
      <c r="AI1131" s="319" t="s">
        <v>3643</v>
      </c>
      <c r="AJ1131" s="325">
        <v>0</v>
      </c>
      <c r="AK1131" s="319" t="s">
        <v>1633</v>
      </c>
      <c r="AL1131" s="319" t="s">
        <v>1633</v>
      </c>
      <c r="AM1131" s="319" t="s">
        <v>1633</v>
      </c>
      <c r="AN1131" s="319" t="s">
        <v>1633</v>
      </c>
      <c r="AO1131" s="319" t="s">
        <v>1633</v>
      </c>
      <c r="AP1131" s="183" t="s">
        <v>1880</v>
      </c>
      <c r="AQ1131" s="183" t="s">
        <v>2113</v>
      </c>
      <c r="AS1131" s="183" t="s">
        <v>1636</v>
      </c>
      <c r="AT1131" s="183" t="s">
        <v>1817</v>
      </c>
      <c r="AU1131" s="183" t="str">
        <f t="shared" si="34"/>
        <v>BP1</v>
      </c>
      <c r="AV1131" s="324">
        <f t="shared" si="35"/>
        <v>-1005228</v>
      </c>
    </row>
    <row r="1132" spans="1:48" x14ac:dyDescent="0.25">
      <c r="A1132" s="319" t="s">
        <v>1867</v>
      </c>
      <c r="B1132" s="319" t="s">
        <v>1833</v>
      </c>
      <c r="C1132" s="319" t="s">
        <v>1868</v>
      </c>
      <c r="D1132" s="319" t="s">
        <v>2103</v>
      </c>
      <c r="E1132" s="320">
        <v>45754</v>
      </c>
      <c r="F1132" s="319" t="s">
        <v>2634</v>
      </c>
      <c r="G1132" s="319" t="s">
        <v>2632</v>
      </c>
      <c r="H1132" s="319" t="s">
        <v>1577</v>
      </c>
      <c r="I1132" s="319" t="s">
        <v>2759</v>
      </c>
      <c r="J1132" s="319" t="s">
        <v>1633</v>
      </c>
      <c r="K1132" s="319" t="s">
        <v>1369</v>
      </c>
      <c r="L1132" s="320">
        <v>45747</v>
      </c>
      <c r="M1132" s="319" t="s">
        <v>2668</v>
      </c>
      <c r="N1132" s="319" t="s">
        <v>1976</v>
      </c>
      <c r="O1132" s="320"/>
      <c r="P1132" s="319" t="s">
        <v>3641</v>
      </c>
      <c r="Q1132" s="319" t="s">
        <v>1534</v>
      </c>
      <c r="R1132" s="322">
        <v>-55846</v>
      </c>
      <c r="S1132" s="319" t="s">
        <v>89</v>
      </c>
      <c r="T1132" s="321">
        <v>-3.37</v>
      </c>
      <c r="U1132" s="319" t="s">
        <v>328</v>
      </c>
      <c r="V1132" s="319" t="s">
        <v>93</v>
      </c>
      <c r="W1132" s="319" t="s">
        <v>2633</v>
      </c>
      <c r="X1132" s="319" t="s">
        <v>1633</v>
      </c>
      <c r="Y1132" s="319" t="s">
        <v>1633</v>
      </c>
      <c r="Z1132" s="319" t="s">
        <v>1633</v>
      </c>
      <c r="AA1132" s="319" t="s">
        <v>1874</v>
      </c>
      <c r="AB1132" s="319" t="s">
        <v>1633</v>
      </c>
      <c r="AC1132" s="320">
        <v>45771</v>
      </c>
      <c r="AD1132" s="319"/>
      <c r="AE1132" s="319"/>
      <c r="AF1132" s="319" t="s">
        <v>1633</v>
      </c>
      <c r="AG1132" s="319" t="s">
        <v>1633</v>
      </c>
      <c r="AH1132" s="319" t="s">
        <v>3642</v>
      </c>
      <c r="AI1132" s="319" t="s">
        <v>3643</v>
      </c>
      <c r="AJ1132" s="325">
        <v>0</v>
      </c>
      <c r="AK1132" s="319" t="s">
        <v>1633</v>
      </c>
      <c r="AL1132" s="319" t="s">
        <v>1633</v>
      </c>
      <c r="AM1132" s="319" t="s">
        <v>1633</v>
      </c>
      <c r="AN1132" s="319" t="s">
        <v>1633</v>
      </c>
      <c r="AO1132" s="319" t="s">
        <v>1633</v>
      </c>
      <c r="AP1132" s="183" t="s">
        <v>1880</v>
      </c>
      <c r="AQ1132" s="183" t="s">
        <v>2113</v>
      </c>
      <c r="AS1132" s="183" t="s">
        <v>1636</v>
      </c>
      <c r="AT1132" s="183" t="s">
        <v>1817</v>
      </c>
      <c r="AU1132" s="183" t="str">
        <f t="shared" si="34"/>
        <v>BP1</v>
      </c>
      <c r="AV1132" s="324">
        <f t="shared" si="35"/>
        <v>-55846</v>
      </c>
    </row>
    <row r="1133" spans="1:48" x14ac:dyDescent="0.25">
      <c r="A1133" s="319" t="s">
        <v>1867</v>
      </c>
      <c r="B1133" s="319" t="s">
        <v>1833</v>
      </c>
      <c r="C1133" s="319" t="s">
        <v>1868</v>
      </c>
      <c r="D1133" s="319" t="s">
        <v>1882</v>
      </c>
      <c r="E1133" s="320">
        <v>45756</v>
      </c>
      <c r="F1133" s="319" t="s">
        <v>2760</v>
      </c>
      <c r="G1133" s="319" t="s">
        <v>1884</v>
      </c>
      <c r="H1133" s="319" t="s">
        <v>1581</v>
      </c>
      <c r="I1133" s="319" t="s">
        <v>2761</v>
      </c>
      <c r="J1133" s="319" t="s">
        <v>1633</v>
      </c>
      <c r="K1133" s="319" t="s">
        <v>1373</v>
      </c>
      <c r="L1133" s="320">
        <v>45756</v>
      </c>
      <c r="M1133" s="319" t="s">
        <v>1886</v>
      </c>
      <c r="N1133" s="319" t="s">
        <v>2762</v>
      </c>
      <c r="O1133" s="320"/>
      <c r="P1133" s="319" t="s">
        <v>3641</v>
      </c>
      <c r="Q1133" s="319" t="s">
        <v>1534</v>
      </c>
      <c r="R1133" s="322">
        <v>7205763</v>
      </c>
      <c r="S1133" s="319" t="s">
        <v>89</v>
      </c>
      <c r="T1133" s="321">
        <v>434.47</v>
      </c>
      <c r="U1133" s="319" t="s">
        <v>328</v>
      </c>
      <c r="V1133" s="319" t="s">
        <v>93</v>
      </c>
      <c r="W1133" s="319" t="s">
        <v>1633</v>
      </c>
      <c r="X1133" s="319" t="s">
        <v>1633</v>
      </c>
      <c r="Y1133" s="319" t="s">
        <v>1633</v>
      </c>
      <c r="Z1133" s="319" t="s">
        <v>1633</v>
      </c>
      <c r="AA1133" s="319" t="s">
        <v>1874</v>
      </c>
      <c r="AB1133" s="319" t="s">
        <v>1633</v>
      </c>
      <c r="AC1133" s="320">
        <v>45756</v>
      </c>
      <c r="AD1133" s="319"/>
      <c r="AE1133" s="319"/>
      <c r="AF1133" s="319" t="s">
        <v>1633</v>
      </c>
      <c r="AG1133" s="319" t="s">
        <v>1633</v>
      </c>
      <c r="AH1133" s="319" t="s">
        <v>3642</v>
      </c>
      <c r="AI1133" s="319" t="s">
        <v>3643</v>
      </c>
      <c r="AJ1133" s="325">
        <v>0</v>
      </c>
      <c r="AK1133" s="319" t="s">
        <v>1633</v>
      </c>
      <c r="AL1133" s="319" t="s">
        <v>1633</v>
      </c>
      <c r="AM1133" s="319" t="s">
        <v>1633</v>
      </c>
      <c r="AN1133" s="319" t="s">
        <v>1633</v>
      </c>
      <c r="AO1133" s="319" t="s">
        <v>1633</v>
      </c>
      <c r="AP1133" s="183" t="s">
        <v>1880</v>
      </c>
      <c r="AQ1133" s="183" t="s">
        <v>2113</v>
      </c>
      <c r="AS1133" s="183" t="s">
        <v>1636</v>
      </c>
      <c r="AT1133" s="183" t="s">
        <v>1817</v>
      </c>
      <c r="AU1133" s="183" t="str">
        <f t="shared" si="34"/>
        <v>BP1</v>
      </c>
      <c r="AV1133" s="324">
        <f t="shared" si="35"/>
        <v>7205763</v>
      </c>
    </row>
    <row r="1134" spans="1:48" x14ac:dyDescent="0.25">
      <c r="A1134" s="319" t="s">
        <v>1867</v>
      </c>
      <c r="B1134" s="319" t="s">
        <v>1833</v>
      </c>
      <c r="C1134" s="319" t="s">
        <v>1868</v>
      </c>
      <c r="D1134" s="319" t="s">
        <v>1882</v>
      </c>
      <c r="E1134" s="320">
        <v>45772</v>
      </c>
      <c r="F1134" s="319" t="s">
        <v>2763</v>
      </c>
      <c r="G1134" s="319" t="s">
        <v>1884</v>
      </c>
      <c r="H1134" s="319" t="s">
        <v>1581</v>
      </c>
      <c r="I1134" s="319" t="s">
        <v>2764</v>
      </c>
      <c r="J1134" s="319" t="s">
        <v>1633</v>
      </c>
      <c r="K1134" s="319" t="s">
        <v>1373</v>
      </c>
      <c r="L1134" s="320">
        <v>45772</v>
      </c>
      <c r="M1134" s="319" t="s">
        <v>1886</v>
      </c>
      <c r="N1134" s="319" t="s">
        <v>2765</v>
      </c>
      <c r="O1134" s="320"/>
      <c r="P1134" s="319" t="s">
        <v>3641</v>
      </c>
      <c r="Q1134" s="319" t="s">
        <v>1534</v>
      </c>
      <c r="R1134" s="322">
        <v>19487818</v>
      </c>
      <c r="S1134" s="319" t="s">
        <v>89</v>
      </c>
      <c r="T1134" s="321">
        <v>1158.82</v>
      </c>
      <c r="U1134" s="319" t="s">
        <v>328</v>
      </c>
      <c r="V1134" s="319" t="s">
        <v>93</v>
      </c>
      <c r="W1134" s="319" t="s">
        <v>1633</v>
      </c>
      <c r="X1134" s="319" t="s">
        <v>1633</v>
      </c>
      <c r="Y1134" s="319" t="s">
        <v>1633</v>
      </c>
      <c r="Z1134" s="319" t="s">
        <v>1633</v>
      </c>
      <c r="AA1134" s="319" t="s">
        <v>1874</v>
      </c>
      <c r="AB1134" s="319" t="s">
        <v>1633</v>
      </c>
      <c r="AC1134" s="320">
        <v>45772</v>
      </c>
      <c r="AD1134" s="319"/>
      <c r="AE1134" s="319"/>
      <c r="AF1134" s="319" t="s">
        <v>1633</v>
      </c>
      <c r="AG1134" s="319" t="s">
        <v>1633</v>
      </c>
      <c r="AH1134" s="319" t="s">
        <v>3642</v>
      </c>
      <c r="AI1134" s="319" t="s">
        <v>3643</v>
      </c>
      <c r="AJ1134" s="325">
        <v>0</v>
      </c>
      <c r="AK1134" s="319" t="s">
        <v>1633</v>
      </c>
      <c r="AL1134" s="319" t="s">
        <v>1633</v>
      </c>
      <c r="AM1134" s="319" t="s">
        <v>1633</v>
      </c>
      <c r="AN1134" s="319" t="s">
        <v>1633</v>
      </c>
      <c r="AO1134" s="319" t="s">
        <v>1633</v>
      </c>
      <c r="AP1134" s="183" t="s">
        <v>1880</v>
      </c>
      <c r="AQ1134" s="183" t="s">
        <v>2113</v>
      </c>
      <c r="AS1134" s="183" t="s">
        <v>1636</v>
      </c>
      <c r="AT1134" s="183" t="s">
        <v>1817</v>
      </c>
      <c r="AU1134" s="183" t="str">
        <f t="shared" si="34"/>
        <v>BP1</v>
      </c>
      <c r="AV1134" s="324">
        <f t="shared" si="35"/>
        <v>19487818</v>
      </c>
    </row>
    <row r="1135" spans="1:48" x14ac:dyDescent="0.25">
      <c r="A1135" s="319" t="s">
        <v>1867</v>
      </c>
      <c r="B1135" s="319" t="s">
        <v>1833</v>
      </c>
      <c r="C1135" s="319" t="s">
        <v>1868</v>
      </c>
      <c r="D1135" s="319" t="s">
        <v>1882</v>
      </c>
      <c r="E1135" s="320">
        <v>45775</v>
      </c>
      <c r="F1135" s="319" t="s">
        <v>2766</v>
      </c>
      <c r="G1135" s="319" t="s">
        <v>1884</v>
      </c>
      <c r="H1135" s="319" t="s">
        <v>1585</v>
      </c>
      <c r="I1135" s="319" t="s">
        <v>2767</v>
      </c>
      <c r="J1135" s="319" t="s">
        <v>1633</v>
      </c>
      <c r="K1135" s="319" t="s">
        <v>1376</v>
      </c>
      <c r="L1135" s="320">
        <v>45775</v>
      </c>
      <c r="M1135" s="319" t="s">
        <v>1886</v>
      </c>
      <c r="N1135" s="319" t="s">
        <v>2768</v>
      </c>
      <c r="O1135" s="320"/>
      <c r="P1135" s="319" t="s">
        <v>3641</v>
      </c>
      <c r="Q1135" s="319" t="s">
        <v>1534</v>
      </c>
      <c r="R1135" s="322">
        <v>113258005</v>
      </c>
      <c r="S1135" s="319" t="s">
        <v>89</v>
      </c>
      <c r="T1135" s="321">
        <v>6734.73</v>
      </c>
      <c r="U1135" s="319" t="s">
        <v>328</v>
      </c>
      <c r="V1135" s="319" t="s">
        <v>93</v>
      </c>
      <c r="W1135" s="319" t="s">
        <v>1633</v>
      </c>
      <c r="X1135" s="319" t="s">
        <v>1633</v>
      </c>
      <c r="Y1135" s="319" t="s">
        <v>1633</v>
      </c>
      <c r="Z1135" s="319" t="s">
        <v>1633</v>
      </c>
      <c r="AA1135" s="319" t="s">
        <v>1874</v>
      </c>
      <c r="AB1135" s="319" t="s">
        <v>1633</v>
      </c>
      <c r="AC1135" s="320">
        <v>45775</v>
      </c>
      <c r="AD1135" s="319"/>
      <c r="AE1135" s="319"/>
      <c r="AF1135" s="319" t="s">
        <v>1633</v>
      </c>
      <c r="AG1135" s="319" t="s">
        <v>1633</v>
      </c>
      <c r="AH1135" s="319" t="s">
        <v>3642</v>
      </c>
      <c r="AI1135" s="319" t="s">
        <v>3643</v>
      </c>
      <c r="AJ1135" s="325">
        <v>0</v>
      </c>
      <c r="AK1135" s="319" t="s">
        <v>1633</v>
      </c>
      <c r="AL1135" s="319" t="s">
        <v>1633</v>
      </c>
      <c r="AM1135" s="319" t="s">
        <v>1633</v>
      </c>
      <c r="AN1135" s="319" t="s">
        <v>1633</v>
      </c>
      <c r="AO1135" s="319" t="s">
        <v>1633</v>
      </c>
      <c r="AP1135" s="183" t="s">
        <v>1880</v>
      </c>
      <c r="AQ1135" s="183" t="s">
        <v>2113</v>
      </c>
      <c r="AS1135" s="183" t="s">
        <v>1636</v>
      </c>
      <c r="AT1135" s="183" t="s">
        <v>1817</v>
      </c>
      <c r="AU1135" s="183" t="str">
        <f t="shared" si="34"/>
        <v>BP1</v>
      </c>
      <c r="AV1135" s="324">
        <f t="shared" si="35"/>
        <v>113258005</v>
      </c>
    </row>
    <row r="1136" spans="1:48" x14ac:dyDescent="0.25">
      <c r="A1136" s="319" t="s">
        <v>1867</v>
      </c>
      <c r="B1136" s="319" t="s">
        <v>1833</v>
      </c>
      <c r="C1136" s="319" t="s">
        <v>1868</v>
      </c>
      <c r="D1136" s="319" t="s">
        <v>1882</v>
      </c>
      <c r="E1136" s="320">
        <v>45763</v>
      </c>
      <c r="F1136" s="319" t="s">
        <v>2769</v>
      </c>
      <c r="G1136" s="319" t="s">
        <v>1884</v>
      </c>
      <c r="H1136" s="319" t="s">
        <v>1582</v>
      </c>
      <c r="I1136" s="319" t="s">
        <v>2770</v>
      </c>
      <c r="J1136" s="319" t="s">
        <v>1633</v>
      </c>
      <c r="K1136" s="319" t="s">
        <v>1374</v>
      </c>
      <c r="L1136" s="320">
        <v>45763</v>
      </c>
      <c r="M1136" s="319" t="s">
        <v>1886</v>
      </c>
      <c r="N1136" s="319" t="s">
        <v>2594</v>
      </c>
      <c r="O1136" s="320"/>
      <c r="P1136" s="319" t="s">
        <v>3641</v>
      </c>
      <c r="Q1136" s="319" t="s">
        <v>1534</v>
      </c>
      <c r="R1136" s="322">
        <v>7217800</v>
      </c>
      <c r="S1136" s="319" t="s">
        <v>89</v>
      </c>
      <c r="T1136" s="321">
        <v>428.51</v>
      </c>
      <c r="U1136" s="319" t="s">
        <v>328</v>
      </c>
      <c r="V1136" s="319" t="s">
        <v>93</v>
      </c>
      <c r="W1136" s="319" t="s">
        <v>1633</v>
      </c>
      <c r="X1136" s="319" t="s">
        <v>1633</v>
      </c>
      <c r="Y1136" s="319" t="s">
        <v>1633</v>
      </c>
      <c r="Z1136" s="319" t="s">
        <v>1633</v>
      </c>
      <c r="AA1136" s="319" t="s">
        <v>1874</v>
      </c>
      <c r="AB1136" s="319" t="s">
        <v>1633</v>
      </c>
      <c r="AC1136" s="320">
        <v>45764</v>
      </c>
      <c r="AD1136" s="319"/>
      <c r="AE1136" s="319"/>
      <c r="AF1136" s="319" t="s">
        <v>1633</v>
      </c>
      <c r="AG1136" s="319" t="s">
        <v>1633</v>
      </c>
      <c r="AH1136" s="319" t="s">
        <v>3642</v>
      </c>
      <c r="AI1136" s="319" t="s">
        <v>3643</v>
      </c>
      <c r="AJ1136" s="325">
        <v>0</v>
      </c>
      <c r="AK1136" s="319" t="s">
        <v>1633</v>
      </c>
      <c r="AL1136" s="319" t="s">
        <v>1633</v>
      </c>
      <c r="AM1136" s="319" t="s">
        <v>1633</v>
      </c>
      <c r="AN1136" s="319" t="s">
        <v>1633</v>
      </c>
      <c r="AO1136" s="319" t="s">
        <v>1633</v>
      </c>
      <c r="AP1136" s="183" t="s">
        <v>1880</v>
      </c>
      <c r="AQ1136" s="183" t="s">
        <v>2113</v>
      </c>
      <c r="AS1136" s="183" t="s">
        <v>1640</v>
      </c>
      <c r="AT1136" s="183" t="s">
        <v>1817</v>
      </c>
      <c r="AU1136" s="183" t="str">
        <f t="shared" si="34"/>
        <v>BP1</v>
      </c>
      <c r="AV1136" s="324">
        <f t="shared" si="35"/>
        <v>7217800</v>
      </c>
    </row>
    <row r="1137" spans="1:48" x14ac:dyDescent="0.25">
      <c r="A1137" s="319" t="s">
        <v>1867</v>
      </c>
      <c r="B1137" s="319" t="s">
        <v>1833</v>
      </c>
      <c r="C1137" s="319" t="s">
        <v>1868</v>
      </c>
      <c r="D1137" s="319" t="s">
        <v>1888</v>
      </c>
      <c r="E1137" s="320">
        <v>45762</v>
      </c>
      <c r="F1137" s="319" t="s">
        <v>1633</v>
      </c>
      <c r="G1137" s="319" t="s">
        <v>1633</v>
      </c>
      <c r="H1137" s="319" t="s">
        <v>3240</v>
      </c>
      <c r="I1137" s="319" t="s">
        <v>4063</v>
      </c>
      <c r="J1137" s="319" t="s">
        <v>1633</v>
      </c>
      <c r="K1137" s="319" t="s">
        <v>454</v>
      </c>
      <c r="L1137" s="320">
        <v>45762</v>
      </c>
      <c r="M1137" s="319" t="s">
        <v>2742</v>
      </c>
      <c r="N1137" s="319" t="s">
        <v>4064</v>
      </c>
      <c r="O1137" s="320"/>
      <c r="P1137" s="319" t="s">
        <v>3641</v>
      </c>
      <c r="Q1137" s="319" t="s">
        <v>1534</v>
      </c>
      <c r="R1137" s="322">
        <v>1057887</v>
      </c>
      <c r="S1137" s="319" t="s">
        <v>89</v>
      </c>
      <c r="T1137" s="321">
        <v>63.79</v>
      </c>
      <c r="U1137" s="319" t="s">
        <v>328</v>
      </c>
      <c r="V1137" s="319" t="s">
        <v>93</v>
      </c>
      <c r="W1137" s="319" t="s">
        <v>1633</v>
      </c>
      <c r="X1137" s="319" t="s">
        <v>1633</v>
      </c>
      <c r="Y1137" s="319" t="s">
        <v>1633</v>
      </c>
      <c r="Z1137" s="319" t="s">
        <v>1633</v>
      </c>
      <c r="AA1137" s="319" t="s">
        <v>1874</v>
      </c>
      <c r="AB1137" s="319" t="s">
        <v>1633</v>
      </c>
      <c r="AC1137" s="320">
        <v>45762</v>
      </c>
      <c r="AD1137" s="319"/>
      <c r="AE1137" s="319"/>
      <c r="AF1137" s="319" t="s">
        <v>1633</v>
      </c>
      <c r="AG1137" s="319" t="s">
        <v>4065</v>
      </c>
      <c r="AH1137" s="319" t="s">
        <v>3642</v>
      </c>
      <c r="AI1137" s="319" t="s">
        <v>3643</v>
      </c>
      <c r="AJ1137" s="322">
        <v>5</v>
      </c>
      <c r="AK1137" s="319" t="s">
        <v>1709</v>
      </c>
      <c r="AL1137" s="323" t="s">
        <v>1877</v>
      </c>
      <c r="AM1137" s="319" t="s">
        <v>1633</v>
      </c>
      <c r="AN1137" s="319" t="s">
        <v>1633</v>
      </c>
      <c r="AO1137" s="319" t="s">
        <v>1633</v>
      </c>
      <c r="AP1137" s="183" t="s">
        <v>1880</v>
      </c>
      <c r="AQ1137" s="183" t="s">
        <v>2113</v>
      </c>
      <c r="AS1137" s="183" t="s">
        <v>1641</v>
      </c>
      <c r="AT1137" s="183" t="s">
        <v>1817</v>
      </c>
      <c r="AU1137" s="183" t="str">
        <f t="shared" si="34"/>
        <v>BP1</v>
      </c>
      <c r="AV1137" s="324">
        <f t="shared" si="35"/>
        <v>1057887</v>
      </c>
    </row>
    <row r="1138" spans="1:48" x14ac:dyDescent="0.25">
      <c r="A1138" s="319" t="s">
        <v>1867</v>
      </c>
      <c r="B1138" s="319" t="s">
        <v>1833</v>
      </c>
      <c r="C1138" s="319" t="s">
        <v>1868</v>
      </c>
      <c r="D1138" s="319" t="s">
        <v>1888</v>
      </c>
      <c r="E1138" s="320">
        <v>45762</v>
      </c>
      <c r="F1138" s="319" t="s">
        <v>1633</v>
      </c>
      <c r="G1138" s="319" t="s">
        <v>1633</v>
      </c>
      <c r="H1138" s="319" t="s">
        <v>3240</v>
      </c>
      <c r="I1138" s="319" t="s">
        <v>4066</v>
      </c>
      <c r="J1138" s="319" t="s">
        <v>1633</v>
      </c>
      <c r="K1138" s="319" t="s">
        <v>454</v>
      </c>
      <c r="L1138" s="320">
        <v>45762</v>
      </c>
      <c r="M1138" s="319" t="s">
        <v>2742</v>
      </c>
      <c r="N1138" s="319" t="s">
        <v>4067</v>
      </c>
      <c r="O1138" s="320"/>
      <c r="P1138" s="319" t="s">
        <v>3641</v>
      </c>
      <c r="Q1138" s="319" t="s">
        <v>1534</v>
      </c>
      <c r="R1138" s="322">
        <v>1900000</v>
      </c>
      <c r="S1138" s="319" t="s">
        <v>89</v>
      </c>
      <c r="T1138" s="321">
        <v>114.57</v>
      </c>
      <c r="U1138" s="319" t="s">
        <v>328</v>
      </c>
      <c r="V1138" s="319" t="s">
        <v>93</v>
      </c>
      <c r="W1138" s="319" t="s">
        <v>1633</v>
      </c>
      <c r="X1138" s="319" t="s">
        <v>1633</v>
      </c>
      <c r="Y1138" s="319" t="s">
        <v>1633</v>
      </c>
      <c r="Z1138" s="319" t="s">
        <v>1633</v>
      </c>
      <c r="AA1138" s="319" t="s">
        <v>1874</v>
      </c>
      <c r="AB1138" s="319" t="s">
        <v>1633</v>
      </c>
      <c r="AC1138" s="320">
        <v>45762</v>
      </c>
      <c r="AD1138" s="319"/>
      <c r="AE1138" s="319"/>
      <c r="AF1138" s="319" t="s">
        <v>1633</v>
      </c>
      <c r="AG1138" s="319" t="s">
        <v>4068</v>
      </c>
      <c r="AH1138" s="319" t="s">
        <v>3642</v>
      </c>
      <c r="AI1138" s="319" t="s">
        <v>3643</v>
      </c>
      <c r="AJ1138" s="322">
        <v>4</v>
      </c>
      <c r="AK1138" s="319" t="s">
        <v>2039</v>
      </c>
      <c r="AL1138" s="323" t="s">
        <v>1877</v>
      </c>
      <c r="AM1138" s="319" t="s">
        <v>1633</v>
      </c>
      <c r="AN1138" s="319" t="s">
        <v>1633</v>
      </c>
      <c r="AO1138" s="319" t="s">
        <v>1633</v>
      </c>
      <c r="AP1138" s="183" t="s">
        <v>1880</v>
      </c>
      <c r="AQ1138" s="183" t="s">
        <v>2113</v>
      </c>
      <c r="AS1138" s="183" t="s">
        <v>1641</v>
      </c>
      <c r="AT1138" s="183" t="s">
        <v>1817</v>
      </c>
      <c r="AU1138" s="183" t="str">
        <f t="shared" si="34"/>
        <v>BP1</v>
      </c>
      <c r="AV1138" s="324">
        <f t="shared" si="35"/>
        <v>1900000</v>
      </c>
    </row>
    <row r="1139" spans="1:48" x14ac:dyDescent="0.25">
      <c r="A1139" s="319" t="s">
        <v>1867</v>
      </c>
      <c r="B1139" s="319" t="s">
        <v>1833</v>
      </c>
      <c r="C1139" s="319" t="s">
        <v>1868</v>
      </c>
      <c r="D1139" s="319" t="s">
        <v>1888</v>
      </c>
      <c r="E1139" s="320">
        <v>45762</v>
      </c>
      <c r="F1139" s="319" t="s">
        <v>1633</v>
      </c>
      <c r="G1139" s="319" t="s">
        <v>1633</v>
      </c>
      <c r="H1139" s="319" t="s">
        <v>3240</v>
      </c>
      <c r="I1139" s="319" t="s">
        <v>4069</v>
      </c>
      <c r="J1139" s="319" t="s">
        <v>1633</v>
      </c>
      <c r="K1139" s="319" t="s">
        <v>454</v>
      </c>
      <c r="L1139" s="320">
        <v>45762</v>
      </c>
      <c r="M1139" s="319" t="s">
        <v>2742</v>
      </c>
      <c r="N1139" s="319" t="s">
        <v>4070</v>
      </c>
      <c r="O1139" s="320"/>
      <c r="P1139" s="319" t="s">
        <v>3641</v>
      </c>
      <c r="Q1139" s="319" t="s">
        <v>1534</v>
      </c>
      <c r="R1139" s="322">
        <v>284350</v>
      </c>
      <c r="S1139" s="319" t="s">
        <v>89</v>
      </c>
      <c r="T1139" s="321">
        <v>17.149999999999999</v>
      </c>
      <c r="U1139" s="319" t="s">
        <v>328</v>
      </c>
      <c r="V1139" s="319" t="s">
        <v>93</v>
      </c>
      <c r="W1139" s="319" t="s">
        <v>1633</v>
      </c>
      <c r="X1139" s="319" t="s">
        <v>1633</v>
      </c>
      <c r="Y1139" s="319" t="s">
        <v>1633</v>
      </c>
      <c r="Z1139" s="319" t="s">
        <v>1633</v>
      </c>
      <c r="AA1139" s="319" t="s">
        <v>1874</v>
      </c>
      <c r="AB1139" s="319" t="s">
        <v>1633</v>
      </c>
      <c r="AC1139" s="320">
        <v>45762</v>
      </c>
      <c r="AD1139" s="319"/>
      <c r="AE1139" s="319"/>
      <c r="AF1139" s="319" t="s">
        <v>1633</v>
      </c>
      <c r="AG1139" s="319" t="s">
        <v>3967</v>
      </c>
      <c r="AH1139" s="319" t="s">
        <v>3642</v>
      </c>
      <c r="AI1139" s="319" t="s">
        <v>3643</v>
      </c>
      <c r="AJ1139" s="322">
        <v>1</v>
      </c>
      <c r="AK1139" s="319" t="s">
        <v>1709</v>
      </c>
      <c r="AL1139" s="323" t="s">
        <v>1877</v>
      </c>
      <c r="AM1139" s="319" t="s">
        <v>1633</v>
      </c>
      <c r="AN1139" s="319" t="s">
        <v>1633</v>
      </c>
      <c r="AO1139" s="319" t="s">
        <v>1633</v>
      </c>
      <c r="AP1139" s="183" t="s">
        <v>1880</v>
      </c>
      <c r="AQ1139" s="183" t="s">
        <v>2113</v>
      </c>
      <c r="AS1139" s="183" t="s">
        <v>1641</v>
      </c>
      <c r="AT1139" s="183" t="s">
        <v>1817</v>
      </c>
      <c r="AU1139" s="183" t="str">
        <f t="shared" si="34"/>
        <v>BP1</v>
      </c>
      <c r="AV1139" s="324">
        <f t="shared" si="35"/>
        <v>284350</v>
      </c>
    </row>
    <row r="1140" spans="1:48" x14ac:dyDescent="0.25">
      <c r="A1140" s="319" t="s">
        <v>1867</v>
      </c>
      <c r="B1140" s="319" t="s">
        <v>1833</v>
      </c>
      <c r="C1140" s="319" t="s">
        <v>1868</v>
      </c>
      <c r="D1140" s="319" t="s">
        <v>1888</v>
      </c>
      <c r="E1140" s="320">
        <v>45762</v>
      </c>
      <c r="F1140" s="319" t="s">
        <v>1633</v>
      </c>
      <c r="G1140" s="319" t="s">
        <v>1633</v>
      </c>
      <c r="H1140" s="319" t="s">
        <v>3240</v>
      </c>
      <c r="I1140" s="319" t="s">
        <v>4071</v>
      </c>
      <c r="J1140" s="319" t="s">
        <v>1633</v>
      </c>
      <c r="K1140" s="319" t="s">
        <v>454</v>
      </c>
      <c r="L1140" s="320">
        <v>45762</v>
      </c>
      <c r="M1140" s="319" t="s">
        <v>2742</v>
      </c>
      <c r="N1140" s="319" t="s">
        <v>4072</v>
      </c>
      <c r="O1140" s="320"/>
      <c r="P1140" s="319" t="s">
        <v>3641</v>
      </c>
      <c r="Q1140" s="319" t="s">
        <v>1534</v>
      </c>
      <c r="R1140" s="322">
        <v>1346404</v>
      </c>
      <c r="S1140" s="319" t="s">
        <v>89</v>
      </c>
      <c r="T1140" s="321">
        <v>81.180000000000007</v>
      </c>
      <c r="U1140" s="319" t="s">
        <v>328</v>
      </c>
      <c r="V1140" s="319" t="s">
        <v>93</v>
      </c>
      <c r="W1140" s="319" t="s">
        <v>1633</v>
      </c>
      <c r="X1140" s="319" t="s">
        <v>1633</v>
      </c>
      <c r="Y1140" s="319" t="s">
        <v>1633</v>
      </c>
      <c r="Z1140" s="319" t="s">
        <v>1633</v>
      </c>
      <c r="AA1140" s="319" t="s">
        <v>1874</v>
      </c>
      <c r="AB1140" s="319" t="s">
        <v>1633</v>
      </c>
      <c r="AC1140" s="320">
        <v>45762</v>
      </c>
      <c r="AD1140" s="319"/>
      <c r="AE1140" s="319"/>
      <c r="AF1140" s="319" t="s">
        <v>1633</v>
      </c>
      <c r="AG1140" s="319" t="s">
        <v>4073</v>
      </c>
      <c r="AH1140" s="319" t="s">
        <v>3642</v>
      </c>
      <c r="AI1140" s="319" t="s">
        <v>3643</v>
      </c>
      <c r="AJ1140" s="322">
        <v>7</v>
      </c>
      <c r="AK1140" s="319" t="s">
        <v>1709</v>
      </c>
      <c r="AL1140" s="323" t="s">
        <v>1877</v>
      </c>
      <c r="AM1140" s="319" t="s">
        <v>1633</v>
      </c>
      <c r="AN1140" s="319" t="s">
        <v>1633</v>
      </c>
      <c r="AO1140" s="319" t="s">
        <v>1633</v>
      </c>
      <c r="AP1140" s="183" t="s">
        <v>1880</v>
      </c>
      <c r="AQ1140" s="183" t="s">
        <v>2113</v>
      </c>
      <c r="AS1140" s="183" t="s">
        <v>1641</v>
      </c>
      <c r="AT1140" s="183" t="s">
        <v>1817</v>
      </c>
      <c r="AU1140" s="183" t="str">
        <f t="shared" si="34"/>
        <v>BP1</v>
      </c>
      <c r="AV1140" s="324">
        <f t="shared" si="35"/>
        <v>1346404</v>
      </c>
    </row>
    <row r="1141" spans="1:48" x14ac:dyDescent="0.25">
      <c r="A1141" s="319" t="s">
        <v>1867</v>
      </c>
      <c r="B1141" s="319" t="s">
        <v>1833</v>
      </c>
      <c r="C1141" s="319" t="s">
        <v>1868</v>
      </c>
      <c r="D1141" s="319" t="s">
        <v>1888</v>
      </c>
      <c r="E1141" s="320">
        <v>45756</v>
      </c>
      <c r="F1141" s="319" t="s">
        <v>1633</v>
      </c>
      <c r="G1141" s="319" t="s">
        <v>1633</v>
      </c>
      <c r="H1141" s="319" t="s">
        <v>3240</v>
      </c>
      <c r="I1141" s="319" t="s">
        <v>4074</v>
      </c>
      <c r="J1141" s="319" t="s">
        <v>1633</v>
      </c>
      <c r="K1141" s="319" t="s">
        <v>454</v>
      </c>
      <c r="L1141" s="320">
        <v>45756</v>
      </c>
      <c r="M1141" s="319" t="s">
        <v>2644</v>
      </c>
      <c r="N1141" s="319" t="s">
        <v>4075</v>
      </c>
      <c r="O1141" s="320"/>
      <c r="P1141" s="319" t="s">
        <v>3641</v>
      </c>
      <c r="Q1141" s="319" t="s">
        <v>1534</v>
      </c>
      <c r="R1141" s="322">
        <v>315000</v>
      </c>
      <c r="S1141" s="319" t="s">
        <v>89</v>
      </c>
      <c r="T1141" s="321">
        <v>18.989999999999998</v>
      </c>
      <c r="U1141" s="319" t="s">
        <v>328</v>
      </c>
      <c r="V1141" s="319" t="s">
        <v>93</v>
      </c>
      <c r="W1141" s="319" t="s">
        <v>1633</v>
      </c>
      <c r="X1141" s="319" t="s">
        <v>1633</v>
      </c>
      <c r="Y1141" s="319" t="s">
        <v>1633</v>
      </c>
      <c r="Z1141" s="319" t="s">
        <v>1633</v>
      </c>
      <c r="AA1141" s="319" t="s">
        <v>1874</v>
      </c>
      <c r="AB1141" s="319" t="s">
        <v>1633</v>
      </c>
      <c r="AC1141" s="320">
        <v>45756</v>
      </c>
      <c r="AD1141" s="319"/>
      <c r="AE1141" s="319"/>
      <c r="AF1141" s="319" t="s">
        <v>1633</v>
      </c>
      <c r="AG1141" s="319" t="s">
        <v>4076</v>
      </c>
      <c r="AH1141" s="319" t="s">
        <v>3642</v>
      </c>
      <c r="AI1141" s="319" t="s">
        <v>3643</v>
      </c>
      <c r="AJ1141" s="322">
        <v>1</v>
      </c>
      <c r="AK1141" s="319" t="s">
        <v>2007</v>
      </c>
      <c r="AL1141" s="323" t="s">
        <v>1877</v>
      </c>
      <c r="AM1141" s="319" t="s">
        <v>1633</v>
      </c>
      <c r="AN1141" s="319" t="s">
        <v>1633</v>
      </c>
      <c r="AO1141" s="319" t="s">
        <v>1633</v>
      </c>
      <c r="AP1141" s="183" t="s">
        <v>1880</v>
      </c>
      <c r="AQ1141" s="183" t="s">
        <v>2113</v>
      </c>
      <c r="AS1141" s="183" t="s">
        <v>1641</v>
      </c>
      <c r="AT1141" s="183" t="s">
        <v>1817</v>
      </c>
      <c r="AU1141" s="183" t="str">
        <f t="shared" si="34"/>
        <v>BP1</v>
      </c>
      <c r="AV1141" s="324">
        <f t="shared" si="35"/>
        <v>315000</v>
      </c>
    </row>
    <row r="1142" spans="1:48" x14ac:dyDescent="0.25">
      <c r="A1142" s="319" t="s">
        <v>1867</v>
      </c>
      <c r="B1142" s="319" t="s">
        <v>1833</v>
      </c>
      <c r="C1142" s="319" t="s">
        <v>1868</v>
      </c>
      <c r="D1142" s="319" t="s">
        <v>1888</v>
      </c>
      <c r="E1142" s="320">
        <v>45757</v>
      </c>
      <c r="F1142" s="319" t="s">
        <v>4077</v>
      </c>
      <c r="G1142" s="319" t="s">
        <v>1633</v>
      </c>
      <c r="H1142" s="319" t="s">
        <v>3259</v>
      </c>
      <c r="I1142" s="319" t="s">
        <v>2772</v>
      </c>
      <c r="J1142" s="319" t="s">
        <v>1633</v>
      </c>
      <c r="K1142" s="319" t="s">
        <v>448</v>
      </c>
      <c r="L1142" s="320">
        <v>45757</v>
      </c>
      <c r="M1142" s="319" t="s">
        <v>2703</v>
      </c>
      <c r="N1142" s="319" t="s">
        <v>2773</v>
      </c>
      <c r="O1142" s="320"/>
      <c r="P1142" s="319" t="s">
        <v>3641</v>
      </c>
      <c r="Q1142" s="319" t="s">
        <v>1534</v>
      </c>
      <c r="R1142" s="322">
        <v>4255226</v>
      </c>
      <c r="S1142" s="319" t="s">
        <v>89</v>
      </c>
      <c r="T1142" s="321">
        <v>256.57</v>
      </c>
      <c r="U1142" s="319" t="s">
        <v>328</v>
      </c>
      <c r="V1142" s="319" t="s">
        <v>93</v>
      </c>
      <c r="W1142" s="319" t="s">
        <v>1633</v>
      </c>
      <c r="X1142" s="319" t="s">
        <v>1633</v>
      </c>
      <c r="Y1142" s="319" t="s">
        <v>1633</v>
      </c>
      <c r="Z1142" s="319" t="s">
        <v>1633</v>
      </c>
      <c r="AA1142" s="319" t="s">
        <v>1874</v>
      </c>
      <c r="AB1142" s="319" t="s">
        <v>1633</v>
      </c>
      <c r="AC1142" s="320">
        <v>45757</v>
      </c>
      <c r="AD1142" s="319"/>
      <c r="AE1142" s="319"/>
      <c r="AF1142" s="319" t="s">
        <v>1633</v>
      </c>
      <c r="AG1142" s="319" t="s">
        <v>2774</v>
      </c>
      <c r="AH1142" s="319" t="s">
        <v>3642</v>
      </c>
      <c r="AI1142" s="319" t="s">
        <v>3643</v>
      </c>
      <c r="AJ1142" s="322">
        <v>1</v>
      </c>
      <c r="AK1142" s="319" t="s">
        <v>2398</v>
      </c>
      <c r="AL1142" s="323" t="s">
        <v>1877</v>
      </c>
      <c r="AM1142" s="319" t="s">
        <v>1633</v>
      </c>
      <c r="AN1142" s="319" t="s">
        <v>1633</v>
      </c>
      <c r="AO1142" s="319" t="s">
        <v>1633</v>
      </c>
      <c r="AP1142" s="183" t="s">
        <v>1880</v>
      </c>
      <c r="AQ1142" s="183" t="s">
        <v>2113</v>
      </c>
      <c r="AS1142" s="183" t="s">
        <v>448</v>
      </c>
      <c r="AT1142" s="183" t="s">
        <v>1817</v>
      </c>
      <c r="AU1142" s="183" t="str">
        <f t="shared" ref="AU1142:AU1202" si="36">LEFT(V1142,3)</f>
        <v>BP1</v>
      </c>
      <c r="AV1142" s="324">
        <f t="shared" ref="AV1142:AV1202" si="37">IF(Q1142="USD",R1142*16500,IF(Q1142="IDR",R1142,T1142*16500))</f>
        <v>4255226</v>
      </c>
    </row>
    <row r="1143" spans="1:48" x14ac:dyDescent="0.25">
      <c r="A1143" s="319" t="s">
        <v>1867</v>
      </c>
      <c r="B1143" s="319" t="s">
        <v>1833</v>
      </c>
      <c r="C1143" s="319" t="s">
        <v>1868</v>
      </c>
      <c r="D1143" s="319" t="s">
        <v>1888</v>
      </c>
      <c r="E1143" s="320">
        <v>45758</v>
      </c>
      <c r="F1143" s="319" t="s">
        <v>1633</v>
      </c>
      <c r="G1143" s="319" t="s">
        <v>1633</v>
      </c>
      <c r="H1143" s="319" t="s">
        <v>3240</v>
      </c>
      <c r="I1143" s="319" t="s">
        <v>4078</v>
      </c>
      <c r="J1143" s="319" t="s">
        <v>1633</v>
      </c>
      <c r="K1143" s="319" t="s">
        <v>454</v>
      </c>
      <c r="L1143" s="320">
        <v>45758</v>
      </c>
      <c r="M1143" s="319" t="s">
        <v>2689</v>
      </c>
      <c r="N1143" s="319" t="s">
        <v>4079</v>
      </c>
      <c r="O1143" s="320"/>
      <c r="P1143" s="319" t="s">
        <v>3641</v>
      </c>
      <c r="Q1143" s="319" t="s">
        <v>1534</v>
      </c>
      <c r="R1143" s="322">
        <v>41500000</v>
      </c>
      <c r="S1143" s="319" t="s">
        <v>89</v>
      </c>
      <c r="T1143" s="321">
        <v>2502.2600000000002</v>
      </c>
      <c r="U1143" s="319" t="s">
        <v>328</v>
      </c>
      <c r="V1143" s="319" t="s">
        <v>93</v>
      </c>
      <c r="W1143" s="319" t="s">
        <v>1633</v>
      </c>
      <c r="X1143" s="319" t="s">
        <v>1633</v>
      </c>
      <c r="Y1143" s="319" t="s">
        <v>1633</v>
      </c>
      <c r="Z1143" s="319" t="s">
        <v>1633</v>
      </c>
      <c r="AA1143" s="319" t="s">
        <v>1874</v>
      </c>
      <c r="AB1143" s="319" t="s">
        <v>1633</v>
      </c>
      <c r="AC1143" s="320">
        <v>45758</v>
      </c>
      <c r="AD1143" s="319"/>
      <c r="AE1143" s="319"/>
      <c r="AF1143" s="319" t="s">
        <v>1633</v>
      </c>
      <c r="AG1143" s="319" t="s">
        <v>4080</v>
      </c>
      <c r="AH1143" s="319" t="s">
        <v>3642</v>
      </c>
      <c r="AI1143" s="319" t="s">
        <v>3643</v>
      </c>
      <c r="AJ1143" s="322">
        <v>2</v>
      </c>
      <c r="AK1143" s="319" t="s">
        <v>1709</v>
      </c>
      <c r="AL1143" s="323" t="s">
        <v>1877</v>
      </c>
      <c r="AM1143" s="319" t="s">
        <v>1633</v>
      </c>
      <c r="AN1143" s="319" t="s">
        <v>1633</v>
      </c>
      <c r="AO1143" s="319" t="s">
        <v>1633</v>
      </c>
      <c r="AP1143" s="183" t="s">
        <v>1880</v>
      </c>
      <c r="AQ1143" s="183" t="s">
        <v>2113</v>
      </c>
      <c r="AS1143" s="183" t="s">
        <v>1641</v>
      </c>
      <c r="AT1143" s="183" t="s">
        <v>1817</v>
      </c>
      <c r="AU1143" s="183" t="str">
        <f t="shared" si="36"/>
        <v>BP1</v>
      </c>
      <c r="AV1143" s="324">
        <f t="shared" si="37"/>
        <v>41500000</v>
      </c>
    </row>
    <row r="1144" spans="1:48" x14ac:dyDescent="0.25">
      <c r="A1144" s="319" t="s">
        <v>1867</v>
      </c>
      <c r="B1144" s="319" t="s">
        <v>1833</v>
      </c>
      <c r="C1144" s="319" t="s">
        <v>1868</v>
      </c>
      <c r="D1144" s="319" t="s">
        <v>1888</v>
      </c>
      <c r="E1144" s="320">
        <v>45764</v>
      </c>
      <c r="F1144" s="319" t="s">
        <v>1633</v>
      </c>
      <c r="G1144" s="319" t="s">
        <v>1633</v>
      </c>
      <c r="H1144" s="319" t="s">
        <v>3240</v>
      </c>
      <c r="I1144" s="319" t="s">
        <v>4081</v>
      </c>
      <c r="J1144" s="319" t="s">
        <v>1633</v>
      </c>
      <c r="K1144" s="319" t="s">
        <v>454</v>
      </c>
      <c r="L1144" s="320">
        <v>45764</v>
      </c>
      <c r="M1144" s="319" t="s">
        <v>2652</v>
      </c>
      <c r="N1144" s="319" t="s">
        <v>4082</v>
      </c>
      <c r="O1144" s="320"/>
      <c r="P1144" s="319" t="s">
        <v>3641</v>
      </c>
      <c r="Q1144" s="319" t="s">
        <v>1534</v>
      </c>
      <c r="R1144" s="322">
        <v>500000</v>
      </c>
      <c r="S1144" s="319" t="s">
        <v>89</v>
      </c>
      <c r="T1144" s="321">
        <v>29.68</v>
      </c>
      <c r="U1144" s="319" t="s">
        <v>328</v>
      </c>
      <c r="V1144" s="319" t="s">
        <v>93</v>
      </c>
      <c r="W1144" s="319" t="s">
        <v>1633</v>
      </c>
      <c r="X1144" s="319" t="s">
        <v>1633</v>
      </c>
      <c r="Y1144" s="319" t="s">
        <v>1633</v>
      </c>
      <c r="Z1144" s="319" t="s">
        <v>1633</v>
      </c>
      <c r="AA1144" s="319" t="s">
        <v>1874</v>
      </c>
      <c r="AB1144" s="319" t="s">
        <v>1633</v>
      </c>
      <c r="AC1144" s="320">
        <v>45764</v>
      </c>
      <c r="AD1144" s="319"/>
      <c r="AE1144" s="319"/>
      <c r="AF1144" s="319" t="s">
        <v>1633</v>
      </c>
      <c r="AG1144" s="319" t="s">
        <v>4083</v>
      </c>
      <c r="AH1144" s="319" t="s">
        <v>3642</v>
      </c>
      <c r="AI1144" s="319" t="s">
        <v>3643</v>
      </c>
      <c r="AJ1144" s="322">
        <v>2</v>
      </c>
      <c r="AK1144" s="319" t="s">
        <v>2039</v>
      </c>
      <c r="AL1144" s="323" t="s">
        <v>1877</v>
      </c>
      <c r="AM1144" s="319" t="s">
        <v>1633</v>
      </c>
      <c r="AN1144" s="319" t="s">
        <v>1633</v>
      </c>
      <c r="AO1144" s="319" t="s">
        <v>1633</v>
      </c>
      <c r="AP1144" s="183" t="s">
        <v>1880</v>
      </c>
      <c r="AQ1144" s="183" t="s">
        <v>2113</v>
      </c>
      <c r="AS1144" s="183" t="s">
        <v>1641</v>
      </c>
      <c r="AT1144" s="183" t="s">
        <v>1817</v>
      </c>
      <c r="AU1144" s="183" t="str">
        <f t="shared" si="36"/>
        <v>BP1</v>
      </c>
      <c r="AV1144" s="324">
        <f t="shared" si="37"/>
        <v>500000</v>
      </c>
    </row>
    <row r="1145" spans="1:48" x14ac:dyDescent="0.25">
      <c r="A1145" s="319" t="s">
        <v>1867</v>
      </c>
      <c r="B1145" s="319" t="s">
        <v>1833</v>
      </c>
      <c r="C1145" s="319" t="s">
        <v>1868</v>
      </c>
      <c r="D1145" s="319" t="s">
        <v>1888</v>
      </c>
      <c r="E1145" s="320">
        <v>45770</v>
      </c>
      <c r="F1145" s="319" t="s">
        <v>1633</v>
      </c>
      <c r="G1145" s="319" t="s">
        <v>1633</v>
      </c>
      <c r="H1145" s="319" t="s">
        <v>3240</v>
      </c>
      <c r="I1145" s="319" t="s">
        <v>4084</v>
      </c>
      <c r="J1145" s="319" t="s">
        <v>1633</v>
      </c>
      <c r="K1145" s="319" t="s">
        <v>454</v>
      </c>
      <c r="L1145" s="320">
        <v>45770</v>
      </c>
      <c r="M1145" s="319" t="s">
        <v>2657</v>
      </c>
      <c r="N1145" s="319" t="s">
        <v>4085</v>
      </c>
      <c r="O1145" s="320"/>
      <c r="P1145" s="319" t="s">
        <v>3641</v>
      </c>
      <c r="Q1145" s="319" t="s">
        <v>1534</v>
      </c>
      <c r="R1145" s="322">
        <v>152000</v>
      </c>
      <c r="S1145" s="319" t="s">
        <v>89</v>
      </c>
      <c r="T1145" s="321">
        <v>9.0399999999999991</v>
      </c>
      <c r="U1145" s="319" t="s">
        <v>328</v>
      </c>
      <c r="V1145" s="319" t="s">
        <v>93</v>
      </c>
      <c r="W1145" s="319" t="s">
        <v>1633</v>
      </c>
      <c r="X1145" s="319" t="s">
        <v>1633</v>
      </c>
      <c r="Y1145" s="319" t="s">
        <v>1633</v>
      </c>
      <c r="Z1145" s="319" t="s">
        <v>1633</v>
      </c>
      <c r="AA1145" s="319" t="s">
        <v>1874</v>
      </c>
      <c r="AB1145" s="319" t="s">
        <v>1633</v>
      </c>
      <c r="AC1145" s="320">
        <v>45770</v>
      </c>
      <c r="AD1145" s="319"/>
      <c r="AE1145" s="319"/>
      <c r="AF1145" s="319" t="s">
        <v>1633</v>
      </c>
      <c r="AG1145" s="319" t="s">
        <v>4086</v>
      </c>
      <c r="AH1145" s="319" t="s">
        <v>3642</v>
      </c>
      <c r="AI1145" s="319" t="s">
        <v>3643</v>
      </c>
      <c r="AJ1145" s="322">
        <v>1</v>
      </c>
      <c r="AK1145" s="319" t="s">
        <v>1709</v>
      </c>
      <c r="AL1145" s="323" t="s">
        <v>1877</v>
      </c>
      <c r="AM1145" s="319" t="s">
        <v>1633</v>
      </c>
      <c r="AN1145" s="319" t="s">
        <v>1633</v>
      </c>
      <c r="AO1145" s="319" t="s">
        <v>1633</v>
      </c>
      <c r="AP1145" s="183" t="s">
        <v>1880</v>
      </c>
      <c r="AQ1145" s="183" t="s">
        <v>2113</v>
      </c>
      <c r="AS1145" s="183" t="s">
        <v>1641</v>
      </c>
      <c r="AT1145" s="183" t="s">
        <v>1817</v>
      </c>
      <c r="AU1145" s="183" t="str">
        <f t="shared" si="36"/>
        <v>BP1</v>
      </c>
      <c r="AV1145" s="324">
        <f t="shared" si="37"/>
        <v>152000</v>
      </c>
    </row>
    <row r="1146" spans="1:48" x14ac:dyDescent="0.25">
      <c r="A1146" s="319" t="s">
        <v>1867</v>
      </c>
      <c r="B1146" s="319" t="s">
        <v>1833</v>
      </c>
      <c r="C1146" s="319" t="s">
        <v>1868</v>
      </c>
      <c r="D1146" s="319" t="s">
        <v>1888</v>
      </c>
      <c r="E1146" s="320">
        <v>45775</v>
      </c>
      <c r="F1146" s="319" t="s">
        <v>3656</v>
      </c>
      <c r="G1146" s="319" t="s">
        <v>1945</v>
      </c>
      <c r="H1146" s="319" t="s">
        <v>3657</v>
      </c>
      <c r="I1146" s="319" t="s">
        <v>4087</v>
      </c>
      <c r="J1146" s="319" t="s">
        <v>1633</v>
      </c>
      <c r="K1146" s="319" t="s">
        <v>1648</v>
      </c>
      <c r="L1146" s="320">
        <v>45775</v>
      </c>
      <c r="M1146" s="319" t="s">
        <v>2786</v>
      </c>
      <c r="N1146" s="319" t="s">
        <v>4088</v>
      </c>
      <c r="O1146" s="320"/>
      <c r="P1146" s="319" t="s">
        <v>3641</v>
      </c>
      <c r="Q1146" s="319" t="s">
        <v>1534</v>
      </c>
      <c r="R1146" s="322">
        <v>18900433</v>
      </c>
      <c r="S1146" s="319" t="s">
        <v>89</v>
      </c>
      <c r="T1146" s="321">
        <v>1123.8900000000001</v>
      </c>
      <c r="U1146" s="319" t="s">
        <v>328</v>
      </c>
      <c r="V1146" s="319" t="s">
        <v>93</v>
      </c>
      <c r="W1146" s="319" t="s">
        <v>1633</v>
      </c>
      <c r="X1146" s="319" t="s">
        <v>1633</v>
      </c>
      <c r="Y1146" s="319" t="s">
        <v>1633</v>
      </c>
      <c r="Z1146" s="319" t="s">
        <v>1633</v>
      </c>
      <c r="AA1146" s="319" t="s">
        <v>1874</v>
      </c>
      <c r="AB1146" s="319" t="s">
        <v>1633</v>
      </c>
      <c r="AC1146" s="320">
        <v>45775</v>
      </c>
      <c r="AD1146" s="319"/>
      <c r="AE1146" s="319"/>
      <c r="AF1146" s="319" t="s">
        <v>1633</v>
      </c>
      <c r="AG1146" s="319" t="s">
        <v>4089</v>
      </c>
      <c r="AH1146" s="319" t="s">
        <v>3642</v>
      </c>
      <c r="AI1146" s="319" t="s">
        <v>3643</v>
      </c>
      <c r="AJ1146" s="322">
        <v>1</v>
      </c>
      <c r="AK1146" s="319" t="s">
        <v>3661</v>
      </c>
      <c r="AL1146" s="323" t="s">
        <v>1877</v>
      </c>
      <c r="AM1146" s="319" t="s">
        <v>1633</v>
      </c>
      <c r="AN1146" s="319" t="s">
        <v>1633</v>
      </c>
      <c r="AO1146" s="319" t="s">
        <v>1633</v>
      </c>
      <c r="AP1146" s="183" t="s">
        <v>1880</v>
      </c>
      <c r="AQ1146" s="183" t="s">
        <v>2113</v>
      </c>
      <c r="AS1146" s="183" t="s">
        <v>1645</v>
      </c>
      <c r="AT1146" s="183" t="s">
        <v>1817</v>
      </c>
      <c r="AU1146" s="183" t="str">
        <f t="shared" si="36"/>
        <v>BP1</v>
      </c>
      <c r="AV1146" s="324">
        <f t="shared" si="37"/>
        <v>18900433</v>
      </c>
    </row>
    <row r="1147" spans="1:48" x14ac:dyDescent="0.25">
      <c r="A1147" s="319" t="s">
        <v>1867</v>
      </c>
      <c r="B1147" s="319" t="s">
        <v>1833</v>
      </c>
      <c r="C1147" s="319" t="s">
        <v>1868</v>
      </c>
      <c r="D1147" s="319" t="s">
        <v>1888</v>
      </c>
      <c r="E1147" s="320">
        <v>45775</v>
      </c>
      <c r="F1147" s="319" t="s">
        <v>3656</v>
      </c>
      <c r="G1147" s="319" t="s">
        <v>1945</v>
      </c>
      <c r="H1147" s="319" t="s">
        <v>3657</v>
      </c>
      <c r="I1147" s="319" t="s">
        <v>4090</v>
      </c>
      <c r="J1147" s="319" t="s">
        <v>1633</v>
      </c>
      <c r="K1147" s="319" t="s">
        <v>1648</v>
      </c>
      <c r="L1147" s="320">
        <v>45775</v>
      </c>
      <c r="M1147" s="319" t="s">
        <v>2786</v>
      </c>
      <c r="N1147" s="319" t="s">
        <v>4088</v>
      </c>
      <c r="O1147" s="320"/>
      <c r="P1147" s="319" t="s">
        <v>3641</v>
      </c>
      <c r="Q1147" s="319" t="s">
        <v>1534</v>
      </c>
      <c r="R1147" s="322">
        <v>945022</v>
      </c>
      <c r="S1147" s="319" t="s">
        <v>89</v>
      </c>
      <c r="T1147" s="321">
        <v>56.19</v>
      </c>
      <c r="U1147" s="319" t="s">
        <v>328</v>
      </c>
      <c r="V1147" s="319" t="s">
        <v>93</v>
      </c>
      <c r="W1147" s="319" t="s">
        <v>1633</v>
      </c>
      <c r="X1147" s="319" t="s">
        <v>1633</v>
      </c>
      <c r="Y1147" s="319" t="s">
        <v>1633</v>
      </c>
      <c r="Z1147" s="319" t="s">
        <v>1633</v>
      </c>
      <c r="AA1147" s="319" t="s">
        <v>1874</v>
      </c>
      <c r="AB1147" s="319" t="s">
        <v>1633</v>
      </c>
      <c r="AC1147" s="320">
        <v>45775</v>
      </c>
      <c r="AD1147" s="319"/>
      <c r="AE1147" s="319"/>
      <c r="AF1147" s="319" t="s">
        <v>1633</v>
      </c>
      <c r="AG1147" s="319" t="s">
        <v>4089</v>
      </c>
      <c r="AH1147" s="319" t="s">
        <v>3642</v>
      </c>
      <c r="AI1147" s="319" t="s">
        <v>3643</v>
      </c>
      <c r="AJ1147" s="322">
        <v>1</v>
      </c>
      <c r="AK1147" s="319" t="s">
        <v>3661</v>
      </c>
      <c r="AL1147" s="323" t="s">
        <v>1877</v>
      </c>
      <c r="AM1147" s="319" t="s">
        <v>1633</v>
      </c>
      <c r="AN1147" s="319" t="s">
        <v>1633</v>
      </c>
      <c r="AO1147" s="319" t="s">
        <v>1633</v>
      </c>
      <c r="AP1147" s="183" t="s">
        <v>1880</v>
      </c>
      <c r="AQ1147" s="183" t="s">
        <v>2113</v>
      </c>
      <c r="AS1147" s="183" t="s">
        <v>1645</v>
      </c>
      <c r="AT1147" s="183" t="s">
        <v>1817</v>
      </c>
      <c r="AU1147" s="183" t="str">
        <f t="shared" si="36"/>
        <v>BP1</v>
      </c>
      <c r="AV1147" s="324">
        <f t="shared" si="37"/>
        <v>945022</v>
      </c>
    </row>
    <row r="1148" spans="1:48" x14ac:dyDescent="0.25">
      <c r="A1148" s="319" t="s">
        <v>1867</v>
      </c>
      <c r="B1148" s="319" t="s">
        <v>1833</v>
      </c>
      <c r="C1148" s="319" t="s">
        <v>1868</v>
      </c>
      <c r="D1148" s="319" t="s">
        <v>1888</v>
      </c>
      <c r="E1148" s="320">
        <v>45775</v>
      </c>
      <c r="F1148" s="319" t="s">
        <v>4091</v>
      </c>
      <c r="G1148" s="319" t="s">
        <v>1633</v>
      </c>
      <c r="H1148" s="319" t="s">
        <v>3538</v>
      </c>
      <c r="I1148" s="319" t="s">
        <v>4092</v>
      </c>
      <c r="J1148" s="319" t="s">
        <v>1633</v>
      </c>
      <c r="K1148" s="319" t="s">
        <v>1642</v>
      </c>
      <c r="L1148" s="320">
        <v>45775</v>
      </c>
      <c r="M1148" s="319" t="s">
        <v>2786</v>
      </c>
      <c r="N1148" s="319" t="s">
        <v>1633</v>
      </c>
      <c r="O1148" s="320"/>
      <c r="P1148" s="319" t="s">
        <v>3641</v>
      </c>
      <c r="Q1148" s="319" t="s">
        <v>1534</v>
      </c>
      <c r="R1148" s="322">
        <v>82500000</v>
      </c>
      <c r="S1148" s="319" t="s">
        <v>89</v>
      </c>
      <c r="T1148" s="321">
        <v>4905.75</v>
      </c>
      <c r="U1148" s="319" t="s">
        <v>328</v>
      </c>
      <c r="V1148" s="319" t="s">
        <v>93</v>
      </c>
      <c r="W1148" s="319" t="s">
        <v>1633</v>
      </c>
      <c r="X1148" s="319" t="s">
        <v>1633</v>
      </c>
      <c r="Y1148" s="319" t="s">
        <v>1633</v>
      </c>
      <c r="Z1148" s="319" t="s">
        <v>1633</v>
      </c>
      <c r="AA1148" s="319" t="s">
        <v>1874</v>
      </c>
      <c r="AB1148" s="319" t="s">
        <v>1633</v>
      </c>
      <c r="AC1148" s="320">
        <v>45775</v>
      </c>
      <c r="AD1148" s="319"/>
      <c r="AE1148" s="319"/>
      <c r="AF1148" s="319" t="s">
        <v>1633</v>
      </c>
      <c r="AG1148" s="319" t="s">
        <v>4093</v>
      </c>
      <c r="AH1148" s="319" t="s">
        <v>3642</v>
      </c>
      <c r="AI1148" s="319" t="s">
        <v>3643</v>
      </c>
      <c r="AJ1148" s="322">
        <v>1</v>
      </c>
      <c r="AK1148" s="319" t="s">
        <v>1960</v>
      </c>
      <c r="AL1148" s="323" t="s">
        <v>1877</v>
      </c>
      <c r="AM1148" s="319" t="s">
        <v>1633</v>
      </c>
      <c r="AN1148" s="319" t="s">
        <v>1633</v>
      </c>
      <c r="AO1148" s="319" t="s">
        <v>1633</v>
      </c>
      <c r="AP1148" s="183" t="s">
        <v>1880</v>
      </c>
      <c r="AQ1148" s="183" t="s">
        <v>2113</v>
      </c>
      <c r="AS1148" s="183" t="s">
        <v>1641</v>
      </c>
      <c r="AT1148" s="183" t="s">
        <v>1817</v>
      </c>
      <c r="AU1148" s="183" t="str">
        <f t="shared" si="36"/>
        <v>BP1</v>
      </c>
      <c r="AV1148" s="324">
        <f t="shared" si="37"/>
        <v>82500000</v>
      </c>
    </row>
    <row r="1149" spans="1:48" x14ac:dyDescent="0.25">
      <c r="A1149" s="319" t="s">
        <v>1867</v>
      </c>
      <c r="B1149" s="319" t="s">
        <v>1833</v>
      </c>
      <c r="C1149" s="319" t="s">
        <v>1868</v>
      </c>
      <c r="D1149" s="319" t="s">
        <v>1888</v>
      </c>
      <c r="E1149" s="320">
        <v>45764</v>
      </c>
      <c r="F1149" s="319" t="s">
        <v>4094</v>
      </c>
      <c r="G1149" s="319" t="s">
        <v>1633</v>
      </c>
      <c r="H1149" s="319" t="s">
        <v>3538</v>
      </c>
      <c r="I1149" s="319" t="s">
        <v>4095</v>
      </c>
      <c r="J1149" s="319" t="s">
        <v>1633</v>
      </c>
      <c r="K1149" s="319" t="s">
        <v>1642</v>
      </c>
      <c r="L1149" s="320">
        <v>45764</v>
      </c>
      <c r="M1149" s="319" t="s">
        <v>2652</v>
      </c>
      <c r="N1149" s="319" t="s">
        <v>1633</v>
      </c>
      <c r="O1149" s="320"/>
      <c r="P1149" s="319" t="s">
        <v>3641</v>
      </c>
      <c r="Q1149" s="319" t="s">
        <v>1534</v>
      </c>
      <c r="R1149" s="322">
        <v>95000000</v>
      </c>
      <c r="S1149" s="319" t="s">
        <v>89</v>
      </c>
      <c r="T1149" s="321">
        <v>5639.99</v>
      </c>
      <c r="U1149" s="319" t="s">
        <v>328</v>
      </c>
      <c r="V1149" s="319" t="s">
        <v>93</v>
      </c>
      <c r="W1149" s="319" t="s">
        <v>1633</v>
      </c>
      <c r="X1149" s="319" t="s">
        <v>1633</v>
      </c>
      <c r="Y1149" s="319" t="s">
        <v>1633</v>
      </c>
      <c r="Z1149" s="319" t="s">
        <v>1633</v>
      </c>
      <c r="AA1149" s="319" t="s">
        <v>1874</v>
      </c>
      <c r="AB1149" s="319" t="s">
        <v>1633</v>
      </c>
      <c r="AC1149" s="320">
        <v>45764</v>
      </c>
      <c r="AD1149" s="319"/>
      <c r="AE1149" s="319"/>
      <c r="AF1149" s="319" t="s">
        <v>1633</v>
      </c>
      <c r="AG1149" s="319" t="s">
        <v>4096</v>
      </c>
      <c r="AH1149" s="319" t="s">
        <v>3642</v>
      </c>
      <c r="AI1149" s="319" t="s">
        <v>3643</v>
      </c>
      <c r="AJ1149" s="322">
        <v>1</v>
      </c>
      <c r="AK1149" s="319" t="s">
        <v>2398</v>
      </c>
      <c r="AL1149" s="323" t="s">
        <v>1877</v>
      </c>
      <c r="AM1149" s="319" t="s">
        <v>1633</v>
      </c>
      <c r="AN1149" s="319" t="s">
        <v>1633</v>
      </c>
      <c r="AO1149" s="319" t="s">
        <v>1633</v>
      </c>
      <c r="AP1149" s="183" t="s">
        <v>1880</v>
      </c>
      <c r="AQ1149" s="183" t="s">
        <v>2113</v>
      </c>
      <c r="AS1149" s="183" t="s">
        <v>1641</v>
      </c>
      <c r="AT1149" s="183" t="s">
        <v>1817</v>
      </c>
      <c r="AU1149" s="183" t="str">
        <f t="shared" si="36"/>
        <v>BP1</v>
      </c>
      <c r="AV1149" s="324">
        <f t="shared" si="37"/>
        <v>95000000</v>
      </c>
    </row>
    <row r="1150" spans="1:48" x14ac:dyDescent="0.25">
      <c r="A1150" s="319" t="s">
        <v>1867</v>
      </c>
      <c r="B1150" s="319" t="s">
        <v>1833</v>
      </c>
      <c r="C1150" s="319" t="s">
        <v>1868</v>
      </c>
      <c r="D1150" s="319" t="s">
        <v>1888</v>
      </c>
      <c r="E1150" s="320">
        <v>45770</v>
      </c>
      <c r="F1150" s="319" t="s">
        <v>1633</v>
      </c>
      <c r="G1150" s="319" t="s">
        <v>4097</v>
      </c>
      <c r="H1150" s="319" t="s">
        <v>3240</v>
      </c>
      <c r="I1150" s="319" t="s">
        <v>4098</v>
      </c>
      <c r="J1150" s="319" t="s">
        <v>1633</v>
      </c>
      <c r="K1150" s="319" t="s">
        <v>454</v>
      </c>
      <c r="L1150" s="320">
        <v>45770</v>
      </c>
      <c r="M1150" s="319" t="s">
        <v>2657</v>
      </c>
      <c r="N1150" s="319" t="s">
        <v>4099</v>
      </c>
      <c r="O1150" s="320"/>
      <c r="P1150" s="319" t="s">
        <v>3641</v>
      </c>
      <c r="Q1150" s="319" t="s">
        <v>2792</v>
      </c>
      <c r="R1150" s="322">
        <v>6900</v>
      </c>
      <c r="S1150" s="319" t="s">
        <v>89</v>
      </c>
      <c r="T1150" s="321">
        <v>7836.81</v>
      </c>
      <c r="U1150" s="319" t="s">
        <v>328</v>
      </c>
      <c r="V1150" s="319" t="s">
        <v>93</v>
      </c>
      <c r="W1150" s="319" t="s">
        <v>1633</v>
      </c>
      <c r="X1150" s="319" t="s">
        <v>1633</v>
      </c>
      <c r="Y1150" s="319" t="s">
        <v>1633</v>
      </c>
      <c r="Z1150" s="319" t="s">
        <v>1633</v>
      </c>
      <c r="AA1150" s="319" t="s">
        <v>1874</v>
      </c>
      <c r="AB1150" s="319" t="s">
        <v>1633</v>
      </c>
      <c r="AC1150" s="320">
        <v>45770</v>
      </c>
      <c r="AD1150" s="319"/>
      <c r="AE1150" s="319"/>
      <c r="AF1150" s="319" t="s">
        <v>1633</v>
      </c>
      <c r="AG1150" s="319" t="s">
        <v>4100</v>
      </c>
      <c r="AH1150" s="319" t="s">
        <v>3642</v>
      </c>
      <c r="AI1150" s="319" t="s">
        <v>3643</v>
      </c>
      <c r="AJ1150" s="322">
        <v>6</v>
      </c>
      <c r="AK1150" s="319" t="s">
        <v>1709</v>
      </c>
      <c r="AL1150" s="323" t="s">
        <v>1877</v>
      </c>
      <c r="AM1150" s="319" t="s">
        <v>1633</v>
      </c>
      <c r="AN1150" s="319" t="s">
        <v>1633</v>
      </c>
      <c r="AO1150" s="319" t="s">
        <v>1633</v>
      </c>
      <c r="AP1150" s="183" t="s">
        <v>1880</v>
      </c>
      <c r="AQ1150" s="183" t="s">
        <v>2113</v>
      </c>
      <c r="AS1150" s="183" t="s">
        <v>1641</v>
      </c>
      <c r="AT1150" s="183" t="s">
        <v>1817</v>
      </c>
      <c r="AU1150" s="183" t="str">
        <f t="shared" si="36"/>
        <v>BP1</v>
      </c>
      <c r="AV1150" s="324">
        <f t="shared" si="37"/>
        <v>129307365</v>
      </c>
    </row>
    <row r="1151" spans="1:48" x14ac:dyDescent="0.25">
      <c r="A1151" s="319" t="s">
        <v>1867</v>
      </c>
      <c r="B1151" s="319" t="s">
        <v>1833</v>
      </c>
      <c r="C1151" s="319" t="s">
        <v>1868</v>
      </c>
      <c r="D1151" s="319" t="s">
        <v>1888</v>
      </c>
      <c r="E1151" s="320">
        <v>45772</v>
      </c>
      <c r="F1151" s="319" t="s">
        <v>1633</v>
      </c>
      <c r="G1151" s="319" t="s">
        <v>1633</v>
      </c>
      <c r="H1151" s="319" t="s">
        <v>3240</v>
      </c>
      <c r="I1151" s="319" t="s">
        <v>4101</v>
      </c>
      <c r="J1151" s="319" t="s">
        <v>1633</v>
      </c>
      <c r="K1151" s="319" t="s">
        <v>454</v>
      </c>
      <c r="L1151" s="320">
        <v>45772</v>
      </c>
      <c r="M1151" s="319" t="s">
        <v>2698</v>
      </c>
      <c r="N1151" s="319" t="s">
        <v>4102</v>
      </c>
      <c r="O1151" s="320"/>
      <c r="P1151" s="319" t="s">
        <v>3641</v>
      </c>
      <c r="Q1151" s="319" t="s">
        <v>1534</v>
      </c>
      <c r="R1151" s="322">
        <v>6447920</v>
      </c>
      <c r="S1151" s="319" t="s">
        <v>89</v>
      </c>
      <c r="T1151" s="321">
        <v>383.42</v>
      </c>
      <c r="U1151" s="319" t="s">
        <v>328</v>
      </c>
      <c r="V1151" s="319" t="s">
        <v>93</v>
      </c>
      <c r="W1151" s="319" t="s">
        <v>1633</v>
      </c>
      <c r="X1151" s="319" t="s">
        <v>1633</v>
      </c>
      <c r="Y1151" s="319" t="s">
        <v>1633</v>
      </c>
      <c r="Z1151" s="319" t="s">
        <v>1633</v>
      </c>
      <c r="AA1151" s="319" t="s">
        <v>1874</v>
      </c>
      <c r="AB1151" s="319" t="s">
        <v>1633</v>
      </c>
      <c r="AC1151" s="320">
        <v>45772</v>
      </c>
      <c r="AD1151" s="319"/>
      <c r="AE1151" s="319"/>
      <c r="AF1151" s="319" t="s">
        <v>1633</v>
      </c>
      <c r="AG1151" s="319" t="s">
        <v>4103</v>
      </c>
      <c r="AH1151" s="319" t="s">
        <v>3642</v>
      </c>
      <c r="AI1151" s="319" t="s">
        <v>3643</v>
      </c>
      <c r="AJ1151" s="322">
        <v>6</v>
      </c>
      <c r="AK1151" s="319" t="s">
        <v>1916</v>
      </c>
      <c r="AL1151" s="323" t="s">
        <v>1877</v>
      </c>
      <c r="AM1151" s="319" t="s">
        <v>1633</v>
      </c>
      <c r="AN1151" s="319" t="s">
        <v>1633</v>
      </c>
      <c r="AO1151" s="319" t="s">
        <v>1633</v>
      </c>
      <c r="AP1151" s="183" t="s">
        <v>1880</v>
      </c>
      <c r="AQ1151" s="183" t="s">
        <v>2113</v>
      </c>
      <c r="AS1151" s="183" t="s">
        <v>1641</v>
      </c>
      <c r="AT1151" s="183" t="s">
        <v>1817</v>
      </c>
      <c r="AU1151" s="183" t="str">
        <f t="shared" si="36"/>
        <v>BP1</v>
      </c>
      <c r="AV1151" s="324">
        <f t="shared" si="37"/>
        <v>6447920</v>
      </c>
    </row>
    <row r="1152" spans="1:48" x14ac:dyDescent="0.25">
      <c r="A1152" s="319" t="s">
        <v>1867</v>
      </c>
      <c r="B1152" s="319" t="s">
        <v>1833</v>
      </c>
      <c r="C1152" s="319" t="s">
        <v>1868</v>
      </c>
      <c r="D1152" s="319" t="s">
        <v>1888</v>
      </c>
      <c r="E1152" s="320">
        <v>45764</v>
      </c>
      <c r="F1152" s="319" t="s">
        <v>1633</v>
      </c>
      <c r="G1152" s="319" t="s">
        <v>1633</v>
      </c>
      <c r="H1152" s="319" t="s">
        <v>3240</v>
      </c>
      <c r="I1152" s="319" t="s">
        <v>4104</v>
      </c>
      <c r="J1152" s="319" t="s">
        <v>1633</v>
      </c>
      <c r="K1152" s="319" t="s">
        <v>454</v>
      </c>
      <c r="L1152" s="320">
        <v>45764</v>
      </c>
      <c r="M1152" s="319" t="s">
        <v>2652</v>
      </c>
      <c r="N1152" s="319" t="s">
        <v>4105</v>
      </c>
      <c r="O1152" s="320"/>
      <c r="P1152" s="319" t="s">
        <v>3641</v>
      </c>
      <c r="Q1152" s="319" t="s">
        <v>1534</v>
      </c>
      <c r="R1152" s="322">
        <v>4400000</v>
      </c>
      <c r="S1152" s="319" t="s">
        <v>89</v>
      </c>
      <c r="T1152" s="321">
        <v>261.22000000000003</v>
      </c>
      <c r="U1152" s="319" t="s">
        <v>328</v>
      </c>
      <c r="V1152" s="319" t="s">
        <v>93</v>
      </c>
      <c r="W1152" s="319" t="s">
        <v>1633</v>
      </c>
      <c r="X1152" s="319" t="s">
        <v>1633</v>
      </c>
      <c r="Y1152" s="319" t="s">
        <v>1633</v>
      </c>
      <c r="Z1152" s="319" t="s">
        <v>1633</v>
      </c>
      <c r="AA1152" s="319" t="s">
        <v>1874</v>
      </c>
      <c r="AB1152" s="319" t="s">
        <v>1633</v>
      </c>
      <c r="AC1152" s="320">
        <v>45764</v>
      </c>
      <c r="AD1152" s="319"/>
      <c r="AE1152" s="319"/>
      <c r="AF1152" s="319" t="s">
        <v>1633</v>
      </c>
      <c r="AG1152" s="319" t="s">
        <v>4106</v>
      </c>
      <c r="AH1152" s="319" t="s">
        <v>3642</v>
      </c>
      <c r="AI1152" s="319" t="s">
        <v>3643</v>
      </c>
      <c r="AJ1152" s="322">
        <v>2</v>
      </c>
      <c r="AK1152" s="319" t="s">
        <v>1709</v>
      </c>
      <c r="AL1152" s="323" t="s">
        <v>1877</v>
      </c>
      <c r="AM1152" s="319" t="s">
        <v>1633</v>
      </c>
      <c r="AN1152" s="319" t="s">
        <v>1633</v>
      </c>
      <c r="AO1152" s="319" t="s">
        <v>1633</v>
      </c>
      <c r="AP1152" s="183" t="s">
        <v>1880</v>
      </c>
      <c r="AQ1152" s="183" t="s">
        <v>2113</v>
      </c>
      <c r="AS1152" s="183" t="s">
        <v>1641</v>
      </c>
      <c r="AT1152" s="183" t="s">
        <v>1817</v>
      </c>
      <c r="AU1152" s="183" t="str">
        <f t="shared" si="36"/>
        <v>BP1</v>
      </c>
      <c r="AV1152" s="324">
        <f t="shared" si="37"/>
        <v>4400000</v>
      </c>
    </row>
    <row r="1153" spans="1:48" x14ac:dyDescent="0.25">
      <c r="A1153" s="319" t="s">
        <v>1867</v>
      </c>
      <c r="B1153" s="319" t="s">
        <v>1833</v>
      </c>
      <c r="C1153" s="319" t="s">
        <v>1868</v>
      </c>
      <c r="D1153" s="319" t="s">
        <v>1888</v>
      </c>
      <c r="E1153" s="320">
        <v>45764</v>
      </c>
      <c r="F1153" s="319" t="s">
        <v>1633</v>
      </c>
      <c r="G1153" s="319" t="s">
        <v>1633</v>
      </c>
      <c r="H1153" s="319" t="s">
        <v>3240</v>
      </c>
      <c r="I1153" s="319" t="s">
        <v>4107</v>
      </c>
      <c r="J1153" s="319" t="s">
        <v>1633</v>
      </c>
      <c r="K1153" s="319" t="s">
        <v>454</v>
      </c>
      <c r="L1153" s="320">
        <v>45764</v>
      </c>
      <c r="M1153" s="319" t="s">
        <v>2652</v>
      </c>
      <c r="N1153" s="319" t="s">
        <v>4108</v>
      </c>
      <c r="O1153" s="320"/>
      <c r="P1153" s="319" t="s">
        <v>3641</v>
      </c>
      <c r="Q1153" s="319" t="s">
        <v>1534</v>
      </c>
      <c r="R1153" s="322">
        <v>16200000</v>
      </c>
      <c r="S1153" s="319" t="s">
        <v>89</v>
      </c>
      <c r="T1153" s="321">
        <v>961.77</v>
      </c>
      <c r="U1153" s="319" t="s">
        <v>328</v>
      </c>
      <c r="V1153" s="319" t="s">
        <v>93</v>
      </c>
      <c r="W1153" s="319" t="s">
        <v>1633</v>
      </c>
      <c r="X1153" s="319" t="s">
        <v>1633</v>
      </c>
      <c r="Y1153" s="319" t="s">
        <v>1633</v>
      </c>
      <c r="Z1153" s="319" t="s">
        <v>1633</v>
      </c>
      <c r="AA1153" s="319" t="s">
        <v>1874</v>
      </c>
      <c r="AB1153" s="319" t="s">
        <v>1633</v>
      </c>
      <c r="AC1153" s="320">
        <v>45764</v>
      </c>
      <c r="AD1153" s="319"/>
      <c r="AE1153" s="319"/>
      <c r="AF1153" s="319" t="s">
        <v>1633</v>
      </c>
      <c r="AG1153" s="319" t="s">
        <v>4109</v>
      </c>
      <c r="AH1153" s="319" t="s">
        <v>3642</v>
      </c>
      <c r="AI1153" s="319" t="s">
        <v>3643</v>
      </c>
      <c r="AJ1153" s="322">
        <v>2</v>
      </c>
      <c r="AK1153" s="319" t="s">
        <v>1960</v>
      </c>
      <c r="AL1153" s="323" t="s">
        <v>1877</v>
      </c>
      <c r="AM1153" s="319" t="s">
        <v>1633</v>
      </c>
      <c r="AN1153" s="319" t="s">
        <v>1633</v>
      </c>
      <c r="AO1153" s="319" t="s">
        <v>1633</v>
      </c>
      <c r="AP1153" s="183" t="s">
        <v>1880</v>
      </c>
      <c r="AQ1153" s="183" t="s">
        <v>2113</v>
      </c>
      <c r="AS1153" s="183" t="s">
        <v>1641</v>
      </c>
      <c r="AT1153" s="183" t="s">
        <v>1817</v>
      </c>
      <c r="AU1153" s="183" t="str">
        <f t="shared" si="36"/>
        <v>BP1</v>
      </c>
      <c r="AV1153" s="324">
        <f t="shared" si="37"/>
        <v>16200000</v>
      </c>
    </row>
    <row r="1154" spans="1:48" x14ac:dyDescent="0.25">
      <c r="A1154" s="319" t="s">
        <v>1867</v>
      </c>
      <c r="B1154" s="319" t="s">
        <v>1833</v>
      </c>
      <c r="C1154" s="319" t="s">
        <v>1868</v>
      </c>
      <c r="D1154" s="319" t="s">
        <v>1888</v>
      </c>
      <c r="E1154" s="320">
        <v>45770</v>
      </c>
      <c r="F1154" s="319" t="s">
        <v>1633</v>
      </c>
      <c r="G1154" s="319" t="s">
        <v>4110</v>
      </c>
      <c r="H1154" s="319" t="s">
        <v>3240</v>
      </c>
      <c r="I1154" s="319" t="s">
        <v>4111</v>
      </c>
      <c r="J1154" s="319" t="s">
        <v>1633</v>
      </c>
      <c r="K1154" s="319" t="s">
        <v>454</v>
      </c>
      <c r="L1154" s="320">
        <v>45770</v>
      </c>
      <c r="M1154" s="319" t="s">
        <v>2657</v>
      </c>
      <c r="N1154" s="319" t="s">
        <v>4112</v>
      </c>
      <c r="O1154" s="320"/>
      <c r="P1154" s="319" t="s">
        <v>3641</v>
      </c>
      <c r="Q1154" s="319" t="s">
        <v>89</v>
      </c>
      <c r="R1154" s="322">
        <v>10100</v>
      </c>
      <c r="S1154" s="319" t="s">
        <v>89</v>
      </c>
      <c r="T1154" s="321">
        <v>10100</v>
      </c>
      <c r="U1154" s="319" t="s">
        <v>328</v>
      </c>
      <c r="V1154" s="319" t="s">
        <v>93</v>
      </c>
      <c r="W1154" s="319" t="s">
        <v>1633</v>
      </c>
      <c r="X1154" s="319" t="s">
        <v>1633</v>
      </c>
      <c r="Y1154" s="319" t="s">
        <v>1633</v>
      </c>
      <c r="Z1154" s="319" t="s">
        <v>1633</v>
      </c>
      <c r="AA1154" s="319" t="s">
        <v>1874</v>
      </c>
      <c r="AB1154" s="319" t="s">
        <v>1633</v>
      </c>
      <c r="AC1154" s="320">
        <v>45770</v>
      </c>
      <c r="AD1154" s="319"/>
      <c r="AE1154" s="319"/>
      <c r="AF1154" s="319" t="s">
        <v>1633</v>
      </c>
      <c r="AG1154" s="319" t="s">
        <v>4113</v>
      </c>
      <c r="AH1154" s="319" t="s">
        <v>3642</v>
      </c>
      <c r="AI1154" s="319" t="s">
        <v>3643</v>
      </c>
      <c r="AJ1154" s="326">
        <v>2</v>
      </c>
      <c r="AK1154" s="319" t="s">
        <v>1709</v>
      </c>
      <c r="AL1154" s="323" t="s">
        <v>1877</v>
      </c>
      <c r="AM1154" s="319" t="s">
        <v>1633</v>
      </c>
      <c r="AN1154" s="319" t="s">
        <v>1633</v>
      </c>
      <c r="AO1154" s="319" t="s">
        <v>1633</v>
      </c>
      <c r="AP1154" s="183" t="s">
        <v>1880</v>
      </c>
      <c r="AQ1154" s="183" t="s">
        <v>2113</v>
      </c>
      <c r="AS1154" s="183" t="s">
        <v>1641</v>
      </c>
      <c r="AT1154" s="183" t="s">
        <v>1817</v>
      </c>
      <c r="AU1154" s="183" t="str">
        <f t="shared" si="36"/>
        <v>BP1</v>
      </c>
      <c r="AV1154" s="324">
        <f t="shared" si="37"/>
        <v>166650000</v>
      </c>
    </row>
    <row r="1155" spans="1:48" x14ac:dyDescent="0.25">
      <c r="A1155" s="319" t="s">
        <v>1867</v>
      </c>
      <c r="B1155" s="319" t="s">
        <v>1833</v>
      </c>
      <c r="C1155" s="319" t="s">
        <v>1868</v>
      </c>
      <c r="D1155" s="319" t="s">
        <v>1888</v>
      </c>
      <c r="E1155" s="320">
        <v>45761</v>
      </c>
      <c r="F1155" s="319" t="s">
        <v>1633</v>
      </c>
      <c r="G1155" s="319" t="s">
        <v>1633</v>
      </c>
      <c r="H1155" s="319" t="s">
        <v>3240</v>
      </c>
      <c r="I1155" s="319" t="s">
        <v>4114</v>
      </c>
      <c r="J1155" s="319" t="s">
        <v>1633</v>
      </c>
      <c r="K1155" s="319" t="s">
        <v>454</v>
      </c>
      <c r="L1155" s="320">
        <v>45761</v>
      </c>
      <c r="M1155" s="319" t="s">
        <v>2649</v>
      </c>
      <c r="N1155" s="319" t="s">
        <v>4115</v>
      </c>
      <c r="O1155" s="320"/>
      <c r="P1155" s="319" t="s">
        <v>3641</v>
      </c>
      <c r="Q1155" s="319" t="s">
        <v>1534</v>
      </c>
      <c r="R1155" s="322">
        <v>1000000</v>
      </c>
      <c r="S1155" s="319" t="s">
        <v>89</v>
      </c>
      <c r="T1155" s="321">
        <v>60.3</v>
      </c>
      <c r="U1155" s="319" t="s">
        <v>328</v>
      </c>
      <c r="V1155" s="319" t="s">
        <v>93</v>
      </c>
      <c r="W1155" s="319" t="s">
        <v>1633</v>
      </c>
      <c r="X1155" s="319" t="s">
        <v>1633</v>
      </c>
      <c r="Y1155" s="319" t="s">
        <v>1633</v>
      </c>
      <c r="Z1155" s="319" t="s">
        <v>1633</v>
      </c>
      <c r="AA1155" s="319" t="s">
        <v>1874</v>
      </c>
      <c r="AB1155" s="319" t="s">
        <v>1633</v>
      </c>
      <c r="AC1155" s="320">
        <v>45761</v>
      </c>
      <c r="AD1155" s="319"/>
      <c r="AE1155" s="319"/>
      <c r="AF1155" s="319" t="s">
        <v>1633</v>
      </c>
      <c r="AG1155" s="319" t="s">
        <v>4116</v>
      </c>
      <c r="AH1155" s="319" t="s">
        <v>3642</v>
      </c>
      <c r="AI1155" s="319" t="s">
        <v>3643</v>
      </c>
      <c r="AJ1155" s="322">
        <v>20</v>
      </c>
      <c r="AK1155" s="319" t="s">
        <v>1709</v>
      </c>
      <c r="AL1155" s="323" t="s">
        <v>1877</v>
      </c>
      <c r="AM1155" s="319" t="s">
        <v>1633</v>
      </c>
      <c r="AN1155" s="319" t="s">
        <v>1633</v>
      </c>
      <c r="AO1155" s="319" t="s">
        <v>1633</v>
      </c>
      <c r="AP1155" s="183" t="s">
        <v>1880</v>
      </c>
      <c r="AQ1155" s="183" t="s">
        <v>2113</v>
      </c>
      <c r="AS1155" s="183" t="s">
        <v>1641</v>
      </c>
      <c r="AT1155" s="183" t="s">
        <v>1817</v>
      </c>
      <c r="AU1155" s="183" t="str">
        <f t="shared" si="36"/>
        <v>BP1</v>
      </c>
      <c r="AV1155" s="324">
        <f t="shared" si="37"/>
        <v>1000000</v>
      </c>
    </row>
    <row r="1156" spans="1:48" x14ac:dyDescent="0.25">
      <c r="A1156" s="319" t="s">
        <v>1867</v>
      </c>
      <c r="B1156" s="319" t="s">
        <v>1833</v>
      </c>
      <c r="C1156" s="319" t="s">
        <v>1868</v>
      </c>
      <c r="D1156" s="319" t="s">
        <v>1888</v>
      </c>
      <c r="E1156" s="320">
        <v>45772</v>
      </c>
      <c r="F1156" s="319" t="s">
        <v>1633</v>
      </c>
      <c r="G1156" s="319" t="s">
        <v>1633</v>
      </c>
      <c r="H1156" s="319" t="s">
        <v>3240</v>
      </c>
      <c r="I1156" s="319" t="s">
        <v>4117</v>
      </c>
      <c r="J1156" s="319" t="s">
        <v>1633</v>
      </c>
      <c r="K1156" s="319" t="s">
        <v>454</v>
      </c>
      <c r="L1156" s="320">
        <v>45772</v>
      </c>
      <c r="M1156" s="319" t="s">
        <v>2698</v>
      </c>
      <c r="N1156" s="319" t="s">
        <v>4118</v>
      </c>
      <c r="O1156" s="320"/>
      <c r="P1156" s="319" t="s">
        <v>3641</v>
      </c>
      <c r="Q1156" s="319" t="s">
        <v>1534</v>
      </c>
      <c r="R1156" s="322">
        <v>5941790</v>
      </c>
      <c r="S1156" s="319" t="s">
        <v>89</v>
      </c>
      <c r="T1156" s="321">
        <v>353.32</v>
      </c>
      <c r="U1156" s="319" t="s">
        <v>328</v>
      </c>
      <c r="V1156" s="319" t="s">
        <v>93</v>
      </c>
      <c r="W1156" s="319" t="s">
        <v>1633</v>
      </c>
      <c r="X1156" s="319" t="s">
        <v>1633</v>
      </c>
      <c r="Y1156" s="319" t="s">
        <v>1633</v>
      </c>
      <c r="Z1156" s="319" t="s">
        <v>1633</v>
      </c>
      <c r="AA1156" s="319" t="s">
        <v>1874</v>
      </c>
      <c r="AB1156" s="319" t="s">
        <v>1633</v>
      </c>
      <c r="AC1156" s="320">
        <v>45772</v>
      </c>
      <c r="AD1156" s="319"/>
      <c r="AE1156" s="319"/>
      <c r="AF1156" s="319" t="s">
        <v>1633</v>
      </c>
      <c r="AG1156" s="319" t="s">
        <v>4119</v>
      </c>
      <c r="AH1156" s="319" t="s">
        <v>3642</v>
      </c>
      <c r="AI1156" s="319" t="s">
        <v>3643</v>
      </c>
      <c r="AJ1156" s="322">
        <v>10</v>
      </c>
      <c r="AK1156" s="319" t="s">
        <v>1709</v>
      </c>
      <c r="AL1156" s="323" t="s">
        <v>1877</v>
      </c>
      <c r="AM1156" s="319" t="s">
        <v>1633</v>
      </c>
      <c r="AN1156" s="319" t="s">
        <v>1633</v>
      </c>
      <c r="AO1156" s="319" t="s">
        <v>1633</v>
      </c>
      <c r="AP1156" s="183" t="s">
        <v>1880</v>
      </c>
      <c r="AQ1156" s="183" t="s">
        <v>2113</v>
      </c>
      <c r="AS1156" s="183" t="s">
        <v>1641</v>
      </c>
      <c r="AT1156" s="183" t="s">
        <v>1817</v>
      </c>
      <c r="AU1156" s="183" t="str">
        <f t="shared" si="36"/>
        <v>BP1</v>
      </c>
      <c r="AV1156" s="324">
        <f t="shared" si="37"/>
        <v>5941790</v>
      </c>
    </row>
    <row r="1157" spans="1:48" x14ac:dyDescent="0.25">
      <c r="A1157" s="319" t="s">
        <v>1867</v>
      </c>
      <c r="B1157" s="319" t="s">
        <v>1833</v>
      </c>
      <c r="C1157" s="319" t="s">
        <v>1868</v>
      </c>
      <c r="D1157" s="319" t="s">
        <v>1888</v>
      </c>
      <c r="E1157" s="320">
        <v>45762</v>
      </c>
      <c r="F1157" s="319" t="s">
        <v>1633</v>
      </c>
      <c r="G1157" s="319" t="s">
        <v>1633</v>
      </c>
      <c r="H1157" s="319" t="s">
        <v>3240</v>
      </c>
      <c r="I1157" s="319" t="s">
        <v>4066</v>
      </c>
      <c r="J1157" s="319" t="s">
        <v>1633</v>
      </c>
      <c r="K1157" s="319" t="s">
        <v>454</v>
      </c>
      <c r="L1157" s="320">
        <v>45762</v>
      </c>
      <c r="M1157" s="319" t="s">
        <v>2742</v>
      </c>
      <c r="N1157" s="319" t="s">
        <v>4067</v>
      </c>
      <c r="O1157" s="320"/>
      <c r="P1157" s="319" t="s">
        <v>3641</v>
      </c>
      <c r="Q1157" s="319" t="s">
        <v>1534</v>
      </c>
      <c r="R1157" s="322">
        <v>26000</v>
      </c>
      <c r="S1157" s="319" t="s">
        <v>89</v>
      </c>
      <c r="T1157" s="321">
        <v>1.57</v>
      </c>
      <c r="U1157" s="319" t="s">
        <v>328</v>
      </c>
      <c r="V1157" s="319" t="s">
        <v>93</v>
      </c>
      <c r="W1157" s="319" t="s">
        <v>1633</v>
      </c>
      <c r="X1157" s="319" t="s">
        <v>1633</v>
      </c>
      <c r="Y1157" s="319" t="s">
        <v>1633</v>
      </c>
      <c r="Z1157" s="319" t="s">
        <v>1633</v>
      </c>
      <c r="AA1157" s="319" t="s">
        <v>1874</v>
      </c>
      <c r="AB1157" s="319" t="s">
        <v>1633</v>
      </c>
      <c r="AC1157" s="320">
        <v>45762</v>
      </c>
      <c r="AD1157" s="319"/>
      <c r="AE1157" s="319"/>
      <c r="AF1157" s="319" t="s">
        <v>1633</v>
      </c>
      <c r="AG1157" s="319" t="s">
        <v>4068</v>
      </c>
      <c r="AH1157" s="319" t="s">
        <v>3642</v>
      </c>
      <c r="AI1157" s="319" t="s">
        <v>3643</v>
      </c>
      <c r="AJ1157" s="322">
        <v>20</v>
      </c>
      <c r="AK1157" s="319" t="s">
        <v>1709</v>
      </c>
      <c r="AL1157" s="323" t="s">
        <v>1877</v>
      </c>
      <c r="AM1157" s="319" t="s">
        <v>1633</v>
      </c>
      <c r="AN1157" s="319" t="s">
        <v>1633</v>
      </c>
      <c r="AO1157" s="319" t="s">
        <v>1633</v>
      </c>
      <c r="AP1157" s="183" t="s">
        <v>1880</v>
      </c>
      <c r="AQ1157" s="183" t="s">
        <v>2113</v>
      </c>
      <c r="AS1157" s="183" t="s">
        <v>1641</v>
      </c>
      <c r="AT1157" s="183" t="s">
        <v>1817</v>
      </c>
      <c r="AU1157" s="183" t="str">
        <f t="shared" si="36"/>
        <v>BP1</v>
      </c>
      <c r="AV1157" s="324">
        <f t="shared" si="37"/>
        <v>26000</v>
      </c>
    </row>
    <row r="1158" spans="1:48" x14ac:dyDescent="0.25">
      <c r="A1158" s="319" t="s">
        <v>1867</v>
      </c>
      <c r="B1158" s="319" t="s">
        <v>1833</v>
      </c>
      <c r="C1158" s="319" t="s">
        <v>1868</v>
      </c>
      <c r="D1158" s="319" t="s">
        <v>1888</v>
      </c>
      <c r="E1158" s="320">
        <v>45775</v>
      </c>
      <c r="F1158" s="319" t="s">
        <v>1633</v>
      </c>
      <c r="G1158" s="319" t="s">
        <v>1633</v>
      </c>
      <c r="H1158" s="319" t="s">
        <v>3240</v>
      </c>
      <c r="I1158" s="319" t="s">
        <v>4120</v>
      </c>
      <c r="J1158" s="319" t="s">
        <v>1633</v>
      </c>
      <c r="K1158" s="319" t="s">
        <v>454</v>
      </c>
      <c r="L1158" s="320">
        <v>45775</v>
      </c>
      <c r="M1158" s="319" t="s">
        <v>2786</v>
      </c>
      <c r="N1158" s="319" t="s">
        <v>4121</v>
      </c>
      <c r="O1158" s="320"/>
      <c r="P1158" s="319" t="s">
        <v>3641</v>
      </c>
      <c r="Q1158" s="319" t="s">
        <v>1534</v>
      </c>
      <c r="R1158" s="322">
        <v>3968525</v>
      </c>
      <c r="S1158" s="319" t="s">
        <v>89</v>
      </c>
      <c r="T1158" s="321">
        <v>235.99</v>
      </c>
      <c r="U1158" s="319" t="s">
        <v>328</v>
      </c>
      <c r="V1158" s="319" t="s">
        <v>93</v>
      </c>
      <c r="W1158" s="319" t="s">
        <v>1633</v>
      </c>
      <c r="X1158" s="319" t="s">
        <v>1633</v>
      </c>
      <c r="Y1158" s="319" t="s">
        <v>1633</v>
      </c>
      <c r="Z1158" s="319" t="s">
        <v>1633</v>
      </c>
      <c r="AA1158" s="319" t="s">
        <v>1874</v>
      </c>
      <c r="AB1158" s="319" t="s">
        <v>1633</v>
      </c>
      <c r="AC1158" s="320">
        <v>45775</v>
      </c>
      <c r="AD1158" s="319"/>
      <c r="AE1158" s="319"/>
      <c r="AF1158" s="319" t="s">
        <v>1633</v>
      </c>
      <c r="AG1158" s="319" t="s">
        <v>4122</v>
      </c>
      <c r="AH1158" s="319" t="s">
        <v>3642</v>
      </c>
      <c r="AI1158" s="319" t="s">
        <v>3643</v>
      </c>
      <c r="AJ1158" s="322">
        <v>20</v>
      </c>
      <c r="AK1158" s="319" t="s">
        <v>1709</v>
      </c>
      <c r="AL1158" s="323" t="s">
        <v>1877</v>
      </c>
      <c r="AM1158" s="319" t="s">
        <v>1633</v>
      </c>
      <c r="AN1158" s="319" t="s">
        <v>1633</v>
      </c>
      <c r="AO1158" s="319" t="s">
        <v>1633</v>
      </c>
      <c r="AP1158" s="183" t="s">
        <v>1880</v>
      </c>
      <c r="AQ1158" s="183" t="s">
        <v>2113</v>
      </c>
      <c r="AS1158" s="183" t="s">
        <v>1641</v>
      </c>
      <c r="AT1158" s="183" t="s">
        <v>1817</v>
      </c>
      <c r="AU1158" s="183" t="str">
        <f t="shared" si="36"/>
        <v>BP1</v>
      </c>
      <c r="AV1158" s="324">
        <f t="shared" si="37"/>
        <v>3968525</v>
      </c>
    </row>
    <row r="1159" spans="1:48" x14ac:dyDescent="0.25">
      <c r="A1159" s="319" t="s">
        <v>1867</v>
      </c>
      <c r="B1159" s="319" t="s">
        <v>1833</v>
      </c>
      <c r="C1159" s="319" t="s">
        <v>1868</v>
      </c>
      <c r="D1159" s="319" t="s">
        <v>1888</v>
      </c>
      <c r="E1159" s="320">
        <v>45762</v>
      </c>
      <c r="F1159" s="319" t="s">
        <v>1633</v>
      </c>
      <c r="G1159" s="319" t="s">
        <v>1633</v>
      </c>
      <c r="H1159" s="319" t="s">
        <v>3240</v>
      </c>
      <c r="I1159" s="319" t="s">
        <v>4066</v>
      </c>
      <c r="J1159" s="319" t="s">
        <v>1633</v>
      </c>
      <c r="K1159" s="319" t="s">
        <v>454</v>
      </c>
      <c r="L1159" s="320">
        <v>45762</v>
      </c>
      <c r="M1159" s="319" t="s">
        <v>2742</v>
      </c>
      <c r="N1159" s="319" t="s">
        <v>4067</v>
      </c>
      <c r="O1159" s="320"/>
      <c r="P1159" s="319" t="s">
        <v>3641</v>
      </c>
      <c r="Q1159" s="319" t="s">
        <v>1534</v>
      </c>
      <c r="R1159" s="322">
        <v>12180000</v>
      </c>
      <c r="S1159" s="319" t="s">
        <v>89</v>
      </c>
      <c r="T1159" s="321">
        <v>734.4</v>
      </c>
      <c r="U1159" s="319" t="s">
        <v>328</v>
      </c>
      <c r="V1159" s="319" t="s">
        <v>93</v>
      </c>
      <c r="W1159" s="319" t="s">
        <v>1633</v>
      </c>
      <c r="X1159" s="319" t="s">
        <v>1633</v>
      </c>
      <c r="Y1159" s="319" t="s">
        <v>1633</v>
      </c>
      <c r="Z1159" s="319" t="s">
        <v>1633</v>
      </c>
      <c r="AA1159" s="319" t="s">
        <v>1874</v>
      </c>
      <c r="AB1159" s="319" t="s">
        <v>1633</v>
      </c>
      <c r="AC1159" s="320">
        <v>45762</v>
      </c>
      <c r="AD1159" s="319"/>
      <c r="AE1159" s="319"/>
      <c r="AF1159" s="319" t="s">
        <v>1633</v>
      </c>
      <c r="AG1159" s="319" t="s">
        <v>4068</v>
      </c>
      <c r="AH1159" s="319" t="s">
        <v>3642</v>
      </c>
      <c r="AI1159" s="319" t="s">
        <v>3643</v>
      </c>
      <c r="AJ1159" s="322">
        <v>58</v>
      </c>
      <c r="AK1159" s="319" t="s">
        <v>1980</v>
      </c>
      <c r="AL1159" s="323" t="s">
        <v>1877</v>
      </c>
      <c r="AM1159" s="319" t="s">
        <v>1633</v>
      </c>
      <c r="AN1159" s="319" t="s">
        <v>1633</v>
      </c>
      <c r="AO1159" s="319" t="s">
        <v>1633</v>
      </c>
      <c r="AP1159" s="183" t="s">
        <v>1880</v>
      </c>
      <c r="AQ1159" s="183" t="s">
        <v>2113</v>
      </c>
      <c r="AS1159" s="183" t="s">
        <v>1641</v>
      </c>
      <c r="AT1159" s="183" t="s">
        <v>1817</v>
      </c>
      <c r="AU1159" s="183" t="str">
        <f t="shared" si="36"/>
        <v>BP1</v>
      </c>
      <c r="AV1159" s="324">
        <f t="shared" si="37"/>
        <v>12180000</v>
      </c>
    </row>
    <row r="1160" spans="1:48" x14ac:dyDescent="0.25">
      <c r="A1160" s="319" t="s">
        <v>1867</v>
      </c>
      <c r="B1160" s="319" t="s">
        <v>1833</v>
      </c>
      <c r="C1160" s="319" t="s">
        <v>1868</v>
      </c>
      <c r="D1160" s="319" t="s">
        <v>1888</v>
      </c>
      <c r="E1160" s="320">
        <v>45770</v>
      </c>
      <c r="F1160" s="319" t="s">
        <v>1633</v>
      </c>
      <c r="G1160" s="319" t="s">
        <v>4097</v>
      </c>
      <c r="H1160" s="319" t="s">
        <v>3240</v>
      </c>
      <c r="I1160" s="319" t="s">
        <v>4123</v>
      </c>
      <c r="J1160" s="319" t="s">
        <v>1633</v>
      </c>
      <c r="K1160" s="319" t="s">
        <v>454</v>
      </c>
      <c r="L1160" s="320">
        <v>45770</v>
      </c>
      <c r="M1160" s="319" t="s">
        <v>2657</v>
      </c>
      <c r="N1160" s="319" t="s">
        <v>4099</v>
      </c>
      <c r="O1160" s="320"/>
      <c r="P1160" s="319" t="s">
        <v>3641</v>
      </c>
      <c r="Q1160" s="319" t="s">
        <v>2792</v>
      </c>
      <c r="R1160" s="322">
        <v>4750</v>
      </c>
      <c r="S1160" s="319" t="s">
        <v>89</v>
      </c>
      <c r="T1160" s="321">
        <v>5394.91</v>
      </c>
      <c r="U1160" s="319" t="s">
        <v>328</v>
      </c>
      <c r="V1160" s="319" t="s">
        <v>93</v>
      </c>
      <c r="W1160" s="319" t="s">
        <v>1633</v>
      </c>
      <c r="X1160" s="319" t="s">
        <v>1633</v>
      </c>
      <c r="Y1160" s="319" t="s">
        <v>1633</v>
      </c>
      <c r="Z1160" s="319" t="s">
        <v>1633</v>
      </c>
      <c r="AA1160" s="319" t="s">
        <v>1874</v>
      </c>
      <c r="AB1160" s="319" t="s">
        <v>1633</v>
      </c>
      <c r="AC1160" s="320">
        <v>45770</v>
      </c>
      <c r="AD1160" s="319"/>
      <c r="AE1160" s="319"/>
      <c r="AF1160" s="319" t="s">
        <v>1633</v>
      </c>
      <c r="AG1160" s="319" t="s">
        <v>4124</v>
      </c>
      <c r="AH1160" s="319" t="s">
        <v>3642</v>
      </c>
      <c r="AI1160" s="319" t="s">
        <v>3643</v>
      </c>
      <c r="AJ1160" s="322">
        <v>50</v>
      </c>
      <c r="AK1160" s="319" t="s">
        <v>1709</v>
      </c>
      <c r="AL1160" s="323" t="s">
        <v>1877</v>
      </c>
      <c r="AM1160" s="319" t="s">
        <v>1633</v>
      </c>
      <c r="AN1160" s="319" t="s">
        <v>1633</v>
      </c>
      <c r="AO1160" s="319" t="s">
        <v>1633</v>
      </c>
      <c r="AP1160" s="183" t="s">
        <v>1880</v>
      </c>
      <c r="AQ1160" s="183" t="s">
        <v>2113</v>
      </c>
      <c r="AS1160" s="183" t="s">
        <v>1641</v>
      </c>
      <c r="AT1160" s="183" t="s">
        <v>1817</v>
      </c>
      <c r="AU1160" s="183" t="str">
        <f t="shared" si="36"/>
        <v>BP1</v>
      </c>
      <c r="AV1160" s="324">
        <f t="shared" si="37"/>
        <v>89016015</v>
      </c>
    </row>
    <row r="1161" spans="1:48" x14ac:dyDescent="0.25">
      <c r="A1161" s="319" t="s">
        <v>1867</v>
      </c>
      <c r="B1161" s="319" t="s">
        <v>1833</v>
      </c>
      <c r="C1161" s="319" t="s">
        <v>1868</v>
      </c>
      <c r="D1161" s="319" t="s">
        <v>1888</v>
      </c>
      <c r="E1161" s="320">
        <v>45770</v>
      </c>
      <c r="F1161" s="319" t="s">
        <v>1633</v>
      </c>
      <c r="G1161" s="319" t="s">
        <v>1633</v>
      </c>
      <c r="H1161" s="319" t="s">
        <v>3240</v>
      </c>
      <c r="I1161" s="319" t="s">
        <v>4125</v>
      </c>
      <c r="J1161" s="319" t="s">
        <v>1633</v>
      </c>
      <c r="K1161" s="319" t="s">
        <v>454</v>
      </c>
      <c r="L1161" s="320">
        <v>45770</v>
      </c>
      <c r="M1161" s="319" t="s">
        <v>2657</v>
      </c>
      <c r="N1161" s="319" t="s">
        <v>4126</v>
      </c>
      <c r="O1161" s="320"/>
      <c r="P1161" s="319" t="s">
        <v>3641</v>
      </c>
      <c r="Q1161" s="319" t="s">
        <v>1534</v>
      </c>
      <c r="R1161" s="322">
        <v>780000</v>
      </c>
      <c r="S1161" s="319" t="s">
        <v>89</v>
      </c>
      <c r="T1161" s="321">
        <v>46.38</v>
      </c>
      <c r="U1161" s="319" t="s">
        <v>328</v>
      </c>
      <c r="V1161" s="319" t="s">
        <v>93</v>
      </c>
      <c r="W1161" s="319" t="s">
        <v>1633</v>
      </c>
      <c r="X1161" s="319" t="s">
        <v>1633</v>
      </c>
      <c r="Y1161" s="319" t="s">
        <v>1633</v>
      </c>
      <c r="Z1161" s="319" t="s">
        <v>1633</v>
      </c>
      <c r="AA1161" s="319" t="s">
        <v>1874</v>
      </c>
      <c r="AB1161" s="319" t="s">
        <v>1633</v>
      </c>
      <c r="AC1161" s="320">
        <v>45770</v>
      </c>
      <c r="AD1161" s="319"/>
      <c r="AE1161" s="319"/>
      <c r="AF1161" s="319" t="s">
        <v>1633</v>
      </c>
      <c r="AG1161" s="319" t="s">
        <v>4127</v>
      </c>
      <c r="AH1161" s="319" t="s">
        <v>3642</v>
      </c>
      <c r="AI1161" s="319" t="s">
        <v>3643</v>
      </c>
      <c r="AJ1161" s="326">
        <v>30</v>
      </c>
      <c r="AK1161" s="319" t="s">
        <v>1709</v>
      </c>
      <c r="AL1161" s="323" t="s">
        <v>1877</v>
      </c>
      <c r="AM1161" s="319" t="s">
        <v>1633</v>
      </c>
      <c r="AN1161" s="319" t="s">
        <v>1633</v>
      </c>
      <c r="AO1161" s="319" t="s">
        <v>1633</v>
      </c>
      <c r="AP1161" s="183" t="s">
        <v>1880</v>
      </c>
      <c r="AQ1161" s="183" t="s">
        <v>2113</v>
      </c>
      <c r="AS1161" s="183" t="s">
        <v>1641</v>
      </c>
      <c r="AT1161" s="183" t="s">
        <v>1817</v>
      </c>
      <c r="AU1161" s="183" t="str">
        <f t="shared" si="36"/>
        <v>BP1</v>
      </c>
      <c r="AV1161" s="324">
        <f t="shared" si="37"/>
        <v>780000</v>
      </c>
    </row>
    <row r="1162" spans="1:48" x14ac:dyDescent="0.25">
      <c r="A1162" s="319" t="s">
        <v>1867</v>
      </c>
      <c r="B1162" s="319" t="s">
        <v>1833</v>
      </c>
      <c r="C1162" s="319" t="s">
        <v>1868</v>
      </c>
      <c r="D1162" s="319" t="s">
        <v>1888</v>
      </c>
      <c r="E1162" s="320">
        <v>45776</v>
      </c>
      <c r="F1162" s="319" t="s">
        <v>3656</v>
      </c>
      <c r="G1162" s="319" t="s">
        <v>1633</v>
      </c>
      <c r="H1162" s="319" t="s">
        <v>3657</v>
      </c>
      <c r="I1162" s="319" t="s">
        <v>4128</v>
      </c>
      <c r="J1162" s="319" t="s">
        <v>1633</v>
      </c>
      <c r="K1162" s="319" t="s">
        <v>1648</v>
      </c>
      <c r="L1162" s="320">
        <v>45776</v>
      </c>
      <c r="M1162" s="319" t="s">
        <v>2821</v>
      </c>
      <c r="N1162" s="319" t="s">
        <v>4129</v>
      </c>
      <c r="O1162" s="320"/>
      <c r="P1162" s="319" t="s">
        <v>3641</v>
      </c>
      <c r="Q1162" s="319" t="s">
        <v>1534</v>
      </c>
      <c r="R1162" s="322">
        <v>488367</v>
      </c>
      <c r="S1162" s="319" t="s">
        <v>89</v>
      </c>
      <c r="T1162" s="321">
        <v>29.04</v>
      </c>
      <c r="U1162" s="319" t="s">
        <v>328</v>
      </c>
      <c r="V1162" s="319" t="s">
        <v>93</v>
      </c>
      <c r="W1162" s="319" t="s">
        <v>1633</v>
      </c>
      <c r="X1162" s="319" t="s">
        <v>1633</v>
      </c>
      <c r="Y1162" s="319" t="s">
        <v>1633</v>
      </c>
      <c r="Z1162" s="319" t="s">
        <v>1633</v>
      </c>
      <c r="AA1162" s="319" t="s">
        <v>1874</v>
      </c>
      <c r="AB1162" s="319" t="s">
        <v>1633</v>
      </c>
      <c r="AC1162" s="320">
        <v>45776</v>
      </c>
      <c r="AD1162" s="319"/>
      <c r="AE1162" s="319"/>
      <c r="AF1162" s="319" t="s">
        <v>1633</v>
      </c>
      <c r="AG1162" s="319" t="s">
        <v>4130</v>
      </c>
      <c r="AH1162" s="319" t="s">
        <v>3642</v>
      </c>
      <c r="AI1162" s="319" t="s">
        <v>3643</v>
      </c>
      <c r="AJ1162" s="325">
        <v>1</v>
      </c>
      <c r="AK1162" s="319" t="s">
        <v>3661</v>
      </c>
      <c r="AL1162" s="319" t="s">
        <v>1877</v>
      </c>
      <c r="AM1162" s="319" t="s">
        <v>1633</v>
      </c>
      <c r="AN1162" s="319" t="s">
        <v>1633</v>
      </c>
      <c r="AO1162" s="319" t="s">
        <v>1633</v>
      </c>
      <c r="AP1162" s="183" t="s">
        <v>1880</v>
      </c>
      <c r="AQ1162" s="183" t="s">
        <v>2113</v>
      </c>
      <c r="AS1162" s="183" t="s">
        <v>1645</v>
      </c>
      <c r="AT1162" s="183" t="s">
        <v>1817</v>
      </c>
      <c r="AU1162" s="183" t="str">
        <f t="shared" si="36"/>
        <v>BP1</v>
      </c>
      <c r="AV1162" s="324">
        <f t="shared" si="37"/>
        <v>488367</v>
      </c>
    </row>
    <row r="1163" spans="1:48" x14ac:dyDescent="0.25">
      <c r="A1163" s="319" t="s">
        <v>1867</v>
      </c>
      <c r="B1163" s="319" t="s">
        <v>1833</v>
      </c>
      <c r="C1163" s="319" t="s">
        <v>1868</v>
      </c>
      <c r="D1163" s="319" t="s">
        <v>1882</v>
      </c>
      <c r="E1163" s="320">
        <v>45775</v>
      </c>
      <c r="F1163" s="319" t="s">
        <v>2817</v>
      </c>
      <c r="G1163" s="319" t="s">
        <v>1884</v>
      </c>
      <c r="H1163" s="319" t="s">
        <v>1585</v>
      </c>
      <c r="I1163" s="319" t="s">
        <v>2818</v>
      </c>
      <c r="J1163" s="319" t="s">
        <v>1633</v>
      </c>
      <c r="K1163" s="319" t="s">
        <v>1376</v>
      </c>
      <c r="L1163" s="320">
        <v>45775</v>
      </c>
      <c r="M1163" s="319" t="s">
        <v>1886</v>
      </c>
      <c r="N1163" s="319" t="s">
        <v>2819</v>
      </c>
      <c r="O1163" s="320"/>
      <c r="P1163" s="319" t="s">
        <v>3641</v>
      </c>
      <c r="Q1163" s="319" t="s">
        <v>1534</v>
      </c>
      <c r="R1163" s="322">
        <v>168502205</v>
      </c>
      <c r="S1163" s="319" t="s">
        <v>89</v>
      </c>
      <c r="T1163" s="321">
        <v>10019.75</v>
      </c>
      <c r="U1163" s="319" t="s">
        <v>328</v>
      </c>
      <c r="V1163" s="319" t="s">
        <v>93</v>
      </c>
      <c r="W1163" s="319" t="s">
        <v>1633</v>
      </c>
      <c r="X1163" s="319" t="s">
        <v>1633</v>
      </c>
      <c r="Y1163" s="319" t="s">
        <v>1633</v>
      </c>
      <c r="Z1163" s="319" t="s">
        <v>1633</v>
      </c>
      <c r="AA1163" s="319" t="s">
        <v>1874</v>
      </c>
      <c r="AB1163" s="319" t="s">
        <v>1633</v>
      </c>
      <c r="AC1163" s="320">
        <v>45776</v>
      </c>
      <c r="AD1163" s="319"/>
      <c r="AE1163" s="319"/>
      <c r="AF1163" s="319" t="s">
        <v>1633</v>
      </c>
      <c r="AG1163" s="319" t="s">
        <v>1633</v>
      </c>
      <c r="AH1163" s="319" t="s">
        <v>3642</v>
      </c>
      <c r="AI1163" s="319" t="s">
        <v>3643</v>
      </c>
      <c r="AJ1163" s="325">
        <v>0</v>
      </c>
      <c r="AK1163" s="319" t="s">
        <v>1633</v>
      </c>
      <c r="AL1163" s="319" t="s">
        <v>1633</v>
      </c>
      <c r="AM1163" s="319" t="s">
        <v>1633</v>
      </c>
      <c r="AN1163" s="319" t="s">
        <v>1633</v>
      </c>
      <c r="AO1163" s="319" t="s">
        <v>1633</v>
      </c>
      <c r="AP1163" s="183" t="s">
        <v>1880</v>
      </c>
      <c r="AQ1163" s="183" t="s">
        <v>2113</v>
      </c>
      <c r="AS1163" s="183" t="s">
        <v>1636</v>
      </c>
      <c r="AT1163" s="183" t="s">
        <v>1817</v>
      </c>
      <c r="AU1163" s="183" t="str">
        <f t="shared" si="36"/>
        <v>BP1</v>
      </c>
      <c r="AV1163" s="324">
        <f t="shared" si="37"/>
        <v>168502205</v>
      </c>
    </row>
    <row r="1164" spans="1:48" x14ac:dyDescent="0.25">
      <c r="A1164" s="319" t="s">
        <v>1867</v>
      </c>
      <c r="B1164" s="319" t="s">
        <v>1833</v>
      </c>
      <c r="C1164" s="319" t="s">
        <v>1868</v>
      </c>
      <c r="D1164" s="319" t="s">
        <v>1888</v>
      </c>
      <c r="E1164" s="320">
        <v>45776</v>
      </c>
      <c r="F1164" s="319" t="s">
        <v>1633</v>
      </c>
      <c r="G1164" s="319" t="s">
        <v>1633</v>
      </c>
      <c r="H1164" s="319" t="s">
        <v>3240</v>
      </c>
      <c r="I1164" s="319" t="s">
        <v>4131</v>
      </c>
      <c r="J1164" s="319" t="s">
        <v>1633</v>
      </c>
      <c r="K1164" s="319" t="s">
        <v>454</v>
      </c>
      <c r="L1164" s="320">
        <v>45776</v>
      </c>
      <c r="M1164" s="319" t="s">
        <v>2821</v>
      </c>
      <c r="N1164" s="319" t="s">
        <v>4132</v>
      </c>
      <c r="O1164" s="320"/>
      <c r="P1164" s="319" t="s">
        <v>3641</v>
      </c>
      <c r="Q1164" s="319" t="s">
        <v>1534</v>
      </c>
      <c r="R1164" s="322">
        <v>3500000</v>
      </c>
      <c r="S1164" s="319" t="s">
        <v>89</v>
      </c>
      <c r="T1164" s="321">
        <v>208.12</v>
      </c>
      <c r="U1164" s="319" t="s">
        <v>328</v>
      </c>
      <c r="V1164" s="319" t="s">
        <v>93</v>
      </c>
      <c r="W1164" s="319" t="s">
        <v>1633</v>
      </c>
      <c r="X1164" s="319" t="s">
        <v>1633</v>
      </c>
      <c r="Y1164" s="319" t="s">
        <v>1633</v>
      </c>
      <c r="Z1164" s="319" t="s">
        <v>1633</v>
      </c>
      <c r="AA1164" s="319" t="s">
        <v>1874</v>
      </c>
      <c r="AB1164" s="319" t="s">
        <v>1633</v>
      </c>
      <c r="AC1164" s="320">
        <v>45776</v>
      </c>
      <c r="AD1164" s="319"/>
      <c r="AE1164" s="319"/>
      <c r="AF1164" s="319" t="s">
        <v>1633</v>
      </c>
      <c r="AG1164" s="319" t="s">
        <v>4133</v>
      </c>
      <c r="AH1164" s="319" t="s">
        <v>3642</v>
      </c>
      <c r="AI1164" s="319" t="s">
        <v>3643</v>
      </c>
      <c r="AJ1164" s="322">
        <v>5</v>
      </c>
      <c r="AK1164" s="319" t="s">
        <v>1709</v>
      </c>
      <c r="AL1164" s="323" t="s">
        <v>1877</v>
      </c>
      <c r="AM1164" s="319" t="s">
        <v>1633</v>
      </c>
      <c r="AN1164" s="319" t="s">
        <v>1633</v>
      </c>
      <c r="AO1164" s="319" t="s">
        <v>1633</v>
      </c>
      <c r="AP1164" s="183" t="s">
        <v>1880</v>
      </c>
      <c r="AQ1164" s="183" t="s">
        <v>2113</v>
      </c>
      <c r="AS1164" s="183" t="s">
        <v>1641</v>
      </c>
      <c r="AT1164" s="183" t="s">
        <v>1817</v>
      </c>
      <c r="AU1164" s="183" t="str">
        <f t="shared" si="36"/>
        <v>BP1</v>
      </c>
      <c r="AV1164" s="324">
        <f t="shared" si="37"/>
        <v>3500000</v>
      </c>
    </row>
    <row r="1165" spans="1:48" x14ac:dyDescent="0.25">
      <c r="A1165" s="319" t="s">
        <v>1867</v>
      </c>
      <c r="B1165" s="319" t="s">
        <v>1833</v>
      </c>
      <c r="C1165" s="319" t="s">
        <v>1868</v>
      </c>
      <c r="D1165" s="319" t="s">
        <v>1888</v>
      </c>
      <c r="E1165" s="320">
        <v>45776</v>
      </c>
      <c r="F1165" s="319" t="s">
        <v>1633</v>
      </c>
      <c r="G1165" s="319" t="s">
        <v>1633</v>
      </c>
      <c r="H1165" s="319" t="s">
        <v>3240</v>
      </c>
      <c r="I1165" s="319" t="s">
        <v>4134</v>
      </c>
      <c r="J1165" s="319" t="s">
        <v>1633</v>
      </c>
      <c r="K1165" s="319" t="s">
        <v>454</v>
      </c>
      <c r="L1165" s="320">
        <v>45776</v>
      </c>
      <c r="M1165" s="319" t="s">
        <v>2821</v>
      </c>
      <c r="N1165" s="319" t="s">
        <v>4135</v>
      </c>
      <c r="O1165" s="320"/>
      <c r="P1165" s="319" t="s">
        <v>3641</v>
      </c>
      <c r="Q1165" s="319" t="s">
        <v>1534</v>
      </c>
      <c r="R1165" s="321">
        <v>9500000</v>
      </c>
      <c r="S1165" s="319" t="s">
        <v>89</v>
      </c>
      <c r="T1165" s="321">
        <v>564.9</v>
      </c>
      <c r="U1165" s="319" t="s">
        <v>328</v>
      </c>
      <c r="V1165" s="319" t="s">
        <v>93</v>
      </c>
      <c r="W1165" s="319" t="s">
        <v>1633</v>
      </c>
      <c r="X1165" s="319" t="s">
        <v>1633</v>
      </c>
      <c r="Y1165" s="319" t="s">
        <v>1633</v>
      </c>
      <c r="Z1165" s="319" t="s">
        <v>1633</v>
      </c>
      <c r="AA1165" s="319" t="s">
        <v>1874</v>
      </c>
      <c r="AB1165" s="319" t="s">
        <v>1633</v>
      </c>
      <c r="AC1165" s="320">
        <v>45776</v>
      </c>
      <c r="AD1165" s="319"/>
      <c r="AE1165" s="319"/>
      <c r="AF1165" s="319" t="s">
        <v>1633</v>
      </c>
      <c r="AG1165" s="319" t="s">
        <v>4136</v>
      </c>
      <c r="AH1165" s="319" t="s">
        <v>3642</v>
      </c>
      <c r="AI1165" s="319" t="s">
        <v>3643</v>
      </c>
      <c r="AJ1165" s="322">
        <v>1</v>
      </c>
      <c r="AK1165" s="319" t="s">
        <v>1709</v>
      </c>
      <c r="AL1165" s="323" t="s">
        <v>1877</v>
      </c>
      <c r="AM1165" s="319" t="s">
        <v>1633</v>
      </c>
      <c r="AN1165" s="319" t="s">
        <v>1633</v>
      </c>
      <c r="AO1165" s="319" t="s">
        <v>1633</v>
      </c>
      <c r="AP1165" s="183" t="s">
        <v>1880</v>
      </c>
      <c r="AQ1165" s="183" t="s">
        <v>2113</v>
      </c>
      <c r="AS1165" s="183" t="s">
        <v>1641</v>
      </c>
      <c r="AT1165" s="183" t="s">
        <v>1817</v>
      </c>
      <c r="AU1165" s="183" t="str">
        <f t="shared" si="36"/>
        <v>BP1</v>
      </c>
      <c r="AV1165" s="324">
        <f t="shared" si="37"/>
        <v>9500000</v>
      </c>
    </row>
    <row r="1166" spans="1:48" x14ac:dyDescent="0.25">
      <c r="A1166" s="319" t="s">
        <v>1867</v>
      </c>
      <c r="B1166" s="319" t="s">
        <v>1833</v>
      </c>
      <c r="C1166" s="319" t="s">
        <v>1868</v>
      </c>
      <c r="D1166" s="319" t="s">
        <v>1882</v>
      </c>
      <c r="E1166" s="320">
        <v>45776</v>
      </c>
      <c r="F1166" s="319" t="s">
        <v>2824</v>
      </c>
      <c r="G1166" s="319" t="s">
        <v>1884</v>
      </c>
      <c r="H1166" s="319" t="s">
        <v>1577</v>
      </c>
      <c r="I1166" s="319" t="s">
        <v>2825</v>
      </c>
      <c r="J1166" s="319" t="s">
        <v>1633</v>
      </c>
      <c r="K1166" s="319" t="s">
        <v>1369</v>
      </c>
      <c r="L1166" s="320">
        <v>45776</v>
      </c>
      <c r="M1166" s="319" t="s">
        <v>1886</v>
      </c>
      <c r="N1166" s="319" t="s">
        <v>2826</v>
      </c>
      <c r="O1166" s="320"/>
      <c r="P1166" s="319" t="s">
        <v>3641</v>
      </c>
      <c r="Q1166" s="319" t="s">
        <v>1534</v>
      </c>
      <c r="R1166" s="322">
        <v>1005228</v>
      </c>
      <c r="S1166" s="319" t="s">
        <v>89</v>
      </c>
      <c r="T1166" s="321">
        <v>59.77</v>
      </c>
      <c r="U1166" s="319" t="s">
        <v>328</v>
      </c>
      <c r="V1166" s="319" t="s">
        <v>93</v>
      </c>
      <c r="W1166" s="319" t="s">
        <v>1633</v>
      </c>
      <c r="X1166" s="319" t="s">
        <v>1633</v>
      </c>
      <c r="Y1166" s="319" t="s">
        <v>1633</v>
      </c>
      <c r="Z1166" s="319" t="s">
        <v>1633</v>
      </c>
      <c r="AA1166" s="319" t="s">
        <v>1874</v>
      </c>
      <c r="AB1166" s="319" t="s">
        <v>1633</v>
      </c>
      <c r="AC1166" s="320">
        <v>45777</v>
      </c>
      <c r="AD1166" s="319"/>
      <c r="AE1166" s="319"/>
      <c r="AF1166" s="319" t="s">
        <v>1633</v>
      </c>
      <c r="AG1166" s="319" t="s">
        <v>1633</v>
      </c>
      <c r="AH1166" s="319" t="s">
        <v>3642</v>
      </c>
      <c r="AI1166" s="319" t="s">
        <v>3643</v>
      </c>
      <c r="AJ1166" s="325">
        <v>0</v>
      </c>
      <c r="AK1166" s="319" t="s">
        <v>1633</v>
      </c>
      <c r="AL1166" s="319" t="s">
        <v>1633</v>
      </c>
      <c r="AM1166" s="319" t="s">
        <v>1633</v>
      </c>
      <c r="AN1166" s="319" t="s">
        <v>1633</v>
      </c>
      <c r="AO1166" s="319" t="s">
        <v>1633</v>
      </c>
      <c r="AP1166" s="183" t="s">
        <v>1880</v>
      </c>
      <c r="AQ1166" s="183" t="s">
        <v>2113</v>
      </c>
      <c r="AS1166" s="183" t="s">
        <v>1636</v>
      </c>
      <c r="AT1166" s="183" t="s">
        <v>1817</v>
      </c>
      <c r="AU1166" s="183" t="str">
        <f t="shared" si="36"/>
        <v>BP1</v>
      </c>
      <c r="AV1166" s="324">
        <f t="shared" si="37"/>
        <v>1005228</v>
      </c>
    </row>
    <row r="1167" spans="1:48" x14ac:dyDescent="0.25">
      <c r="A1167" s="319" t="s">
        <v>1867</v>
      </c>
      <c r="B1167" s="319" t="s">
        <v>1833</v>
      </c>
      <c r="C1167" s="319" t="s">
        <v>1868</v>
      </c>
      <c r="D1167" s="319" t="s">
        <v>1882</v>
      </c>
      <c r="E1167" s="320">
        <v>45776</v>
      </c>
      <c r="F1167" s="319" t="s">
        <v>2827</v>
      </c>
      <c r="G1167" s="319" t="s">
        <v>1884</v>
      </c>
      <c r="H1167" s="319" t="s">
        <v>1577</v>
      </c>
      <c r="I1167" s="319" t="s">
        <v>2828</v>
      </c>
      <c r="J1167" s="319" t="s">
        <v>1633</v>
      </c>
      <c r="K1167" s="319" t="s">
        <v>1369</v>
      </c>
      <c r="L1167" s="320">
        <v>45776</v>
      </c>
      <c r="M1167" s="319" t="s">
        <v>1886</v>
      </c>
      <c r="N1167" s="319" t="s">
        <v>2826</v>
      </c>
      <c r="O1167" s="320"/>
      <c r="P1167" s="319" t="s">
        <v>3641</v>
      </c>
      <c r="Q1167" s="319" t="s">
        <v>1534</v>
      </c>
      <c r="R1167" s="321">
        <v>55846</v>
      </c>
      <c r="S1167" s="319" t="s">
        <v>89</v>
      </c>
      <c r="T1167" s="321">
        <v>3.32</v>
      </c>
      <c r="U1167" s="319" t="s">
        <v>328</v>
      </c>
      <c r="V1167" s="319" t="s">
        <v>93</v>
      </c>
      <c r="W1167" s="319" t="s">
        <v>1633</v>
      </c>
      <c r="X1167" s="319" t="s">
        <v>1633</v>
      </c>
      <c r="Y1167" s="319" t="s">
        <v>1633</v>
      </c>
      <c r="Z1167" s="319" t="s">
        <v>1633</v>
      </c>
      <c r="AA1167" s="319" t="s">
        <v>1874</v>
      </c>
      <c r="AB1167" s="319" t="s">
        <v>1633</v>
      </c>
      <c r="AC1167" s="320">
        <v>45777</v>
      </c>
      <c r="AD1167" s="319"/>
      <c r="AE1167" s="319"/>
      <c r="AF1167" s="319" t="s">
        <v>1633</v>
      </c>
      <c r="AG1167" s="319" t="s">
        <v>1633</v>
      </c>
      <c r="AH1167" s="319" t="s">
        <v>3642</v>
      </c>
      <c r="AI1167" s="319" t="s">
        <v>3643</v>
      </c>
      <c r="AJ1167" s="325">
        <v>0</v>
      </c>
      <c r="AK1167" s="319" t="s">
        <v>1633</v>
      </c>
      <c r="AL1167" s="323" t="s">
        <v>1633</v>
      </c>
      <c r="AM1167" s="319" t="s">
        <v>1633</v>
      </c>
      <c r="AN1167" s="319" t="s">
        <v>1633</v>
      </c>
      <c r="AO1167" s="319" t="s">
        <v>1633</v>
      </c>
      <c r="AP1167" s="183" t="s">
        <v>1880</v>
      </c>
      <c r="AQ1167" s="183" t="s">
        <v>2113</v>
      </c>
      <c r="AS1167" s="183" t="s">
        <v>1636</v>
      </c>
      <c r="AT1167" s="183" t="s">
        <v>1817</v>
      </c>
      <c r="AU1167" s="183" t="str">
        <f t="shared" si="36"/>
        <v>BP1</v>
      </c>
      <c r="AV1167" s="324">
        <f t="shared" si="37"/>
        <v>55846</v>
      </c>
    </row>
    <row r="1168" spans="1:48" x14ac:dyDescent="0.25">
      <c r="A1168" s="319" t="s">
        <v>1867</v>
      </c>
      <c r="B1168" s="319" t="s">
        <v>1833</v>
      </c>
      <c r="C1168" s="319" t="s">
        <v>1868</v>
      </c>
      <c r="D1168" s="319" t="s">
        <v>1888</v>
      </c>
      <c r="E1168" s="320">
        <v>45777</v>
      </c>
      <c r="F1168" s="319" t="s">
        <v>4137</v>
      </c>
      <c r="G1168" s="319" t="s">
        <v>1633</v>
      </c>
      <c r="H1168" s="319" t="s">
        <v>3259</v>
      </c>
      <c r="I1168" s="319" t="s">
        <v>3543</v>
      </c>
      <c r="J1168" s="319" t="s">
        <v>1633</v>
      </c>
      <c r="K1168" s="319" t="s">
        <v>448</v>
      </c>
      <c r="L1168" s="320">
        <v>45777</v>
      </c>
      <c r="M1168" s="319" t="s">
        <v>2830</v>
      </c>
      <c r="N1168" s="319" t="s">
        <v>2835</v>
      </c>
      <c r="O1168" s="320"/>
      <c r="P1168" s="319" t="s">
        <v>3641</v>
      </c>
      <c r="Q1168" s="319" t="s">
        <v>1534</v>
      </c>
      <c r="R1168" s="322">
        <v>2779408</v>
      </c>
      <c r="S1168" s="319" t="s">
        <v>89</v>
      </c>
      <c r="T1168" s="321">
        <v>164.92</v>
      </c>
      <c r="U1168" s="319" t="s">
        <v>328</v>
      </c>
      <c r="V1168" s="319" t="s">
        <v>93</v>
      </c>
      <c r="W1168" s="319" t="s">
        <v>1633</v>
      </c>
      <c r="X1168" s="319" t="s">
        <v>1633</v>
      </c>
      <c r="Y1168" s="319" t="s">
        <v>1633</v>
      </c>
      <c r="Z1168" s="319" t="s">
        <v>1633</v>
      </c>
      <c r="AA1168" s="319" t="s">
        <v>1874</v>
      </c>
      <c r="AB1168" s="319" t="s">
        <v>1633</v>
      </c>
      <c r="AC1168" s="320">
        <v>45777</v>
      </c>
      <c r="AD1168" s="319"/>
      <c r="AE1168" s="319"/>
      <c r="AF1168" s="319" t="s">
        <v>1633</v>
      </c>
      <c r="AG1168" s="319" t="s">
        <v>2836</v>
      </c>
      <c r="AH1168" s="319" t="s">
        <v>3642</v>
      </c>
      <c r="AI1168" s="319" t="s">
        <v>3643</v>
      </c>
      <c r="AJ1168" s="322">
        <v>1</v>
      </c>
      <c r="AK1168" s="319" t="s">
        <v>2398</v>
      </c>
      <c r="AL1168" s="323" t="s">
        <v>1877</v>
      </c>
      <c r="AM1168" s="319" t="s">
        <v>1633</v>
      </c>
      <c r="AN1168" s="319" t="s">
        <v>1633</v>
      </c>
      <c r="AO1168" s="319" t="s">
        <v>1633</v>
      </c>
      <c r="AP1168" s="183" t="s">
        <v>1880</v>
      </c>
      <c r="AQ1168" s="183" t="s">
        <v>2113</v>
      </c>
      <c r="AS1168" s="183" t="s">
        <v>448</v>
      </c>
      <c r="AT1168" s="183" t="s">
        <v>1817</v>
      </c>
      <c r="AU1168" s="183" t="str">
        <f t="shared" si="36"/>
        <v>BP1</v>
      </c>
      <c r="AV1168" s="324">
        <f t="shared" si="37"/>
        <v>2779408</v>
      </c>
    </row>
    <row r="1169" spans="1:48" x14ac:dyDescent="0.25">
      <c r="A1169" s="319" t="s">
        <v>1867</v>
      </c>
      <c r="B1169" s="319" t="s">
        <v>1833</v>
      </c>
      <c r="C1169" s="319" t="s">
        <v>1868</v>
      </c>
      <c r="D1169" s="319" t="s">
        <v>1888</v>
      </c>
      <c r="E1169" s="320">
        <v>45777</v>
      </c>
      <c r="F1169" s="319" t="s">
        <v>4138</v>
      </c>
      <c r="G1169" s="319" t="s">
        <v>1633</v>
      </c>
      <c r="H1169" s="319" t="s">
        <v>3259</v>
      </c>
      <c r="I1169" s="319" t="s">
        <v>2834</v>
      </c>
      <c r="J1169" s="319" t="s">
        <v>1633</v>
      </c>
      <c r="K1169" s="319" t="s">
        <v>448</v>
      </c>
      <c r="L1169" s="320">
        <v>45777</v>
      </c>
      <c r="M1169" s="319" t="s">
        <v>2830</v>
      </c>
      <c r="N1169" s="319" t="s">
        <v>2835</v>
      </c>
      <c r="O1169" s="320"/>
      <c r="P1169" s="319" t="s">
        <v>3641</v>
      </c>
      <c r="Q1169" s="319" t="s">
        <v>1534</v>
      </c>
      <c r="R1169" s="322">
        <v>83382</v>
      </c>
      <c r="S1169" s="319" t="s">
        <v>89</v>
      </c>
      <c r="T1169" s="321">
        <v>4.95</v>
      </c>
      <c r="U1169" s="319" t="s">
        <v>328</v>
      </c>
      <c r="V1169" s="319" t="s">
        <v>93</v>
      </c>
      <c r="W1169" s="319" t="s">
        <v>1633</v>
      </c>
      <c r="X1169" s="319" t="s">
        <v>1633</v>
      </c>
      <c r="Y1169" s="319" t="s">
        <v>1633</v>
      </c>
      <c r="Z1169" s="319" t="s">
        <v>1633</v>
      </c>
      <c r="AA1169" s="319" t="s">
        <v>1874</v>
      </c>
      <c r="AB1169" s="319" t="s">
        <v>1633</v>
      </c>
      <c r="AC1169" s="320">
        <v>45777</v>
      </c>
      <c r="AD1169" s="319"/>
      <c r="AE1169" s="319"/>
      <c r="AF1169" s="319" t="s">
        <v>1633</v>
      </c>
      <c r="AG1169" s="319" t="s">
        <v>2836</v>
      </c>
      <c r="AH1169" s="319" t="s">
        <v>3642</v>
      </c>
      <c r="AI1169" s="319" t="s">
        <v>3643</v>
      </c>
      <c r="AJ1169" s="322">
        <v>1</v>
      </c>
      <c r="AK1169" s="319" t="s">
        <v>2398</v>
      </c>
      <c r="AL1169" s="323" t="s">
        <v>1877</v>
      </c>
      <c r="AM1169" s="319" t="s">
        <v>1633</v>
      </c>
      <c r="AN1169" s="319" t="s">
        <v>1633</v>
      </c>
      <c r="AO1169" s="319" t="s">
        <v>1633</v>
      </c>
      <c r="AP1169" s="183" t="s">
        <v>1880</v>
      </c>
      <c r="AQ1169" s="183" t="s">
        <v>2113</v>
      </c>
      <c r="AS1169" s="183" t="s">
        <v>448</v>
      </c>
      <c r="AT1169" s="183" t="s">
        <v>1817</v>
      </c>
      <c r="AU1169" s="183" t="str">
        <f t="shared" si="36"/>
        <v>BP1</v>
      </c>
      <c r="AV1169" s="324">
        <f t="shared" si="37"/>
        <v>83382</v>
      </c>
    </row>
    <row r="1170" spans="1:48" x14ac:dyDescent="0.25">
      <c r="A1170" s="319" t="s">
        <v>1867</v>
      </c>
      <c r="B1170" s="319" t="s">
        <v>1833</v>
      </c>
      <c r="C1170" s="319" t="s">
        <v>1868</v>
      </c>
      <c r="D1170" s="319" t="s">
        <v>1888</v>
      </c>
      <c r="E1170" s="320">
        <v>45777</v>
      </c>
      <c r="F1170" s="319" t="s">
        <v>1633</v>
      </c>
      <c r="G1170" s="319" t="s">
        <v>1633</v>
      </c>
      <c r="H1170" s="319" t="s">
        <v>3240</v>
      </c>
      <c r="I1170" s="319" t="s">
        <v>4139</v>
      </c>
      <c r="J1170" s="319" t="s">
        <v>1633</v>
      </c>
      <c r="K1170" s="319" t="s">
        <v>454</v>
      </c>
      <c r="L1170" s="320">
        <v>45777</v>
      </c>
      <c r="M1170" s="319" t="s">
        <v>2830</v>
      </c>
      <c r="N1170" s="319" t="s">
        <v>4140</v>
      </c>
      <c r="O1170" s="320"/>
      <c r="P1170" s="319" t="s">
        <v>3641</v>
      </c>
      <c r="Q1170" s="319" t="s">
        <v>1534</v>
      </c>
      <c r="R1170" s="321">
        <v>18650000</v>
      </c>
      <c r="S1170" s="319" t="s">
        <v>89</v>
      </c>
      <c r="T1170" s="321">
        <v>1106.6300000000001</v>
      </c>
      <c r="U1170" s="319" t="s">
        <v>328</v>
      </c>
      <c r="V1170" s="319" t="s">
        <v>93</v>
      </c>
      <c r="W1170" s="319" t="s">
        <v>1633</v>
      </c>
      <c r="X1170" s="319" t="s">
        <v>1633</v>
      </c>
      <c r="Y1170" s="319" t="s">
        <v>1633</v>
      </c>
      <c r="Z1170" s="319" t="s">
        <v>1633</v>
      </c>
      <c r="AA1170" s="319" t="s">
        <v>1874</v>
      </c>
      <c r="AB1170" s="319" t="s">
        <v>1633</v>
      </c>
      <c r="AC1170" s="320">
        <v>45777</v>
      </c>
      <c r="AD1170" s="319"/>
      <c r="AE1170" s="319"/>
      <c r="AF1170" s="319" t="s">
        <v>1633</v>
      </c>
      <c r="AG1170" s="319" t="s">
        <v>4141</v>
      </c>
      <c r="AH1170" s="319" t="s">
        <v>3642</v>
      </c>
      <c r="AI1170" s="319" t="s">
        <v>3643</v>
      </c>
      <c r="AJ1170" s="322">
        <v>1</v>
      </c>
      <c r="AK1170" s="319" t="s">
        <v>1709</v>
      </c>
      <c r="AL1170" s="323" t="s">
        <v>1877</v>
      </c>
      <c r="AM1170" s="319" t="s">
        <v>1633</v>
      </c>
      <c r="AN1170" s="319" t="s">
        <v>1633</v>
      </c>
      <c r="AO1170" s="319" t="s">
        <v>1633</v>
      </c>
      <c r="AP1170" s="183" t="s">
        <v>1880</v>
      </c>
      <c r="AQ1170" s="183" t="s">
        <v>2113</v>
      </c>
      <c r="AS1170" s="183" t="s">
        <v>1641</v>
      </c>
      <c r="AT1170" s="183" t="s">
        <v>1817</v>
      </c>
      <c r="AU1170" s="183" t="str">
        <f t="shared" si="36"/>
        <v>BP1</v>
      </c>
      <c r="AV1170" s="324">
        <f t="shared" si="37"/>
        <v>18650000</v>
      </c>
    </row>
    <row r="1171" spans="1:48" x14ac:dyDescent="0.25">
      <c r="A1171" s="319" t="s">
        <v>1867</v>
      </c>
      <c r="B1171" s="319" t="s">
        <v>1833</v>
      </c>
      <c r="C1171" s="319" t="s">
        <v>1868</v>
      </c>
      <c r="D1171" s="319" t="s">
        <v>1893</v>
      </c>
      <c r="E1171" s="320">
        <v>45777</v>
      </c>
      <c r="F1171" s="319" t="s">
        <v>1894</v>
      </c>
      <c r="G1171" s="319" t="s">
        <v>1895</v>
      </c>
      <c r="H1171" s="319" t="s">
        <v>1585</v>
      </c>
      <c r="I1171" s="319" t="s">
        <v>2843</v>
      </c>
      <c r="J1171" s="319" t="s">
        <v>1633</v>
      </c>
      <c r="K1171" s="319" t="s">
        <v>1376</v>
      </c>
      <c r="L1171" s="320">
        <v>45777</v>
      </c>
      <c r="M1171" s="319" t="s">
        <v>1897</v>
      </c>
      <c r="N1171" s="319" t="s">
        <v>1898</v>
      </c>
      <c r="O1171" s="320"/>
      <c r="P1171" s="319" t="s">
        <v>3641</v>
      </c>
      <c r="Q1171" s="319" t="s">
        <v>1534</v>
      </c>
      <c r="R1171" s="322">
        <v>85445090</v>
      </c>
      <c r="S1171" s="319" t="s">
        <v>89</v>
      </c>
      <c r="T1171" s="321">
        <v>5512.59</v>
      </c>
      <c r="U1171" s="319" t="s">
        <v>328</v>
      </c>
      <c r="V1171" s="319" t="s">
        <v>93</v>
      </c>
      <c r="W1171" s="319" t="s">
        <v>1633</v>
      </c>
      <c r="X1171" s="319" t="s">
        <v>1633</v>
      </c>
      <c r="Y1171" s="319" t="s">
        <v>1633</v>
      </c>
      <c r="Z1171" s="319" t="s">
        <v>1633</v>
      </c>
      <c r="AA1171" s="319" t="s">
        <v>1874</v>
      </c>
      <c r="AB1171" s="319" t="s">
        <v>1633</v>
      </c>
      <c r="AC1171" s="320">
        <v>45779</v>
      </c>
      <c r="AD1171" s="319"/>
      <c r="AE1171" s="319"/>
      <c r="AF1171" s="319" t="s">
        <v>1633</v>
      </c>
      <c r="AG1171" s="319" t="s">
        <v>1633</v>
      </c>
      <c r="AH1171" s="319" t="s">
        <v>3642</v>
      </c>
      <c r="AI1171" s="319" t="s">
        <v>3643</v>
      </c>
      <c r="AJ1171" s="325">
        <v>0</v>
      </c>
      <c r="AK1171" s="319" t="s">
        <v>1633</v>
      </c>
      <c r="AL1171" s="319" t="s">
        <v>1633</v>
      </c>
      <c r="AM1171" s="319" t="s">
        <v>1633</v>
      </c>
      <c r="AN1171" s="319" t="s">
        <v>1633</v>
      </c>
      <c r="AO1171" s="319" t="s">
        <v>1633</v>
      </c>
      <c r="AP1171" s="183" t="s">
        <v>1880</v>
      </c>
      <c r="AQ1171" s="183" t="s">
        <v>2113</v>
      </c>
      <c r="AS1171" s="183" t="s">
        <v>1636</v>
      </c>
      <c r="AT1171" s="183" t="s">
        <v>1817</v>
      </c>
      <c r="AU1171" s="183" t="str">
        <f t="shared" si="36"/>
        <v>BP1</v>
      </c>
      <c r="AV1171" s="324">
        <f t="shared" si="37"/>
        <v>85445090</v>
      </c>
    </row>
    <row r="1172" spans="1:48" x14ac:dyDescent="0.25">
      <c r="A1172" s="319" t="s">
        <v>1867</v>
      </c>
      <c r="B1172" s="319" t="s">
        <v>1833</v>
      </c>
      <c r="C1172" s="319" t="s">
        <v>1868</v>
      </c>
      <c r="D1172" s="319" t="s">
        <v>1893</v>
      </c>
      <c r="E1172" s="320">
        <v>45777</v>
      </c>
      <c r="F1172" s="319" t="s">
        <v>2357</v>
      </c>
      <c r="G1172" s="319" t="s">
        <v>1918</v>
      </c>
      <c r="H1172" s="319" t="s">
        <v>1588</v>
      </c>
      <c r="I1172" s="319" t="s">
        <v>2844</v>
      </c>
      <c r="J1172" s="319" t="s">
        <v>1633</v>
      </c>
      <c r="K1172" s="319" t="s">
        <v>1638</v>
      </c>
      <c r="L1172" s="320">
        <v>45777</v>
      </c>
      <c r="M1172" s="319" t="s">
        <v>2830</v>
      </c>
      <c r="N1172" s="319" t="s">
        <v>1633</v>
      </c>
      <c r="O1172" s="320"/>
      <c r="P1172" s="319" t="s">
        <v>3641</v>
      </c>
      <c r="Q1172" s="319" t="s">
        <v>1534</v>
      </c>
      <c r="R1172" s="321">
        <v>21364175</v>
      </c>
      <c r="S1172" s="319" t="s">
        <v>89</v>
      </c>
      <c r="T1172" s="321">
        <v>1313.99</v>
      </c>
      <c r="U1172" s="319" t="s">
        <v>328</v>
      </c>
      <c r="V1172" s="319" t="s">
        <v>93</v>
      </c>
      <c r="W1172" s="319" t="s">
        <v>1633</v>
      </c>
      <c r="X1172" s="319" t="s">
        <v>1633</v>
      </c>
      <c r="Y1172" s="319" t="s">
        <v>1633</v>
      </c>
      <c r="Z1172" s="319" t="s">
        <v>1633</v>
      </c>
      <c r="AA1172" s="319" t="s">
        <v>1874</v>
      </c>
      <c r="AB1172" s="319" t="s">
        <v>1633</v>
      </c>
      <c r="AC1172" s="320">
        <v>45779</v>
      </c>
      <c r="AD1172" s="319"/>
      <c r="AE1172" s="319"/>
      <c r="AF1172" s="319" t="s">
        <v>1633</v>
      </c>
      <c r="AG1172" s="319" t="s">
        <v>1633</v>
      </c>
      <c r="AH1172" s="319" t="s">
        <v>3642</v>
      </c>
      <c r="AI1172" s="319" t="s">
        <v>3643</v>
      </c>
      <c r="AJ1172" s="325">
        <v>0</v>
      </c>
      <c r="AK1172" s="319" t="s">
        <v>1633</v>
      </c>
      <c r="AL1172" s="323" t="s">
        <v>1633</v>
      </c>
      <c r="AM1172" s="319" t="s">
        <v>1633</v>
      </c>
      <c r="AN1172" s="319" t="s">
        <v>1633</v>
      </c>
      <c r="AO1172" s="319" t="s">
        <v>1633</v>
      </c>
      <c r="AP1172" s="183" t="s">
        <v>1880</v>
      </c>
      <c r="AQ1172" s="183" t="s">
        <v>2113</v>
      </c>
      <c r="AS1172" s="183" t="s">
        <v>1636</v>
      </c>
      <c r="AT1172" s="183" t="s">
        <v>1817</v>
      </c>
      <c r="AU1172" s="183" t="str">
        <f t="shared" si="36"/>
        <v>BP1</v>
      </c>
      <c r="AV1172" s="324">
        <f t="shared" si="37"/>
        <v>21364175</v>
      </c>
    </row>
    <row r="1173" spans="1:48" x14ac:dyDescent="0.25">
      <c r="A1173" s="319" t="s">
        <v>1867</v>
      </c>
      <c r="B1173" s="319" t="s">
        <v>1833</v>
      </c>
      <c r="C1173" s="319" t="s">
        <v>1868</v>
      </c>
      <c r="D1173" s="319" t="s">
        <v>1869</v>
      </c>
      <c r="E1173" s="320">
        <v>45777</v>
      </c>
      <c r="F1173" s="319" t="s">
        <v>3743</v>
      </c>
      <c r="G1173" s="319" t="s">
        <v>1633</v>
      </c>
      <c r="H1173" s="319" t="s">
        <v>3295</v>
      </c>
      <c r="I1173" s="319" t="s">
        <v>4142</v>
      </c>
      <c r="J1173" s="319" t="s">
        <v>1633</v>
      </c>
      <c r="K1173" s="319" t="s">
        <v>1635</v>
      </c>
      <c r="L1173" s="320">
        <v>45777</v>
      </c>
      <c r="M1173" s="319" t="s">
        <v>2830</v>
      </c>
      <c r="N1173" s="319" t="s">
        <v>1633</v>
      </c>
      <c r="O1173" s="320"/>
      <c r="P1173" s="319" t="s">
        <v>3641</v>
      </c>
      <c r="Q1173" s="319" t="s">
        <v>89</v>
      </c>
      <c r="R1173" s="322">
        <v>9.44</v>
      </c>
      <c r="S1173" s="319" t="s">
        <v>89</v>
      </c>
      <c r="T1173" s="321">
        <v>9.44</v>
      </c>
      <c r="U1173" s="319" t="s">
        <v>328</v>
      </c>
      <c r="V1173" s="319" t="s">
        <v>93</v>
      </c>
      <c r="W1173" s="319" t="s">
        <v>1633</v>
      </c>
      <c r="X1173" s="319" t="s">
        <v>1633</v>
      </c>
      <c r="Y1173" s="319" t="s">
        <v>1633</v>
      </c>
      <c r="Z1173" s="319" t="s">
        <v>1633</v>
      </c>
      <c r="AA1173" s="319" t="s">
        <v>1874</v>
      </c>
      <c r="AB1173" s="319" t="s">
        <v>1633</v>
      </c>
      <c r="AC1173" s="320">
        <v>45779</v>
      </c>
      <c r="AD1173" s="319"/>
      <c r="AE1173" s="319"/>
      <c r="AF1173" s="319" t="s">
        <v>1633</v>
      </c>
      <c r="AG1173" s="319" t="s">
        <v>1633</v>
      </c>
      <c r="AH1173" s="319" t="s">
        <v>3642</v>
      </c>
      <c r="AI1173" s="319" t="s">
        <v>3643</v>
      </c>
      <c r="AJ1173" s="322">
        <v>3</v>
      </c>
      <c r="AK1173" s="319" t="s">
        <v>2039</v>
      </c>
      <c r="AL1173" s="323" t="s">
        <v>1877</v>
      </c>
      <c r="AM1173" s="319" t="s">
        <v>2054</v>
      </c>
      <c r="AN1173" s="319" t="s">
        <v>2055</v>
      </c>
      <c r="AO1173" s="319" t="s">
        <v>1633</v>
      </c>
      <c r="AP1173" s="183" t="s">
        <v>1880</v>
      </c>
      <c r="AQ1173" s="183" t="s">
        <v>2113</v>
      </c>
      <c r="AS1173" s="183" t="s">
        <v>1634</v>
      </c>
      <c r="AT1173" s="183" t="s">
        <v>1817</v>
      </c>
      <c r="AU1173" s="183" t="str">
        <f t="shared" si="36"/>
        <v>BP1</v>
      </c>
      <c r="AV1173" s="324">
        <f t="shared" si="37"/>
        <v>155760</v>
      </c>
    </row>
    <row r="1174" spans="1:48" x14ac:dyDescent="0.25">
      <c r="A1174" s="319" t="s">
        <v>1867</v>
      </c>
      <c r="B1174" s="319" t="s">
        <v>1833</v>
      </c>
      <c r="C1174" s="319" t="s">
        <v>1868</v>
      </c>
      <c r="D1174" s="319" t="s">
        <v>1917</v>
      </c>
      <c r="E1174" s="320">
        <v>45777</v>
      </c>
      <c r="F1174" s="319" t="s">
        <v>2845</v>
      </c>
      <c r="G1174" s="319" t="s">
        <v>2413</v>
      </c>
      <c r="H1174" s="319" t="s">
        <v>1583</v>
      </c>
      <c r="I1174" s="319" t="s">
        <v>2846</v>
      </c>
      <c r="J1174" s="319" t="s">
        <v>1633</v>
      </c>
      <c r="K1174" s="319" t="s">
        <v>1584</v>
      </c>
      <c r="L1174" s="320">
        <v>45777</v>
      </c>
      <c r="M1174" s="319" t="s">
        <v>2830</v>
      </c>
      <c r="N1174" s="319" t="s">
        <v>1976</v>
      </c>
      <c r="O1174" s="320"/>
      <c r="P1174" s="319" t="s">
        <v>3641</v>
      </c>
      <c r="Q1174" s="319" t="s">
        <v>1534</v>
      </c>
      <c r="R1174" s="322">
        <v>84125760</v>
      </c>
      <c r="S1174" s="319" t="s">
        <v>89</v>
      </c>
      <c r="T1174" s="321">
        <v>5011.3599999999997</v>
      </c>
      <c r="U1174" s="319" t="s">
        <v>328</v>
      </c>
      <c r="V1174" s="319" t="s">
        <v>93</v>
      </c>
      <c r="W1174" s="319" t="s">
        <v>1633</v>
      </c>
      <c r="X1174" s="319" t="s">
        <v>1633</v>
      </c>
      <c r="Y1174" s="319" t="s">
        <v>1633</v>
      </c>
      <c r="Z1174" s="319" t="s">
        <v>1633</v>
      </c>
      <c r="AA1174" s="319" t="s">
        <v>1874</v>
      </c>
      <c r="AB1174" s="319" t="s">
        <v>1633</v>
      </c>
      <c r="AC1174" s="320">
        <v>45783</v>
      </c>
      <c r="AD1174" s="319"/>
      <c r="AE1174" s="319"/>
      <c r="AF1174" s="319" t="s">
        <v>1633</v>
      </c>
      <c r="AG1174" s="319" t="s">
        <v>1633</v>
      </c>
      <c r="AH1174" s="319" t="s">
        <v>3642</v>
      </c>
      <c r="AI1174" s="319" t="s">
        <v>3643</v>
      </c>
      <c r="AJ1174" s="325">
        <v>0</v>
      </c>
      <c r="AK1174" s="319" t="s">
        <v>1633</v>
      </c>
      <c r="AL1174" s="319" t="s">
        <v>1633</v>
      </c>
      <c r="AM1174" s="319" t="s">
        <v>1633</v>
      </c>
      <c r="AN1174" s="319" t="s">
        <v>1633</v>
      </c>
      <c r="AO1174" s="319" t="s">
        <v>1633</v>
      </c>
      <c r="AP1174" s="183" t="s">
        <v>1880</v>
      </c>
      <c r="AQ1174" s="183" t="s">
        <v>2113</v>
      </c>
      <c r="AS1174" s="183" t="s">
        <v>1636</v>
      </c>
      <c r="AT1174" s="183" t="s">
        <v>1817</v>
      </c>
      <c r="AU1174" s="183" t="str">
        <f t="shared" si="36"/>
        <v>BP1</v>
      </c>
      <c r="AV1174" s="324">
        <f t="shared" si="37"/>
        <v>84125760</v>
      </c>
    </row>
    <row r="1175" spans="1:48" x14ac:dyDescent="0.25">
      <c r="A1175" s="319" t="s">
        <v>1867</v>
      </c>
      <c r="B1175" s="319" t="s">
        <v>1833</v>
      </c>
      <c r="C1175" s="319" t="s">
        <v>1868</v>
      </c>
      <c r="D1175" s="319" t="s">
        <v>1893</v>
      </c>
      <c r="E1175" s="320">
        <v>45777</v>
      </c>
      <c r="F1175" s="319" t="s">
        <v>2847</v>
      </c>
      <c r="G1175" s="319" t="s">
        <v>2848</v>
      </c>
      <c r="H1175" s="319" t="s">
        <v>1585</v>
      </c>
      <c r="I1175" s="319" t="s">
        <v>2849</v>
      </c>
      <c r="J1175" s="319" t="s">
        <v>1633</v>
      </c>
      <c r="K1175" s="319" t="s">
        <v>1376</v>
      </c>
      <c r="L1175" s="320">
        <v>45777</v>
      </c>
      <c r="M1175" s="319" t="s">
        <v>2830</v>
      </c>
      <c r="N1175" s="319" t="s">
        <v>1633</v>
      </c>
      <c r="O1175" s="320"/>
      <c r="P1175" s="319" t="s">
        <v>3641</v>
      </c>
      <c r="Q1175" s="319" t="s">
        <v>1534</v>
      </c>
      <c r="R1175" s="322">
        <v>-36228625</v>
      </c>
      <c r="S1175" s="319" t="s">
        <v>89</v>
      </c>
      <c r="T1175" s="321">
        <v>-2244.09</v>
      </c>
      <c r="U1175" s="319" t="s">
        <v>328</v>
      </c>
      <c r="V1175" s="319" t="s">
        <v>93</v>
      </c>
      <c r="W1175" s="319" t="s">
        <v>1633</v>
      </c>
      <c r="X1175" s="319" t="s">
        <v>1633</v>
      </c>
      <c r="Y1175" s="319" t="s">
        <v>1633</v>
      </c>
      <c r="Z1175" s="319" t="s">
        <v>1633</v>
      </c>
      <c r="AA1175" s="319" t="s">
        <v>1874</v>
      </c>
      <c r="AB1175" s="319" t="s">
        <v>1633</v>
      </c>
      <c r="AC1175" s="320">
        <v>45783</v>
      </c>
      <c r="AD1175" s="319"/>
      <c r="AE1175" s="319"/>
      <c r="AF1175" s="319" t="s">
        <v>1633</v>
      </c>
      <c r="AG1175" s="319" t="s">
        <v>1633</v>
      </c>
      <c r="AH1175" s="319" t="s">
        <v>3642</v>
      </c>
      <c r="AI1175" s="319" t="s">
        <v>3643</v>
      </c>
      <c r="AJ1175" s="325">
        <v>0</v>
      </c>
      <c r="AK1175" s="319" t="s">
        <v>1633</v>
      </c>
      <c r="AL1175" s="319" t="s">
        <v>1633</v>
      </c>
      <c r="AM1175" s="319" t="s">
        <v>1633</v>
      </c>
      <c r="AN1175" s="319" t="s">
        <v>1633</v>
      </c>
      <c r="AO1175" s="319" t="s">
        <v>1633</v>
      </c>
      <c r="AP1175" s="183" t="s">
        <v>1880</v>
      </c>
      <c r="AQ1175" s="183" t="s">
        <v>2113</v>
      </c>
      <c r="AS1175" s="183" t="s">
        <v>1636</v>
      </c>
      <c r="AT1175" s="183" t="s">
        <v>1817</v>
      </c>
      <c r="AU1175" s="183" t="str">
        <f t="shared" si="36"/>
        <v>BP1</v>
      </c>
      <c r="AV1175" s="324">
        <f t="shared" si="37"/>
        <v>-36228625</v>
      </c>
    </row>
    <row r="1176" spans="1:48" x14ac:dyDescent="0.25">
      <c r="A1176" s="319" t="s">
        <v>1867</v>
      </c>
      <c r="B1176" s="319" t="s">
        <v>1833</v>
      </c>
      <c r="C1176" s="319" t="s">
        <v>1868</v>
      </c>
      <c r="D1176" s="319" t="s">
        <v>1917</v>
      </c>
      <c r="E1176" s="320">
        <v>45777</v>
      </c>
      <c r="F1176" s="319" t="s">
        <v>2847</v>
      </c>
      <c r="G1176" s="319" t="s">
        <v>2850</v>
      </c>
      <c r="H1176" s="319" t="s">
        <v>1585</v>
      </c>
      <c r="I1176" s="319" t="s">
        <v>2851</v>
      </c>
      <c r="J1176" s="319" t="s">
        <v>1633</v>
      </c>
      <c r="K1176" s="319" t="s">
        <v>1376</v>
      </c>
      <c r="L1176" s="320">
        <v>45777</v>
      </c>
      <c r="M1176" s="319" t="s">
        <v>2830</v>
      </c>
      <c r="N1176" s="319" t="s">
        <v>1898</v>
      </c>
      <c r="O1176" s="320"/>
      <c r="P1176" s="319" t="s">
        <v>3641</v>
      </c>
      <c r="Q1176" s="319" t="s">
        <v>1534</v>
      </c>
      <c r="R1176" s="322">
        <v>-281760210</v>
      </c>
      <c r="S1176" s="319" t="s">
        <v>89</v>
      </c>
      <c r="T1176" s="321">
        <v>-16754.48</v>
      </c>
      <c r="U1176" s="319" t="s">
        <v>328</v>
      </c>
      <c r="V1176" s="319" t="s">
        <v>93</v>
      </c>
      <c r="W1176" s="319" t="s">
        <v>1633</v>
      </c>
      <c r="X1176" s="319" t="s">
        <v>1633</v>
      </c>
      <c r="Y1176" s="319" t="s">
        <v>1633</v>
      </c>
      <c r="Z1176" s="319" t="s">
        <v>1633</v>
      </c>
      <c r="AA1176" s="319" t="s">
        <v>1874</v>
      </c>
      <c r="AB1176" s="319" t="s">
        <v>1633</v>
      </c>
      <c r="AC1176" s="320">
        <v>45783</v>
      </c>
      <c r="AD1176" s="319"/>
      <c r="AE1176" s="319"/>
      <c r="AF1176" s="319" t="s">
        <v>1633</v>
      </c>
      <c r="AG1176" s="319" t="s">
        <v>1633</v>
      </c>
      <c r="AH1176" s="319" t="s">
        <v>3642</v>
      </c>
      <c r="AI1176" s="319" t="s">
        <v>3643</v>
      </c>
      <c r="AJ1176" s="325">
        <v>0</v>
      </c>
      <c r="AK1176" s="319" t="s">
        <v>1633</v>
      </c>
      <c r="AL1176" s="319" t="s">
        <v>1633</v>
      </c>
      <c r="AM1176" s="319" t="s">
        <v>1633</v>
      </c>
      <c r="AN1176" s="319" t="s">
        <v>1633</v>
      </c>
      <c r="AO1176" s="319" t="s">
        <v>1633</v>
      </c>
      <c r="AP1176" s="183" t="s">
        <v>1880</v>
      </c>
      <c r="AQ1176" s="183" t="s">
        <v>2113</v>
      </c>
      <c r="AS1176" s="183" t="s">
        <v>1636</v>
      </c>
      <c r="AT1176" s="183" t="s">
        <v>1817</v>
      </c>
      <c r="AU1176" s="183" t="str">
        <f t="shared" si="36"/>
        <v>BP1</v>
      </c>
      <c r="AV1176" s="324">
        <f t="shared" si="37"/>
        <v>-281760210</v>
      </c>
    </row>
    <row r="1177" spans="1:48" x14ac:dyDescent="0.25">
      <c r="A1177" s="319" t="s">
        <v>1867</v>
      </c>
      <c r="B1177" s="319" t="s">
        <v>1833</v>
      </c>
      <c r="C1177" s="319" t="s">
        <v>1868</v>
      </c>
      <c r="D1177" s="319" t="s">
        <v>1893</v>
      </c>
      <c r="E1177" s="320">
        <v>45777</v>
      </c>
      <c r="F1177" s="319" t="s">
        <v>2855</v>
      </c>
      <c r="G1177" s="319" t="s">
        <v>2856</v>
      </c>
      <c r="H1177" s="319" t="s">
        <v>1579</v>
      </c>
      <c r="I1177" s="319" t="s">
        <v>2857</v>
      </c>
      <c r="J1177" s="319" t="s">
        <v>1633</v>
      </c>
      <c r="K1177" s="319" t="s">
        <v>1371</v>
      </c>
      <c r="L1177" s="320">
        <v>45777</v>
      </c>
      <c r="M1177" s="319" t="s">
        <v>2560</v>
      </c>
      <c r="N1177" s="319" t="s">
        <v>1898</v>
      </c>
      <c r="O1177" s="320"/>
      <c r="P1177" s="319" t="s">
        <v>3641</v>
      </c>
      <c r="Q1177" s="319" t="s">
        <v>1534</v>
      </c>
      <c r="R1177" s="321">
        <v>13835283</v>
      </c>
      <c r="S1177" s="319" t="s">
        <v>89</v>
      </c>
      <c r="T1177" s="321">
        <v>834.05</v>
      </c>
      <c r="U1177" s="319" t="s">
        <v>328</v>
      </c>
      <c r="V1177" s="319" t="s">
        <v>93</v>
      </c>
      <c r="W1177" s="319" t="s">
        <v>1633</v>
      </c>
      <c r="X1177" s="319" t="s">
        <v>1633</v>
      </c>
      <c r="Y1177" s="319" t="s">
        <v>1633</v>
      </c>
      <c r="Z1177" s="319" t="s">
        <v>1633</v>
      </c>
      <c r="AA1177" s="319" t="s">
        <v>1874</v>
      </c>
      <c r="AB1177" s="319" t="s">
        <v>1633</v>
      </c>
      <c r="AC1177" s="320">
        <v>45784</v>
      </c>
      <c r="AD1177" s="319"/>
      <c r="AE1177" s="319"/>
      <c r="AF1177" s="319" t="s">
        <v>1633</v>
      </c>
      <c r="AG1177" s="319" t="s">
        <v>1633</v>
      </c>
      <c r="AH1177" s="319" t="s">
        <v>3642</v>
      </c>
      <c r="AI1177" s="319" t="s">
        <v>3643</v>
      </c>
      <c r="AJ1177" s="325">
        <v>0</v>
      </c>
      <c r="AK1177" s="319" t="s">
        <v>1633</v>
      </c>
      <c r="AL1177" s="319" t="s">
        <v>1633</v>
      </c>
      <c r="AM1177" s="319" t="s">
        <v>1633</v>
      </c>
      <c r="AN1177" s="319" t="s">
        <v>1633</v>
      </c>
      <c r="AO1177" s="319" t="s">
        <v>1633</v>
      </c>
      <c r="AP1177" s="183" t="s">
        <v>1880</v>
      </c>
      <c r="AQ1177" s="183" t="s">
        <v>2113</v>
      </c>
      <c r="AS1177" s="183" t="s">
        <v>1636</v>
      </c>
      <c r="AT1177" s="183" t="s">
        <v>1817</v>
      </c>
      <c r="AU1177" s="183" t="str">
        <f t="shared" si="36"/>
        <v>BP1</v>
      </c>
      <c r="AV1177" s="324">
        <f t="shared" si="37"/>
        <v>13835283</v>
      </c>
    </row>
    <row r="1178" spans="1:48" x14ac:dyDescent="0.25">
      <c r="A1178" s="319" t="s">
        <v>1867</v>
      </c>
      <c r="B1178" s="319" t="s">
        <v>1838</v>
      </c>
      <c r="C1178" s="319" t="s">
        <v>1868</v>
      </c>
      <c r="D1178" s="319" t="s">
        <v>1869</v>
      </c>
      <c r="E1178" s="320">
        <v>45779</v>
      </c>
      <c r="F1178" s="319" t="s">
        <v>3743</v>
      </c>
      <c r="G1178" s="319" t="s">
        <v>1633</v>
      </c>
      <c r="H1178" s="319" t="s">
        <v>3295</v>
      </c>
      <c r="I1178" s="319" t="s">
        <v>4143</v>
      </c>
      <c r="J1178" s="319" t="s">
        <v>1633</v>
      </c>
      <c r="K1178" s="319" t="s">
        <v>1635</v>
      </c>
      <c r="L1178" s="320">
        <v>45779</v>
      </c>
      <c r="M1178" s="319" t="s">
        <v>3549</v>
      </c>
      <c r="N1178" s="319" t="s">
        <v>1633</v>
      </c>
      <c r="O1178" s="320"/>
      <c r="P1178" s="319" t="s">
        <v>3641</v>
      </c>
      <c r="Q1178" s="319" t="s">
        <v>89</v>
      </c>
      <c r="R1178" s="321">
        <v>9.44</v>
      </c>
      <c r="S1178" s="319" t="s">
        <v>89</v>
      </c>
      <c r="T1178" s="321">
        <v>9.44</v>
      </c>
      <c r="U1178" s="319" t="s">
        <v>328</v>
      </c>
      <c r="V1178" s="319" t="s">
        <v>93</v>
      </c>
      <c r="W1178" s="319" t="s">
        <v>1633</v>
      </c>
      <c r="X1178" s="319" t="s">
        <v>1633</v>
      </c>
      <c r="Y1178" s="319" t="s">
        <v>1633</v>
      </c>
      <c r="Z1178" s="319" t="s">
        <v>1633</v>
      </c>
      <c r="AA1178" s="319" t="s">
        <v>1874</v>
      </c>
      <c r="AB1178" s="319" t="s">
        <v>1633</v>
      </c>
      <c r="AC1178" s="320">
        <v>45779</v>
      </c>
      <c r="AD1178" s="319"/>
      <c r="AE1178" s="319"/>
      <c r="AF1178" s="319" t="s">
        <v>1633</v>
      </c>
      <c r="AG1178" s="319" t="s">
        <v>1633</v>
      </c>
      <c r="AH1178" s="319" t="s">
        <v>3642</v>
      </c>
      <c r="AI1178" s="319" t="s">
        <v>3643</v>
      </c>
      <c r="AJ1178" s="322">
        <v>3</v>
      </c>
      <c r="AK1178" s="319" t="s">
        <v>2039</v>
      </c>
      <c r="AL1178" s="323" t="s">
        <v>1877</v>
      </c>
      <c r="AM1178" s="319" t="s">
        <v>2054</v>
      </c>
      <c r="AN1178" s="319" t="s">
        <v>2055</v>
      </c>
      <c r="AO1178" s="319" t="s">
        <v>1633</v>
      </c>
      <c r="AP1178" s="183" t="s">
        <v>2861</v>
      </c>
      <c r="AQ1178" s="183" t="s">
        <v>2113</v>
      </c>
      <c r="AS1178" s="183" t="s">
        <v>1634</v>
      </c>
      <c r="AT1178" s="183" t="s">
        <v>1817</v>
      </c>
      <c r="AU1178" s="183" t="str">
        <f t="shared" si="36"/>
        <v>BP1</v>
      </c>
      <c r="AV1178" s="324">
        <f t="shared" si="37"/>
        <v>155760</v>
      </c>
    </row>
    <row r="1179" spans="1:48" x14ac:dyDescent="0.25">
      <c r="A1179" s="319" t="s">
        <v>1867</v>
      </c>
      <c r="B1179" s="319" t="s">
        <v>1838</v>
      </c>
      <c r="C1179" s="319" t="s">
        <v>1868</v>
      </c>
      <c r="D1179" s="319" t="s">
        <v>1869</v>
      </c>
      <c r="E1179" s="320">
        <v>45779</v>
      </c>
      <c r="F1179" s="319" t="s">
        <v>3743</v>
      </c>
      <c r="G1179" s="319" t="s">
        <v>1633</v>
      </c>
      <c r="H1179" s="319" t="s">
        <v>3295</v>
      </c>
      <c r="I1179" s="319" t="s">
        <v>4144</v>
      </c>
      <c r="J1179" s="319" t="s">
        <v>1633</v>
      </c>
      <c r="K1179" s="319" t="s">
        <v>1635</v>
      </c>
      <c r="L1179" s="320">
        <v>45779</v>
      </c>
      <c r="M1179" s="319" t="s">
        <v>3549</v>
      </c>
      <c r="N1179" s="319" t="s">
        <v>1633</v>
      </c>
      <c r="O1179" s="320"/>
      <c r="P1179" s="319" t="s">
        <v>3641</v>
      </c>
      <c r="Q1179" s="319" t="s">
        <v>89</v>
      </c>
      <c r="R1179" s="321">
        <v>-9.44</v>
      </c>
      <c r="S1179" s="319" t="s">
        <v>89</v>
      </c>
      <c r="T1179" s="321">
        <v>-9.44</v>
      </c>
      <c r="U1179" s="319" t="s">
        <v>328</v>
      </c>
      <c r="V1179" s="319" t="s">
        <v>93</v>
      </c>
      <c r="W1179" s="319" t="s">
        <v>1633</v>
      </c>
      <c r="X1179" s="319" t="s">
        <v>1633</v>
      </c>
      <c r="Y1179" s="319" t="s">
        <v>1633</v>
      </c>
      <c r="Z1179" s="319" t="s">
        <v>1633</v>
      </c>
      <c r="AA1179" s="319" t="s">
        <v>1874</v>
      </c>
      <c r="AB1179" s="319" t="s">
        <v>1633</v>
      </c>
      <c r="AC1179" s="320">
        <v>45779</v>
      </c>
      <c r="AD1179" s="319"/>
      <c r="AE1179" s="319"/>
      <c r="AF1179" s="319" t="s">
        <v>1633</v>
      </c>
      <c r="AG1179" s="319" t="s">
        <v>1633</v>
      </c>
      <c r="AH1179" s="319" t="s">
        <v>3642</v>
      </c>
      <c r="AI1179" s="319" t="s">
        <v>3643</v>
      </c>
      <c r="AJ1179" s="322">
        <v>-3</v>
      </c>
      <c r="AK1179" s="319" t="s">
        <v>2039</v>
      </c>
      <c r="AL1179" s="323" t="s">
        <v>1931</v>
      </c>
      <c r="AM1179" s="319" t="s">
        <v>2054</v>
      </c>
      <c r="AN1179" s="319" t="s">
        <v>2055</v>
      </c>
      <c r="AO1179" s="319" t="s">
        <v>1633</v>
      </c>
      <c r="AP1179" s="183" t="s">
        <v>2861</v>
      </c>
      <c r="AQ1179" s="183" t="s">
        <v>2113</v>
      </c>
      <c r="AS1179" s="183" t="s">
        <v>1634</v>
      </c>
      <c r="AT1179" s="183" t="s">
        <v>1817</v>
      </c>
      <c r="AU1179" s="183" t="str">
        <f t="shared" si="36"/>
        <v>BP1</v>
      </c>
      <c r="AV1179" s="324">
        <f t="shared" si="37"/>
        <v>-155760</v>
      </c>
    </row>
    <row r="1180" spans="1:48" x14ac:dyDescent="0.25">
      <c r="A1180" s="319" t="s">
        <v>1867</v>
      </c>
      <c r="B1180" s="319" t="s">
        <v>1838</v>
      </c>
      <c r="C1180" s="319" t="s">
        <v>1868</v>
      </c>
      <c r="D1180" s="319" t="s">
        <v>1888</v>
      </c>
      <c r="E1180" s="320">
        <v>45779</v>
      </c>
      <c r="F1180" s="319" t="s">
        <v>1633</v>
      </c>
      <c r="G1180" s="319" t="s">
        <v>1633</v>
      </c>
      <c r="H1180" s="319" t="s">
        <v>3240</v>
      </c>
      <c r="I1180" s="319" t="s">
        <v>4145</v>
      </c>
      <c r="J1180" s="319" t="s">
        <v>1633</v>
      </c>
      <c r="K1180" s="319" t="s">
        <v>454</v>
      </c>
      <c r="L1180" s="320">
        <v>45779</v>
      </c>
      <c r="M1180" s="319" t="s">
        <v>3549</v>
      </c>
      <c r="N1180" s="319" t="s">
        <v>4146</v>
      </c>
      <c r="O1180" s="320"/>
      <c r="P1180" s="319" t="s">
        <v>3641</v>
      </c>
      <c r="Q1180" s="319" t="s">
        <v>1534</v>
      </c>
      <c r="R1180" s="322">
        <v>82705</v>
      </c>
      <c r="S1180" s="319" t="s">
        <v>89</v>
      </c>
      <c r="T1180" s="321">
        <v>4.91</v>
      </c>
      <c r="U1180" s="319" t="s">
        <v>328</v>
      </c>
      <c r="V1180" s="319" t="s">
        <v>93</v>
      </c>
      <c r="W1180" s="319" t="s">
        <v>1633</v>
      </c>
      <c r="X1180" s="319" t="s">
        <v>1633</v>
      </c>
      <c r="Y1180" s="319" t="s">
        <v>1633</v>
      </c>
      <c r="Z1180" s="319" t="s">
        <v>1633</v>
      </c>
      <c r="AA1180" s="319" t="s">
        <v>1874</v>
      </c>
      <c r="AB1180" s="319" t="s">
        <v>1633</v>
      </c>
      <c r="AC1180" s="320">
        <v>45779</v>
      </c>
      <c r="AD1180" s="319"/>
      <c r="AE1180" s="319"/>
      <c r="AF1180" s="319" t="s">
        <v>1633</v>
      </c>
      <c r="AG1180" s="319" t="s">
        <v>4147</v>
      </c>
      <c r="AH1180" s="319" t="s">
        <v>3642</v>
      </c>
      <c r="AI1180" s="319" t="s">
        <v>3643</v>
      </c>
      <c r="AJ1180" s="322">
        <v>2</v>
      </c>
      <c r="AK1180" s="319" t="s">
        <v>1709</v>
      </c>
      <c r="AL1180" s="323" t="s">
        <v>1877</v>
      </c>
      <c r="AM1180" s="319" t="s">
        <v>1633</v>
      </c>
      <c r="AN1180" s="319" t="s">
        <v>1633</v>
      </c>
      <c r="AO1180" s="319" t="s">
        <v>1633</v>
      </c>
      <c r="AP1180" s="183" t="s">
        <v>1880</v>
      </c>
      <c r="AQ1180" s="183" t="s">
        <v>2113</v>
      </c>
      <c r="AS1180" s="183" t="s">
        <v>1641</v>
      </c>
      <c r="AT1180" s="183" t="s">
        <v>1817</v>
      </c>
      <c r="AU1180" s="183" t="str">
        <f t="shared" si="36"/>
        <v>BP1</v>
      </c>
      <c r="AV1180" s="324">
        <f t="shared" si="37"/>
        <v>82705</v>
      </c>
    </row>
    <row r="1181" spans="1:48" x14ac:dyDescent="0.25">
      <c r="A1181" s="319" t="s">
        <v>1867</v>
      </c>
      <c r="B1181" s="319" t="s">
        <v>1838</v>
      </c>
      <c r="C1181" s="319" t="s">
        <v>1868</v>
      </c>
      <c r="D1181" s="319" t="s">
        <v>1882</v>
      </c>
      <c r="E1181" s="320">
        <v>45784</v>
      </c>
      <c r="F1181" s="319" t="s">
        <v>2880</v>
      </c>
      <c r="G1181" s="319" t="s">
        <v>1884</v>
      </c>
      <c r="H1181" s="319" t="s">
        <v>1581</v>
      </c>
      <c r="I1181" s="319" t="s">
        <v>2881</v>
      </c>
      <c r="J1181" s="319" t="s">
        <v>1633</v>
      </c>
      <c r="K1181" s="319" t="s">
        <v>1373</v>
      </c>
      <c r="L1181" s="320">
        <v>45784</v>
      </c>
      <c r="M1181" s="319" t="s">
        <v>1886</v>
      </c>
      <c r="N1181" s="319" t="s">
        <v>1948</v>
      </c>
      <c r="O1181" s="320"/>
      <c r="P1181" s="319" t="s">
        <v>3641</v>
      </c>
      <c r="Q1181" s="319" t="s">
        <v>1534</v>
      </c>
      <c r="R1181" s="322">
        <v>7524907</v>
      </c>
      <c r="S1181" s="319" t="s">
        <v>89</v>
      </c>
      <c r="T1181" s="321">
        <v>450.43</v>
      </c>
      <c r="U1181" s="319" t="s">
        <v>328</v>
      </c>
      <c r="V1181" s="319" t="s">
        <v>93</v>
      </c>
      <c r="W1181" s="319" t="s">
        <v>1633</v>
      </c>
      <c r="X1181" s="319" t="s">
        <v>1633</v>
      </c>
      <c r="Y1181" s="319" t="s">
        <v>1633</v>
      </c>
      <c r="Z1181" s="319" t="s">
        <v>1633</v>
      </c>
      <c r="AA1181" s="319" t="s">
        <v>1874</v>
      </c>
      <c r="AB1181" s="319" t="s">
        <v>1633</v>
      </c>
      <c r="AC1181" s="320">
        <v>45784</v>
      </c>
      <c r="AD1181" s="319"/>
      <c r="AE1181" s="319"/>
      <c r="AF1181" s="319" t="s">
        <v>1633</v>
      </c>
      <c r="AG1181" s="319" t="s">
        <v>1633</v>
      </c>
      <c r="AH1181" s="319" t="s">
        <v>3642</v>
      </c>
      <c r="AI1181" s="319" t="s">
        <v>3643</v>
      </c>
      <c r="AJ1181" s="325">
        <v>0</v>
      </c>
      <c r="AK1181" s="319" t="s">
        <v>1633</v>
      </c>
      <c r="AL1181" s="319" t="s">
        <v>1633</v>
      </c>
      <c r="AM1181" s="319" t="s">
        <v>1633</v>
      </c>
      <c r="AN1181" s="319" t="s">
        <v>1633</v>
      </c>
      <c r="AO1181" s="319" t="s">
        <v>1633</v>
      </c>
      <c r="AP1181" s="183" t="s">
        <v>1880</v>
      </c>
      <c r="AQ1181" s="183" t="s">
        <v>2113</v>
      </c>
      <c r="AS1181" s="183" t="s">
        <v>1636</v>
      </c>
      <c r="AT1181" s="183" t="s">
        <v>1817</v>
      </c>
      <c r="AU1181" s="183" t="str">
        <f t="shared" si="36"/>
        <v>BP1</v>
      </c>
      <c r="AV1181" s="324">
        <f t="shared" si="37"/>
        <v>7524907</v>
      </c>
    </row>
    <row r="1182" spans="1:48" x14ac:dyDescent="0.25">
      <c r="A1182" s="319" t="s">
        <v>1867</v>
      </c>
      <c r="B1182" s="319" t="s">
        <v>1838</v>
      </c>
      <c r="C1182" s="319" t="s">
        <v>1868</v>
      </c>
      <c r="D1182" s="319" t="s">
        <v>1888</v>
      </c>
      <c r="E1182" s="320">
        <v>45785</v>
      </c>
      <c r="F1182" s="319" t="s">
        <v>1633</v>
      </c>
      <c r="G1182" s="319" t="s">
        <v>1633</v>
      </c>
      <c r="H1182" s="319" t="s">
        <v>3240</v>
      </c>
      <c r="I1182" s="319" t="s">
        <v>4148</v>
      </c>
      <c r="J1182" s="319" t="s">
        <v>1633</v>
      </c>
      <c r="K1182" s="319" t="s">
        <v>454</v>
      </c>
      <c r="L1182" s="320">
        <v>45785</v>
      </c>
      <c r="M1182" s="319" t="s">
        <v>2892</v>
      </c>
      <c r="N1182" s="319" t="s">
        <v>4149</v>
      </c>
      <c r="O1182" s="320"/>
      <c r="P1182" s="319" t="s">
        <v>3641</v>
      </c>
      <c r="Q1182" s="319" t="s">
        <v>1534</v>
      </c>
      <c r="R1182" s="322">
        <v>494200</v>
      </c>
      <c r="S1182" s="319" t="s">
        <v>89</v>
      </c>
      <c r="T1182" s="321">
        <v>29.58</v>
      </c>
      <c r="U1182" s="319" t="s">
        <v>328</v>
      </c>
      <c r="V1182" s="319" t="s">
        <v>93</v>
      </c>
      <c r="W1182" s="319" t="s">
        <v>1633</v>
      </c>
      <c r="X1182" s="319" t="s">
        <v>1633</v>
      </c>
      <c r="Y1182" s="319" t="s">
        <v>1633</v>
      </c>
      <c r="Z1182" s="319" t="s">
        <v>1633</v>
      </c>
      <c r="AA1182" s="319" t="s">
        <v>1874</v>
      </c>
      <c r="AB1182" s="319" t="s">
        <v>1633</v>
      </c>
      <c r="AC1182" s="320">
        <v>45785</v>
      </c>
      <c r="AD1182" s="319"/>
      <c r="AE1182" s="319"/>
      <c r="AF1182" s="319" t="s">
        <v>1633</v>
      </c>
      <c r="AG1182" s="319" t="s">
        <v>4150</v>
      </c>
      <c r="AH1182" s="319" t="s">
        <v>3642</v>
      </c>
      <c r="AI1182" s="319" t="s">
        <v>3643</v>
      </c>
      <c r="AJ1182" s="322">
        <v>60</v>
      </c>
      <c r="AK1182" s="319" t="s">
        <v>1709</v>
      </c>
      <c r="AL1182" s="323" t="s">
        <v>1877</v>
      </c>
      <c r="AM1182" s="319" t="s">
        <v>1633</v>
      </c>
      <c r="AN1182" s="319" t="s">
        <v>1633</v>
      </c>
      <c r="AO1182" s="319" t="s">
        <v>1633</v>
      </c>
      <c r="AP1182" s="183" t="s">
        <v>1880</v>
      </c>
      <c r="AQ1182" s="183" t="s">
        <v>2113</v>
      </c>
      <c r="AS1182" s="183" t="s">
        <v>1641</v>
      </c>
      <c r="AT1182" s="183" t="s">
        <v>1817</v>
      </c>
      <c r="AU1182" s="183" t="str">
        <f t="shared" si="36"/>
        <v>BP1</v>
      </c>
      <c r="AV1182" s="324">
        <f t="shared" si="37"/>
        <v>494200</v>
      </c>
    </row>
    <row r="1183" spans="1:48" x14ac:dyDescent="0.25">
      <c r="A1183" s="319" t="s">
        <v>1867</v>
      </c>
      <c r="B1183" s="319" t="s">
        <v>1838</v>
      </c>
      <c r="C1183" s="319" t="s">
        <v>1868</v>
      </c>
      <c r="D1183" s="319" t="s">
        <v>1888</v>
      </c>
      <c r="E1183" s="320">
        <v>45785</v>
      </c>
      <c r="F1183" s="319" t="s">
        <v>1633</v>
      </c>
      <c r="G1183" s="319" t="s">
        <v>1633</v>
      </c>
      <c r="H1183" s="319" t="s">
        <v>3240</v>
      </c>
      <c r="I1183" s="319" t="s">
        <v>4151</v>
      </c>
      <c r="J1183" s="319" t="s">
        <v>1633</v>
      </c>
      <c r="K1183" s="319" t="s">
        <v>454</v>
      </c>
      <c r="L1183" s="320">
        <v>45785</v>
      </c>
      <c r="M1183" s="319" t="s">
        <v>2892</v>
      </c>
      <c r="N1183" s="319" t="s">
        <v>4152</v>
      </c>
      <c r="O1183" s="320"/>
      <c r="P1183" s="319" t="s">
        <v>3641</v>
      </c>
      <c r="Q1183" s="319" t="s">
        <v>1534</v>
      </c>
      <c r="R1183" s="322">
        <v>43500000</v>
      </c>
      <c r="S1183" s="319" t="s">
        <v>89</v>
      </c>
      <c r="T1183" s="321">
        <v>2603.85</v>
      </c>
      <c r="U1183" s="319" t="s">
        <v>328</v>
      </c>
      <c r="V1183" s="319" t="s">
        <v>93</v>
      </c>
      <c r="W1183" s="319" t="s">
        <v>1633</v>
      </c>
      <c r="X1183" s="319" t="s">
        <v>1633</v>
      </c>
      <c r="Y1183" s="319" t="s">
        <v>1633</v>
      </c>
      <c r="Z1183" s="319" t="s">
        <v>1633</v>
      </c>
      <c r="AA1183" s="319" t="s">
        <v>1874</v>
      </c>
      <c r="AB1183" s="319" t="s">
        <v>1633</v>
      </c>
      <c r="AC1183" s="320">
        <v>45785</v>
      </c>
      <c r="AD1183" s="319"/>
      <c r="AE1183" s="319"/>
      <c r="AF1183" s="319" t="s">
        <v>1633</v>
      </c>
      <c r="AG1183" s="319" t="s">
        <v>4153</v>
      </c>
      <c r="AH1183" s="319" t="s">
        <v>3642</v>
      </c>
      <c r="AI1183" s="319" t="s">
        <v>3643</v>
      </c>
      <c r="AJ1183" s="322">
        <v>3</v>
      </c>
      <c r="AK1183" s="319" t="s">
        <v>1709</v>
      </c>
      <c r="AL1183" s="323" t="s">
        <v>1877</v>
      </c>
      <c r="AM1183" s="319" t="s">
        <v>1633</v>
      </c>
      <c r="AN1183" s="319" t="s">
        <v>1633</v>
      </c>
      <c r="AO1183" s="319" t="s">
        <v>1633</v>
      </c>
      <c r="AP1183" s="183" t="s">
        <v>1880</v>
      </c>
      <c r="AQ1183" s="183" t="s">
        <v>2113</v>
      </c>
      <c r="AS1183" s="183" t="s">
        <v>1641</v>
      </c>
      <c r="AT1183" s="183" t="s">
        <v>1817</v>
      </c>
      <c r="AU1183" s="183" t="str">
        <f t="shared" si="36"/>
        <v>BP1</v>
      </c>
      <c r="AV1183" s="324">
        <f t="shared" si="37"/>
        <v>43500000</v>
      </c>
    </row>
    <row r="1184" spans="1:48" x14ac:dyDescent="0.25">
      <c r="A1184" s="319" t="s">
        <v>1867</v>
      </c>
      <c r="B1184" s="319" t="s">
        <v>1838</v>
      </c>
      <c r="C1184" s="319" t="s">
        <v>1868</v>
      </c>
      <c r="D1184" s="319" t="s">
        <v>1869</v>
      </c>
      <c r="E1184" s="320">
        <v>45785</v>
      </c>
      <c r="F1184" s="319" t="s">
        <v>4154</v>
      </c>
      <c r="G1184" s="319" t="s">
        <v>1633</v>
      </c>
      <c r="H1184" s="319" t="s">
        <v>3295</v>
      </c>
      <c r="I1184" s="319" t="s">
        <v>4155</v>
      </c>
      <c r="J1184" s="319" t="s">
        <v>1633</v>
      </c>
      <c r="K1184" s="319" t="s">
        <v>1635</v>
      </c>
      <c r="L1184" s="320">
        <v>45785</v>
      </c>
      <c r="M1184" s="319" t="s">
        <v>2892</v>
      </c>
      <c r="N1184" s="319" t="s">
        <v>1633</v>
      </c>
      <c r="O1184" s="320"/>
      <c r="P1184" s="319" t="s">
        <v>3641</v>
      </c>
      <c r="Q1184" s="319" t="s">
        <v>89</v>
      </c>
      <c r="R1184" s="321">
        <v>9.06</v>
      </c>
      <c r="S1184" s="319" t="s">
        <v>89</v>
      </c>
      <c r="T1184" s="321">
        <v>9.06</v>
      </c>
      <c r="U1184" s="319" t="s">
        <v>328</v>
      </c>
      <c r="V1184" s="319" t="s">
        <v>93</v>
      </c>
      <c r="W1184" s="319" t="s">
        <v>1633</v>
      </c>
      <c r="X1184" s="319" t="s">
        <v>1633</v>
      </c>
      <c r="Y1184" s="319" t="s">
        <v>1633</v>
      </c>
      <c r="Z1184" s="319" t="s">
        <v>1633</v>
      </c>
      <c r="AA1184" s="319" t="s">
        <v>1874</v>
      </c>
      <c r="AB1184" s="319" t="s">
        <v>1633</v>
      </c>
      <c r="AC1184" s="320">
        <v>45785</v>
      </c>
      <c r="AD1184" s="319"/>
      <c r="AE1184" s="319"/>
      <c r="AF1184" s="319" t="s">
        <v>1633</v>
      </c>
      <c r="AG1184" s="319" t="s">
        <v>1633</v>
      </c>
      <c r="AH1184" s="319" t="s">
        <v>3642</v>
      </c>
      <c r="AI1184" s="319" t="s">
        <v>3643</v>
      </c>
      <c r="AJ1184" s="322">
        <v>5</v>
      </c>
      <c r="AK1184" s="319" t="s">
        <v>1709</v>
      </c>
      <c r="AL1184" s="323" t="s">
        <v>1877</v>
      </c>
      <c r="AM1184" s="319" t="s">
        <v>4156</v>
      </c>
      <c r="AN1184" s="319" t="s">
        <v>4157</v>
      </c>
      <c r="AO1184" s="319" t="s">
        <v>1633</v>
      </c>
      <c r="AP1184" s="183" t="s">
        <v>2861</v>
      </c>
      <c r="AQ1184" s="183" t="s">
        <v>2113</v>
      </c>
      <c r="AS1184" s="183" t="s">
        <v>1634</v>
      </c>
      <c r="AT1184" s="183" t="s">
        <v>1817</v>
      </c>
      <c r="AU1184" s="183" t="str">
        <f t="shared" si="36"/>
        <v>BP1</v>
      </c>
      <c r="AV1184" s="324">
        <f t="shared" si="37"/>
        <v>149490</v>
      </c>
    </row>
    <row r="1185" spans="1:48" x14ac:dyDescent="0.25">
      <c r="A1185" s="319" t="s">
        <v>1867</v>
      </c>
      <c r="B1185" s="319" t="s">
        <v>1838</v>
      </c>
      <c r="C1185" s="319" t="s">
        <v>1868</v>
      </c>
      <c r="D1185" s="319" t="s">
        <v>1869</v>
      </c>
      <c r="E1185" s="320">
        <v>45786</v>
      </c>
      <c r="F1185" s="319" t="s">
        <v>3743</v>
      </c>
      <c r="G1185" s="319" t="s">
        <v>1633</v>
      </c>
      <c r="H1185" s="319" t="s">
        <v>3295</v>
      </c>
      <c r="I1185" s="319" t="s">
        <v>4158</v>
      </c>
      <c r="J1185" s="319" t="s">
        <v>1633</v>
      </c>
      <c r="K1185" s="319" t="s">
        <v>1635</v>
      </c>
      <c r="L1185" s="320">
        <v>45786</v>
      </c>
      <c r="M1185" s="319" t="s">
        <v>2907</v>
      </c>
      <c r="N1185" s="319" t="s">
        <v>1633</v>
      </c>
      <c r="O1185" s="320"/>
      <c r="P1185" s="319" t="s">
        <v>3641</v>
      </c>
      <c r="Q1185" s="319" t="s">
        <v>89</v>
      </c>
      <c r="R1185" s="321">
        <v>6.53</v>
      </c>
      <c r="S1185" s="319" t="s">
        <v>89</v>
      </c>
      <c r="T1185" s="321">
        <v>6.53</v>
      </c>
      <c r="U1185" s="319" t="s">
        <v>328</v>
      </c>
      <c r="V1185" s="319" t="s">
        <v>93</v>
      </c>
      <c r="W1185" s="319" t="s">
        <v>1633</v>
      </c>
      <c r="X1185" s="319" t="s">
        <v>1633</v>
      </c>
      <c r="Y1185" s="319" t="s">
        <v>1633</v>
      </c>
      <c r="Z1185" s="319" t="s">
        <v>1633</v>
      </c>
      <c r="AA1185" s="319" t="s">
        <v>1874</v>
      </c>
      <c r="AB1185" s="319" t="s">
        <v>1633</v>
      </c>
      <c r="AC1185" s="320">
        <v>45786</v>
      </c>
      <c r="AD1185" s="319"/>
      <c r="AE1185" s="319"/>
      <c r="AF1185" s="319" t="s">
        <v>1633</v>
      </c>
      <c r="AG1185" s="319" t="s">
        <v>1633</v>
      </c>
      <c r="AH1185" s="319" t="s">
        <v>3642</v>
      </c>
      <c r="AI1185" s="319" t="s">
        <v>3643</v>
      </c>
      <c r="AJ1185" s="322">
        <v>20</v>
      </c>
      <c r="AK1185" s="319" t="s">
        <v>1980</v>
      </c>
      <c r="AL1185" s="323" t="s">
        <v>1877</v>
      </c>
      <c r="AM1185" s="319" t="s">
        <v>2128</v>
      </c>
      <c r="AN1185" s="319" t="s">
        <v>2129</v>
      </c>
      <c r="AO1185" s="319" t="s">
        <v>1633</v>
      </c>
      <c r="AP1185" s="183" t="s">
        <v>2861</v>
      </c>
      <c r="AQ1185" s="183" t="s">
        <v>2113</v>
      </c>
      <c r="AS1185" s="183" t="s">
        <v>1634</v>
      </c>
      <c r="AT1185" s="183" t="s">
        <v>1817</v>
      </c>
      <c r="AU1185" s="183" t="str">
        <f t="shared" si="36"/>
        <v>BP1</v>
      </c>
      <c r="AV1185" s="324">
        <f t="shared" si="37"/>
        <v>107745</v>
      </c>
    </row>
    <row r="1186" spans="1:48" x14ac:dyDescent="0.25">
      <c r="A1186" s="319" t="s">
        <v>1867</v>
      </c>
      <c r="B1186" s="319" t="s">
        <v>1838</v>
      </c>
      <c r="C1186" s="319" t="s">
        <v>1868</v>
      </c>
      <c r="D1186" s="319" t="s">
        <v>1869</v>
      </c>
      <c r="E1186" s="320">
        <v>45786</v>
      </c>
      <c r="F1186" s="319" t="s">
        <v>4159</v>
      </c>
      <c r="G1186" s="319" t="s">
        <v>1633</v>
      </c>
      <c r="H1186" s="319" t="s">
        <v>3280</v>
      </c>
      <c r="I1186" s="319" t="s">
        <v>4158</v>
      </c>
      <c r="J1186" s="319" t="s">
        <v>1633</v>
      </c>
      <c r="K1186" s="319" t="s">
        <v>644</v>
      </c>
      <c r="L1186" s="320">
        <v>45786</v>
      </c>
      <c r="M1186" s="319" t="s">
        <v>2907</v>
      </c>
      <c r="N1186" s="319" t="s">
        <v>1633</v>
      </c>
      <c r="O1186" s="320"/>
      <c r="P1186" s="319" t="s">
        <v>3641</v>
      </c>
      <c r="Q1186" s="319" t="s">
        <v>89</v>
      </c>
      <c r="R1186" s="321">
        <v>2.74</v>
      </c>
      <c r="S1186" s="319" t="s">
        <v>89</v>
      </c>
      <c r="T1186" s="321">
        <v>2.74</v>
      </c>
      <c r="U1186" s="319" t="s">
        <v>328</v>
      </c>
      <c r="V1186" s="319" t="s">
        <v>93</v>
      </c>
      <c r="W1186" s="319" t="s">
        <v>1633</v>
      </c>
      <c r="X1186" s="319" t="s">
        <v>1633</v>
      </c>
      <c r="Y1186" s="319" t="s">
        <v>1633</v>
      </c>
      <c r="Z1186" s="319" t="s">
        <v>1633</v>
      </c>
      <c r="AA1186" s="319" t="s">
        <v>1874</v>
      </c>
      <c r="AB1186" s="319" t="s">
        <v>1633</v>
      </c>
      <c r="AC1186" s="320">
        <v>45786</v>
      </c>
      <c r="AD1186" s="319"/>
      <c r="AE1186" s="319"/>
      <c r="AF1186" s="319" t="s">
        <v>1633</v>
      </c>
      <c r="AG1186" s="319" t="s">
        <v>1633</v>
      </c>
      <c r="AH1186" s="319" t="s">
        <v>3642</v>
      </c>
      <c r="AI1186" s="319" t="s">
        <v>3643</v>
      </c>
      <c r="AJ1186" s="322">
        <v>1</v>
      </c>
      <c r="AK1186" s="319" t="s">
        <v>1709</v>
      </c>
      <c r="AL1186" s="323" t="s">
        <v>1877</v>
      </c>
      <c r="AM1186" s="319" t="s">
        <v>4160</v>
      </c>
      <c r="AN1186" s="319" t="s">
        <v>4161</v>
      </c>
      <c r="AO1186" s="319" t="s">
        <v>1633</v>
      </c>
      <c r="AP1186" s="183" t="s">
        <v>1880</v>
      </c>
      <c r="AQ1186" s="183" t="s">
        <v>2113</v>
      </c>
      <c r="AS1186" s="183" t="s">
        <v>1641</v>
      </c>
      <c r="AT1186" s="183" t="s">
        <v>1817</v>
      </c>
      <c r="AU1186" s="183" t="str">
        <f t="shared" si="36"/>
        <v>BP1</v>
      </c>
      <c r="AV1186" s="324">
        <f t="shared" si="37"/>
        <v>45210</v>
      </c>
    </row>
    <row r="1187" spans="1:48" x14ac:dyDescent="0.25">
      <c r="A1187" s="319" t="s">
        <v>1867</v>
      </c>
      <c r="B1187" s="319" t="s">
        <v>1838</v>
      </c>
      <c r="C1187" s="319" t="s">
        <v>1868</v>
      </c>
      <c r="D1187" s="319" t="s">
        <v>1888</v>
      </c>
      <c r="E1187" s="320">
        <v>45786</v>
      </c>
      <c r="F1187" s="319" t="s">
        <v>1633</v>
      </c>
      <c r="G1187" s="319" t="s">
        <v>1633</v>
      </c>
      <c r="H1187" s="319" t="s">
        <v>3240</v>
      </c>
      <c r="I1187" s="319" t="s">
        <v>4162</v>
      </c>
      <c r="J1187" s="319" t="s">
        <v>1633</v>
      </c>
      <c r="K1187" s="319" t="s">
        <v>454</v>
      </c>
      <c r="L1187" s="320">
        <v>45786</v>
      </c>
      <c r="M1187" s="319" t="s">
        <v>2907</v>
      </c>
      <c r="N1187" s="319" t="s">
        <v>4163</v>
      </c>
      <c r="O1187" s="320"/>
      <c r="P1187" s="319" t="s">
        <v>3641</v>
      </c>
      <c r="Q1187" s="319" t="s">
        <v>1534</v>
      </c>
      <c r="R1187" s="322">
        <v>1250000</v>
      </c>
      <c r="S1187" s="319" t="s">
        <v>89</v>
      </c>
      <c r="T1187" s="321">
        <v>74.819999999999993</v>
      </c>
      <c r="U1187" s="319" t="s">
        <v>328</v>
      </c>
      <c r="V1187" s="319" t="s">
        <v>93</v>
      </c>
      <c r="W1187" s="319" t="s">
        <v>1633</v>
      </c>
      <c r="X1187" s="319" t="s">
        <v>1633</v>
      </c>
      <c r="Y1187" s="319" t="s">
        <v>1633</v>
      </c>
      <c r="Z1187" s="319" t="s">
        <v>1633</v>
      </c>
      <c r="AA1187" s="319" t="s">
        <v>1874</v>
      </c>
      <c r="AB1187" s="319" t="s">
        <v>1633</v>
      </c>
      <c r="AC1187" s="320">
        <v>45786</v>
      </c>
      <c r="AD1187" s="319"/>
      <c r="AE1187" s="319"/>
      <c r="AF1187" s="319" t="s">
        <v>1633</v>
      </c>
      <c r="AG1187" s="319" t="s">
        <v>4164</v>
      </c>
      <c r="AH1187" s="319" t="s">
        <v>3642</v>
      </c>
      <c r="AI1187" s="319" t="s">
        <v>3643</v>
      </c>
      <c r="AJ1187" s="322">
        <v>1</v>
      </c>
      <c r="AK1187" s="319" t="s">
        <v>1709</v>
      </c>
      <c r="AL1187" s="323" t="s">
        <v>1877</v>
      </c>
      <c r="AM1187" s="319" t="s">
        <v>1633</v>
      </c>
      <c r="AN1187" s="319" t="s">
        <v>1633</v>
      </c>
      <c r="AO1187" s="319" t="s">
        <v>1633</v>
      </c>
      <c r="AP1187" s="183" t="s">
        <v>1880</v>
      </c>
      <c r="AQ1187" s="183" t="s">
        <v>2113</v>
      </c>
      <c r="AS1187" s="183" t="s">
        <v>1641</v>
      </c>
      <c r="AT1187" s="183" t="s">
        <v>1817</v>
      </c>
      <c r="AU1187" s="183" t="str">
        <f t="shared" si="36"/>
        <v>BP1</v>
      </c>
      <c r="AV1187" s="324">
        <f t="shared" si="37"/>
        <v>1250000</v>
      </c>
    </row>
    <row r="1188" spans="1:48" x14ac:dyDescent="0.25">
      <c r="A1188" s="319" t="s">
        <v>1867</v>
      </c>
      <c r="B1188" s="319" t="s">
        <v>1838</v>
      </c>
      <c r="C1188" s="319" t="s">
        <v>1868</v>
      </c>
      <c r="D1188" s="319" t="s">
        <v>1888</v>
      </c>
      <c r="E1188" s="320">
        <v>45786</v>
      </c>
      <c r="F1188" s="319" t="s">
        <v>1633</v>
      </c>
      <c r="G1188" s="319" t="s">
        <v>1633</v>
      </c>
      <c r="H1188" s="319" t="s">
        <v>3240</v>
      </c>
      <c r="I1188" s="319" t="s">
        <v>4165</v>
      </c>
      <c r="J1188" s="319" t="s">
        <v>1633</v>
      </c>
      <c r="K1188" s="319" t="s">
        <v>454</v>
      </c>
      <c r="L1188" s="320">
        <v>45786</v>
      </c>
      <c r="M1188" s="319" t="s">
        <v>2907</v>
      </c>
      <c r="N1188" s="319" t="s">
        <v>4166</v>
      </c>
      <c r="O1188" s="320"/>
      <c r="P1188" s="319" t="s">
        <v>3641</v>
      </c>
      <c r="Q1188" s="319" t="s">
        <v>1534</v>
      </c>
      <c r="R1188" s="322">
        <v>4800000</v>
      </c>
      <c r="S1188" s="319" t="s">
        <v>89</v>
      </c>
      <c r="T1188" s="321">
        <v>287.32</v>
      </c>
      <c r="U1188" s="319" t="s">
        <v>328</v>
      </c>
      <c r="V1188" s="319" t="s">
        <v>93</v>
      </c>
      <c r="W1188" s="319" t="s">
        <v>1633</v>
      </c>
      <c r="X1188" s="319" t="s">
        <v>1633</v>
      </c>
      <c r="Y1188" s="319" t="s">
        <v>1633</v>
      </c>
      <c r="Z1188" s="319" t="s">
        <v>1633</v>
      </c>
      <c r="AA1188" s="319" t="s">
        <v>1874</v>
      </c>
      <c r="AB1188" s="319" t="s">
        <v>1633</v>
      </c>
      <c r="AC1188" s="320">
        <v>45786</v>
      </c>
      <c r="AD1188" s="319"/>
      <c r="AE1188" s="319"/>
      <c r="AF1188" s="319" t="s">
        <v>1633</v>
      </c>
      <c r="AG1188" s="319" t="s">
        <v>4167</v>
      </c>
      <c r="AH1188" s="319" t="s">
        <v>3642</v>
      </c>
      <c r="AI1188" s="319" t="s">
        <v>3643</v>
      </c>
      <c r="AJ1188" s="322">
        <v>3</v>
      </c>
      <c r="AK1188" s="319" t="s">
        <v>1709</v>
      </c>
      <c r="AL1188" s="323" t="s">
        <v>1877</v>
      </c>
      <c r="AM1188" s="319" t="s">
        <v>1633</v>
      </c>
      <c r="AN1188" s="319" t="s">
        <v>1633</v>
      </c>
      <c r="AO1188" s="319" t="s">
        <v>1633</v>
      </c>
      <c r="AP1188" s="183" t="s">
        <v>1880</v>
      </c>
      <c r="AQ1188" s="183" t="s">
        <v>2113</v>
      </c>
      <c r="AS1188" s="183" t="s">
        <v>1641</v>
      </c>
      <c r="AT1188" s="183" t="s">
        <v>1817</v>
      </c>
      <c r="AU1188" s="183" t="str">
        <f t="shared" si="36"/>
        <v>BP1</v>
      </c>
      <c r="AV1188" s="324">
        <f t="shared" si="37"/>
        <v>4800000</v>
      </c>
    </row>
    <row r="1189" spans="1:48" x14ac:dyDescent="0.25">
      <c r="A1189" s="319" t="s">
        <v>1867</v>
      </c>
      <c r="B1189" s="319" t="s">
        <v>1838</v>
      </c>
      <c r="C1189" s="319" t="s">
        <v>1868</v>
      </c>
      <c r="D1189" s="319" t="s">
        <v>1869</v>
      </c>
      <c r="E1189" s="320">
        <v>45791</v>
      </c>
      <c r="F1189" s="319" t="s">
        <v>3743</v>
      </c>
      <c r="G1189" s="319" t="s">
        <v>1633</v>
      </c>
      <c r="H1189" s="319" t="s">
        <v>3295</v>
      </c>
      <c r="I1189" s="319" t="s">
        <v>4168</v>
      </c>
      <c r="J1189" s="319" t="s">
        <v>1633</v>
      </c>
      <c r="K1189" s="319" t="s">
        <v>1635</v>
      </c>
      <c r="L1189" s="320">
        <v>45791</v>
      </c>
      <c r="M1189" s="319" t="s">
        <v>3580</v>
      </c>
      <c r="N1189" s="319" t="s">
        <v>1633</v>
      </c>
      <c r="O1189" s="320"/>
      <c r="P1189" s="319" t="s">
        <v>3641</v>
      </c>
      <c r="Q1189" s="319" t="s">
        <v>89</v>
      </c>
      <c r="R1189" s="321">
        <v>6.63</v>
      </c>
      <c r="S1189" s="319" t="s">
        <v>89</v>
      </c>
      <c r="T1189" s="321">
        <v>6.63</v>
      </c>
      <c r="U1189" s="319" t="s">
        <v>328</v>
      </c>
      <c r="V1189" s="319" t="s">
        <v>93</v>
      </c>
      <c r="W1189" s="319" t="s">
        <v>1633</v>
      </c>
      <c r="X1189" s="319" t="s">
        <v>1633</v>
      </c>
      <c r="Y1189" s="319" t="s">
        <v>1633</v>
      </c>
      <c r="Z1189" s="319" t="s">
        <v>1633</v>
      </c>
      <c r="AA1189" s="319" t="s">
        <v>1874</v>
      </c>
      <c r="AB1189" s="319" t="s">
        <v>1633</v>
      </c>
      <c r="AC1189" s="320">
        <v>45791</v>
      </c>
      <c r="AD1189" s="319"/>
      <c r="AE1189" s="319"/>
      <c r="AF1189" s="319" t="s">
        <v>1633</v>
      </c>
      <c r="AG1189" s="319" t="s">
        <v>1633</v>
      </c>
      <c r="AH1189" s="319" t="s">
        <v>3642</v>
      </c>
      <c r="AI1189" s="319" t="s">
        <v>3643</v>
      </c>
      <c r="AJ1189" s="322">
        <v>12</v>
      </c>
      <c r="AK1189" s="319" t="s">
        <v>1709</v>
      </c>
      <c r="AL1189" s="323" t="s">
        <v>1877</v>
      </c>
      <c r="AM1189" s="319" t="s">
        <v>2030</v>
      </c>
      <c r="AN1189" s="319" t="s">
        <v>2031</v>
      </c>
      <c r="AO1189" s="319" t="s">
        <v>1633</v>
      </c>
      <c r="AP1189" s="183" t="s">
        <v>2861</v>
      </c>
      <c r="AQ1189" s="183" t="s">
        <v>2113</v>
      </c>
      <c r="AS1189" s="183" t="s">
        <v>1634</v>
      </c>
      <c r="AT1189" s="183" t="s">
        <v>1817</v>
      </c>
      <c r="AU1189" s="183" t="str">
        <f t="shared" si="36"/>
        <v>BP1</v>
      </c>
      <c r="AV1189" s="324">
        <f t="shared" si="37"/>
        <v>109395</v>
      </c>
    </row>
    <row r="1190" spans="1:48" x14ac:dyDescent="0.25">
      <c r="A1190" s="319" t="s">
        <v>1867</v>
      </c>
      <c r="B1190" s="319" t="s">
        <v>1838</v>
      </c>
      <c r="C1190" s="319" t="s">
        <v>1868</v>
      </c>
      <c r="D1190" s="319" t="s">
        <v>1869</v>
      </c>
      <c r="E1190" s="320">
        <v>45791</v>
      </c>
      <c r="F1190" s="319" t="s">
        <v>4169</v>
      </c>
      <c r="G1190" s="319" t="s">
        <v>1633</v>
      </c>
      <c r="H1190" s="319" t="s">
        <v>3280</v>
      </c>
      <c r="I1190" s="319" t="s">
        <v>4170</v>
      </c>
      <c r="J1190" s="319" t="s">
        <v>1633</v>
      </c>
      <c r="K1190" s="319" t="s">
        <v>644</v>
      </c>
      <c r="L1190" s="320">
        <v>45791</v>
      </c>
      <c r="M1190" s="319" t="s">
        <v>3580</v>
      </c>
      <c r="N1190" s="319" t="s">
        <v>1633</v>
      </c>
      <c r="O1190" s="320"/>
      <c r="P1190" s="319" t="s">
        <v>3641</v>
      </c>
      <c r="Q1190" s="319" t="s">
        <v>89</v>
      </c>
      <c r="R1190" s="321">
        <v>44.31</v>
      </c>
      <c r="S1190" s="319" t="s">
        <v>89</v>
      </c>
      <c r="T1190" s="321">
        <v>44.31</v>
      </c>
      <c r="U1190" s="319" t="s">
        <v>328</v>
      </c>
      <c r="V1190" s="319" t="s">
        <v>93</v>
      </c>
      <c r="W1190" s="319" t="s">
        <v>1633</v>
      </c>
      <c r="X1190" s="319" t="s">
        <v>1633</v>
      </c>
      <c r="Y1190" s="319" t="s">
        <v>1633</v>
      </c>
      <c r="Z1190" s="319" t="s">
        <v>1633</v>
      </c>
      <c r="AA1190" s="319" t="s">
        <v>1874</v>
      </c>
      <c r="AB1190" s="319" t="s">
        <v>1633</v>
      </c>
      <c r="AC1190" s="320">
        <v>45791</v>
      </c>
      <c r="AD1190" s="319"/>
      <c r="AE1190" s="319"/>
      <c r="AF1190" s="319" t="s">
        <v>1633</v>
      </c>
      <c r="AG1190" s="319" t="s">
        <v>1633</v>
      </c>
      <c r="AH1190" s="319" t="s">
        <v>3642</v>
      </c>
      <c r="AI1190" s="319" t="s">
        <v>3643</v>
      </c>
      <c r="AJ1190" s="322">
        <v>2</v>
      </c>
      <c r="AK1190" s="319" t="s">
        <v>1709</v>
      </c>
      <c r="AL1190" s="323" t="s">
        <v>1877</v>
      </c>
      <c r="AM1190" s="319" t="s">
        <v>4171</v>
      </c>
      <c r="AN1190" s="319" t="s">
        <v>4172</v>
      </c>
      <c r="AO1190" s="319" t="s">
        <v>1633</v>
      </c>
      <c r="AP1190" s="183" t="s">
        <v>1880</v>
      </c>
      <c r="AQ1190" s="183" t="s">
        <v>2113</v>
      </c>
      <c r="AS1190" s="183" t="s">
        <v>1641</v>
      </c>
      <c r="AT1190" s="183" t="s">
        <v>1817</v>
      </c>
      <c r="AU1190" s="183" t="str">
        <f t="shared" si="36"/>
        <v>BP1</v>
      </c>
      <c r="AV1190" s="324">
        <f t="shared" si="37"/>
        <v>731115</v>
      </c>
    </row>
    <row r="1191" spans="1:48" x14ac:dyDescent="0.25">
      <c r="A1191" s="319" t="s">
        <v>1867</v>
      </c>
      <c r="B1191" s="319" t="s">
        <v>1838</v>
      </c>
      <c r="C1191" s="319" t="s">
        <v>1868</v>
      </c>
      <c r="D1191" s="319" t="s">
        <v>1869</v>
      </c>
      <c r="E1191" s="320">
        <v>45791</v>
      </c>
      <c r="F1191" s="319" t="s">
        <v>4173</v>
      </c>
      <c r="G1191" s="319" t="s">
        <v>1633</v>
      </c>
      <c r="H1191" s="319" t="s">
        <v>3295</v>
      </c>
      <c r="I1191" s="319" t="s">
        <v>4174</v>
      </c>
      <c r="J1191" s="319" t="s">
        <v>1633</v>
      </c>
      <c r="K1191" s="319" t="s">
        <v>1635</v>
      </c>
      <c r="L1191" s="320">
        <v>45791</v>
      </c>
      <c r="M1191" s="319" t="s">
        <v>3580</v>
      </c>
      <c r="N1191" s="319" t="s">
        <v>1633</v>
      </c>
      <c r="O1191" s="320"/>
      <c r="P1191" s="319" t="s">
        <v>3641</v>
      </c>
      <c r="Q1191" s="319" t="s">
        <v>89</v>
      </c>
      <c r="R1191" s="321">
        <v>18.7</v>
      </c>
      <c r="S1191" s="319" t="s">
        <v>89</v>
      </c>
      <c r="T1191" s="321">
        <v>18.7</v>
      </c>
      <c r="U1191" s="319" t="s">
        <v>328</v>
      </c>
      <c r="V1191" s="319" t="s">
        <v>93</v>
      </c>
      <c r="W1191" s="319" t="s">
        <v>1633</v>
      </c>
      <c r="X1191" s="319" t="s">
        <v>1633</v>
      </c>
      <c r="Y1191" s="319" t="s">
        <v>1633</v>
      </c>
      <c r="Z1191" s="319" t="s">
        <v>1633</v>
      </c>
      <c r="AA1191" s="319" t="s">
        <v>1874</v>
      </c>
      <c r="AB1191" s="319" t="s">
        <v>1633</v>
      </c>
      <c r="AC1191" s="320">
        <v>45791</v>
      </c>
      <c r="AD1191" s="319"/>
      <c r="AE1191" s="319"/>
      <c r="AF1191" s="319" t="s">
        <v>1633</v>
      </c>
      <c r="AG1191" s="319" t="s">
        <v>1633</v>
      </c>
      <c r="AH1191" s="319" t="s">
        <v>3642</v>
      </c>
      <c r="AI1191" s="319" t="s">
        <v>3643</v>
      </c>
      <c r="AJ1191" s="322">
        <v>20</v>
      </c>
      <c r="AK1191" s="319" t="s">
        <v>1980</v>
      </c>
      <c r="AL1191" s="323" t="s">
        <v>1877</v>
      </c>
      <c r="AM1191" s="319" t="s">
        <v>2213</v>
      </c>
      <c r="AN1191" s="319" t="s">
        <v>2214</v>
      </c>
      <c r="AO1191" s="319" t="s">
        <v>1633</v>
      </c>
      <c r="AP1191" s="183" t="s">
        <v>2861</v>
      </c>
      <c r="AQ1191" s="183" t="s">
        <v>2113</v>
      </c>
      <c r="AS1191" s="183" t="s">
        <v>1634</v>
      </c>
      <c r="AT1191" s="183" t="s">
        <v>1817</v>
      </c>
      <c r="AU1191" s="183" t="str">
        <f t="shared" si="36"/>
        <v>BP1</v>
      </c>
      <c r="AV1191" s="324">
        <f t="shared" si="37"/>
        <v>308550</v>
      </c>
    </row>
    <row r="1192" spans="1:48" x14ac:dyDescent="0.25">
      <c r="A1192" s="319" t="s">
        <v>1867</v>
      </c>
      <c r="B1192" s="319" t="s">
        <v>1838</v>
      </c>
      <c r="C1192" s="319" t="s">
        <v>1868</v>
      </c>
      <c r="D1192" s="319" t="s">
        <v>1869</v>
      </c>
      <c r="E1192" s="320">
        <v>45794</v>
      </c>
      <c r="F1192" s="319" t="s">
        <v>4175</v>
      </c>
      <c r="G1192" s="319" t="s">
        <v>1633</v>
      </c>
      <c r="H1192" s="319" t="s">
        <v>3280</v>
      </c>
      <c r="I1192" s="319" t="s">
        <v>4176</v>
      </c>
      <c r="J1192" s="319" t="s">
        <v>1633</v>
      </c>
      <c r="K1192" s="319" t="s">
        <v>644</v>
      </c>
      <c r="L1192" s="320">
        <v>45794</v>
      </c>
      <c r="M1192" s="319" t="s">
        <v>4177</v>
      </c>
      <c r="N1192" s="319" t="s">
        <v>1633</v>
      </c>
      <c r="O1192" s="320"/>
      <c r="P1192" s="319" t="s">
        <v>3641</v>
      </c>
      <c r="Q1192" s="319" t="s">
        <v>89</v>
      </c>
      <c r="R1192" s="321">
        <v>91.43</v>
      </c>
      <c r="S1192" s="319" t="s">
        <v>89</v>
      </c>
      <c r="T1192" s="321">
        <v>91.43</v>
      </c>
      <c r="U1192" s="319" t="s">
        <v>328</v>
      </c>
      <c r="V1192" s="319" t="s">
        <v>93</v>
      </c>
      <c r="W1192" s="319" t="s">
        <v>1633</v>
      </c>
      <c r="X1192" s="319" t="s">
        <v>1633</v>
      </c>
      <c r="Y1192" s="319" t="s">
        <v>1633</v>
      </c>
      <c r="Z1192" s="319" t="s">
        <v>1633</v>
      </c>
      <c r="AA1192" s="319" t="s">
        <v>1874</v>
      </c>
      <c r="AB1192" s="319" t="s">
        <v>1633</v>
      </c>
      <c r="AC1192" s="320">
        <v>45794</v>
      </c>
      <c r="AD1192" s="319"/>
      <c r="AE1192" s="319"/>
      <c r="AF1192" s="319" t="s">
        <v>1633</v>
      </c>
      <c r="AG1192" s="319" t="s">
        <v>1633</v>
      </c>
      <c r="AH1192" s="319" t="s">
        <v>3642</v>
      </c>
      <c r="AI1192" s="319" t="s">
        <v>3643</v>
      </c>
      <c r="AJ1192" s="322">
        <v>8</v>
      </c>
      <c r="AK1192" s="319" t="s">
        <v>1709</v>
      </c>
      <c r="AL1192" s="323" t="s">
        <v>1877</v>
      </c>
      <c r="AM1192" s="319" t="s">
        <v>2314</v>
      </c>
      <c r="AN1192" s="319" t="s">
        <v>2315</v>
      </c>
      <c r="AO1192" s="319" t="s">
        <v>1633</v>
      </c>
      <c r="AP1192" s="183" t="s">
        <v>1880</v>
      </c>
      <c r="AQ1192" s="183" t="s">
        <v>2113</v>
      </c>
      <c r="AS1192" s="183" t="s">
        <v>1641</v>
      </c>
      <c r="AT1192" s="183" t="s">
        <v>1817</v>
      </c>
      <c r="AU1192" s="183" t="str">
        <f t="shared" si="36"/>
        <v>BP1</v>
      </c>
      <c r="AV1192" s="324">
        <f t="shared" si="37"/>
        <v>1508595</v>
      </c>
    </row>
    <row r="1193" spans="1:48" x14ac:dyDescent="0.25">
      <c r="A1193" s="319" t="s">
        <v>1867</v>
      </c>
      <c r="B1193" s="319" t="s">
        <v>1838</v>
      </c>
      <c r="C1193" s="319" t="s">
        <v>1868</v>
      </c>
      <c r="D1193" s="319" t="s">
        <v>1869</v>
      </c>
      <c r="E1193" s="320">
        <v>45797</v>
      </c>
      <c r="F1193" s="319" t="s">
        <v>4178</v>
      </c>
      <c r="G1193" s="319" t="s">
        <v>1633</v>
      </c>
      <c r="H1193" s="319" t="s">
        <v>3280</v>
      </c>
      <c r="I1193" s="319" t="s">
        <v>4179</v>
      </c>
      <c r="J1193" s="319" t="s">
        <v>1633</v>
      </c>
      <c r="K1193" s="319" t="s">
        <v>644</v>
      </c>
      <c r="L1193" s="320">
        <v>45797</v>
      </c>
      <c r="M1193" s="319" t="s">
        <v>2964</v>
      </c>
      <c r="N1193" s="319" t="s">
        <v>1633</v>
      </c>
      <c r="O1193" s="320"/>
      <c r="P1193" s="319" t="s">
        <v>3641</v>
      </c>
      <c r="Q1193" s="319" t="s">
        <v>89</v>
      </c>
      <c r="R1193" s="321">
        <v>3.23</v>
      </c>
      <c r="S1193" s="319" t="s">
        <v>89</v>
      </c>
      <c r="T1193" s="321">
        <v>3.23</v>
      </c>
      <c r="U1193" s="319" t="s">
        <v>328</v>
      </c>
      <c r="V1193" s="319" t="s">
        <v>93</v>
      </c>
      <c r="W1193" s="319" t="s">
        <v>1633</v>
      </c>
      <c r="X1193" s="319" t="s">
        <v>1633</v>
      </c>
      <c r="Y1193" s="319" t="s">
        <v>1633</v>
      </c>
      <c r="Z1193" s="319" t="s">
        <v>1633</v>
      </c>
      <c r="AA1193" s="319" t="s">
        <v>1874</v>
      </c>
      <c r="AB1193" s="319" t="s">
        <v>1633</v>
      </c>
      <c r="AC1193" s="320">
        <v>45797</v>
      </c>
      <c r="AD1193" s="319"/>
      <c r="AE1193" s="319"/>
      <c r="AF1193" s="319" t="s">
        <v>1633</v>
      </c>
      <c r="AG1193" s="319" t="s">
        <v>1633</v>
      </c>
      <c r="AH1193" s="319" t="s">
        <v>3642</v>
      </c>
      <c r="AI1193" s="319" t="s">
        <v>3643</v>
      </c>
      <c r="AJ1193" s="322">
        <v>3</v>
      </c>
      <c r="AK1193" s="319" t="s">
        <v>1709</v>
      </c>
      <c r="AL1193" s="323" t="s">
        <v>1877</v>
      </c>
      <c r="AM1193" s="319" t="s">
        <v>3761</v>
      </c>
      <c r="AN1193" s="319" t="s">
        <v>3762</v>
      </c>
      <c r="AO1193" s="319" t="s">
        <v>1633</v>
      </c>
      <c r="AP1193" s="183" t="s">
        <v>1880</v>
      </c>
      <c r="AQ1193" s="183" t="s">
        <v>2113</v>
      </c>
      <c r="AS1193" s="183" t="s">
        <v>1641</v>
      </c>
      <c r="AT1193" s="183" t="s">
        <v>1817</v>
      </c>
      <c r="AU1193" s="183" t="str">
        <f t="shared" si="36"/>
        <v>BP1</v>
      </c>
      <c r="AV1193" s="324">
        <f t="shared" si="37"/>
        <v>53295</v>
      </c>
    </row>
    <row r="1194" spans="1:48" x14ac:dyDescent="0.25">
      <c r="A1194" s="319" t="s">
        <v>1867</v>
      </c>
      <c r="B1194" s="319" t="s">
        <v>1838</v>
      </c>
      <c r="C1194" s="319" t="s">
        <v>1868</v>
      </c>
      <c r="D1194" s="319" t="s">
        <v>1869</v>
      </c>
      <c r="E1194" s="320">
        <v>45797</v>
      </c>
      <c r="F1194" s="319" t="s">
        <v>4180</v>
      </c>
      <c r="G1194" s="319" t="s">
        <v>1633</v>
      </c>
      <c r="H1194" s="319" t="s">
        <v>3295</v>
      </c>
      <c r="I1194" s="319" t="s">
        <v>4179</v>
      </c>
      <c r="J1194" s="319" t="s">
        <v>1633</v>
      </c>
      <c r="K1194" s="319" t="s">
        <v>1635</v>
      </c>
      <c r="L1194" s="320">
        <v>45797</v>
      </c>
      <c r="M1194" s="319" t="s">
        <v>2964</v>
      </c>
      <c r="N1194" s="319" t="s">
        <v>1633</v>
      </c>
      <c r="O1194" s="320"/>
      <c r="P1194" s="319" t="s">
        <v>3641</v>
      </c>
      <c r="Q1194" s="319" t="s">
        <v>89</v>
      </c>
      <c r="R1194" s="321">
        <v>4.0999999999999996</v>
      </c>
      <c r="S1194" s="319" t="s">
        <v>89</v>
      </c>
      <c r="T1194" s="321">
        <v>4.0999999999999996</v>
      </c>
      <c r="U1194" s="319" t="s">
        <v>328</v>
      </c>
      <c r="V1194" s="319" t="s">
        <v>93</v>
      </c>
      <c r="W1194" s="319" t="s">
        <v>1633</v>
      </c>
      <c r="X1194" s="319" t="s">
        <v>1633</v>
      </c>
      <c r="Y1194" s="319" t="s">
        <v>1633</v>
      </c>
      <c r="Z1194" s="319" t="s">
        <v>1633</v>
      </c>
      <c r="AA1194" s="319" t="s">
        <v>1874</v>
      </c>
      <c r="AB1194" s="319" t="s">
        <v>1633</v>
      </c>
      <c r="AC1194" s="320">
        <v>45797</v>
      </c>
      <c r="AD1194" s="319"/>
      <c r="AE1194" s="319"/>
      <c r="AF1194" s="319" t="s">
        <v>1633</v>
      </c>
      <c r="AG1194" s="319" t="s">
        <v>1633</v>
      </c>
      <c r="AH1194" s="319" t="s">
        <v>3642</v>
      </c>
      <c r="AI1194" s="319" t="s">
        <v>3643</v>
      </c>
      <c r="AJ1194" s="322">
        <v>3</v>
      </c>
      <c r="AK1194" s="319" t="s">
        <v>1709</v>
      </c>
      <c r="AL1194" s="323" t="s">
        <v>1877</v>
      </c>
      <c r="AM1194" s="319" t="s">
        <v>2063</v>
      </c>
      <c r="AN1194" s="319" t="s">
        <v>2064</v>
      </c>
      <c r="AO1194" s="319" t="s">
        <v>1633</v>
      </c>
      <c r="AP1194" s="183" t="s">
        <v>2861</v>
      </c>
      <c r="AQ1194" s="183" t="s">
        <v>2113</v>
      </c>
      <c r="AS1194" s="183" t="s">
        <v>1634</v>
      </c>
      <c r="AT1194" s="183" t="s">
        <v>1817</v>
      </c>
      <c r="AU1194" s="183" t="str">
        <f t="shared" si="36"/>
        <v>BP1</v>
      </c>
      <c r="AV1194" s="324">
        <f t="shared" si="37"/>
        <v>67650</v>
      </c>
    </row>
    <row r="1195" spans="1:48" x14ac:dyDescent="0.25">
      <c r="A1195" s="319" t="s">
        <v>1867</v>
      </c>
      <c r="B1195" s="319" t="s">
        <v>1838</v>
      </c>
      <c r="C1195" s="319" t="s">
        <v>1868</v>
      </c>
      <c r="D1195" s="319" t="s">
        <v>1869</v>
      </c>
      <c r="E1195" s="320">
        <v>45798</v>
      </c>
      <c r="F1195" s="319" t="s">
        <v>4181</v>
      </c>
      <c r="G1195" s="319" t="s">
        <v>1633</v>
      </c>
      <c r="H1195" s="319" t="s">
        <v>3280</v>
      </c>
      <c r="I1195" s="319" t="s">
        <v>4182</v>
      </c>
      <c r="J1195" s="319" t="s">
        <v>1633</v>
      </c>
      <c r="K1195" s="319" t="s">
        <v>644</v>
      </c>
      <c r="L1195" s="320">
        <v>45798</v>
      </c>
      <c r="M1195" s="319" t="s">
        <v>4183</v>
      </c>
      <c r="N1195" s="319" t="s">
        <v>1633</v>
      </c>
      <c r="O1195" s="320"/>
      <c r="P1195" s="319" t="s">
        <v>3641</v>
      </c>
      <c r="Q1195" s="319" t="s">
        <v>89</v>
      </c>
      <c r="R1195" s="321">
        <v>8.7799999999999994</v>
      </c>
      <c r="S1195" s="319" t="s">
        <v>89</v>
      </c>
      <c r="T1195" s="321">
        <v>8.7799999999999994</v>
      </c>
      <c r="U1195" s="319" t="s">
        <v>328</v>
      </c>
      <c r="V1195" s="319" t="s">
        <v>93</v>
      </c>
      <c r="W1195" s="319" t="s">
        <v>1633</v>
      </c>
      <c r="X1195" s="319" t="s">
        <v>1633</v>
      </c>
      <c r="Y1195" s="319" t="s">
        <v>1633</v>
      </c>
      <c r="Z1195" s="319" t="s">
        <v>1633</v>
      </c>
      <c r="AA1195" s="319" t="s">
        <v>1874</v>
      </c>
      <c r="AB1195" s="319" t="s">
        <v>1633</v>
      </c>
      <c r="AC1195" s="320">
        <v>45798</v>
      </c>
      <c r="AD1195" s="319"/>
      <c r="AE1195" s="319"/>
      <c r="AF1195" s="319" t="s">
        <v>1633</v>
      </c>
      <c r="AG1195" s="319" t="s">
        <v>1633</v>
      </c>
      <c r="AH1195" s="319" t="s">
        <v>3642</v>
      </c>
      <c r="AI1195" s="319" t="s">
        <v>3643</v>
      </c>
      <c r="AJ1195" s="322">
        <v>10</v>
      </c>
      <c r="AK1195" s="319" t="s">
        <v>1709</v>
      </c>
      <c r="AL1195" s="323" t="s">
        <v>1877</v>
      </c>
      <c r="AM1195" s="319" t="s">
        <v>3416</v>
      </c>
      <c r="AN1195" s="319" t="s">
        <v>3417</v>
      </c>
      <c r="AO1195" s="319" t="s">
        <v>1633</v>
      </c>
      <c r="AP1195" s="183" t="s">
        <v>1880</v>
      </c>
      <c r="AQ1195" s="183" t="s">
        <v>2113</v>
      </c>
      <c r="AS1195" s="183" t="s">
        <v>1641</v>
      </c>
      <c r="AT1195" s="183" t="s">
        <v>1817</v>
      </c>
      <c r="AU1195" s="183" t="str">
        <f t="shared" si="36"/>
        <v>BP1</v>
      </c>
      <c r="AV1195" s="324">
        <f t="shared" si="37"/>
        <v>144870</v>
      </c>
    </row>
    <row r="1196" spans="1:48" x14ac:dyDescent="0.25">
      <c r="A1196" s="319" t="s">
        <v>1867</v>
      </c>
      <c r="B1196" s="319" t="s">
        <v>1838</v>
      </c>
      <c r="C1196" s="319" t="s">
        <v>1868</v>
      </c>
      <c r="D1196" s="319" t="s">
        <v>1888</v>
      </c>
      <c r="E1196" s="320">
        <v>45798</v>
      </c>
      <c r="F1196" s="319" t="s">
        <v>1633</v>
      </c>
      <c r="G1196" s="319" t="s">
        <v>1633</v>
      </c>
      <c r="H1196" s="319" t="s">
        <v>3240</v>
      </c>
      <c r="I1196" s="319" t="s">
        <v>4184</v>
      </c>
      <c r="J1196" s="319" t="s">
        <v>1633</v>
      </c>
      <c r="K1196" s="319" t="s">
        <v>454</v>
      </c>
      <c r="L1196" s="320">
        <v>45798</v>
      </c>
      <c r="M1196" s="319" t="s">
        <v>4183</v>
      </c>
      <c r="N1196" s="319" t="s">
        <v>4185</v>
      </c>
      <c r="O1196" s="320"/>
      <c r="P1196" s="319" t="s">
        <v>3641</v>
      </c>
      <c r="Q1196" s="319" t="s">
        <v>1534</v>
      </c>
      <c r="R1196" s="322">
        <v>308000</v>
      </c>
      <c r="S1196" s="319" t="s">
        <v>89</v>
      </c>
      <c r="T1196" s="321">
        <v>18.66</v>
      </c>
      <c r="U1196" s="319" t="s">
        <v>328</v>
      </c>
      <c r="V1196" s="319" t="s">
        <v>93</v>
      </c>
      <c r="W1196" s="319" t="s">
        <v>1633</v>
      </c>
      <c r="X1196" s="319" t="s">
        <v>1633</v>
      </c>
      <c r="Y1196" s="319" t="s">
        <v>1633</v>
      </c>
      <c r="Z1196" s="319" t="s">
        <v>1633</v>
      </c>
      <c r="AA1196" s="319" t="s">
        <v>1874</v>
      </c>
      <c r="AB1196" s="319" t="s">
        <v>1633</v>
      </c>
      <c r="AC1196" s="320">
        <v>45798</v>
      </c>
      <c r="AD1196" s="319"/>
      <c r="AE1196" s="319"/>
      <c r="AF1196" s="319" t="s">
        <v>1633</v>
      </c>
      <c r="AG1196" s="319" t="s">
        <v>4186</v>
      </c>
      <c r="AH1196" s="319" t="s">
        <v>3642</v>
      </c>
      <c r="AI1196" s="319" t="s">
        <v>3643</v>
      </c>
      <c r="AJ1196" s="322">
        <v>200</v>
      </c>
      <c r="AK1196" s="319" t="s">
        <v>1935</v>
      </c>
      <c r="AL1196" s="323" t="s">
        <v>1877</v>
      </c>
      <c r="AM1196" s="319" t="s">
        <v>1633</v>
      </c>
      <c r="AN1196" s="319" t="s">
        <v>1633</v>
      </c>
      <c r="AO1196" s="319" t="s">
        <v>1633</v>
      </c>
      <c r="AP1196" s="183" t="s">
        <v>1880</v>
      </c>
      <c r="AQ1196" s="183" t="s">
        <v>2113</v>
      </c>
      <c r="AS1196" s="183" t="s">
        <v>1641</v>
      </c>
      <c r="AT1196" s="183" t="s">
        <v>1817</v>
      </c>
      <c r="AU1196" s="183" t="str">
        <f t="shared" si="36"/>
        <v>BP1</v>
      </c>
      <c r="AV1196" s="324">
        <f t="shared" si="37"/>
        <v>308000</v>
      </c>
    </row>
    <row r="1197" spans="1:48" x14ac:dyDescent="0.25">
      <c r="A1197" s="319" t="s">
        <v>1867</v>
      </c>
      <c r="B1197" s="319" t="s">
        <v>1838</v>
      </c>
      <c r="C1197" s="319" t="s">
        <v>1868</v>
      </c>
      <c r="D1197" s="319" t="s">
        <v>1882</v>
      </c>
      <c r="E1197" s="320">
        <v>45799</v>
      </c>
      <c r="F1197" s="319" t="s">
        <v>2966</v>
      </c>
      <c r="G1197" s="319" t="s">
        <v>1884</v>
      </c>
      <c r="H1197" s="319" t="s">
        <v>1581</v>
      </c>
      <c r="I1197" s="319" t="s">
        <v>2967</v>
      </c>
      <c r="J1197" s="319" t="s">
        <v>1633</v>
      </c>
      <c r="K1197" s="319" t="s">
        <v>1373</v>
      </c>
      <c r="L1197" s="320">
        <v>45799</v>
      </c>
      <c r="M1197" s="319" t="s">
        <v>1886</v>
      </c>
      <c r="N1197" s="319" t="s">
        <v>1887</v>
      </c>
      <c r="O1197" s="320"/>
      <c r="P1197" s="319" t="s">
        <v>3641</v>
      </c>
      <c r="Q1197" s="319" t="s">
        <v>1534</v>
      </c>
      <c r="R1197" s="322">
        <v>19487818</v>
      </c>
      <c r="S1197" s="319" t="s">
        <v>89</v>
      </c>
      <c r="T1197" s="321">
        <v>1180.44</v>
      </c>
      <c r="U1197" s="319" t="s">
        <v>328</v>
      </c>
      <c r="V1197" s="319" t="s">
        <v>93</v>
      </c>
      <c r="W1197" s="319" t="s">
        <v>1633</v>
      </c>
      <c r="X1197" s="319" t="s">
        <v>1633</v>
      </c>
      <c r="Y1197" s="319" t="s">
        <v>1633</v>
      </c>
      <c r="Z1197" s="319" t="s">
        <v>1633</v>
      </c>
      <c r="AA1197" s="319" t="s">
        <v>1874</v>
      </c>
      <c r="AB1197" s="319" t="s">
        <v>1633</v>
      </c>
      <c r="AC1197" s="320">
        <v>45799</v>
      </c>
      <c r="AD1197" s="319"/>
      <c r="AE1197" s="319"/>
      <c r="AF1197" s="319" t="s">
        <v>1633</v>
      </c>
      <c r="AG1197" s="319" t="s">
        <v>1633</v>
      </c>
      <c r="AH1197" s="319" t="s">
        <v>3642</v>
      </c>
      <c r="AI1197" s="319" t="s">
        <v>3643</v>
      </c>
      <c r="AJ1197" s="325">
        <v>0</v>
      </c>
      <c r="AK1197" s="319" t="s">
        <v>1633</v>
      </c>
      <c r="AL1197" s="319" t="s">
        <v>1633</v>
      </c>
      <c r="AM1197" s="319" t="s">
        <v>1633</v>
      </c>
      <c r="AN1197" s="319" t="s">
        <v>1633</v>
      </c>
      <c r="AO1197" s="319" t="s">
        <v>1633</v>
      </c>
      <c r="AP1197" s="183" t="s">
        <v>1880</v>
      </c>
      <c r="AQ1197" s="183" t="s">
        <v>2113</v>
      </c>
      <c r="AS1197" s="183" t="s">
        <v>1636</v>
      </c>
      <c r="AT1197" s="183" t="s">
        <v>1817</v>
      </c>
      <c r="AU1197" s="183" t="str">
        <f t="shared" si="36"/>
        <v>BP1</v>
      </c>
      <c r="AV1197" s="324">
        <f t="shared" si="37"/>
        <v>19487818</v>
      </c>
    </row>
    <row r="1198" spans="1:48" x14ac:dyDescent="0.25">
      <c r="A1198" s="319" t="s">
        <v>1867</v>
      </c>
      <c r="B1198" s="319" t="s">
        <v>1838</v>
      </c>
      <c r="C1198" s="319" t="s">
        <v>1868</v>
      </c>
      <c r="D1198" s="319" t="s">
        <v>1869</v>
      </c>
      <c r="E1198" s="320">
        <v>45803</v>
      </c>
      <c r="F1198" s="319" t="s">
        <v>3743</v>
      </c>
      <c r="G1198" s="319" t="s">
        <v>1633</v>
      </c>
      <c r="H1198" s="319" t="s">
        <v>3295</v>
      </c>
      <c r="I1198" s="319" t="s">
        <v>4187</v>
      </c>
      <c r="J1198" s="319" t="s">
        <v>1633</v>
      </c>
      <c r="K1198" s="319" t="s">
        <v>1635</v>
      </c>
      <c r="L1198" s="320">
        <v>45803</v>
      </c>
      <c r="M1198" s="319" t="s">
        <v>2977</v>
      </c>
      <c r="N1198" s="319" t="s">
        <v>1633</v>
      </c>
      <c r="O1198" s="320"/>
      <c r="P1198" s="319" t="s">
        <v>3641</v>
      </c>
      <c r="Q1198" s="319" t="s">
        <v>89</v>
      </c>
      <c r="R1198" s="321">
        <v>6.53</v>
      </c>
      <c r="S1198" s="319" t="s">
        <v>89</v>
      </c>
      <c r="T1198" s="321">
        <v>6.53</v>
      </c>
      <c r="U1198" s="319" t="s">
        <v>328</v>
      </c>
      <c r="V1198" s="319" t="s">
        <v>93</v>
      </c>
      <c r="W1198" s="319" t="s">
        <v>1633</v>
      </c>
      <c r="X1198" s="319" t="s">
        <v>1633</v>
      </c>
      <c r="Y1198" s="319" t="s">
        <v>1633</v>
      </c>
      <c r="Z1198" s="319" t="s">
        <v>1633</v>
      </c>
      <c r="AA1198" s="319" t="s">
        <v>1874</v>
      </c>
      <c r="AB1198" s="319" t="s">
        <v>1633</v>
      </c>
      <c r="AC1198" s="320">
        <v>45803</v>
      </c>
      <c r="AD1198" s="319"/>
      <c r="AE1198" s="319"/>
      <c r="AF1198" s="319" t="s">
        <v>1633</v>
      </c>
      <c r="AG1198" s="319" t="s">
        <v>1633</v>
      </c>
      <c r="AH1198" s="319" t="s">
        <v>3642</v>
      </c>
      <c r="AI1198" s="319" t="s">
        <v>3643</v>
      </c>
      <c r="AJ1198" s="322">
        <v>20</v>
      </c>
      <c r="AK1198" s="319" t="s">
        <v>1980</v>
      </c>
      <c r="AL1198" s="323" t="s">
        <v>1877</v>
      </c>
      <c r="AM1198" s="319" t="s">
        <v>2128</v>
      </c>
      <c r="AN1198" s="319" t="s">
        <v>2129</v>
      </c>
      <c r="AO1198" s="319" t="s">
        <v>1633</v>
      </c>
      <c r="AP1198" s="183" t="s">
        <v>2861</v>
      </c>
      <c r="AQ1198" s="183" t="s">
        <v>2113</v>
      </c>
      <c r="AS1198" s="183" t="s">
        <v>1634</v>
      </c>
      <c r="AT1198" s="183" t="s">
        <v>1817</v>
      </c>
      <c r="AU1198" s="183" t="str">
        <f t="shared" si="36"/>
        <v>BP1</v>
      </c>
      <c r="AV1198" s="324">
        <f t="shared" si="37"/>
        <v>107745</v>
      </c>
    </row>
    <row r="1199" spans="1:48" x14ac:dyDescent="0.25">
      <c r="A1199" s="319" t="s">
        <v>1867</v>
      </c>
      <c r="B1199" s="319" t="s">
        <v>1838</v>
      </c>
      <c r="C1199" s="319" t="s">
        <v>1868</v>
      </c>
      <c r="D1199" s="319" t="s">
        <v>1869</v>
      </c>
      <c r="E1199" s="320">
        <v>45803</v>
      </c>
      <c r="F1199" s="319" t="s">
        <v>4188</v>
      </c>
      <c r="G1199" s="319" t="s">
        <v>1633</v>
      </c>
      <c r="H1199" s="319" t="s">
        <v>3295</v>
      </c>
      <c r="I1199" s="319" t="s">
        <v>4187</v>
      </c>
      <c r="J1199" s="319" t="s">
        <v>1633</v>
      </c>
      <c r="K1199" s="319" t="s">
        <v>1635</v>
      </c>
      <c r="L1199" s="320">
        <v>45803</v>
      </c>
      <c r="M1199" s="319" t="s">
        <v>2977</v>
      </c>
      <c r="N1199" s="319" t="s">
        <v>1633</v>
      </c>
      <c r="O1199" s="320"/>
      <c r="P1199" s="319" t="s">
        <v>3641</v>
      </c>
      <c r="Q1199" s="319" t="s">
        <v>89</v>
      </c>
      <c r="R1199" s="321">
        <v>8.98</v>
      </c>
      <c r="S1199" s="319" t="s">
        <v>89</v>
      </c>
      <c r="T1199" s="321">
        <v>8.98</v>
      </c>
      <c r="U1199" s="319" t="s">
        <v>328</v>
      </c>
      <c r="V1199" s="319" t="s">
        <v>93</v>
      </c>
      <c r="W1199" s="319" t="s">
        <v>1633</v>
      </c>
      <c r="X1199" s="319" t="s">
        <v>1633</v>
      </c>
      <c r="Y1199" s="319" t="s">
        <v>1633</v>
      </c>
      <c r="Z1199" s="319" t="s">
        <v>1633</v>
      </c>
      <c r="AA1199" s="319" t="s">
        <v>1874</v>
      </c>
      <c r="AB1199" s="319" t="s">
        <v>1633</v>
      </c>
      <c r="AC1199" s="320">
        <v>45803</v>
      </c>
      <c r="AD1199" s="319"/>
      <c r="AE1199" s="319"/>
      <c r="AF1199" s="319" t="s">
        <v>1633</v>
      </c>
      <c r="AG1199" s="319" t="s">
        <v>1633</v>
      </c>
      <c r="AH1199" s="319" t="s">
        <v>3642</v>
      </c>
      <c r="AI1199" s="319" t="s">
        <v>3643</v>
      </c>
      <c r="AJ1199" s="322">
        <v>30</v>
      </c>
      <c r="AK1199" s="319" t="s">
        <v>2049</v>
      </c>
      <c r="AL1199" s="323" t="s">
        <v>1877</v>
      </c>
      <c r="AM1199" s="319" t="s">
        <v>2050</v>
      </c>
      <c r="AN1199" s="319" t="s">
        <v>2051</v>
      </c>
      <c r="AO1199" s="319" t="s">
        <v>1633</v>
      </c>
      <c r="AP1199" s="183" t="s">
        <v>2861</v>
      </c>
      <c r="AQ1199" s="183" t="s">
        <v>2113</v>
      </c>
      <c r="AS1199" s="183" t="s">
        <v>1634</v>
      </c>
      <c r="AT1199" s="183" t="s">
        <v>1817</v>
      </c>
      <c r="AU1199" s="183" t="str">
        <f t="shared" si="36"/>
        <v>BP1</v>
      </c>
      <c r="AV1199" s="324">
        <f t="shared" si="37"/>
        <v>148170</v>
      </c>
    </row>
    <row r="1200" spans="1:48" x14ac:dyDescent="0.25">
      <c r="A1200" s="319" t="s">
        <v>1867</v>
      </c>
      <c r="B1200" s="319" t="s">
        <v>1838</v>
      </c>
      <c r="C1200" s="319" t="s">
        <v>1868</v>
      </c>
      <c r="D1200" s="319" t="s">
        <v>1869</v>
      </c>
      <c r="E1200" s="320">
        <v>45803</v>
      </c>
      <c r="F1200" s="319" t="s">
        <v>3757</v>
      </c>
      <c r="G1200" s="319" t="s">
        <v>1633</v>
      </c>
      <c r="H1200" s="319" t="s">
        <v>3295</v>
      </c>
      <c r="I1200" s="319" t="s">
        <v>4187</v>
      </c>
      <c r="J1200" s="319" t="s">
        <v>1633</v>
      </c>
      <c r="K1200" s="319" t="s">
        <v>1635</v>
      </c>
      <c r="L1200" s="320">
        <v>45803</v>
      </c>
      <c r="M1200" s="319" t="s">
        <v>2977</v>
      </c>
      <c r="N1200" s="319" t="s">
        <v>1633</v>
      </c>
      <c r="O1200" s="320"/>
      <c r="P1200" s="319" t="s">
        <v>3641</v>
      </c>
      <c r="Q1200" s="319" t="s">
        <v>89</v>
      </c>
      <c r="R1200" s="321">
        <v>1.67</v>
      </c>
      <c r="S1200" s="319" t="s">
        <v>89</v>
      </c>
      <c r="T1200" s="321">
        <v>1.67</v>
      </c>
      <c r="U1200" s="319" t="s">
        <v>328</v>
      </c>
      <c r="V1200" s="319" t="s">
        <v>93</v>
      </c>
      <c r="W1200" s="319" t="s">
        <v>1633</v>
      </c>
      <c r="X1200" s="319" t="s">
        <v>1633</v>
      </c>
      <c r="Y1200" s="319" t="s">
        <v>1633</v>
      </c>
      <c r="Z1200" s="319" t="s">
        <v>1633</v>
      </c>
      <c r="AA1200" s="319" t="s">
        <v>1874</v>
      </c>
      <c r="AB1200" s="319" t="s">
        <v>1633</v>
      </c>
      <c r="AC1200" s="320">
        <v>45803</v>
      </c>
      <c r="AD1200" s="319"/>
      <c r="AE1200" s="319"/>
      <c r="AF1200" s="319" t="s">
        <v>1633</v>
      </c>
      <c r="AG1200" s="319" t="s">
        <v>1633</v>
      </c>
      <c r="AH1200" s="319" t="s">
        <v>3642</v>
      </c>
      <c r="AI1200" s="319" t="s">
        <v>3643</v>
      </c>
      <c r="AJ1200" s="322">
        <v>3</v>
      </c>
      <c r="AK1200" s="319" t="s">
        <v>1709</v>
      </c>
      <c r="AL1200" s="323" t="s">
        <v>1877</v>
      </c>
      <c r="AM1200" s="319" t="s">
        <v>2122</v>
      </c>
      <c r="AN1200" s="319" t="s">
        <v>2123</v>
      </c>
      <c r="AO1200" s="319" t="s">
        <v>1633</v>
      </c>
      <c r="AP1200" s="183" t="s">
        <v>2861</v>
      </c>
      <c r="AQ1200" s="183" t="s">
        <v>2113</v>
      </c>
      <c r="AS1200" s="183" t="s">
        <v>1634</v>
      </c>
      <c r="AT1200" s="183" t="s">
        <v>1817</v>
      </c>
      <c r="AU1200" s="183" t="str">
        <f t="shared" si="36"/>
        <v>BP1</v>
      </c>
      <c r="AV1200" s="324">
        <f t="shared" si="37"/>
        <v>27555</v>
      </c>
    </row>
    <row r="1201" spans="1:48" x14ac:dyDescent="0.25">
      <c r="A1201" s="319" t="s">
        <v>1867</v>
      </c>
      <c r="B1201" s="319" t="s">
        <v>1838</v>
      </c>
      <c r="C1201" s="319" t="s">
        <v>1868</v>
      </c>
      <c r="D1201" s="319" t="s">
        <v>1869</v>
      </c>
      <c r="E1201" s="320">
        <v>45803</v>
      </c>
      <c r="F1201" s="319" t="s">
        <v>3757</v>
      </c>
      <c r="G1201" s="319" t="s">
        <v>1633</v>
      </c>
      <c r="H1201" s="319" t="s">
        <v>3295</v>
      </c>
      <c r="I1201" s="319" t="s">
        <v>4187</v>
      </c>
      <c r="J1201" s="319" t="s">
        <v>1633</v>
      </c>
      <c r="K1201" s="319" t="s">
        <v>1635</v>
      </c>
      <c r="L1201" s="320">
        <v>45803</v>
      </c>
      <c r="M1201" s="319" t="s">
        <v>2977</v>
      </c>
      <c r="N1201" s="319" t="s">
        <v>1633</v>
      </c>
      <c r="O1201" s="320"/>
      <c r="P1201" s="319" t="s">
        <v>3641</v>
      </c>
      <c r="Q1201" s="319" t="s">
        <v>89</v>
      </c>
      <c r="R1201" s="321">
        <v>0.94</v>
      </c>
      <c r="S1201" s="319" t="s">
        <v>89</v>
      </c>
      <c r="T1201" s="321">
        <v>0.94</v>
      </c>
      <c r="U1201" s="319" t="s">
        <v>328</v>
      </c>
      <c r="V1201" s="319" t="s">
        <v>93</v>
      </c>
      <c r="W1201" s="319" t="s">
        <v>1633</v>
      </c>
      <c r="X1201" s="319" t="s">
        <v>1633</v>
      </c>
      <c r="Y1201" s="319" t="s">
        <v>1633</v>
      </c>
      <c r="Z1201" s="319" t="s">
        <v>1633</v>
      </c>
      <c r="AA1201" s="319" t="s">
        <v>1874</v>
      </c>
      <c r="AB1201" s="319" t="s">
        <v>1633</v>
      </c>
      <c r="AC1201" s="320">
        <v>45803</v>
      </c>
      <c r="AD1201" s="319"/>
      <c r="AE1201" s="319"/>
      <c r="AF1201" s="319" t="s">
        <v>1633</v>
      </c>
      <c r="AG1201" s="319" t="s">
        <v>1633</v>
      </c>
      <c r="AH1201" s="319" t="s">
        <v>3642</v>
      </c>
      <c r="AI1201" s="319" t="s">
        <v>3643</v>
      </c>
      <c r="AJ1201" s="322">
        <v>5</v>
      </c>
      <c r="AK1201" s="319" t="s">
        <v>1709</v>
      </c>
      <c r="AL1201" s="323" t="s">
        <v>1877</v>
      </c>
      <c r="AM1201" s="319" t="s">
        <v>2124</v>
      </c>
      <c r="AN1201" s="319" t="s">
        <v>2125</v>
      </c>
      <c r="AO1201" s="319" t="s">
        <v>1633</v>
      </c>
      <c r="AP1201" s="183" t="s">
        <v>2861</v>
      </c>
      <c r="AQ1201" s="183" t="s">
        <v>2113</v>
      </c>
      <c r="AS1201" s="183" t="s">
        <v>1634</v>
      </c>
      <c r="AT1201" s="183" t="s">
        <v>1817</v>
      </c>
      <c r="AU1201" s="183" t="str">
        <f t="shared" si="36"/>
        <v>BP1</v>
      </c>
      <c r="AV1201" s="324">
        <f t="shared" si="37"/>
        <v>15510</v>
      </c>
    </row>
    <row r="1202" spans="1:48" x14ac:dyDescent="0.25">
      <c r="A1202" s="319" t="s">
        <v>1867</v>
      </c>
      <c r="B1202" s="319" t="s">
        <v>1838</v>
      </c>
      <c r="C1202" s="319" t="s">
        <v>1868</v>
      </c>
      <c r="D1202" s="319" t="s">
        <v>1869</v>
      </c>
      <c r="E1202" s="320">
        <v>45803</v>
      </c>
      <c r="F1202" s="319" t="s">
        <v>4189</v>
      </c>
      <c r="G1202" s="319" t="s">
        <v>1633</v>
      </c>
      <c r="H1202" s="319" t="s">
        <v>3295</v>
      </c>
      <c r="I1202" s="319" t="s">
        <v>4190</v>
      </c>
      <c r="J1202" s="319" t="s">
        <v>1633</v>
      </c>
      <c r="K1202" s="319" t="s">
        <v>1635</v>
      </c>
      <c r="L1202" s="320">
        <v>45803</v>
      </c>
      <c r="M1202" s="319" t="s">
        <v>2977</v>
      </c>
      <c r="N1202" s="319" t="s">
        <v>1633</v>
      </c>
      <c r="O1202" s="320"/>
      <c r="P1202" s="319" t="s">
        <v>3641</v>
      </c>
      <c r="Q1202" s="319" t="s">
        <v>89</v>
      </c>
      <c r="R1202" s="321">
        <v>23.22</v>
      </c>
      <c r="S1202" s="319" t="s">
        <v>89</v>
      </c>
      <c r="T1202" s="321">
        <v>23.22</v>
      </c>
      <c r="U1202" s="319" t="s">
        <v>328</v>
      </c>
      <c r="V1202" s="319" t="s">
        <v>93</v>
      </c>
      <c r="W1202" s="319" t="s">
        <v>1633</v>
      </c>
      <c r="X1202" s="319" t="s">
        <v>1633</v>
      </c>
      <c r="Y1202" s="319" t="s">
        <v>1633</v>
      </c>
      <c r="Z1202" s="319" t="s">
        <v>1633</v>
      </c>
      <c r="AA1202" s="319" t="s">
        <v>1874</v>
      </c>
      <c r="AB1202" s="319" t="s">
        <v>1633</v>
      </c>
      <c r="AC1202" s="320">
        <v>45803</v>
      </c>
      <c r="AD1202" s="319"/>
      <c r="AE1202" s="319"/>
      <c r="AF1202" s="319" t="s">
        <v>1633</v>
      </c>
      <c r="AG1202" s="319" t="s">
        <v>1633</v>
      </c>
      <c r="AH1202" s="319" t="s">
        <v>3642</v>
      </c>
      <c r="AI1202" s="319" t="s">
        <v>3643</v>
      </c>
      <c r="AJ1202" s="322">
        <v>16</v>
      </c>
      <c r="AK1202" s="319" t="s">
        <v>1980</v>
      </c>
      <c r="AL1202" s="323" t="s">
        <v>1877</v>
      </c>
      <c r="AM1202" s="319" t="s">
        <v>2139</v>
      </c>
      <c r="AN1202" s="319" t="s">
        <v>2140</v>
      </c>
      <c r="AO1202" s="319" t="s">
        <v>1633</v>
      </c>
      <c r="AP1202" s="183" t="s">
        <v>2861</v>
      </c>
      <c r="AQ1202" s="183" t="s">
        <v>2113</v>
      </c>
      <c r="AS1202" s="183" t="s">
        <v>1634</v>
      </c>
      <c r="AT1202" s="183" t="s">
        <v>1817</v>
      </c>
      <c r="AU1202" s="183" t="str">
        <f t="shared" si="36"/>
        <v>BP1</v>
      </c>
      <c r="AV1202" s="324">
        <f t="shared" si="37"/>
        <v>383130</v>
      </c>
    </row>
    <row r="1203" spans="1:48" x14ac:dyDescent="0.25">
      <c r="A1203" s="319" t="s">
        <v>1867</v>
      </c>
      <c r="B1203" s="319" t="s">
        <v>1838</v>
      </c>
      <c r="C1203" s="319" t="s">
        <v>1868</v>
      </c>
      <c r="D1203" s="319" t="s">
        <v>1882</v>
      </c>
      <c r="E1203" s="320">
        <v>45803</v>
      </c>
      <c r="F1203" s="319" t="s">
        <v>3000</v>
      </c>
      <c r="G1203" s="319" t="s">
        <v>1884</v>
      </c>
      <c r="H1203" s="319" t="s">
        <v>1578</v>
      </c>
      <c r="I1203" s="319" t="s">
        <v>3001</v>
      </c>
      <c r="J1203" s="319" t="s">
        <v>1633</v>
      </c>
      <c r="K1203" s="319" t="s">
        <v>1370</v>
      </c>
      <c r="L1203" s="320">
        <v>45803</v>
      </c>
      <c r="M1203" s="319" t="s">
        <v>1886</v>
      </c>
      <c r="N1203" s="319" t="s">
        <v>1998</v>
      </c>
      <c r="O1203" s="320"/>
      <c r="P1203" s="319" t="s">
        <v>3641</v>
      </c>
      <c r="Q1203" s="319" t="s">
        <v>1534</v>
      </c>
      <c r="R1203" s="322">
        <v>29303222</v>
      </c>
      <c r="S1203" s="319" t="s">
        <v>89</v>
      </c>
      <c r="T1203" s="321">
        <v>1774.98</v>
      </c>
      <c r="U1203" s="319" t="s">
        <v>328</v>
      </c>
      <c r="V1203" s="319" t="s">
        <v>93</v>
      </c>
      <c r="W1203" s="319" t="s">
        <v>1633</v>
      </c>
      <c r="X1203" s="319" t="s">
        <v>1633</v>
      </c>
      <c r="Y1203" s="319" t="s">
        <v>1633</v>
      </c>
      <c r="Z1203" s="319" t="s">
        <v>1633</v>
      </c>
      <c r="AA1203" s="319" t="s">
        <v>1874</v>
      </c>
      <c r="AB1203" s="319" t="s">
        <v>1633</v>
      </c>
      <c r="AC1203" s="320">
        <v>45804</v>
      </c>
      <c r="AD1203" s="319"/>
      <c r="AE1203" s="319"/>
      <c r="AF1203" s="319" t="s">
        <v>1633</v>
      </c>
      <c r="AG1203" s="319" t="s">
        <v>1633</v>
      </c>
      <c r="AH1203" s="319" t="s">
        <v>3642</v>
      </c>
      <c r="AI1203" s="319" t="s">
        <v>3643</v>
      </c>
      <c r="AJ1203" s="325">
        <v>0</v>
      </c>
      <c r="AK1203" s="319" t="s">
        <v>1633</v>
      </c>
      <c r="AL1203" s="319" t="s">
        <v>1633</v>
      </c>
      <c r="AM1203" s="319" t="s">
        <v>1633</v>
      </c>
      <c r="AN1203" s="319" t="s">
        <v>1633</v>
      </c>
      <c r="AO1203" s="319" t="s">
        <v>1633</v>
      </c>
      <c r="AP1203" s="183" t="s">
        <v>1880</v>
      </c>
      <c r="AQ1203" s="183" t="s">
        <v>2113</v>
      </c>
      <c r="AS1203" s="183" t="s">
        <v>1640</v>
      </c>
      <c r="AT1203" s="183" t="s">
        <v>1817</v>
      </c>
      <c r="AU1203" s="183" t="str">
        <f t="shared" ref="AU1203:AU1266" si="38">LEFT(V1203,3)</f>
        <v>BP1</v>
      </c>
      <c r="AV1203" s="324">
        <f t="shared" ref="AV1203:AV1266" si="39">IF(Q1203="USD",R1203*16500,IF(Q1203="IDR",R1203,T1203*16500))</f>
        <v>29303222</v>
      </c>
    </row>
    <row r="1204" spans="1:48" x14ac:dyDescent="0.25">
      <c r="A1204" s="319" t="s">
        <v>1867</v>
      </c>
      <c r="B1204" s="319" t="s">
        <v>1838</v>
      </c>
      <c r="C1204" s="319" t="s">
        <v>1868</v>
      </c>
      <c r="D1204" s="319" t="s">
        <v>1882</v>
      </c>
      <c r="E1204" s="320">
        <v>45803</v>
      </c>
      <c r="F1204" s="319" t="s">
        <v>3000</v>
      </c>
      <c r="G1204" s="319" t="s">
        <v>1884</v>
      </c>
      <c r="H1204" s="319" t="s">
        <v>1587</v>
      </c>
      <c r="I1204" s="319" t="s">
        <v>3001</v>
      </c>
      <c r="J1204" s="319" t="s">
        <v>1633</v>
      </c>
      <c r="K1204" s="319" t="s">
        <v>1379</v>
      </c>
      <c r="L1204" s="320">
        <v>45803</v>
      </c>
      <c r="M1204" s="319" t="s">
        <v>1886</v>
      </c>
      <c r="N1204" s="319" t="s">
        <v>1998</v>
      </c>
      <c r="O1204" s="320"/>
      <c r="P1204" s="319" t="s">
        <v>3641</v>
      </c>
      <c r="Q1204" s="319" t="s">
        <v>1534</v>
      </c>
      <c r="R1204" s="322">
        <v>1093377</v>
      </c>
      <c r="S1204" s="319" t="s">
        <v>89</v>
      </c>
      <c r="T1204" s="321">
        <v>66.23</v>
      </c>
      <c r="U1204" s="319" t="s">
        <v>328</v>
      </c>
      <c r="V1204" s="319" t="s">
        <v>93</v>
      </c>
      <c r="W1204" s="319" t="s">
        <v>1633</v>
      </c>
      <c r="X1204" s="319" t="s">
        <v>1633</v>
      </c>
      <c r="Y1204" s="319" t="s">
        <v>1633</v>
      </c>
      <c r="Z1204" s="319" t="s">
        <v>1633</v>
      </c>
      <c r="AA1204" s="319" t="s">
        <v>1874</v>
      </c>
      <c r="AB1204" s="319" t="s">
        <v>1633</v>
      </c>
      <c r="AC1204" s="320">
        <v>45804</v>
      </c>
      <c r="AD1204" s="319"/>
      <c r="AE1204" s="319"/>
      <c r="AF1204" s="319" t="s">
        <v>1633</v>
      </c>
      <c r="AG1204" s="319" t="s">
        <v>1633</v>
      </c>
      <c r="AH1204" s="319" t="s">
        <v>3642</v>
      </c>
      <c r="AI1204" s="319" t="s">
        <v>3643</v>
      </c>
      <c r="AJ1204" s="325">
        <v>0</v>
      </c>
      <c r="AK1204" s="319" t="s">
        <v>1633</v>
      </c>
      <c r="AL1204" s="319" t="s">
        <v>1633</v>
      </c>
      <c r="AM1204" s="319" t="s">
        <v>1633</v>
      </c>
      <c r="AN1204" s="319" t="s">
        <v>1633</v>
      </c>
      <c r="AO1204" s="319" t="s">
        <v>1633</v>
      </c>
      <c r="AP1204" s="183" t="s">
        <v>1880</v>
      </c>
      <c r="AQ1204" s="183" t="s">
        <v>2113</v>
      </c>
      <c r="AS1204" s="183" t="s">
        <v>1636</v>
      </c>
      <c r="AT1204" s="183" t="s">
        <v>1817</v>
      </c>
      <c r="AU1204" s="183" t="str">
        <f t="shared" si="38"/>
        <v>BP1</v>
      </c>
      <c r="AV1204" s="324">
        <f t="shared" si="39"/>
        <v>1093377</v>
      </c>
    </row>
    <row r="1205" spans="1:48" x14ac:dyDescent="0.25">
      <c r="A1205" s="319" t="s">
        <v>1867</v>
      </c>
      <c r="B1205" s="319" t="s">
        <v>1838</v>
      </c>
      <c r="C1205" s="319" t="s">
        <v>1868</v>
      </c>
      <c r="D1205" s="319" t="s">
        <v>1882</v>
      </c>
      <c r="E1205" s="320">
        <v>45803</v>
      </c>
      <c r="F1205" s="319" t="s">
        <v>3000</v>
      </c>
      <c r="G1205" s="319" t="s">
        <v>1884</v>
      </c>
      <c r="H1205" s="319" t="s">
        <v>1580</v>
      </c>
      <c r="I1205" s="319" t="s">
        <v>3001</v>
      </c>
      <c r="J1205" s="319" t="s">
        <v>1633</v>
      </c>
      <c r="K1205" s="319" t="s">
        <v>1372</v>
      </c>
      <c r="L1205" s="320">
        <v>45803</v>
      </c>
      <c r="M1205" s="319" t="s">
        <v>1886</v>
      </c>
      <c r="N1205" s="319" t="s">
        <v>1998</v>
      </c>
      <c r="O1205" s="320"/>
      <c r="P1205" s="319" t="s">
        <v>3641</v>
      </c>
      <c r="Q1205" s="319" t="s">
        <v>1534</v>
      </c>
      <c r="R1205" s="322">
        <v>3626230</v>
      </c>
      <c r="S1205" s="319" t="s">
        <v>89</v>
      </c>
      <c r="T1205" s="321">
        <v>219.65</v>
      </c>
      <c r="U1205" s="319" t="s">
        <v>328</v>
      </c>
      <c r="V1205" s="319" t="s">
        <v>93</v>
      </c>
      <c r="W1205" s="319" t="s">
        <v>1633</v>
      </c>
      <c r="X1205" s="319" t="s">
        <v>1633</v>
      </c>
      <c r="Y1205" s="319" t="s">
        <v>1633</v>
      </c>
      <c r="Z1205" s="319" t="s">
        <v>1633</v>
      </c>
      <c r="AA1205" s="319" t="s">
        <v>1874</v>
      </c>
      <c r="AB1205" s="319" t="s">
        <v>1633</v>
      </c>
      <c r="AC1205" s="320">
        <v>45804</v>
      </c>
      <c r="AD1205" s="319"/>
      <c r="AE1205" s="319"/>
      <c r="AF1205" s="319" t="s">
        <v>1633</v>
      </c>
      <c r="AG1205" s="319" t="s">
        <v>1633</v>
      </c>
      <c r="AH1205" s="319" t="s">
        <v>3642</v>
      </c>
      <c r="AI1205" s="319" t="s">
        <v>3643</v>
      </c>
      <c r="AJ1205" s="325">
        <v>0</v>
      </c>
      <c r="AK1205" s="319" t="s">
        <v>1633</v>
      </c>
      <c r="AL1205" s="319" t="s">
        <v>1633</v>
      </c>
      <c r="AM1205" s="319" t="s">
        <v>1633</v>
      </c>
      <c r="AN1205" s="319" t="s">
        <v>1633</v>
      </c>
      <c r="AO1205" s="319" t="s">
        <v>1633</v>
      </c>
      <c r="AP1205" s="183" t="s">
        <v>1880</v>
      </c>
      <c r="AQ1205" s="183" t="s">
        <v>2113</v>
      </c>
      <c r="AS1205" s="183" t="s">
        <v>1636</v>
      </c>
      <c r="AT1205" s="183" t="s">
        <v>1817</v>
      </c>
      <c r="AU1205" s="183" t="str">
        <f t="shared" si="38"/>
        <v>BP1</v>
      </c>
      <c r="AV1205" s="324">
        <f t="shared" si="39"/>
        <v>3626230</v>
      </c>
    </row>
    <row r="1206" spans="1:48" x14ac:dyDescent="0.25">
      <c r="A1206" s="319" t="s">
        <v>1867</v>
      </c>
      <c r="B1206" s="319" t="s">
        <v>1838</v>
      </c>
      <c r="C1206" s="319" t="s">
        <v>1868</v>
      </c>
      <c r="D1206" s="319" t="s">
        <v>1882</v>
      </c>
      <c r="E1206" s="320">
        <v>45803</v>
      </c>
      <c r="F1206" s="319" t="s">
        <v>3000</v>
      </c>
      <c r="G1206" s="319" t="s">
        <v>1884</v>
      </c>
      <c r="H1206" s="319" t="s">
        <v>1577</v>
      </c>
      <c r="I1206" s="319" t="s">
        <v>3001</v>
      </c>
      <c r="J1206" s="319" t="s">
        <v>1633</v>
      </c>
      <c r="K1206" s="319" t="s">
        <v>1369</v>
      </c>
      <c r="L1206" s="320">
        <v>45803</v>
      </c>
      <c r="M1206" s="319" t="s">
        <v>1886</v>
      </c>
      <c r="N1206" s="319" t="s">
        <v>1998</v>
      </c>
      <c r="O1206" s="320"/>
      <c r="P1206" s="319" t="s">
        <v>3641</v>
      </c>
      <c r="Q1206" s="319" t="s">
        <v>1534</v>
      </c>
      <c r="R1206" s="322">
        <v>207300540</v>
      </c>
      <c r="S1206" s="319" t="s">
        <v>89</v>
      </c>
      <c r="T1206" s="321">
        <v>12556.82</v>
      </c>
      <c r="U1206" s="319" t="s">
        <v>328</v>
      </c>
      <c r="V1206" s="319" t="s">
        <v>93</v>
      </c>
      <c r="W1206" s="319" t="s">
        <v>1633</v>
      </c>
      <c r="X1206" s="319" t="s">
        <v>1633</v>
      </c>
      <c r="Y1206" s="319" t="s">
        <v>1633</v>
      </c>
      <c r="Z1206" s="319" t="s">
        <v>1633</v>
      </c>
      <c r="AA1206" s="319" t="s">
        <v>1874</v>
      </c>
      <c r="AB1206" s="319" t="s">
        <v>1633</v>
      </c>
      <c r="AC1206" s="320">
        <v>45804</v>
      </c>
      <c r="AD1206" s="319"/>
      <c r="AE1206" s="319"/>
      <c r="AF1206" s="319" t="s">
        <v>1633</v>
      </c>
      <c r="AG1206" s="319" t="s">
        <v>1633</v>
      </c>
      <c r="AH1206" s="319" t="s">
        <v>3642</v>
      </c>
      <c r="AI1206" s="319" t="s">
        <v>3643</v>
      </c>
      <c r="AJ1206" s="325">
        <v>0</v>
      </c>
      <c r="AK1206" s="319" t="s">
        <v>1633</v>
      </c>
      <c r="AL1206" s="319" t="s">
        <v>1633</v>
      </c>
      <c r="AM1206" s="319" t="s">
        <v>1633</v>
      </c>
      <c r="AN1206" s="319" t="s">
        <v>1633</v>
      </c>
      <c r="AO1206" s="319" t="s">
        <v>1633</v>
      </c>
      <c r="AP1206" s="183" t="s">
        <v>1880</v>
      </c>
      <c r="AQ1206" s="183" t="s">
        <v>2113</v>
      </c>
      <c r="AS1206" s="183" t="s">
        <v>1636</v>
      </c>
      <c r="AT1206" s="183" t="s">
        <v>1817</v>
      </c>
      <c r="AU1206" s="183" t="str">
        <f t="shared" si="38"/>
        <v>BP1</v>
      </c>
      <c r="AV1206" s="324">
        <f t="shared" si="39"/>
        <v>207300540</v>
      </c>
    </row>
    <row r="1207" spans="1:48" x14ac:dyDescent="0.25">
      <c r="A1207" s="319" t="s">
        <v>1867</v>
      </c>
      <c r="B1207" s="319" t="s">
        <v>1838</v>
      </c>
      <c r="C1207" s="319" t="s">
        <v>1868</v>
      </c>
      <c r="D1207" s="319" t="s">
        <v>1882</v>
      </c>
      <c r="E1207" s="320">
        <v>45803</v>
      </c>
      <c r="F1207" s="319" t="s">
        <v>3000</v>
      </c>
      <c r="G1207" s="319" t="s">
        <v>1884</v>
      </c>
      <c r="H1207" s="319" t="s">
        <v>1582</v>
      </c>
      <c r="I1207" s="319" t="s">
        <v>3001</v>
      </c>
      <c r="J1207" s="319" t="s">
        <v>1633</v>
      </c>
      <c r="K1207" s="319" t="s">
        <v>1374</v>
      </c>
      <c r="L1207" s="320">
        <v>45803</v>
      </c>
      <c r="M1207" s="319" t="s">
        <v>1886</v>
      </c>
      <c r="N1207" s="319" t="s">
        <v>1998</v>
      </c>
      <c r="O1207" s="320"/>
      <c r="P1207" s="319" t="s">
        <v>3641</v>
      </c>
      <c r="Q1207" s="319" t="s">
        <v>1534</v>
      </c>
      <c r="R1207" s="322">
        <v>38197032</v>
      </c>
      <c r="S1207" s="319" t="s">
        <v>89</v>
      </c>
      <c r="T1207" s="321">
        <v>2313.71</v>
      </c>
      <c r="U1207" s="319" t="s">
        <v>328</v>
      </c>
      <c r="V1207" s="319" t="s">
        <v>93</v>
      </c>
      <c r="W1207" s="319" t="s">
        <v>1633</v>
      </c>
      <c r="X1207" s="319" t="s">
        <v>1633</v>
      </c>
      <c r="Y1207" s="319" t="s">
        <v>1633</v>
      </c>
      <c r="Z1207" s="319" t="s">
        <v>1633</v>
      </c>
      <c r="AA1207" s="319" t="s">
        <v>1874</v>
      </c>
      <c r="AB1207" s="319" t="s">
        <v>1633</v>
      </c>
      <c r="AC1207" s="320">
        <v>45804</v>
      </c>
      <c r="AD1207" s="319"/>
      <c r="AE1207" s="319"/>
      <c r="AF1207" s="319" t="s">
        <v>1633</v>
      </c>
      <c r="AG1207" s="319" t="s">
        <v>1633</v>
      </c>
      <c r="AH1207" s="319" t="s">
        <v>3642</v>
      </c>
      <c r="AI1207" s="319" t="s">
        <v>3643</v>
      </c>
      <c r="AJ1207" s="325">
        <v>0</v>
      </c>
      <c r="AK1207" s="319" t="s">
        <v>1633</v>
      </c>
      <c r="AL1207" s="319" t="s">
        <v>1633</v>
      </c>
      <c r="AM1207" s="319" t="s">
        <v>1633</v>
      </c>
      <c r="AN1207" s="319" t="s">
        <v>1633</v>
      </c>
      <c r="AO1207" s="319" t="s">
        <v>1633</v>
      </c>
      <c r="AP1207" s="183" t="s">
        <v>1880</v>
      </c>
      <c r="AQ1207" s="183" t="s">
        <v>2113</v>
      </c>
      <c r="AS1207" s="183" t="s">
        <v>1640</v>
      </c>
      <c r="AT1207" s="183" t="s">
        <v>1817</v>
      </c>
      <c r="AU1207" s="183" t="str">
        <f t="shared" si="38"/>
        <v>BP1</v>
      </c>
      <c r="AV1207" s="324">
        <f t="shared" si="39"/>
        <v>38197032</v>
      </c>
    </row>
    <row r="1208" spans="1:48" x14ac:dyDescent="0.25">
      <c r="A1208" s="319" t="s">
        <v>1867</v>
      </c>
      <c r="B1208" s="319" t="s">
        <v>1838</v>
      </c>
      <c r="C1208" s="319" t="s">
        <v>1868</v>
      </c>
      <c r="D1208" s="319" t="s">
        <v>1869</v>
      </c>
      <c r="E1208" s="320">
        <v>45804</v>
      </c>
      <c r="F1208" s="319" t="s">
        <v>4191</v>
      </c>
      <c r="G1208" s="319" t="s">
        <v>1633</v>
      </c>
      <c r="H1208" s="319" t="s">
        <v>3280</v>
      </c>
      <c r="I1208" s="319" t="s">
        <v>4192</v>
      </c>
      <c r="J1208" s="319" t="s">
        <v>1633</v>
      </c>
      <c r="K1208" s="319" t="s">
        <v>644</v>
      </c>
      <c r="L1208" s="320">
        <v>45804</v>
      </c>
      <c r="M1208" s="319" t="s">
        <v>4193</v>
      </c>
      <c r="N1208" s="319" t="s">
        <v>1633</v>
      </c>
      <c r="O1208" s="320"/>
      <c r="P1208" s="319" t="s">
        <v>3641</v>
      </c>
      <c r="Q1208" s="319" t="s">
        <v>89</v>
      </c>
      <c r="R1208" s="321">
        <v>3.94</v>
      </c>
      <c r="S1208" s="319" t="s">
        <v>89</v>
      </c>
      <c r="T1208" s="321">
        <v>3.94</v>
      </c>
      <c r="U1208" s="319" t="s">
        <v>328</v>
      </c>
      <c r="V1208" s="319" t="s">
        <v>93</v>
      </c>
      <c r="W1208" s="319" t="s">
        <v>1633</v>
      </c>
      <c r="X1208" s="319" t="s">
        <v>1633</v>
      </c>
      <c r="Y1208" s="319" t="s">
        <v>1633</v>
      </c>
      <c r="Z1208" s="319" t="s">
        <v>1633</v>
      </c>
      <c r="AA1208" s="319" t="s">
        <v>1874</v>
      </c>
      <c r="AB1208" s="319" t="s">
        <v>1633</v>
      </c>
      <c r="AC1208" s="320">
        <v>45804</v>
      </c>
      <c r="AD1208" s="319"/>
      <c r="AE1208" s="319"/>
      <c r="AF1208" s="319" t="s">
        <v>1633</v>
      </c>
      <c r="AG1208" s="319" t="s">
        <v>1633</v>
      </c>
      <c r="AH1208" s="319" t="s">
        <v>3642</v>
      </c>
      <c r="AI1208" s="319" t="s">
        <v>3643</v>
      </c>
      <c r="AJ1208" s="322">
        <v>1</v>
      </c>
      <c r="AK1208" s="319" t="s">
        <v>1709</v>
      </c>
      <c r="AL1208" s="323" t="s">
        <v>1877</v>
      </c>
      <c r="AM1208" s="319" t="s">
        <v>2280</v>
      </c>
      <c r="AN1208" s="319" t="s">
        <v>2281</v>
      </c>
      <c r="AO1208" s="319" t="s">
        <v>1633</v>
      </c>
      <c r="AP1208" s="183" t="s">
        <v>1880</v>
      </c>
      <c r="AQ1208" s="183" t="s">
        <v>2113</v>
      </c>
      <c r="AS1208" s="183" t="s">
        <v>1641</v>
      </c>
      <c r="AT1208" s="183" t="s">
        <v>1817</v>
      </c>
      <c r="AU1208" s="183" t="str">
        <f t="shared" si="38"/>
        <v>BP1</v>
      </c>
      <c r="AV1208" s="324">
        <f t="shared" si="39"/>
        <v>65010</v>
      </c>
    </row>
    <row r="1209" spans="1:48" x14ac:dyDescent="0.25">
      <c r="A1209" s="319" t="s">
        <v>1867</v>
      </c>
      <c r="B1209" s="319" t="s">
        <v>1838</v>
      </c>
      <c r="C1209" s="319" t="s">
        <v>1868</v>
      </c>
      <c r="D1209" s="319" t="s">
        <v>1869</v>
      </c>
      <c r="E1209" s="320">
        <v>45804</v>
      </c>
      <c r="F1209" s="319" t="s">
        <v>4191</v>
      </c>
      <c r="G1209" s="319" t="s">
        <v>1633</v>
      </c>
      <c r="H1209" s="319" t="s">
        <v>3280</v>
      </c>
      <c r="I1209" s="319" t="s">
        <v>4192</v>
      </c>
      <c r="J1209" s="319" t="s">
        <v>1633</v>
      </c>
      <c r="K1209" s="319" t="s">
        <v>644</v>
      </c>
      <c r="L1209" s="320">
        <v>45804</v>
      </c>
      <c r="M1209" s="319" t="s">
        <v>4193</v>
      </c>
      <c r="N1209" s="319" t="s">
        <v>1633</v>
      </c>
      <c r="O1209" s="320"/>
      <c r="P1209" s="319" t="s">
        <v>3641</v>
      </c>
      <c r="Q1209" s="319" t="s">
        <v>89</v>
      </c>
      <c r="R1209" s="321">
        <v>5.52</v>
      </c>
      <c r="S1209" s="319" t="s">
        <v>89</v>
      </c>
      <c r="T1209" s="321">
        <v>5.52</v>
      </c>
      <c r="U1209" s="319" t="s">
        <v>328</v>
      </c>
      <c r="V1209" s="319" t="s">
        <v>93</v>
      </c>
      <c r="W1209" s="319" t="s">
        <v>1633</v>
      </c>
      <c r="X1209" s="319" t="s">
        <v>1633</v>
      </c>
      <c r="Y1209" s="319" t="s">
        <v>1633</v>
      </c>
      <c r="Z1209" s="319" t="s">
        <v>1633</v>
      </c>
      <c r="AA1209" s="319" t="s">
        <v>1874</v>
      </c>
      <c r="AB1209" s="319" t="s">
        <v>1633</v>
      </c>
      <c r="AC1209" s="320">
        <v>45804</v>
      </c>
      <c r="AD1209" s="319"/>
      <c r="AE1209" s="319"/>
      <c r="AF1209" s="319" t="s">
        <v>1633</v>
      </c>
      <c r="AG1209" s="319" t="s">
        <v>1633</v>
      </c>
      <c r="AH1209" s="319" t="s">
        <v>3642</v>
      </c>
      <c r="AI1209" s="319" t="s">
        <v>3643</v>
      </c>
      <c r="AJ1209" s="322">
        <v>1</v>
      </c>
      <c r="AK1209" s="319" t="s">
        <v>1709</v>
      </c>
      <c r="AL1209" s="323" t="s">
        <v>1877</v>
      </c>
      <c r="AM1209" s="319" t="s">
        <v>4194</v>
      </c>
      <c r="AN1209" s="319" t="s">
        <v>4195</v>
      </c>
      <c r="AO1209" s="319" t="s">
        <v>1633</v>
      </c>
      <c r="AP1209" s="183" t="s">
        <v>1880</v>
      </c>
      <c r="AQ1209" s="183" t="s">
        <v>2113</v>
      </c>
      <c r="AS1209" s="183" t="s">
        <v>1641</v>
      </c>
      <c r="AT1209" s="183" t="s">
        <v>1817</v>
      </c>
      <c r="AU1209" s="183" t="str">
        <f t="shared" si="38"/>
        <v>BP1</v>
      </c>
      <c r="AV1209" s="324">
        <f t="shared" si="39"/>
        <v>91080</v>
      </c>
    </row>
    <row r="1210" spans="1:48" x14ac:dyDescent="0.25">
      <c r="A1210" s="319" t="s">
        <v>1867</v>
      </c>
      <c r="B1210" s="319" t="s">
        <v>1838</v>
      </c>
      <c r="C1210" s="319" t="s">
        <v>1868</v>
      </c>
      <c r="D1210" s="319" t="s">
        <v>1888</v>
      </c>
      <c r="E1210" s="320">
        <v>45804</v>
      </c>
      <c r="F1210" s="319" t="s">
        <v>4196</v>
      </c>
      <c r="G1210" s="319" t="s">
        <v>1633</v>
      </c>
      <c r="H1210" s="319" t="s">
        <v>3657</v>
      </c>
      <c r="I1210" s="319" t="s">
        <v>4197</v>
      </c>
      <c r="J1210" s="319" t="s">
        <v>1633</v>
      </c>
      <c r="K1210" s="319" t="s">
        <v>1648</v>
      </c>
      <c r="L1210" s="320">
        <v>45804</v>
      </c>
      <c r="M1210" s="319" t="s">
        <v>4193</v>
      </c>
      <c r="N1210" s="319" t="s">
        <v>4198</v>
      </c>
      <c r="O1210" s="320"/>
      <c r="P1210" s="319" t="s">
        <v>3641</v>
      </c>
      <c r="Q1210" s="319" t="s">
        <v>1534</v>
      </c>
      <c r="R1210" s="322">
        <v>250000</v>
      </c>
      <c r="S1210" s="319" t="s">
        <v>89</v>
      </c>
      <c r="T1210" s="321">
        <v>15.15</v>
      </c>
      <c r="U1210" s="319" t="s">
        <v>328</v>
      </c>
      <c r="V1210" s="319" t="s">
        <v>93</v>
      </c>
      <c r="W1210" s="319" t="s">
        <v>1633</v>
      </c>
      <c r="X1210" s="319" t="s">
        <v>1633</v>
      </c>
      <c r="Y1210" s="319" t="s">
        <v>1633</v>
      </c>
      <c r="Z1210" s="319" t="s">
        <v>1633</v>
      </c>
      <c r="AA1210" s="319" t="s">
        <v>1874</v>
      </c>
      <c r="AB1210" s="319" t="s">
        <v>1633</v>
      </c>
      <c r="AC1210" s="320">
        <v>45804</v>
      </c>
      <c r="AD1210" s="319"/>
      <c r="AE1210" s="319"/>
      <c r="AF1210" s="319" t="s">
        <v>1633</v>
      </c>
      <c r="AG1210" s="319" t="s">
        <v>4199</v>
      </c>
      <c r="AH1210" s="319" t="s">
        <v>3642</v>
      </c>
      <c r="AI1210" s="319" t="s">
        <v>3643</v>
      </c>
      <c r="AJ1210" s="322">
        <v>1</v>
      </c>
      <c r="AK1210" s="319" t="s">
        <v>3661</v>
      </c>
      <c r="AL1210" s="323" t="s">
        <v>1877</v>
      </c>
      <c r="AM1210" s="319" t="s">
        <v>1633</v>
      </c>
      <c r="AN1210" s="319" t="s">
        <v>1633</v>
      </c>
      <c r="AO1210" s="319" t="s">
        <v>1633</v>
      </c>
      <c r="AP1210" s="183" t="s">
        <v>1880</v>
      </c>
      <c r="AQ1210" s="183" t="s">
        <v>2113</v>
      </c>
      <c r="AS1210" s="183" t="s">
        <v>1645</v>
      </c>
      <c r="AT1210" s="183" t="s">
        <v>1817</v>
      </c>
      <c r="AU1210" s="183" t="str">
        <f t="shared" si="38"/>
        <v>BP1</v>
      </c>
      <c r="AV1210" s="324">
        <f t="shared" si="39"/>
        <v>250000</v>
      </c>
    </row>
    <row r="1211" spans="1:48" x14ac:dyDescent="0.25">
      <c r="A1211" s="319" t="s">
        <v>1867</v>
      </c>
      <c r="B1211" s="319" t="s">
        <v>1838</v>
      </c>
      <c r="C1211" s="319" t="s">
        <v>1868</v>
      </c>
      <c r="D1211" s="319" t="s">
        <v>1888</v>
      </c>
      <c r="E1211" s="320">
        <v>45804</v>
      </c>
      <c r="F1211" s="319" t="s">
        <v>4196</v>
      </c>
      <c r="G1211" s="319" t="s">
        <v>1633</v>
      </c>
      <c r="H1211" s="319" t="s">
        <v>3657</v>
      </c>
      <c r="I1211" s="319" t="s">
        <v>4200</v>
      </c>
      <c r="J1211" s="319" t="s">
        <v>1633</v>
      </c>
      <c r="K1211" s="319" t="s">
        <v>1648</v>
      </c>
      <c r="L1211" s="320">
        <v>45804</v>
      </c>
      <c r="M1211" s="319" t="s">
        <v>4193</v>
      </c>
      <c r="N1211" s="319" t="s">
        <v>4198</v>
      </c>
      <c r="O1211" s="320"/>
      <c r="P1211" s="319" t="s">
        <v>3641</v>
      </c>
      <c r="Q1211" s="319" t="s">
        <v>1534</v>
      </c>
      <c r="R1211" s="322">
        <v>12500</v>
      </c>
      <c r="S1211" s="319" t="s">
        <v>89</v>
      </c>
      <c r="T1211" s="321">
        <v>0.75</v>
      </c>
      <c r="U1211" s="319" t="s">
        <v>328</v>
      </c>
      <c r="V1211" s="319" t="s">
        <v>93</v>
      </c>
      <c r="W1211" s="319" t="s">
        <v>1633</v>
      </c>
      <c r="X1211" s="319" t="s">
        <v>1633</v>
      </c>
      <c r="Y1211" s="319" t="s">
        <v>1633</v>
      </c>
      <c r="Z1211" s="319" t="s">
        <v>1633</v>
      </c>
      <c r="AA1211" s="319" t="s">
        <v>1874</v>
      </c>
      <c r="AB1211" s="319" t="s">
        <v>1633</v>
      </c>
      <c r="AC1211" s="320">
        <v>45804</v>
      </c>
      <c r="AD1211" s="319"/>
      <c r="AE1211" s="319"/>
      <c r="AF1211" s="319" t="s">
        <v>1633</v>
      </c>
      <c r="AG1211" s="319" t="s">
        <v>4199</v>
      </c>
      <c r="AH1211" s="319" t="s">
        <v>3642</v>
      </c>
      <c r="AI1211" s="319" t="s">
        <v>3643</v>
      </c>
      <c r="AJ1211" s="322">
        <v>1</v>
      </c>
      <c r="AK1211" s="319" t="s">
        <v>3661</v>
      </c>
      <c r="AL1211" s="323" t="s">
        <v>1877</v>
      </c>
      <c r="AM1211" s="319" t="s">
        <v>1633</v>
      </c>
      <c r="AN1211" s="319" t="s">
        <v>1633</v>
      </c>
      <c r="AO1211" s="319" t="s">
        <v>1633</v>
      </c>
      <c r="AP1211" s="183" t="s">
        <v>1880</v>
      </c>
      <c r="AQ1211" s="183" t="s">
        <v>2113</v>
      </c>
      <c r="AS1211" s="183" t="s">
        <v>1645</v>
      </c>
      <c r="AT1211" s="183" t="s">
        <v>1817</v>
      </c>
      <c r="AU1211" s="183" t="str">
        <f t="shared" si="38"/>
        <v>BP1</v>
      </c>
      <c r="AV1211" s="324">
        <f t="shared" si="39"/>
        <v>12500</v>
      </c>
    </row>
    <row r="1212" spans="1:48" x14ac:dyDescent="0.25">
      <c r="A1212" s="319" t="s">
        <v>1867</v>
      </c>
      <c r="B1212" s="319" t="s">
        <v>1838</v>
      </c>
      <c r="C1212" s="319" t="s">
        <v>1868</v>
      </c>
      <c r="D1212" s="319" t="s">
        <v>1888</v>
      </c>
      <c r="E1212" s="320">
        <v>45804</v>
      </c>
      <c r="F1212" s="319" t="s">
        <v>3656</v>
      </c>
      <c r="G1212" s="319" t="s">
        <v>1633</v>
      </c>
      <c r="H1212" s="319" t="s">
        <v>3657</v>
      </c>
      <c r="I1212" s="319" t="s">
        <v>4201</v>
      </c>
      <c r="J1212" s="319" t="s">
        <v>1633</v>
      </c>
      <c r="K1212" s="319" t="s">
        <v>1648</v>
      </c>
      <c r="L1212" s="320">
        <v>45804</v>
      </c>
      <c r="M1212" s="319" t="s">
        <v>4193</v>
      </c>
      <c r="N1212" s="319" t="s">
        <v>4202</v>
      </c>
      <c r="O1212" s="320"/>
      <c r="P1212" s="319" t="s">
        <v>3641</v>
      </c>
      <c r="Q1212" s="319" t="s">
        <v>1534</v>
      </c>
      <c r="R1212" s="322">
        <v>831350</v>
      </c>
      <c r="S1212" s="319" t="s">
        <v>89</v>
      </c>
      <c r="T1212" s="321">
        <v>50.36</v>
      </c>
      <c r="U1212" s="319" t="s">
        <v>328</v>
      </c>
      <c r="V1212" s="319" t="s">
        <v>93</v>
      </c>
      <c r="W1212" s="319" t="s">
        <v>1633</v>
      </c>
      <c r="X1212" s="319" t="s">
        <v>1633</v>
      </c>
      <c r="Y1212" s="319" t="s">
        <v>1633</v>
      </c>
      <c r="Z1212" s="319" t="s">
        <v>1633</v>
      </c>
      <c r="AA1212" s="319" t="s">
        <v>1874</v>
      </c>
      <c r="AB1212" s="319" t="s">
        <v>1633</v>
      </c>
      <c r="AC1212" s="320">
        <v>45804</v>
      </c>
      <c r="AD1212" s="319"/>
      <c r="AE1212" s="319"/>
      <c r="AF1212" s="319" t="s">
        <v>1633</v>
      </c>
      <c r="AG1212" s="319" t="s">
        <v>4203</v>
      </c>
      <c r="AH1212" s="319" t="s">
        <v>3642</v>
      </c>
      <c r="AI1212" s="319" t="s">
        <v>3643</v>
      </c>
      <c r="AJ1212" s="322">
        <v>1</v>
      </c>
      <c r="AK1212" s="319" t="s">
        <v>3661</v>
      </c>
      <c r="AL1212" s="323" t="s">
        <v>1877</v>
      </c>
      <c r="AM1212" s="319" t="s">
        <v>1633</v>
      </c>
      <c r="AN1212" s="319" t="s">
        <v>1633</v>
      </c>
      <c r="AO1212" s="319" t="s">
        <v>1633</v>
      </c>
      <c r="AP1212" s="183" t="s">
        <v>1880</v>
      </c>
      <c r="AQ1212" s="183" t="s">
        <v>2113</v>
      </c>
      <c r="AS1212" s="183" t="s">
        <v>1645</v>
      </c>
      <c r="AT1212" s="183" t="s">
        <v>1817</v>
      </c>
      <c r="AU1212" s="183" t="str">
        <f t="shared" si="38"/>
        <v>BP1</v>
      </c>
      <c r="AV1212" s="324">
        <f t="shared" si="39"/>
        <v>831350</v>
      </c>
    </row>
    <row r="1213" spans="1:48" x14ac:dyDescent="0.25">
      <c r="A1213" s="319" t="s">
        <v>1867</v>
      </c>
      <c r="B1213" s="319" t="s">
        <v>1838</v>
      </c>
      <c r="C1213" s="319" t="s">
        <v>1868</v>
      </c>
      <c r="D1213" s="319" t="s">
        <v>1712</v>
      </c>
      <c r="E1213" s="320">
        <v>45804</v>
      </c>
      <c r="F1213" s="319" t="s">
        <v>1633</v>
      </c>
      <c r="G1213" s="319" t="s">
        <v>4204</v>
      </c>
      <c r="H1213" s="319" t="s">
        <v>3657</v>
      </c>
      <c r="I1213" s="319" t="s">
        <v>4205</v>
      </c>
      <c r="J1213" s="319" t="s">
        <v>1633</v>
      </c>
      <c r="K1213" s="319" t="s">
        <v>1648</v>
      </c>
      <c r="L1213" s="320">
        <v>45790</v>
      </c>
      <c r="M1213" s="319" t="s">
        <v>4199</v>
      </c>
      <c r="N1213" s="319" t="s">
        <v>4206</v>
      </c>
      <c r="O1213" s="320"/>
      <c r="P1213" s="319" t="s">
        <v>3641</v>
      </c>
      <c r="Q1213" s="319" t="s">
        <v>1534</v>
      </c>
      <c r="R1213" s="322">
        <v>0</v>
      </c>
      <c r="S1213" s="319" t="s">
        <v>89</v>
      </c>
      <c r="T1213" s="321">
        <v>-0.01</v>
      </c>
      <c r="U1213" s="319" t="s">
        <v>328</v>
      </c>
      <c r="V1213" s="319" t="s">
        <v>93</v>
      </c>
      <c r="W1213" s="319" t="s">
        <v>1633</v>
      </c>
      <c r="X1213" s="319" t="s">
        <v>1633</v>
      </c>
      <c r="Y1213" s="319" t="s">
        <v>1633</v>
      </c>
      <c r="Z1213" s="319" t="s">
        <v>4207</v>
      </c>
      <c r="AA1213" s="319" t="s">
        <v>1874</v>
      </c>
      <c r="AB1213" s="319" t="s">
        <v>1633</v>
      </c>
      <c r="AC1213" s="320">
        <v>45804</v>
      </c>
      <c r="AD1213" s="319"/>
      <c r="AE1213" s="319"/>
      <c r="AF1213" s="319" t="s">
        <v>1633</v>
      </c>
      <c r="AG1213" s="319" t="s">
        <v>4199</v>
      </c>
      <c r="AH1213" s="319" t="s">
        <v>3642</v>
      </c>
      <c r="AI1213" s="319" t="s">
        <v>3643</v>
      </c>
      <c r="AJ1213" s="322">
        <v>-1</v>
      </c>
      <c r="AK1213" s="319" t="s">
        <v>3661</v>
      </c>
      <c r="AL1213" s="319" t="s">
        <v>1815</v>
      </c>
      <c r="AM1213" s="319" t="s">
        <v>1633</v>
      </c>
      <c r="AN1213" s="319" t="s">
        <v>1633</v>
      </c>
      <c r="AO1213" s="319" t="s">
        <v>1633</v>
      </c>
      <c r="AP1213" s="183" t="s">
        <v>1880</v>
      </c>
      <c r="AQ1213" s="183" t="s">
        <v>2113</v>
      </c>
      <c r="AS1213" s="183" t="s">
        <v>1645</v>
      </c>
      <c r="AT1213" s="183" t="s">
        <v>1817</v>
      </c>
      <c r="AU1213" s="183" t="str">
        <f t="shared" si="38"/>
        <v>BP1</v>
      </c>
      <c r="AV1213" s="324">
        <f t="shared" si="39"/>
        <v>0</v>
      </c>
    </row>
    <row r="1214" spans="1:48" x14ac:dyDescent="0.25">
      <c r="A1214" s="319" t="s">
        <v>1867</v>
      </c>
      <c r="B1214" s="319" t="s">
        <v>1838</v>
      </c>
      <c r="C1214" s="319" t="s">
        <v>1868</v>
      </c>
      <c r="D1214" s="319" t="s">
        <v>1712</v>
      </c>
      <c r="E1214" s="320">
        <v>45804</v>
      </c>
      <c r="F1214" s="319" t="s">
        <v>1633</v>
      </c>
      <c r="G1214" s="319" t="s">
        <v>4204</v>
      </c>
      <c r="H1214" s="319" t="s">
        <v>3657</v>
      </c>
      <c r="I1214" s="319" t="s">
        <v>4205</v>
      </c>
      <c r="J1214" s="319" t="s">
        <v>1633</v>
      </c>
      <c r="K1214" s="319" t="s">
        <v>1648</v>
      </c>
      <c r="L1214" s="320">
        <v>45790</v>
      </c>
      <c r="M1214" s="319" t="s">
        <v>4199</v>
      </c>
      <c r="N1214" s="319" t="s">
        <v>4206</v>
      </c>
      <c r="O1214" s="320"/>
      <c r="P1214" s="319" t="s">
        <v>3641</v>
      </c>
      <c r="Q1214" s="319" t="s">
        <v>1534</v>
      </c>
      <c r="R1214" s="322">
        <v>0</v>
      </c>
      <c r="S1214" s="319" t="s">
        <v>89</v>
      </c>
      <c r="T1214" s="321">
        <v>0.01</v>
      </c>
      <c r="U1214" s="319" t="s">
        <v>328</v>
      </c>
      <c r="V1214" s="319" t="s">
        <v>93</v>
      </c>
      <c r="W1214" s="319" t="s">
        <v>1633</v>
      </c>
      <c r="X1214" s="319" t="s">
        <v>1633</v>
      </c>
      <c r="Y1214" s="319" t="s">
        <v>1633</v>
      </c>
      <c r="Z1214" s="319" t="s">
        <v>4208</v>
      </c>
      <c r="AA1214" s="319" t="s">
        <v>1874</v>
      </c>
      <c r="AB1214" s="319" t="s">
        <v>1633</v>
      </c>
      <c r="AC1214" s="320">
        <v>45804</v>
      </c>
      <c r="AD1214" s="319"/>
      <c r="AE1214" s="319"/>
      <c r="AF1214" s="319" t="s">
        <v>1633</v>
      </c>
      <c r="AG1214" s="319" t="s">
        <v>4199</v>
      </c>
      <c r="AH1214" s="319" t="s">
        <v>3642</v>
      </c>
      <c r="AI1214" s="319" t="s">
        <v>3643</v>
      </c>
      <c r="AJ1214" s="322">
        <v>1</v>
      </c>
      <c r="AK1214" s="319" t="s">
        <v>3661</v>
      </c>
      <c r="AL1214" s="319" t="s">
        <v>1815</v>
      </c>
      <c r="AM1214" s="319" t="s">
        <v>1633</v>
      </c>
      <c r="AN1214" s="319" t="s">
        <v>1633</v>
      </c>
      <c r="AO1214" s="319" t="s">
        <v>1633</v>
      </c>
      <c r="AP1214" s="183" t="s">
        <v>1880</v>
      </c>
      <c r="AQ1214" s="183" t="s">
        <v>2113</v>
      </c>
      <c r="AS1214" s="183" t="s">
        <v>1645</v>
      </c>
      <c r="AT1214" s="183" t="s">
        <v>1817</v>
      </c>
      <c r="AU1214" s="183" t="str">
        <f t="shared" si="38"/>
        <v>BP1</v>
      </c>
      <c r="AV1214" s="324">
        <f t="shared" si="39"/>
        <v>0</v>
      </c>
    </row>
    <row r="1215" spans="1:48" x14ac:dyDescent="0.25">
      <c r="A1215" s="319" t="s">
        <v>1867</v>
      </c>
      <c r="B1215" s="319" t="s">
        <v>1838</v>
      </c>
      <c r="C1215" s="319" t="s">
        <v>1868</v>
      </c>
      <c r="D1215" s="319" t="s">
        <v>1882</v>
      </c>
      <c r="E1215" s="320">
        <v>45804</v>
      </c>
      <c r="F1215" s="319" t="s">
        <v>3002</v>
      </c>
      <c r="G1215" s="319" t="s">
        <v>1884</v>
      </c>
      <c r="H1215" s="319" t="s">
        <v>1582</v>
      </c>
      <c r="I1215" s="319" t="s">
        <v>3003</v>
      </c>
      <c r="J1215" s="319" t="s">
        <v>1633</v>
      </c>
      <c r="K1215" s="319" t="s">
        <v>1374</v>
      </c>
      <c r="L1215" s="320">
        <v>45804</v>
      </c>
      <c r="M1215" s="319" t="s">
        <v>1886</v>
      </c>
      <c r="N1215" s="319" t="s">
        <v>2594</v>
      </c>
      <c r="O1215" s="320"/>
      <c r="P1215" s="319" t="s">
        <v>3641</v>
      </c>
      <c r="Q1215" s="319" t="s">
        <v>1534</v>
      </c>
      <c r="R1215" s="322">
        <v>5189200</v>
      </c>
      <c r="S1215" s="319" t="s">
        <v>89</v>
      </c>
      <c r="T1215" s="321">
        <v>314.33</v>
      </c>
      <c r="U1215" s="319" t="s">
        <v>328</v>
      </c>
      <c r="V1215" s="319" t="s">
        <v>93</v>
      </c>
      <c r="W1215" s="319" t="s">
        <v>1633</v>
      </c>
      <c r="X1215" s="319" t="s">
        <v>1633</v>
      </c>
      <c r="Y1215" s="319" t="s">
        <v>1633</v>
      </c>
      <c r="Z1215" s="319" t="s">
        <v>1633</v>
      </c>
      <c r="AA1215" s="319" t="s">
        <v>1874</v>
      </c>
      <c r="AB1215" s="319" t="s">
        <v>1633</v>
      </c>
      <c r="AC1215" s="320">
        <v>45804</v>
      </c>
      <c r="AD1215" s="319"/>
      <c r="AE1215" s="319"/>
      <c r="AF1215" s="319" t="s">
        <v>1633</v>
      </c>
      <c r="AG1215" s="319" t="s">
        <v>1633</v>
      </c>
      <c r="AH1215" s="319" t="s">
        <v>3642</v>
      </c>
      <c r="AI1215" s="319" t="s">
        <v>3643</v>
      </c>
      <c r="AJ1215" s="325">
        <v>0</v>
      </c>
      <c r="AK1215" s="319" t="s">
        <v>1633</v>
      </c>
      <c r="AL1215" s="319" t="s">
        <v>1633</v>
      </c>
      <c r="AM1215" s="319" t="s">
        <v>1633</v>
      </c>
      <c r="AN1215" s="319" t="s">
        <v>1633</v>
      </c>
      <c r="AO1215" s="319" t="s">
        <v>1633</v>
      </c>
      <c r="AP1215" s="183" t="s">
        <v>1880</v>
      </c>
      <c r="AQ1215" s="183" t="s">
        <v>2113</v>
      </c>
      <c r="AS1215" s="183" t="s">
        <v>1640</v>
      </c>
      <c r="AT1215" s="183" t="s">
        <v>1817</v>
      </c>
      <c r="AU1215" s="183" t="str">
        <f t="shared" si="38"/>
        <v>BP1</v>
      </c>
      <c r="AV1215" s="324">
        <f t="shared" si="39"/>
        <v>5189200</v>
      </c>
    </row>
    <row r="1216" spans="1:48" x14ac:dyDescent="0.25">
      <c r="A1216" s="319" t="s">
        <v>1867</v>
      </c>
      <c r="B1216" s="319" t="s">
        <v>1838</v>
      </c>
      <c r="C1216" s="319" t="s">
        <v>1868</v>
      </c>
      <c r="D1216" s="319" t="s">
        <v>1882</v>
      </c>
      <c r="E1216" s="320">
        <v>45805</v>
      </c>
      <c r="F1216" s="319" t="s">
        <v>3004</v>
      </c>
      <c r="G1216" s="319" t="s">
        <v>1884</v>
      </c>
      <c r="H1216" s="319" t="s">
        <v>1577</v>
      </c>
      <c r="I1216" s="319" t="s">
        <v>3005</v>
      </c>
      <c r="J1216" s="319" t="s">
        <v>1633</v>
      </c>
      <c r="K1216" s="319" t="s">
        <v>1369</v>
      </c>
      <c r="L1216" s="320">
        <v>45805</v>
      </c>
      <c r="M1216" s="319" t="s">
        <v>1886</v>
      </c>
      <c r="N1216" s="319" t="s">
        <v>3006</v>
      </c>
      <c r="O1216" s="320"/>
      <c r="P1216" s="319" t="s">
        <v>3641</v>
      </c>
      <c r="Q1216" s="319" t="s">
        <v>1534</v>
      </c>
      <c r="R1216" s="322">
        <v>1005228</v>
      </c>
      <c r="S1216" s="319" t="s">
        <v>89</v>
      </c>
      <c r="T1216" s="321">
        <v>61.38</v>
      </c>
      <c r="U1216" s="319" t="s">
        <v>328</v>
      </c>
      <c r="V1216" s="319" t="s">
        <v>93</v>
      </c>
      <c r="W1216" s="319" t="s">
        <v>1633</v>
      </c>
      <c r="X1216" s="319" t="s">
        <v>1633</v>
      </c>
      <c r="Y1216" s="319" t="s">
        <v>1633</v>
      </c>
      <c r="Z1216" s="319" t="s">
        <v>1633</v>
      </c>
      <c r="AA1216" s="319" t="s">
        <v>1874</v>
      </c>
      <c r="AB1216" s="319" t="s">
        <v>1633</v>
      </c>
      <c r="AC1216" s="320">
        <v>45805</v>
      </c>
      <c r="AD1216" s="319"/>
      <c r="AE1216" s="319"/>
      <c r="AF1216" s="319" t="s">
        <v>1633</v>
      </c>
      <c r="AG1216" s="319" t="s">
        <v>1633</v>
      </c>
      <c r="AH1216" s="319" t="s">
        <v>3642</v>
      </c>
      <c r="AI1216" s="319" t="s">
        <v>3643</v>
      </c>
      <c r="AJ1216" s="325">
        <v>0</v>
      </c>
      <c r="AK1216" s="319" t="s">
        <v>1633</v>
      </c>
      <c r="AL1216" s="319" t="s">
        <v>1633</v>
      </c>
      <c r="AM1216" s="319" t="s">
        <v>1633</v>
      </c>
      <c r="AN1216" s="319" t="s">
        <v>1633</v>
      </c>
      <c r="AO1216" s="319" t="s">
        <v>1633</v>
      </c>
      <c r="AP1216" s="183" t="s">
        <v>1880</v>
      </c>
      <c r="AQ1216" s="183" t="s">
        <v>2113</v>
      </c>
      <c r="AS1216" s="183" t="s">
        <v>1636</v>
      </c>
      <c r="AT1216" s="183" t="s">
        <v>1817</v>
      </c>
      <c r="AU1216" s="183" t="str">
        <f t="shared" si="38"/>
        <v>BP1</v>
      </c>
      <c r="AV1216" s="324">
        <f t="shared" si="39"/>
        <v>1005228</v>
      </c>
    </row>
    <row r="1217" spans="1:48" x14ac:dyDescent="0.25">
      <c r="A1217" s="319" t="s">
        <v>1867</v>
      </c>
      <c r="B1217" s="319" t="s">
        <v>1838</v>
      </c>
      <c r="C1217" s="319" t="s">
        <v>1868</v>
      </c>
      <c r="D1217" s="319" t="s">
        <v>1882</v>
      </c>
      <c r="E1217" s="320">
        <v>45805</v>
      </c>
      <c r="F1217" s="319" t="s">
        <v>3007</v>
      </c>
      <c r="G1217" s="319" t="s">
        <v>1884</v>
      </c>
      <c r="H1217" s="319" t="s">
        <v>1577</v>
      </c>
      <c r="I1217" s="319" t="s">
        <v>3008</v>
      </c>
      <c r="J1217" s="319" t="s">
        <v>1633</v>
      </c>
      <c r="K1217" s="319" t="s">
        <v>1369</v>
      </c>
      <c r="L1217" s="320">
        <v>45805</v>
      </c>
      <c r="M1217" s="319" t="s">
        <v>1886</v>
      </c>
      <c r="N1217" s="319" t="s">
        <v>3009</v>
      </c>
      <c r="O1217" s="320"/>
      <c r="P1217" s="319" t="s">
        <v>3641</v>
      </c>
      <c r="Q1217" s="319" t="s">
        <v>1534</v>
      </c>
      <c r="R1217" s="322">
        <v>55846</v>
      </c>
      <c r="S1217" s="319" t="s">
        <v>89</v>
      </c>
      <c r="T1217" s="321">
        <v>3.41</v>
      </c>
      <c r="U1217" s="319" t="s">
        <v>328</v>
      </c>
      <c r="V1217" s="319" t="s">
        <v>93</v>
      </c>
      <c r="W1217" s="319" t="s">
        <v>1633</v>
      </c>
      <c r="X1217" s="319" t="s">
        <v>1633</v>
      </c>
      <c r="Y1217" s="319" t="s">
        <v>1633</v>
      </c>
      <c r="Z1217" s="319" t="s">
        <v>1633</v>
      </c>
      <c r="AA1217" s="319" t="s">
        <v>1874</v>
      </c>
      <c r="AB1217" s="319" t="s">
        <v>1633</v>
      </c>
      <c r="AC1217" s="320">
        <v>45805</v>
      </c>
      <c r="AD1217" s="319"/>
      <c r="AE1217" s="319"/>
      <c r="AF1217" s="319" t="s">
        <v>1633</v>
      </c>
      <c r="AG1217" s="319" t="s">
        <v>1633</v>
      </c>
      <c r="AH1217" s="319" t="s">
        <v>3642</v>
      </c>
      <c r="AI1217" s="319" t="s">
        <v>3643</v>
      </c>
      <c r="AJ1217" s="325">
        <v>0</v>
      </c>
      <c r="AK1217" s="319" t="s">
        <v>1633</v>
      </c>
      <c r="AL1217" s="319" t="s">
        <v>1633</v>
      </c>
      <c r="AM1217" s="319" t="s">
        <v>1633</v>
      </c>
      <c r="AN1217" s="319" t="s">
        <v>1633</v>
      </c>
      <c r="AO1217" s="319" t="s">
        <v>1633</v>
      </c>
      <c r="AP1217" s="183" t="s">
        <v>1880</v>
      </c>
      <c r="AQ1217" s="183" t="s">
        <v>2113</v>
      </c>
      <c r="AS1217" s="183" t="s">
        <v>1636</v>
      </c>
      <c r="AT1217" s="183" t="s">
        <v>1817</v>
      </c>
      <c r="AU1217" s="183" t="str">
        <f t="shared" si="38"/>
        <v>BP1</v>
      </c>
      <c r="AV1217" s="324">
        <f t="shared" si="39"/>
        <v>55846</v>
      </c>
    </row>
    <row r="1218" spans="1:48" x14ac:dyDescent="0.25">
      <c r="A1218" s="319" t="s">
        <v>1867</v>
      </c>
      <c r="B1218" s="319" t="s">
        <v>1838</v>
      </c>
      <c r="C1218" s="319" t="s">
        <v>1868</v>
      </c>
      <c r="D1218" s="319" t="s">
        <v>1869</v>
      </c>
      <c r="E1218" s="320">
        <v>45805</v>
      </c>
      <c r="F1218" s="319" t="s">
        <v>4209</v>
      </c>
      <c r="G1218" s="319" t="s">
        <v>1633</v>
      </c>
      <c r="H1218" s="319" t="s">
        <v>3280</v>
      </c>
      <c r="I1218" s="319" t="s">
        <v>4210</v>
      </c>
      <c r="J1218" s="319" t="s">
        <v>1633</v>
      </c>
      <c r="K1218" s="319" t="s">
        <v>644</v>
      </c>
      <c r="L1218" s="320">
        <v>45805</v>
      </c>
      <c r="M1218" s="319" t="s">
        <v>3012</v>
      </c>
      <c r="N1218" s="319" t="s">
        <v>1633</v>
      </c>
      <c r="O1218" s="320"/>
      <c r="P1218" s="319" t="s">
        <v>3641</v>
      </c>
      <c r="Q1218" s="319" t="s">
        <v>89</v>
      </c>
      <c r="R1218" s="321">
        <v>865.18</v>
      </c>
      <c r="S1218" s="319" t="s">
        <v>89</v>
      </c>
      <c r="T1218" s="321">
        <v>865.18</v>
      </c>
      <c r="U1218" s="319" t="s">
        <v>328</v>
      </c>
      <c r="V1218" s="319" t="s">
        <v>93</v>
      </c>
      <c r="W1218" s="319" t="s">
        <v>1633</v>
      </c>
      <c r="X1218" s="319" t="s">
        <v>1633</v>
      </c>
      <c r="Y1218" s="319" t="s">
        <v>1633</v>
      </c>
      <c r="Z1218" s="319" t="s">
        <v>1633</v>
      </c>
      <c r="AA1218" s="319" t="s">
        <v>1874</v>
      </c>
      <c r="AB1218" s="319" t="s">
        <v>1633</v>
      </c>
      <c r="AC1218" s="320">
        <v>45805</v>
      </c>
      <c r="AD1218" s="319"/>
      <c r="AE1218" s="319"/>
      <c r="AF1218" s="319" t="s">
        <v>1633</v>
      </c>
      <c r="AG1218" s="319" t="s">
        <v>1633</v>
      </c>
      <c r="AH1218" s="319" t="s">
        <v>3642</v>
      </c>
      <c r="AI1218" s="319" t="s">
        <v>3643</v>
      </c>
      <c r="AJ1218" s="322">
        <v>3</v>
      </c>
      <c r="AK1218" s="319" t="s">
        <v>1709</v>
      </c>
      <c r="AL1218" s="323" t="s">
        <v>1877</v>
      </c>
      <c r="AM1218" s="319" t="s">
        <v>3390</v>
      </c>
      <c r="AN1218" s="319" t="s">
        <v>3391</v>
      </c>
      <c r="AO1218" s="319" t="s">
        <v>1633</v>
      </c>
      <c r="AP1218" s="183" t="s">
        <v>1880</v>
      </c>
      <c r="AQ1218" s="183" t="s">
        <v>2113</v>
      </c>
      <c r="AS1218" s="183" t="s">
        <v>1641</v>
      </c>
      <c r="AT1218" s="183" t="s">
        <v>1817</v>
      </c>
      <c r="AU1218" s="183" t="str">
        <f t="shared" si="38"/>
        <v>BP1</v>
      </c>
      <c r="AV1218" s="324">
        <f t="shared" si="39"/>
        <v>14275470</v>
      </c>
    </row>
    <row r="1219" spans="1:48" x14ac:dyDescent="0.25">
      <c r="A1219" s="319" t="s">
        <v>1867</v>
      </c>
      <c r="B1219" s="319" t="s">
        <v>1838</v>
      </c>
      <c r="C1219" s="319" t="s">
        <v>1868</v>
      </c>
      <c r="D1219" s="319" t="s">
        <v>1888</v>
      </c>
      <c r="E1219" s="320">
        <v>45805</v>
      </c>
      <c r="F1219" s="319" t="s">
        <v>4211</v>
      </c>
      <c r="G1219" s="319" t="s">
        <v>1633</v>
      </c>
      <c r="H1219" s="319" t="s">
        <v>3259</v>
      </c>
      <c r="I1219" s="319" t="s">
        <v>3011</v>
      </c>
      <c r="J1219" s="319" t="s">
        <v>1633</v>
      </c>
      <c r="K1219" s="319" t="s">
        <v>448</v>
      </c>
      <c r="L1219" s="320">
        <v>45805</v>
      </c>
      <c r="M1219" s="319" t="s">
        <v>3012</v>
      </c>
      <c r="N1219" s="319" t="s">
        <v>3013</v>
      </c>
      <c r="O1219" s="320"/>
      <c r="P1219" s="319" t="s">
        <v>3641</v>
      </c>
      <c r="Q1219" s="319" t="s">
        <v>1534</v>
      </c>
      <c r="R1219" s="322">
        <v>3953397</v>
      </c>
      <c r="S1219" s="319" t="s">
        <v>89</v>
      </c>
      <c r="T1219" s="321">
        <v>241.41</v>
      </c>
      <c r="U1219" s="319" t="s">
        <v>328</v>
      </c>
      <c r="V1219" s="319" t="s">
        <v>93</v>
      </c>
      <c r="W1219" s="319" t="s">
        <v>1633</v>
      </c>
      <c r="X1219" s="319" t="s">
        <v>1633</v>
      </c>
      <c r="Y1219" s="319" t="s">
        <v>1633</v>
      </c>
      <c r="Z1219" s="319" t="s">
        <v>1633</v>
      </c>
      <c r="AA1219" s="319" t="s">
        <v>1874</v>
      </c>
      <c r="AB1219" s="319" t="s">
        <v>1633</v>
      </c>
      <c r="AC1219" s="320">
        <v>45805</v>
      </c>
      <c r="AD1219" s="319"/>
      <c r="AE1219" s="319"/>
      <c r="AF1219" s="319" t="s">
        <v>1633</v>
      </c>
      <c r="AG1219" s="319" t="s">
        <v>3014</v>
      </c>
      <c r="AH1219" s="319" t="s">
        <v>3642</v>
      </c>
      <c r="AI1219" s="319" t="s">
        <v>3643</v>
      </c>
      <c r="AJ1219" s="322">
        <v>1</v>
      </c>
      <c r="AK1219" s="319" t="s">
        <v>2398</v>
      </c>
      <c r="AL1219" s="323" t="s">
        <v>1877</v>
      </c>
      <c r="AM1219" s="319" t="s">
        <v>1633</v>
      </c>
      <c r="AN1219" s="319" t="s">
        <v>1633</v>
      </c>
      <c r="AO1219" s="319" t="s">
        <v>1633</v>
      </c>
      <c r="AP1219" s="183" t="s">
        <v>1880</v>
      </c>
      <c r="AQ1219" s="183" t="s">
        <v>2113</v>
      </c>
      <c r="AS1219" s="183" t="s">
        <v>448</v>
      </c>
      <c r="AT1219" s="183" t="s">
        <v>1817</v>
      </c>
      <c r="AU1219" s="183" t="str">
        <f t="shared" si="38"/>
        <v>BP1</v>
      </c>
      <c r="AV1219" s="324">
        <f t="shared" si="39"/>
        <v>3953397</v>
      </c>
    </row>
    <row r="1220" spans="1:48" x14ac:dyDescent="0.25">
      <c r="A1220" s="319" t="s">
        <v>1867</v>
      </c>
      <c r="B1220" s="319" t="s">
        <v>1838</v>
      </c>
      <c r="C1220" s="319" t="s">
        <v>1868</v>
      </c>
      <c r="D1220" s="319" t="s">
        <v>1888</v>
      </c>
      <c r="E1220" s="320">
        <v>45805</v>
      </c>
      <c r="F1220" s="319" t="s">
        <v>4212</v>
      </c>
      <c r="G1220" s="319" t="s">
        <v>1633</v>
      </c>
      <c r="H1220" s="319" t="s">
        <v>3259</v>
      </c>
      <c r="I1220" s="319" t="s">
        <v>3016</v>
      </c>
      <c r="J1220" s="319" t="s">
        <v>1633</v>
      </c>
      <c r="K1220" s="319" t="s">
        <v>448</v>
      </c>
      <c r="L1220" s="320">
        <v>45805</v>
      </c>
      <c r="M1220" s="319" t="s">
        <v>3012</v>
      </c>
      <c r="N1220" s="319" t="s">
        <v>3013</v>
      </c>
      <c r="O1220" s="320"/>
      <c r="P1220" s="319" t="s">
        <v>3641</v>
      </c>
      <c r="Q1220" s="319" t="s">
        <v>1534</v>
      </c>
      <c r="R1220" s="322">
        <v>118602</v>
      </c>
      <c r="S1220" s="319" t="s">
        <v>89</v>
      </c>
      <c r="T1220" s="321">
        <v>7.24</v>
      </c>
      <c r="U1220" s="319" t="s">
        <v>328</v>
      </c>
      <c r="V1220" s="319" t="s">
        <v>93</v>
      </c>
      <c r="W1220" s="319" t="s">
        <v>1633</v>
      </c>
      <c r="X1220" s="319" t="s">
        <v>1633</v>
      </c>
      <c r="Y1220" s="319" t="s">
        <v>1633</v>
      </c>
      <c r="Z1220" s="319" t="s">
        <v>1633</v>
      </c>
      <c r="AA1220" s="319" t="s">
        <v>1874</v>
      </c>
      <c r="AB1220" s="319" t="s">
        <v>1633</v>
      </c>
      <c r="AC1220" s="320">
        <v>45805</v>
      </c>
      <c r="AD1220" s="319"/>
      <c r="AE1220" s="319"/>
      <c r="AF1220" s="319" t="s">
        <v>1633</v>
      </c>
      <c r="AG1220" s="319" t="s">
        <v>3014</v>
      </c>
      <c r="AH1220" s="319" t="s">
        <v>3642</v>
      </c>
      <c r="AI1220" s="319" t="s">
        <v>3643</v>
      </c>
      <c r="AJ1220" s="322">
        <v>1</v>
      </c>
      <c r="AK1220" s="319" t="s">
        <v>2398</v>
      </c>
      <c r="AL1220" s="323" t="s">
        <v>1877</v>
      </c>
      <c r="AM1220" s="319" t="s">
        <v>1633</v>
      </c>
      <c r="AN1220" s="319" t="s">
        <v>1633</v>
      </c>
      <c r="AO1220" s="319" t="s">
        <v>1633</v>
      </c>
      <c r="AP1220" s="183" t="s">
        <v>1880</v>
      </c>
      <c r="AQ1220" s="183" t="s">
        <v>2113</v>
      </c>
      <c r="AS1220" s="183" t="s">
        <v>448</v>
      </c>
      <c r="AT1220" s="183" t="s">
        <v>1817</v>
      </c>
      <c r="AU1220" s="183" t="str">
        <f t="shared" si="38"/>
        <v>BP1</v>
      </c>
      <c r="AV1220" s="324">
        <f t="shared" si="39"/>
        <v>118602</v>
      </c>
    </row>
    <row r="1221" spans="1:48" x14ac:dyDescent="0.25">
      <c r="A1221" s="319" t="s">
        <v>1867</v>
      </c>
      <c r="B1221" s="319" t="s">
        <v>1838</v>
      </c>
      <c r="C1221" s="319" t="s">
        <v>1868</v>
      </c>
      <c r="D1221" s="319" t="s">
        <v>1888</v>
      </c>
      <c r="E1221" s="320">
        <v>45807</v>
      </c>
      <c r="F1221" s="319" t="s">
        <v>3656</v>
      </c>
      <c r="G1221" s="319" t="s">
        <v>1633</v>
      </c>
      <c r="H1221" s="319" t="s">
        <v>3657</v>
      </c>
      <c r="I1221" s="319" t="s">
        <v>4213</v>
      </c>
      <c r="J1221" s="319" t="s">
        <v>1633</v>
      </c>
      <c r="K1221" s="319" t="s">
        <v>1648</v>
      </c>
      <c r="L1221" s="320">
        <v>45807</v>
      </c>
      <c r="M1221" s="319" t="s">
        <v>3018</v>
      </c>
      <c r="N1221" s="319" t="s">
        <v>4214</v>
      </c>
      <c r="O1221" s="320"/>
      <c r="P1221" s="319" t="s">
        <v>3641</v>
      </c>
      <c r="Q1221" s="319" t="s">
        <v>1534</v>
      </c>
      <c r="R1221" s="322">
        <v>483176</v>
      </c>
      <c r="S1221" s="319" t="s">
        <v>89</v>
      </c>
      <c r="T1221" s="321">
        <v>29.51</v>
      </c>
      <c r="U1221" s="319" t="s">
        <v>328</v>
      </c>
      <c r="V1221" s="319" t="s">
        <v>93</v>
      </c>
      <c r="W1221" s="319" t="s">
        <v>1633</v>
      </c>
      <c r="X1221" s="319" t="s">
        <v>1633</v>
      </c>
      <c r="Y1221" s="319" t="s">
        <v>1633</v>
      </c>
      <c r="Z1221" s="319" t="s">
        <v>1633</v>
      </c>
      <c r="AA1221" s="319" t="s">
        <v>1874</v>
      </c>
      <c r="AB1221" s="319" t="s">
        <v>1633</v>
      </c>
      <c r="AC1221" s="320">
        <v>45807</v>
      </c>
      <c r="AD1221" s="319"/>
      <c r="AE1221" s="319"/>
      <c r="AF1221" s="319" t="s">
        <v>1633</v>
      </c>
      <c r="AG1221" s="319" t="s">
        <v>4215</v>
      </c>
      <c r="AH1221" s="319" t="s">
        <v>3642</v>
      </c>
      <c r="AI1221" s="319" t="s">
        <v>3643</v>
      </c>
      <c r="AJ1221" s="322">
        <v>1</v>
      </c>
      <c r="AK1221" s="319" t="s">
        <v>3661</v>
      </c>
      <c r="AL1221" s="323" t="s">
        <v>1877</v>
      </c>
      <c r="AM1221" s="319" t="s">
        <v>1633</v>
      </c>
      <c r="AN1221" s="319" t="s">
        <v>1633</v>
      </c>
      <c r="AO1221" s="319" t="s">
        <v>1633</v>
      </c>
      <c r="AP1221" s="183" t="s">
        <v>1880</v>
      </c>
      <c r="AQ1221" s="183" t="s">
        <v>2113</v>
      </c>
      <c r="AS1221" s="183" t="s">
        <v>1645</v>
      </c>
      <c r="AT1221" s="183" t="s">
        <v>1817</v>
      </c>
      <c r="AU1221" s="183" t="str">
        <f t="shared" si="38"/>
        <v>BP1</v>
      </c>
      <c r="AV1221" s="324">
        <f t="shared" si="39"/>
        <v>483176</v>
      </c>
    </row>
    <row r="1222" spans="1:48" x14ac:dyDescent="0.25">
      <c r="A1222" s="319" t="s">
        <v>1867</v>
      </c>
      <c r="B1222" s="319" t="s">
        <v>1838</v>
      </c>
      <c r="C1222" s="319" t="s">
        <v>1868</v>
      </c>
      <c r="D1222" s="319" t="s">
        <v>1888</v>
      </c>
      <c r="E1222" s="320">
        <v>45807</v>
      </c>
      <c r="F1222" s="319" t="s">
        <v>1633</v>
      </c>
      <c r="G1222" s="319" t="s">
        <v>1633</v>
      </c>
      <c r="H1222" s="319" t="s">
        <v>3240</v>
      </c>
      <c r="I1222" s="319" t="s">
        <v>4216</v>
      </c>
      <c r="J1222" s="319" t="s">
        <v>1633</v>
      </c>
      <c r="K1222" s="319" t="s">
        <v>454</v>
      </c>
      <c r="L1222" s="320">
        <v>45807</v>
      </c>
      <c r="M1222" s="319" t="s">
        <v>3018</v>
      </c>
      <c r="N1222" s="319" t="s">
        <v>3019</v>
      </c>
      <c r="O1222" s="320"/>
      <c r="P1222" s="319" t="s">
        <v>3641</v>
      </c>
      <c r="Q1222" s="319" t="s">
        <v>1534</v>
      </c>
      <c r="R1222" s="322">
        <v>21500000</v>
      </c>
      <c r="S1222" s="319" t="s">
        <v>89</v>
      </c>
      <c r="T1222" s="321">
        <v>1312.9</v>
      </c>
      <c r="U1222" s="319" t="s">
        <v>328</v>
      </c>
      <c r="V1222" s="319" t="s">
        <v>93</v>
      </c>
      <c r="W1222" s="319" t="s">
        <v>1633</v>
      </c>
      <c r="X1222" s="319" t="s">
        <v>1633</v>
      </c>
      <c r="Y1222" s="319" t="s">
        <v>1633</v>
      </c>
      <c r="Z1222" s="319" t="s">
        <v>1633</v>
      </c>
      <c r="AA1222" s="319" t="s">
        <v>1874</v>
      </c>
      <c r="AB1222" s="319" t="s">
        <v>1633</v>
      </c>
      <c r="AC1222" s="320">
        <v>45807</v>
      </c>
      <c r="AD1222" s="319"/>
      <c r="AE1222" s="319"/>
      <c r="AF1222" s="319" t="s">
        <v>1633</v>
      </c>
      <c r="AG1222" s="319" t="s">
        <v>3020</v>
      </c>
      <c r="AH1222" s="319" t="s">
        <v>3642</v>
      </c>
      <c r="AI1222" s="319" t="s">
        <v>3643</v>
      </c>
      <c r="AJ1222" s="322">
        <v>100</v>
      </c>
      <c r="AK1222" s="319" t="s">
        <v>1980</v>
      </c>
      <c r="AL1222" s="323" t="s">
        <v>1877</v>
      </c>
      <c r="AM1222" s="319" t="s">
        <v>1633</v>
      </c>
      <c r="AN1222" s="319" t="s">
        <v>1633</v>
      </c>
      <c r="AO1222" s="319" t="s">
        <v>1633</v>
      </c>
      <c r="AP1222" s="183" t="s">
        <v>1880</v>
      </c>
      <c r="AQ1222" s="183" t="s">
        <v>2113</v>
      </c>
      <c r="AS1222" s="183" t="s">
        <v>1641</v>
      </c>
      <c r="AT1222" s="183" t="s">
        <v>1817</v>
      </c>
      <c r="AU1222" s="183" t="str">
        <f t="shared" si="38"/>
        <v>BP1</v>
      </c>
      <c r="AV1222" s="324">
        <f t="shared" si="39"/>
        <v>21500000</v>
      </c>
    </row>
    <row r="1223" spans="1:48" x14ac:dyDescent="0.25">
      <c r="A1223" s="319" t="s">
        <v>1867</v>
      </c>
      <c r="B1223" s="319" t="s">
        <v>1838</v>
      </c>
      <c r="C1223" s="319" t="s">
        <v>1868</v>
      </c>
      <c r="D1223" s="319" t="s">
        <v>1888</v>
      </c>
      <c r="E1223" s="320">
        <v>45807</v>
      </c>
      <c r="F1223" s="319" t="s">
        <v>1633</v>
      </c>
      <c r="G1223" s="319" t="s">
        <v>1633</v>
      </c>
      <c r="H1223" s="319" t="s">
        <v>3240</v>
      </c>
      <c r="I1223" s="319" t="s">
        <v>4216</v>
      </c>
      <c r="J1223" s="319" t="s">
        <v>1633</v>
      </c>
      <c r="K1223" s="319" t="s">
        <v>454</v>
      </c>
      <c r="L1223" s="320">
        <v>45807</v>
      </c>
      <c r="M1223" s="319" t="s">
        <v>3018</v>
      </c>
      <c r="N1223" s="319" t="s">
        <v>3019</v>
      </c>
      <c r="O1223" s="320"/>
      <c r="P1223" s="319" t="s">
        <v>3641</v>
      </c>
      <c r="Q1223" s="319" t="s">
        <v>1534</v>
      </c>
      <c r="R1223" s="322">
        <v>104000</v>
      </c>
      <c r="S1223" s="319" t="s">
        <v>89</v>
      </c>
      <c r="T1223" s="321">
        <v>6.35</v>
      </c>
      <c r="U1223" s="319" t="s">
        <v>328</v>
      </c>
      <c r="V1223" s="319" t="s">
        <v>93</v>
      </c>
      <c r="W1223" s="319" t="s">
        <v>1633</v>
      </c>
      <c r="X1223" s="319" t="s">
        <v>1633</v>
      </c>
      <c r="Y1223" s="319" t="s">
        <v>1633</v>
      </c>
      <c r="Z1223" s="319" t="s">
        <v>1633</v>
      </c>
      <c r="AA1223" s="319" t="s">
        <v>1874</v>
      </c>
      <c r="AB1223" s="319" t="s">
        <v>1633</v>
      </c>
      <c r="AC1223" s="320">
        <v>45807</v>
      </c>
      <c r="AD1223" s="319"/>
      <c r="AE1223" s="319"/>
      <c r="AF1223" s="319" t="s">
        <v>1633</v>
      </c>
      <c r="AG1223" s="319" t="s">
        <v>3020</v>
      </c>
      <c r="AH1223" s="319" t="s">
        <v>3642</v>
      </c>
      <c r="AI1223" s="319" t="s">
        <v>3643</v>
      </c>
      <c r="AJ1223" s="322">
        <v>80</v>
      </c>
      <c r="AK1223" s="319" t="s">
        <v>1709</v>
      </c>
      <c r="AL1223" s="323" t="s">
        <v>1877</v>
      </c>
      <c r="AM1223" s="319" t="s">
        <v>1633</v>
      </c>
      <c r="AN1223" s="319" t="s">
        <v>1633</v>
      </c>
      <c r="AO1223" s="319" t="s">
        <v>1633</v>
      </c>
      <c r="AP1223" s="183" t="s">
        <v>1880</v>
      </c>
      <c r="AQ1223" s="183" t="s">
        <v>2113</v>
      </c>
      <c r="AS1223" s="183" t="s">
        <v>1641</v>
      </c>
      <c r="AT1223" s="183" t="s">
        <v>1817</v>
      </c>
      <c r="AU1223" s="183" t="str">
        <f t="shared" si="38"/>
        <v>BP1</v>
      </c>
      <c r="AV1223" s="324">
        <f t="shared" si="39"/>
        <v>104000</v>
      </c>
    </row>
    <row r="1224" spans="1:48" x14ac:dyDescent="0.25">
      <c r="A1224" s="319" t="s">
        <v>1867</v>
      </c>
      <c r="B1224" s="319" t="s">
        <v>1838</v>
      </c>
      <c r="C1224" s="319" t="s">
        <v>1868</v>
      </c>
      <c r="D1224" s="319" t="s">
        <v>1888</v>
      </c>
      <c r="E1224" s="320">
        <v>45807</v>
      </c>
      <c r="F1224" s="319" t="s">
        <v>1633</v>
      </c>
      <c r="G1224" s="319" t="s">
        <v>1633</v>
      </c>
      <c r="H1224" s="319" t="s">
        <v>3240</v>
      </c>
      <c r="I1224" s="319" t="s">
        <v>4216</v>
      </c>
      <c r="J1224" s="319" t="s">
        <v>1633</v>
      </c>
      <c r="K1224" s="319" t="s">
        <v>454</v>
      </c>
      <c r="L1224" s="320">
        <v>45807</v>
      </c>
      <c r="M1224" s="319" t="s">
        <v>3018</v>
      </c>
      <c r="N1224" s="319" t="s">
        <v>3019</v>
      </c>
      <c r="O1224" s="320"/>
      <c r="P1224" s="319" t="s">
        <v>3641</v>
      </c>
      <c r="Q1224" s="319" t="s">
        <v>1534</v>
      </c>
      <c r="R1224" s="322">
        <v>1100000</v>
      </c>
      <c r="S1224" s="319" t="s">
        <v>89</v>
      </c>
      <c r="T1224" s="321">
        <v>67.17</v>
      </c>
      <c r="U1224" s="319" t="s">
        <v>328</v>
      </c>
      <c r="V1224" s="319" t="s">
        <v>93</v>
      </c>
      <c r="W1224" s="319" t="s">
        <v>1633</v>
      </c>
      <c r="X1224" s="319" t="s">
        <v>1633</v>
      </c>
      <c r="Y1224" s="319" t="s">
        <v>1633</v>
      </c>
      <c r="Z1224" s="319" t="s">
        <v>1633</v>
      </c>
      <c r="AA1224" s="319" t="s">
        <v>1874</v>
      </c>
      <c r="AB1224" s="319" t="s">
        <v>1633</v>
      </c>
      <c r="AC1224" s="320">
        <v>45807</v>
      </c>
      <c r="AD1224" s="319"/>
      <c r="AE1224" s="319"/>
      <c r="AF1224" s="319" t="s">
        <v>1633</v>
      </c>
      <c r="AG1224" s="319" t="s">
        <v>3020</v>
      </c>
      <c r="AH1224" s="319" t="s">
        <v>3642</v>
      </c>
      <c r="AI1224" s="319" t="s">
        <v>3643</v>
      </c>
      <c r="AJ1224" s="322">
        <v>10</v>
      </c>
      <c r="AK1224" s="319" t="s">
        <v>1935</v>
      </c>
      <c r="AL1224" s="323" t="s">
        <v>1877</v>
      </c>
      <c r="AM1224" s="319" t="s">
        <v>1633</v>
      </c>
      <c r="AN1224" s="319" t="s">
        <v>1633</v>
      </c>
      <c r="AO1224" s="319" t="s">
        <v>1633</v>
      </c>
      <c r="AP1224" s="183" t="s">
        <v>1880</v>
      </c>
      <c r="AQ1224" s="183" t="s">
        <v>2113</v>
      </c>
      <c r="AS1224" s="183" t="s">
        <v>1641</v>
      </c>
      <c r="AT1224" s="183" t="s">
        <v>1817</v>
      </c>
      <c r="AU1224" s="183" t="str">
        <f t="shared" si="38"/>
        <v>BP1</v>
      </c>
      <c r="AV1224" s="324">
        <f t="shared" si="39"/>
        <v>1100000</v>
      </c>
    </row>
    <row r="1225" spans="1:48" x14ac:dyDescent="0.25">
      <c r="A1225" s="319" t="s">
        <v>1867</v>
      </c>
      <c r="B1225" s="319" t="s">
        <v>1838</v>
      </c>
      <c r="C1225" s="319" t="s">
        <v>1868</v>
      </c>
      <c r="D1225" s="319" t="s">
        <v>1888</v>
      </c>
      <c r="E1225" s="320">
        <v>45807</v>
      </c>
      <c r="F1225" s="319" t="s">
        <v>1633</v>
      </c>
      <c r="G1225" s="319" t="s">
        <v>1633</v>
      </c>
      <c r="H1225" s="319" t="s">
        <v>3240</v>
      </c>
      <c r="I1225" s="319" t="s">
        <v>4216</v>
      </c>
      <c r="J1225" s="319" t="s">
        <v>1633</v>
      </c>
      <c r="K1225" s="319" t="s">
        <v>454</v>
      </c>
      <c r="L1225" s="320">
        <v>45807</v>
      </c>
      <c r="M1225" s="319" t="s">
        <v>3018</v>
      </c>
      <c r="N1225" s="319" t="s">
        <v>3019</v>
      </c>
      <c r="O1225" s="320"/>
      <c r="P1225" s="319" t="s">
        <v>3641</v>
      </c>
      <c r="Q1225" s="319" t="s">
        <v>1534</v>
      </c>
      <c r="R1225" s="322">
        <v>525000</v>
      </c>
      <c r="S1225" s="319" t="s">
        <v>89</v>
      </c>
      <c r="T1225" s="321">
        <v>32.06</v>
      </c>
      <c r="U1225" s="319" t="s">
        <v>328</v>
      </c>
      <c r="V1225" s="319" t="s">
        <v>93</v>
      </c>
      <c r="W1225" s="319" t="s">
        <v>1633</v>
      </c>
      <c r="X1225" s="319" t="s">
        <v>1633</v>
      </c>
      <c r="Y1225" s="319" t="s">
        <v>1633</v>
      </c>
      <c r="Z1225" s="319" t="s">
        <v>1633</v>
      </c>
      <c r="AA1225" s="319" t="s">
        <v>1874</v>
      </c>
      <c r="AB1225" s="319" t="s">
        <v>1633</v>
      </c>
      <c r="AC1225" s="320">
        <v>45807</v>
      </c>
      <c r="AD1225" s="319"/>
      <c r="AE1225" s="319"/>
      <c r="AF1225" s="319" t="s">
        <v>1633</v>
      </c>
      <c r="AG1225" s="319" t="s">
        <v>3020</v>
      </c>
      <c r="AH1225" s="319" t="s">
        <v>3642</v>
      </c>
      <c r="AI1225" s="319" t="s">
        <v>3643</v>
      </c>
      <c r="AJ1225" s="322">
        <v>1</v>
      </c>
      <c r="AK1225" s="319" t="s">
        <v>2039</v>
      </c>
      <c r="AL1225" s="323" t="s">
        <v>1877</v>
      </c>
      <c r="AM1225" s="319" t="s">
        <v>1633</v>
      </c>
      <c r="AN1225" s="319" t="s">
        <v>1633</v>
      </c>
      <c r="AO1225" s="319" t="s">
        <v>1633</v>
      </c>
      <c r="AP1225" s="183" t="s">
        <v>1880</v>
      </c>
      <c r="AQ1225" s="183" t="s">
        <v>2113</v>
      </c>
      <c r="AS1225" s="183" t="s">
        <v>1641</v>
      </c>
      <c r="AT1225" s="183" t="s">
        <v>1817</v>
      </c>
      <c r="AU1225" s="183" t="str">
        <f t="shared" si="38"/>
        <v>BP1</v>
      </c>
      <c r="AV1225" s="324">
        <f t="shared" si="39"/>
        <v>525000</v>
      </c>
    </row>
    <row r="1226" spans="1:48" x14ac:dyDescent="0.25">
      <c r="A1226" s="319" t="s">
        <v>1867</v>
      </c>
      <c r="B1226" s="319" t="s">
        <v>1838</v>
      </c>
      <c r="C1226" s="319" t="s">
        <v>1868</v>
      </c>
      <c r="D1226" s="319" t="s">
        <v>1888</v>
      </c>
      <c r="E1226" s="320">
        <v>45807</v>
      </c>
      <c r="F1226" s="319" t="s">
        <v>1633</v>
      </c>
      <c r="G1226" s="319" t="s">
        <v>1633</v>
      </c>
      <c r="H1226" s="319" t="s">
        <v>3240</v>
      </c>
      <c r="I1226" s="319" t="s">
        <v>4217</v>
      </c>
      <c r="J1226" s="319" t="s">
        <v>1633</v>
      </c>
      <c r="K1226" s="319" t="s">
        <v>454</v>
      </c>
      <c r="L1226" s="320">
        <v>45807</v>
      </c>
      <c r="M1226" s="319" t="s">
        <v>3018</v>
      </c>
      <c r="N1226" s="319" t="s">
        <v>4218</v>
      </c>
      <c r="O1226" s="320"/>
      <c r="P1226" s="319" t="s">
        <v>3641</v>
      </c>
      <c r="Q1226" s="319" t="s">
        <v>1534</v>
      </c>
      <c r="R1226" s="322">
        <v>250000</v>
      </c>
      <c r="S1226" s="319" t="s">
        <v>89</v>
      </c>
      <c r="T1226" s="321">
        <v>15.27</v>
      </c>
      <c r="U1226" s="319" t="s">
        <v>328</v>
      </c>
      <c r="V1226" s="319" t="s">
        <v>93</v>
      </c>
      <c r="W1226" s="319" t="s">
        <v>1633</v>
      </c>
      <c r="X1226" s="319" t="s">
        <v>1633</v>
      </c>
      <c r="Y1226" s="319" t="s">
        <v>1633</v>
      </c>
      <c r="Z1226" s="319" t="s">
        <v>1633</v>
      </c>
      <c r="AA1226" s="319" t="s">
        <v>1874</v>
      </c>
      <c r="AB1226" s="319" t="s">
        <v>1633</v>
      </c>
      <c r="AC1226" s="320">
        <v>45807</v>
      </c>
      <c r="AD1226" s="319"/>
      <c r="AE1226" s="319"/>
      <c r="AF1226" s="319" t="s">
        <v>1633</v>
      </c>
      <c r="AG1226" s="319" t="s">
        <v>4219</v>
      </c>
      <c r="AH1226" s="319" t="s">
        <v>3642</v>
      </c>
      <c r="AI1226" s="319" t="s">
        <v>3643</v>
      </c>
      <c r="AJ1226" s="322">
        <v>1</v>
      </c>
      <c r="AK1226" s="319" t="s">
        <v>2039</v>
      </c>
      <c r="AL1226" s="323" t="s">
        <v>1877</v>
      </c>
      <c r="AM1226" s="319" t="s">
        <v>1633</v>
      </c>
      <c r="AN1226" s="319" t="s">
        <v>1633</v>
      </c>
      <c r="AO1226" s="319" t="s">
        <v>1633</v>
      </c>
      <c r="AP1226" s="183" t="s">
        <v>1880</v>
      </c>
      <c r="AQ1226" s="183" t="s">
        <v>2113</v>
      </c>
      <c r="AS1226" s="183" t="s">
        <v>1641</v>
      </c>
      <c r="AT1226" s="183" t="s">
        <v>1817</v>
      </c>
      <c r="AU1226" s="183" t="str">
        <f t="shared" si="38"/>
        <v>BP1</v>
      </c>
      <c r="AV1226" s="324">
        <f t="shared" si="39"/>
        <v>250000</v>
      </c>
    </row>
    <row r="1227" spans="1:48" x14ac:dyDescent="0.25">
      <c r="A1227" s="319" t="s">
        <v>1867</v>
      </c>
      <c r="B1227" s="319" t="s">
        <v>1838</v>
      </c>
      <c r="C1227" s="319" t="s">
        <v>1868</v>
      </c>
      <c r="D1227" s="319" t="s">
        <v>1888</v>
      </c>
      <c r="E1227" s="320">
        <v>45807</v>
      </c>
      <c r="F1227" s="319" t="s">
        <v>1633</v>
      </c>
      <c r="G1227" s="319" t="s">
        <v>1633</v>
      </c>
      <c r="H1227" s="319" t="s">
        <v>4220</v>
      </c>
      <c r="I1227" s="319" t="s">
        <v>4221</v>
      </c>
      <c r="J1227" s="319" t="s">
        <v>1633</v>
      </c>
      <c r="K1227" s="319" t="s">
        <v>612</v>
      </c>
      <c r="L1227" s="320">
        <v>45807</v>
      </c>
      <c r="M1227" s="319" t="s">
        <v>3018</v>
      </c>
      <c r="N1227" s="319" t="s">
        <v>4222</v>
      </c>
      <c r="O1227" s="320"/>
      <c r="P1227" s="319" t="s">
        <v>3641</v>
      </c>
      <c r="Q1227" s="319" t="s">
        <v>1534</v>
      </c>
      <c r="R1227" s="322">
        <v>240000</v>
      </c>
      <c r="S1227" s="319" t="s">
        <v>89</v>
      </c>
      <c r="T1227" s="321">
        <v>14.66</v>
      </c>
      <c r="U1227" s="319" t="s">
        <v>328</v>
      </c>
      <c r="V1227" s="319" t="s">
        <v>93</v>
      </c>
      <c r="W1227" s="319" t="s">
        <v>1633</v>
      </c>
      <c r="X1227" s="319" t="s">
        <v>1633</v>
      </c>
      <c r="Y1227" s="319" t="s">
        <v>1633</v>
      </c>
      <c r="Z1227" s="319" t="s">
        <v>1633</v>
      </c>
      <c r="AA1227" s="319" t="s">
        <v>1874</v>
      </c>
      <c r="AB1227" s="319" t="s">
        <v>1633</v>
      </c>
      <c r="AC1227" s="320">
        <v>45807</v>
      </c>
      <c r="AD1227" s="319"/>
      <c r="AE1227" s="319"/>
      <c r="AF1227" s="319" t="s">
        <v>1633</v>
      </c>
      <c r="AG1227" s="319" t="s">
        <v>4223</v>
      </c>
      <c r="AH1227" s="319" t="s">
        <v>3642</v>
      </c>
      <c r="AI1227" s="319" t="s">
        <v>3643</v>
      </c>
      <c r="AJ1227" s="322">
        <v>6</v>
      </c>
      <c r="AK1227" s="319" t="s">
        <v>4224</v>
      </c>
      <c r="AL1227" s="323" t="s">
        <v>1877</v>
      </c>
      <c r="AM1227" s="319" t="s">
        <v>1633</v>
      </c>
      <c r="AN1227" s="319" t="s">
        <v>1633</v>
      </c>
      <c r="AO1227" s="319" t="s">
        <v>1633</v>
      </c>
      <c r="AP1227" s="183" t="s">
        <v>1880</v>
      </c>
      <c r="AQ1227" s="183" t="s">
        <v>2113</v>
      </c>
      <c r="AS1227" s="183" t="s">
        <v>1654</v>
      </c>
      <c r="AT1227" s="183" t="s">
        <v>1817</v>
      </c>
      <c r="AU1227" s="183" t="str">
        <f t="shared" si="38"/>
        <v>BP1</v>
      </c>
      <c r="AV1227" s="324">
        <f t="shared" si="39"/>
        <v>240000</v>
      </c>
    </row>
    <row r="1228" spans="1:48" x14ac:dyDescent="0.25">
      <c r="A1228" s="319" t="s">
        <v>1867</v>
      </c>
      <c r="B1228" s="319" t="s">
        <v>1838</v>
      </c>
      <c r="C1228" s="319" t="s">
        <v>1868</v>
      </c>
      <c r="D1228" s="319" t="s">
        <v>1869</v>
      </c>
      <c r="E1228" s="320">
        <v>45808</v>
      </c>
      <c r="F1228" s="319" t="s">
        <v>4225</v>
      </c>
      <c r="G1228" s="319" t="s">
        <v>1633</v>
      </c>
      <c r="H1228" s="319" t="s">
        <v>3295</v>
      </c>
      <c r="I1228" s="319" t="s">
        <v>4226</v>
      </c>
      <c r="J1228" s="319" t="s">
        <v>1633</v>
      </c>
      <c r="K1228" s="319" t="s">
        <v>1635</v>
      </c>
      <c r="L1228" s="320">
        <v>45808</v>
      </c>
      <c r="M1228" s="319" t="s">
        <v>3034</v>
      </c>
      <c r="N1228" s="319" t="s">
        <v>1633</v>
      </c>
      <c r="O1228" s="320"/>
      <c r="P1228" s="319" t="s">
        <v>3641</v>
      </c>
      <c r="Q1228" s="319" t="s">
        <v>89</v>
      </c>
      <c r="R1228" s="321">
        <v>1.81</v>
      </c>
      <c r="S1228" s="319" t="s">
        <v>89</v>
      </c>
      <c r="T1228" s="321">
        <v>1.81</v>
      </c>
      <c r="U1228" s="319" t="s">
        <v>328</v>
      </c>
      <c r="V1228" s="319" t="s">
        <v>93</v>
      </c>
      <c r="W1228" s="319" t="s">
        <v>1633</v>
      </c>
      <c r="X1228" s="319" t="s">
        <v>1633</v>
      </c>
      <c r="Y1228" s="319" t="s">
        <v>1633</v>
      </c>
      <c r="Z1228" s="319" t="s">
        <v>1633</v>
      </c>
      <c r="AA1228" s="319" t="s">
        <v>1874</v>
      </c>
      <c r="AB1228" s="319" t="s">
        <v>1633</v>
      </c>
      <c r="AC1228" s="320">
        <v>45808</v>
      </c>
      <c r="AD1228" s="319"/>
      <c r="AE1228" s="319"/>
      <c r="AF1228" s="319" t="s">
        <v>1633</v>
      </c>
      <c r="AG1228" s="319" t="s">
        <v>1633</v>
      </c>
      <c r="AH1228" s="319" t="s">
        <v>3642</v>
      </c>
      <c r="AI1228" s="319" t="s">
        <v>3643</v>
      </c>
      <c r="AJ1228" s="322">
        <v>1</v>
      </c>
      <c r="AK1228" s="319" t="s">
        <v>1709</v>
      </c>
      <c r="AL1228" s="323" t="s">
        <v>1877</v>
      </c>
      <c r="AM1228" s="319" t="s">
        <v>4156</v>
      </c>
      <c r="AN1228" s="319" t="s">
        <v>4157</v>
      </c>
      <c r="AO1228" s="319" t="s">
        <v>1633</v>
      </c>
      <c r="AP1228" s="183" t="s">
        <v>2861</v>
      </c>
      <c r="AQ1228" s="183" t="s">
        <v>2113</v>
      </c>
      <c r="AS1228" s="183" t="s">
        <v>1634</v>
      </c>
      <c r="AT1228" s="183" t="s">
        <v>1817</v>
      </c>
      <c r="AU1228" s="183" t="str">
        <f t="shared" si="38"/>
        <v>BP1</v>
      </c>
      <c r="AV1228" s="324">
        <f t="shared" si="39"/>
        <v>29865</v>
      </c>
    </row>
    <row r="1229" spans="1:48" x14ac:dyDescent="0.25">
      <c r="A1229" s="319" t="s">
        <v>1867</v>
      </c>
      <c r="B1229" s="319" t="s">
        <v>1838</v>
      </c>
      <c r="C1229" s="319" t="s">
        <v>1868</v>
      </c>
      <c r="D1229" s="319" t="s">
        <v>1893</v>
      </c>
      <c r="E1229" s="320">
        <v>45808</v>
      </c>
      <c r="F1229" s="319" t="s">
        <v>1894</v>
      </c>
      <c r="G1229" s="319" t="s">
        <v>1895</v>
      </c>
      <c r="H1229" s="319" t="s">
        <v>1585</v>
      </c>
      <c r="I1229" s="319" t="s">
        <v>3032</v>
      </c>
      <c r="J1229" s="319" t="s">
        <v>1633</v>
      </c>
      <c r="K1229" s="319" t="s">
        <v>1376</v>
      </c>
      <c r="L1229" s="320">
        <v>45808</v>
      </c>
      <c r="M1229" s="319" t="s">
        <v>1897</v>
      </c>
      <c r="N1229" s="319" t="s">
        <v>1898</v>
      </c>
      <c r="O1229" s="320"/>
      <c r="P1229" s="319" t="s">
        <v>3641</v>
      </c>
      <c r="Q1229" s="319" t="s">
        <v>1534</v>
      </c>
      <c r="R1229" s="322">
        <v>85445090</v>
      </c>
      <c r="S1229" s="319" t="s">
        <v>89</v>
      </c>
      <c r="T1229" s="321">
        <v>5512.59</v>
      </c>
      <c r="U1229" s="319" t="s">
        <v>328</v>
      </c>
      <c r="V1229" s="319" t="s">
        <v>93</v>
      </c>
      <c r="W1229" s="319" t="s">
        <v>1633</v>
      </c>
      <c r="X1229" s="319" t="s">
        <v>1633</v>
      </c>
      <c r="Y1229" s="319" t="s">
        <v>1633</v>
      </c>
      <c r="Z1229" s="319" t="s">
        <v>1633</v>
      </c>
      <c r="AA1229" s="319" t="s">
        <v>1874</v>
      </c>
      <c r="AB1229" s="319" t="s">
        <v>1633</v>
      </c>
      <c r="AC1229" s="320">
        <v>45809</v>
      </c>
      <c r="AD1229" s="319"/>
      <c r="AE1229" s="319"/>
      <c r="AF1229" s="319" t="s">
        <v>1633</v>
      </c>
      <c r="AG1229" s="319" t="s">
        <v>1633</v>
      </c>
      <c r="AH1229" s="319" t="s">
        <v>3642</v>
      </c>
      <c r="AI1229" s="319" t="s">
        <v>3643</v>
      </c>
      <c r="AJ1229" s="325">
        <v>0</v>
      </c>
      <c r="AK1229" s="319" t="s">
        <v>1633</v>
      </c>
      <c r="AL1229" s="319" t="s">
        <v>1633</v>
      </c>
      <c r="AM1229" s="319" t="s">
        <v>1633</v>
      </c>
      <c r="AN1229" s="319" t="s">
        <v>1633</v>
      </c>
      <c r="AO1229" s="319" t="s">
        <v>1633</v>
      </c>
      <c r="AP1229" s="183" t="s">
        <v>1880</v>
      </c>
      <c r="AQ1229" s="183" t="s">
        <v>2113</v>
      </c>
      <c r="AS1229" s="183" t="s">
        <v>1636</v>
      </c>
      <c r="AT1229" s="183" t="s">
        <v>1817</v>
      </c>
      <c r="AU1229" s="183" t="str">
        <f t="shared" si="38"/>
        <v>BP1</v>
      </c>
      <c r="AV1229" s="324">
        <f t="shared" si="39"/>
        <v>85445090</v>
      </c>
    </row>
    <row r="1230" spans="1:48" x14ac:dyDescent="0.25">
      <c r="A1230" s="319" t="s">
        <v>1867</v>
      </c>
      <c r="B1230" s="319" t="s">
        <v>1838</v>
      </c>
      <c r="C1230" s="319" t="s">
        <v>1868</v>
      </c>
      <c r="D1230" s="319" t="s">
        <v>1893</v>
      </c>
      <c r="E1230" s="320">
        <v>45808</v>
      </c>
      <c r="F1230" s="319" t="s">
        <v>2357</v>
      </c>
      <c r="G1230" s="319" t="s">
        <v>1918</v>
      </c>
      <c r="H1230" s="319" t="s">
        <v>1588</v>
      </c>
      <c r="I1230" s="319" t="s">
        <v>3033</v>
      </c>
      <c r="J1230" s="319" t="s">
        <v>1633</v>
      </c>
      <c r="K1230" s="319" t="s">
        <v>1638</v>
      </c>
      <c r="L1230" s="320">
        <v>45808</v>
      </c>
      <c r="M1230" s="319" t="s">
        <v>3034</v>
      </c>
      <c r="N1230" s="319" t="s">
        <v>1633</v>
      </c>
      <c r="O1230" s="320"/>
      <c r="P1230" s="319" t="s">
        <v>3641</v>
      </c>
      <c r="Q1230" s="319" t="s">
        <v>1534</v>
      </c>
      <c r="R1230" s="322">
        <v>21364175</v>
      </c>
      <c r="S1230" s="319" t="s">
        <v>89</v>
      </c>
      <c r="T1230" s="321">
        <v>1313.99</v>
      </c>
      <c r="U1230" s="319" t="s">
        <v>328</v>
      </c>
      <c r="V1230" s="319" t="s">
        <v>93</v>
      </c>
      <c r="W1230" s="319" t="s">
        <v>1633</v>
      </c>
      <c r="X1230" s="319" t="s">
        <v>1633</v>
      </c>
      <c r="Y1230" s="319" t="s">
        <v>1633</v>
      </c>
      <c r="Z1230" s="319" t="s">
        <v>1633</v>
      </c>
      <c r="AA1230" s="319" t="s">
        <v>1874</v>
      </c>
      <c r="AB1230" s="319" t="s">
        <v>1633</v>
      </c>
      <c r="AC1230" s="320">
        <v>45809</v>
      </c>
      <c r="AD1230" s="319"/>
      <c r="AE1230" s="319"/>
      <c r="AF1230" s="319" t="s">
        <v>1633</v>
      </c>
      <c r="AG1230" s="319" t="s">
        <v>1633</v>
      </c>
      <c r="AH1230" s="319" t="s">
        <v>3642</v>
      </c>
      <c r="AI1230" s="319" t="s">
        <v>3643</v>
      </c>
      <c r="AJ1230" s="325">
        <v>0</v>
      </c>
      <c r="AK1230" s="319" t="s">
        <v>1633</v>
      </c>
      <c r="AL1230" s="319" t="s">
        <v>1633</v>
      </c>
      <c r="AM1230" s="319" t="s">
        <v>1633</v>
      </c>
      <c r="AN1230" s="319" t="s">
        <v>1633</v>
      </c>
      <c r="AO1230" s="319" t="s">
        <v>1633</v>
      </c>
      <c r="AP1230" s="183" t="s">
        <v>1880</v>
      </c>
      <c r="AQ1230" s="183" t="s">
        <v>2113</v>
      </c>
      <c r="AS1230" s="183" t="s">
        <v>1636</v>
      </c>
      <c r="AT1230" s="183" t="s">
        <v>1817</v>
      </c>
      <c r="AU1230" s="183" t="str">
        <f t="shared" si="38"/>
        <v>BP1</v>
      </c>
      <c r="AV1230" s="324">
        <f t="shared" si="39"/>
        <v>21364175</v>
      </c>
    </row>
    <row r="1231" spans="1:48" x14ac:dyDescent="0.25">
      <c r="A1231" s="319" t="s">
        <v>1867</v>
      </c>
      <c r="B1231" s="319" t="s">
        <v>1838</v>
      </c>
      <c r="C1231" s="319" t="s">
        <v>1868</v>
      </c>
      <c r="D1231" s="319" t="s">
        <v>1893</v>
      </c>
      <c r="E1231" s="320">
        <v>45808</v>
      </c>
      <c r="F1231" s="319" t="s">
        <v>2847</v>
      </c>
      <c r="G1231" s="319" t="s">
        <v>2848</v>
      </c>
      <c r="H1231" s="319" t="s">
        <v>1585</v>
      </c>
      <c r="I1231" s="319" t="s">
        <v>3035</v>
      </c>
      <c r="J1231" s="319" t="s">
        <v>1633</v>
      </c>
      <c r="K1231" s="319" t="s">
        <v>1376</v>
      </c>
      <c r="L1231" s="320">
        <v>45808</v>
      </c>
      <c r="M1231" s="319" t="s">
        <v>3034</v>
      </c>
      <c r="N1231" s="319" t="s">
        <v>1633</v>
      </c>
      <c r="O1231" s="320"/>
      <c r="P1231" s="319" t="s">
        <v>3641</v>
      </c>
      <c r="Q1231" s="319" t="s">
        <v>1534</v>
      </c>
      <c r="R1231" s="322">
        <v>-36228625</v>
      </c>
      <c r="S1231" s="319" t="s">
        <v>89</v>
      </c>
      <c r="T1231" s="321">
        <v>-2244.09</v>
      </c>
      <c r="U1231" s="319" t="s">
        <v>328</v>
      </c>
      <c r="V1231" s="319" t="s">
        <v>93</v>
      </c>
      <c r="W1231" s="319" t="s">
        <v>1633</v>
      </c>
      <c r="X1231" s="319" t="s">
        <v>1633</v>
      </c>
      <c r="Y1231" s="319" t="s">
        <v>1633</v>
      </c>
      <c r="Z1231" s="319" t="s">
        <v>1633</v>
      </c>
      <c r="AA1231" s="319" t="s">
        <v>1874</v>
      </c>
      <c r="AB1231" s="319" t="s">
        <v>1633</v>
      </c>
      <c r="AC1231" s="320">
        <v>45809</v>
      </c>
      <c r="AD1231" s="319"/>
      <c r="AE1231" s="319"/>
      <c r="AF1231" s="319" t="s">
        <v>1633</v>
      </c>
      <c r="AG1231" s="319" t="s">
        <v>1633</v>
      </c>
      <c r="AH1231" s="319" t="s">
        <v>3642</v>
      </c>
      <c r="AI1231" s="319" t="s">
        <v>3643</v>
      </c>
      <c r="AJ1231" s="325">
        <v>0</v>
      </c>
      <c r="AK1231" s="319" t="s">
        <v>1633</v>
      </c>
      <c r="AL1231" s="319" t="s">
        <v>1633</v>
      </c>
      <c r="AM1231" s="319" t="s">
        <v>1633</v>
      </c>
      <c r="AN1231" s="319" t="s">
        <v>1633</v>
      </c>
      <c r="AO1231" s="319" t="s">
        <v>1633</v>
      </c>
      <c r="AP1231" s="183" t="s">
        <v>1880</v>
      </c>
      <c r="AQ1231" s="183" t="s">
        <v>2113</v>
      </c>
      <c r="AS1231" s="183" t="s">
        <v>1636</v>
      </c>
      <c r="AT1231" s="183" t="s">
        <v>1817</v>
      </c>
      <c r="AU1231" s="183" t="str">
        <f t="shared" si="38"/>
        <v>BP1</v>
      </c>
      <c r="AV1231" s="324">
        <f t="shared" si="39"/>
        <v>-36228625</v>
      </c>
    </row>
    <row r="1232" spans="1:48" x14ac:dyDescent="0.25">
      <c r="A1232" s="319" t="s">
        <v>1867</v>
      </c>
      <c r="B1232" s="319" t="s">
        <v>1838</v>
      </c>
      <c r="C1232" s="319" t="s">
        <v>1868</v>
      </c>
      <c r="D1232" s="319" t="s">
        <v>1893</v>
      </c>
      <c r="E1232" s="320">
        <v>45808</v>
      </c>
      <c r="F1232" s="319" t="s">
        <v>2855</v>
      </c>
      <c r="G1232" s="319" t="s">
        <v>2856</v>
      </c>
      <c r="H1232" s="319" t="s">
        <v>1579</v>
      </c>
      <c r="I1232" s="319" t="s">
        <v>3036</v>
      </c>
      <c r="J1232" s="319" t="s">
        <v>1633</v>
      </c>
      <c r="K1232" s="319" t="s">
        <v>1371</v>
      </c>
      <c r="L1232" s="320">
        <v>45808</v>
      </c>
      <c r="M1232" s="319" t="s">
        <v>2560</v>
      </c>
      <c r="N1232" s="319" t="s">
        <v>1898</v>
      </c>
      <c r="O1232" s="320"/>
      <c r="P1232" s="319" t="s">
        <v>3641</v>
      </c>
      <c r="Q1232" s="319" t="s">
        <v>1534</v>
      </c>
      <c r="R1232" s="322">
        <v>13835283</v>
      </c>
      <c r="S1232" s="319" t="s">
        <v>89</v>
      </c>
      <c r="T1232" s="321">
        <v>834.05</v>
      </c>
      <c r="U1232" s="319" t="s">
        <v>328</v>
      </c>
      <c r="V1232" s="319" t="s">
        <v>93</v>
      </c>
      <c r="W1232" s="319" t="s">
        <v>1633</v>
      </c>
      <c r="X1232" s="319" t="s">
        <v>1633</v>
      </c>
      <c r="Y1232" s="319" t="s">
        <v>1633</v>
      </c>
      <c r="Z1232" s="319" t="s">
        <v>1633</v>
      </c>
      <c r="AA1232" s="319" t="s">
        <v>1874</v>
      </c>
      <c r="AB1232" s="319" t="s">
        <v>1633</v>
      </c>
      <c r="AC1232" s="320">
        <v>45809</v>
      </c>
      <c r="AD1232" s="319"/>
      <c r="AE1232" s="319"/>
      <c r="AF1232" s="319" t="s">
        <v>1633</v>
      </c>
      <c r="AG1232" s="319" t="s">
        <v>1633</v>
      </c>
      <c r="AH1232" s="319" t="s">
        <v>3642</v>
      </c>
      <c r="AI1232" s="319" t="s">
        <v>3643</v>
      </c>
      <c r="AJ1232" s="325">
        <v>0</v>
      </c>
      <c r="AK1232" s="319" t="s">
        <v>1633</v>
      </c>
      <c r="AL1232" s="319" t="s">
        <v>1633</v>
      </c>
      <c r="AM1232" s="319" t="s">
        <v>1633</v>
      </c>
      <c r="AN1232" s="319" t="s">
        <v>1633</v>
      </c>
      <c r="AO1232" s="319" t="s">
        <v>1633</v>
      </c>
      <c r="AP1232" s="183" t="s">
        <v>1880</v>
      </c>
      <c r="AQ1232" s="183" t="s">
        <v>2113</v>
      </c>
      <c r="AS1232" s="183" t="s">
        <v>1636</v>
      </c>
      <c r="AT1232" s="183" t="s">
        <v>1817</v>
      </c>
      <c r="AU1232" s="183" t="str">
        <f t="shared" si="38"/>
        <v>BP1</v>
      </c>
      <c r="AV1232" s="324">
        <f t="shared" si="39"/>
        <v>13835283</v>
      </c>
    </row>
    <row r="1233" spans="1:48" x14ac:dyDescent="0.25">
      <c r="A1233" s="319" t="s">
        <v>1867</v>
      </c>
      <c r="B1233" s="319" t="s">
        <v>1838</v>
      </c>
      <c r="C1233" s="319" t="s">
        <v>1868</v>
      </c>
      <c r="D1233" s="319" t="s">
        <v>1917</v>
      </c>
      <c r="E1233" s="320">
        <v>45808</v>
      </c>
      <c r="F1233" s="319" t="s">
        <v>3037</v>
      </c>
      <c r="G1233" s="319" t="s">
        <v>2413</v>
      </c>
      <c r="H1233" s="319" t="s">
        <v>1583</v>
      </c>
      <c r="I1233" s="319" t="s">
        <v>3038</v>
      </c>
      <c r="J1233" s="319" t="s">
        <v>1633</v>
      </c>
      <c r="K1233" s="319" t="s">
        <v>1584</v>
      </c>
      <c r="L1233" s="320">
        <v>45808</v>
      </c>
      <c r="M1233" s="319" t="s">
        <v>3034</v>
      </c>
      <c r="N1233" s="319" t="s">
        <v>1976</v>
      </c>
      <c r="O1233" s="320"/>
      <c r="P1233" s="319" t="s">
        <v>3641</v>
      </c>
      <c r="Q1233" s="319" t="s">
        <v>1534</v>
      </c>
      <c r="R1233" s="322">
        <v>27599797</v>
      </c>
      <c r="S1233" s="319" t="s">
        <v>89</v>
      </c>
      <c r="T1233" s="321">
        <v>1697.93</v>
      </c>
      <c r="U1233" s="319" t="s">
        <v>328</v>
      </c>
      <c r="V1233" s="319" t="s">
        <v>93</v>
      </c>
      <c r="W1233" s="319" t="s">
        <v>1633</v>
      </c>
      <c r="X1233" s="319" t="s">
        <v>1633</v>
      </c>
      <c r="Y1233" s="319" t="s">
        <v>1633</v>
      </c>
      <c r="Z1233" s="319" t="s">
        <v>1633</v>
      </c>
      <c r="AA1233" s="319" t="s">
        <v>1874</v>
      </c>
      <c r="AB1233" s="319" t="s">
        <v>1633</v>
      </c>
      <c r="AC1233" s="320">
        <v>45812</v>
      </c>
      <c r="AD1233" s="319"/>
      <c r="AE1233" s="319"/>
      <c r="AF1233" s="319" t="s">
        <v>1633</v>
      </c>
      <c r="AG1233" s="319" t="s">
        <v>1633</v>
      </c>
      <c r="AH1233" s="319" t="s">
        <v>3642</v>
      </c>
      <c r="AI1233" s="319" t="s">
        <v>3643</v>
      </c>
      <c r="AJ1233" s="325">
        <v>0</v>
      </c>
      <c r="AK1233" s="319" t="s">
        <v>1633</v>
      </c>
      <c r="AL1233" s="319" t="s">
        <v>1633</v>
      </c>
      <c r="AM1233" s="319" t="s">
        <v>1633</v>
      </c>
      <c r="AN1233" s="319" t="s">
        <v>1633</v>
      </c>
      <c r="AO1233" s="319" t="s">
        <v>1633</v>
      </c>
      <c r="AP1233" s="183" t="s">
        <v>1880</v>
      </c>
      <c r="AQ1233" s="183" t="s">
        <v>2113</v>
      </c>
      <c r="AS1233" s="183" t="s">
        <v>1636</v>
      </c>
      <c r="AT1233" s="183" t="s">
        <v>1817</v>
      </c>
      <c r="AU1233" s="183" t="str">
        <f t="shared" si="38"/>
        <v>BP1</v>
      </c>
      <c r="AV1233" s="324">
        <f t="shared" si="39"/>
        <v>27599797</v>
      </c>
    </row>
    <row r="1234" spans="1:48" x14ac:dyDescent="0.25">
      <c r="A1234" s="319" t="s">
        <v>1867</v>
      </c>
      <c r="B1234" s="319" t="s">
        <v>1843</v>
      </c>
      <c r="C1234" s="319" t="s">
        <v>1868</v>
      </c>
      <c r="D1234" s="319" t="s">
        <v>1888</v>
      </c>
      <c r="E1234" s="320">
        <v>45811</v>
      </c>
      <c r="F1234" s="319" t="s">
        <v>1633</v>
      </c>
      <c r="G1234" s="319" t="s">
        <v>1633</v>
      </c>
      <c r="H1234" s="319" t="s">
        <v>3240</v>
      </c>
      <c r="I1234" s="319" t="s">
        <v>4227</v>
      </c>
      <c r="J1234" s="319" t="s">
        <v>1633</v>
      </c>
      <c r="K1234" s="319" t="s">
        <v>454</v>
      </c>
      <c r="L1234" s="320">
        <v>45811</v>
      </c>
      <c r="M1234" s="319" t="s">
        <v>3040</v>
      </c>
      <c r="N1234" s="319" t="s">
        <v>4228</v>
      </c>
      <c r="O1234" s="320"/>
      <c r="P1234" s="319" t="s">
        <v>3641</v>
      </c>
      <c r="Q1234" s="319" t="s">
        <v>1534</v>
      </c>
      <c r="R1234" s="322">
        <v>100000</v>
      </c>
      <c r="S1234" s="319" t="s">
        <v>89</v>
      </c>
      <c r="T1234" s="321">
        <v>6.11</v>
      </c>
      <c r="U1234" s="319" t="s">
        <v>328</v>
      </c>
      <c r="V1234" s="319" t="s">
        <v>93</v>
      </c>
      <c r="W1234" s="319" t="s">
        <v>1633</v>
      </c>
      <c r="X1234" s="319" t="s">
        <v>1633</v>
      </c>
      <c r="Y1234" s="319" t="s">
        <v>1633</v>
      </c>
      <c r="Z1234" s="319" t="s">
        <v>1633</v>
      </c>
      <c r="AA1234" s="319" t="s">
        <v>1874</v>
      </c>
      <c r="AB1234" s="319" t="s">
        <v>1633</v>
      </c>
      <c r="AC1234" s="320">
        <v>45811</v>
      </c>
      <c r="AD1234" s="319"/>
      <c r="AE1234" s="319"/>
      <c r="AF1234" s="319" t="s">
        <v>1633</v>
      </c>
      <c r="AG1234" s="319" t="s">
        <v>4229</v>
      </c>
      <c r="AH1234" s="319" t="s">
        <v>3642</v>
      </c>
      <c r="AI1234" s="319" t="s">
        <v>3643</v>
      </c>
      <c r="AJ1234" s="322">
        <v>20</v>
      </c>
      <c r="AK1234" s="319" t="s">
        <v>1709</v>
      </c>
      <c r="AL1234" s="323" t="s">
        <v>1877</v>
      </c>
      <c r="AM1234" s="319" t="s">
        <v>1633</v>
      </c>
      <c r="AN1234" s="319" t="s">
        <v>1633</v>
      </c>
      <c r="AO1234" s="319" t="s">
        <v>1633</v>
      </c>
      <c r="AP1234" s="183" t="s">
        <v>1880</v>
      </c>
      <c r="AQ1234" s="183" t="s">
        <v>2113</v>
      </c>
      <c r="AS1234" s="183" t="s">
        <v>1641</v>
      </c>
      <c r="AT1234" s="183" t="s">
        <v>1817</v>
      </c>
      <c r="AU1234" s="183" t="str">
        <f t="shared" si="38"/>
        <v>BP1</v>
      </c>
      <c r="AV1234" s="324">
        <f t="shared" si="39"/>
        <v>100000</v>
      </c>
    </row>
    <row r="1235" spans="1:48" x14ac:dyDescent="0.25">
      <c r="A1235" s="319" t="s">
        <v>1867</v>
      </c>
      <c r="B1235" s="319" t="s">
        <v>1843</v>
      </c>
      <c r="C1235" s="319" t="s">
        <v>1868</v>
      </c>
      <c r="D1235" s="319" t="s">
        <v>1888</v>
      </c>
      <c r="E1235" s="320">
        <v>45811</v>
      </c>
      <c r="F1235" s="319" t="s">
        <v>1633</v>
      </c>
      <c r="G1235" s="319" t="s">
        <v>1633</v>
      </c>
      <c r="H1235" s="319" t="s">
        <v>3240</v>
      </c>
      <c r="I1235" s="319" t="s">
        <v>4230</v>
      </c>
      <c r="J1235" s="319" t="s">
        <v>1633</v>
      </c>
      <c r="K1235" s="319" t="s">
        <v>454</v>
      </c>
      <c r="L1235" s="320">
        <v>45811</v>
      </c>
      <c r="M1235" s="319" t="s">
        <v>3040</v>
      </c>
      <c r="N1235" s="319" t="s">
        <v>4231</v>
      </c>
      <c r="O1235" s="320"/>
      <c r="P1235" s="319" t="s">
        <v>3641</v>
      </c>
      <c r="Q1235" s="319" t="s">
        <v>1534</v>
      </c>
      <c r="R1235" s="322">
        <v>282522</v>
      </c>
      <c r="S1235" s="319" t="s">
        <v>89</v>
      </c>
      <c r="T1235" s="321">
        <v>17.25</v>
      </c>
      <c r="U1235" s="319" t="s">
        <v>328</v>
      </c>
      <c r="V1235" s="319" t="s">
        <v>93</v>
      </c>
      <c r="W1235" s="319" t="s">
        <v>1633</v>
      </c>
      <c r="X1235" s="319" t="s">
        <v>1633</v>
      </c>
      <c r="Y1235" s="319" t="s">
        <v>1633</v>
      </c>
      <c r="Z1235" s="319" t="s">
        <v>1633</v>
      </c>
      <c r="AA1235" s="319" t="s">
        <v>1874</v>
      </c>
      <c r="AB1235" s="319" t="s">
        <v>1633</v>
      </c>
      <c r="AC1235" s="320">
        <v>45811</v>
      </c>
      <c r="AD1235" s="319"/>
      <c r="AE1235" s="319"/>
      <c r="AF1235" s="319" t="s">
        <v>1633</v>
      </c>
      <c r="AG1235" s="319" t="s">
        <v>4232</v>
      </c>
      <c r="AH1235" s="319" t="s">
        <v>3642</v>
      </c>
      <c r="AI1235" s="319" t="s">
        <v>3643</v>
      </c>
      <c r="AJ1235" s="322">
        <v>2</v>
      </c>
      <c r="AK1235" s="319" t="s">
        <v>1709</v>
      </c>
      <c r="AL1235" s="323" t="s">
        <v>1877</v>
      </c>
      <c r="AM1235" s="319" t="s">
        <v>1633</v>
      </c>
      <c r="AN1235" s="319" t="s">
        <v>1633</v>
      </c>
      <c r="AO1235" s="319" t="s">
        <v>1633</v>
      </c>
      <c r="AP1235" s="183" t="s">
        <v>1880</v>
      </c>
      <c r="AQ1235" s="183" t="s">
        <v>2113</v>
      </c>
      <c r="AS1235" s="183" t="s">
        <v>1641</v>
      </c>
      <c r="AT1235" s="183" t="s">
        <v>1817</v>
      </c>
      <c r="AU1235" s="183" t="str">
        <f t="shared" si="38"/>
        <v>BP1</v>
      </c>
      <c r="AV1235" s="324">
        <f t="shared" si="39"/>
        <v>282522</v>
      </c>
    </row>
    <row r="1236" spans="1:48" x14ac:dyDescent="0.25">
      <c r="A1236" s="319" t="s">
        <v>1867</v>
      </c>
      <c r="B1236" s="319" t="s">
        <v>1843</v>
      </c>
      <c r="C1236" s="319" t="s">
        <v>1868</v>
      </c>
      <c r="D1236" s="319" t="s">
        <v>1888</v>
      </c>
      <c r="E1236" s="320">
        <v>45811</v>
      </c>
      <c r="F1236" s="319" t="s">
        <v>1633</v>
      </c>
      <c r="G1236" s="319" t="s">
        <v>1633</v>
      </c>
      <c r="H1236" s="319" t="s">
        <v>3240</v>
      </c>
      <c r="I1236" s="319" t="s">
        <v>4233</v>
      </c>
      <c r="J1236" s="319" t="s">
        <v>1633</v>
      </c>
      <c r="K1236" s="319" t="s">
        <v>454</v>
      </c>
      <c r="L1236" s="320">
        <v>45811</v>
      </c>
      <c r="M1236" s="319" t="s">
        <v>3040</v>
      </c>
      <c r="N1236" s="319" t="s">
        <v>4234</v>
      </c>
      <c r="O1236" s="320"/>
      <c r="P1236" s="319" t="s">
        <v>3641</v>
      </c>
      <c r="Q1236" s="319" t="s">
        <v>1534</v>
      </c>
      <c r="R1236" s="322">
        <v>89500000</v>
      </c>
      <c r="S1236" s="319" t="s">
        <v>89</v>
      </c>
      <c r="T1236" s="321">
        <v>5465.32</v>
      </c>
      <c r="U1236" s="319" t="s">
        <v>328</v>
      </c>
      <c r="V1236" s="319" t="s">
        <v>93</v>
      </c>
      <c r="W1236" s="319" t="s">
        <v>1633</v>
      </c>
      <c r="X1236" s="319" t="s">
        <v>1633</v>
      </c>
      <c r="Y1236" s="319" t="s">
        <v>1633</v>
      </c>
      <c r="Z1236" s="319" t="s">
        <v>1633</v>
      </c>
      <c r="AA1236" s="319" t="s">
        <v>1874</v>
      </c>
      <c r="AB1236" s="319" t="s">
        <v>1633</v>
      </c>
      <c r="AC1236" s="320">
        <v>45811</v>
      </c>
      <c r="AD1236" s="319"/>
      <c r="AE1236" s="319"/>
      <c r="AF1236" s="319" t="s">
        <v>1633</v>
      </c>
      <c r="AG1236" s="319" t="s">
        <v>4235</v>
      </c>
      <c r="AH1236" s="319" t="s">
        <v>3642</v>
      </c>
      <c r="AI1236" s="319" t="s">
        <v>3643</v>
      </c>
      <c r="AJ1236" s="322">
        <v>2</v>
      </c>
      <c r="AK1236" s="319" t="s">
        <v>1709</v>
      </c>
      <c r="AL1236" s="323" t="s">
        <v>1877</v>
      </c>
      <c r="AM1236" s="319" t="s">
        <v>1633</v>
      </c>
      <c r="AN1236" s="319" t="s">
        <v>1633</v>
      </c>
      <c r="AO1236" s="319" t="s">
        <v>1633</v>
      </c>
      <c r="AP1236" s="183" t="s">
        <v>1880</v>
      </c>
      <c r="AQ1236" s="183" t="s">
        <v>2113</v>
      </c>
      <c r="AS1236" s="183" t="s">
        <v>1641</v>
      </c>
      <c r="AT1236" s="183" t="s">
        <v>1817</v>
      </c>
      <c r="AU1236" s="183" t="str">
        <f t="shared" si="38"/>
        <v>BP1</v>
      </c>
      <c r="AV1236" s="324">
        <f t="shared" si="39"/>
        <v>89500000</v>
      </c>
    </row>
    <row r="1237" spans="1:48" x14ac:dyDescent="0.25">
      <c r="A1237" s="319" t="s">
        <v>1867</v>
      </c>
      <c r="B1237" s="319" t="s">
        <v>1843</v>
      </c>
      <c r="C1237" s="319" t="s">
        <v>1868</v>
      </c>
      <c r="D1237" s="319" t="s">
        <v>1888</v>
      </c>
      <c r="E1237" s="320">
        <v>45811</v>
      </c>
      <c r="F1237" s="319" t="s">
        <v>1633</v>
      </c>
      <c r="G1237" s="319" t="s">
        <v>1633</v>
      </c>
      <c r="H1237" s="319" t="s">
        <v>3240</v>
      </c>
      <c r="I1237" s="319" t="s">
        <v>4236</v>
      </c>
      <c r="J1237" s="319" t="s">
        <v>1633</v>
      </c>
      <c r="K1237" s="319" t="s">
        <v>454</v>
      </c>
      <c r="L1237" s="320">
        <v>45811</v>
      </c>
      <c r="M1237" s="319" t="s">
        <v>3040</v>
      </c>
      <c r="N1237" s="319" t="s">
        <v>4237</v>
      </c>
      <c r="O1237" s="320"/>
      <c r="P1237" s="319" t="s">
        <v>3641</v>
      </c>
      <c r="Q1237" s="319" t="s">
        <v>1534</v>
      </c>
      <c r="R1237" s="322">
        <v>1628640</v>
      </c>
      <c r="S1237" s="319" t="s">
        <v>89</v>
      </c>
      <c r="T1237" s="321">
        <v>99.46</v>
      </c>
      <c r="U1237" s="319" t="s">
        <v>328</v>
      </c>
      <c r="V1237" s="319" t="s">
        <v>93</v>
      </c>
      <c r="W1237" s="319" t="s">
        <v>1633</v>
      </c>
      <c r="X1237" s="319" t="s">
        <v>1633</v>
      </c>
      <c r="Y1237" s="319" t="s">
        <v>1633</v>
      </c>
      <c r="Z1237" s="319" t="s">
        <v>1633</v>
      </c>
      <c r="AA1237" s="319" t="s">
        <v>1874</v>
      </c>
      <c r="AB1237" s="319" t="s">
        <v>1633</v>
      </c>
      <c r="AC1237" s="320">
        <v>45811</v>
      </c>
      <c r="AD1237" s="319"/>
      <c r="AE1237" s="319"/>
      <c r="AF1237" s="319" t="s">
        <v>1633</v>
      </c>
      <c r="AG1237" s="319" t="s">
        <v>4238</v>
      </c>
      <c r="AH1237" s="319" t="s">
        <v>3642</v>
      </c>
      <c r="AI1237" s="319" t="s">
        <v>3643</v>
      </c>
      <c r="AJ1237" s="322">
        <v>6</v>
      </c>
      <c r="AK1237" s="319" t="s">
        <v>1709</v>
      </c>
      <c r="AL1237" s="323" t="s">
        <v>1877</v>
      </c>
      <c r="AM1237" s="319" t="s">
        <v>1633</v>
      </c>
      <c r="AN1237" s="319" t="s">
        <v>1633</v>
      </c>
      <c r="AO1237" s="319" t="s">
        <v>1633</v>
      </c>
      <c r="AP1237" s="183" t="s">
        <v>1880</v>
      </c>
      <c r="AQ1237" s="183" t="s">
        <v>2113</v>
      </c>
      <c r="AS1237" s="183" t="s">
        <v>1641</v>
      </c>
      <c r="AT1237" s="183" t="s">
        <v>1817</v>
      </c>
      <c r="AU1237" s="183" t="str">
        <f t="shared" si="38"/>
        <v>BP1</v>
      </c>
      <c r="AV1237" s="324">
        <f t="shared" si="39"/>
        <v>1628640</v>
      </c>
    </row>
    <row r="1238" spans="1:48" x14ac:dyDescent="0.25">
      <c r="A1238" s="319" t="s">
        <v>1867</v>
      </c>
      <c r="B1238" s="319" t="s">
        <v>1843</v>
      </c>
      <c r="C1238" s="319" t="s">
        <v>1868</v>
      </c>
      <c r="D1238" s="319" t="s">
        <v>1882</v>
      </c>
      <c r="E1238" s="320">
        <v>45812</v>
      </c>
      <c r="F1238" s="319" t="s">
        <v>3070</v>
      </c>
      <c r="G1238" s="319" t="s">
        <v>1884</v>
      </c>
      <c r="H1238" s="319" t="s">
        <v>1581</v>
      </c>
      <c r="I1238" s="319" t="s">
        <v>3071</v>
      </c>
      <c r="J1238" s="319" t="s">
        <v>1633</v>
      </c>
      <c r="K1238" s="319" t="s">
        <v>1373</v>
      </c>
      <c r="L1238" s="320">
        <v>45812</v>
      </c>
      <c r="M1238" s="319" t="s">
        <v>1886</v>
      </c>
      <c r="N1238" s="319" t="s">
        <v>1948</v>
      </c>
      <c r="O1238" s="320"/>
      <c r="P1238" s="319" t="s">
        <v>3641</v>
      </c>
      <c r="Q1238" s="319" t="s">
        <v>1534</v>
      </c>
      <c r="R1238" s="322">
        <v>7524907</v>
      </c>
      <c r="S1238" s="319" t="s">
        <v>89</v>
      </c>
      <c r="T1238" s="321">
        <v>462.96</v>
      </c>
      <c r="U1238" s="319" t="s">
        <v>328</v>
      </c>
      <c r="V1238" s="319" t="s">
        <v>93</v>
      </c>
      <c r="W1238" s="319" t="s">
        <v>1633</v>
      </c>
      <c r="X1238" s="319" t="s">
        <v>1633</v>
      </c>
      <c r="Y1238" s="319" t="s">
        <v>1633</v>
      </c>
      <c r="Z1238" s="319" t="s">
        <v>1633</v>
      </c>
      <c r="AA1238" s="319" t="s">
        <v>1874</v>
      </c>
      <c r="AB1238" s="319" t="s">
        <v>1633</v>
      </c>
      <c r="AC1238" s="320">
        <v>45812</v>
      </c>
      <c r="AD1238" s="319"/>
      <c r="AE1238" s="319"/>
      <c r="AF1238" s="319" t="s">
        <v>1633</v>
      </c>
      <c r="AG1238" s="319" t="s">
        <v>1633</v>
      </c>
      <c r="AH1238" s="319" t="s">
        <v>3642</v>
      </c>
      <c r="AI1238" s="319" t="s">
        <v>3643</v>
      </c>
      <c r="AJ1238" s="325">
        <v>0</v>
      </c>
      <c r="AK1238" s="319" t="s">
        <v>1633</v>
      </c>
      <c r="AL1238" s="319" t="s">
        <v>1633</v>
      </c>
      <c r="AM1238" s="319" t="s">
        <v>1633</v>
      </c>
      <c r="AN1238" s="319" t="s">
        <v>1633</v>
      </c>
      <c r="AO1238" s="319" t="s">
        <v>1633</v>
      </c>
      <c r="AP1238" s="183" t="s">
        <v>1880</v>
      </c>
      <c r="AQ1238" s="183" t="s">
        <v>2113</v>
      </c>
      <c r="AS1238" s="183" t="s">
        <v>1636</v>
      </c>
      <c r="AT1238" s="183" t="s">
        <v>1817</v>
      </c>
      <c r="AU1238" s="183" t="str">
        <f t="shared" si="38"/>
        <v>BP1</v>
      </c>
      <c r="AV1238" s="324">
        <f t="shared" si="39"/>
        <v>7524907</v>
      </c>
    </row>
    <row r="1239" spans="1:48" x14ac:dyDescent="0.25">
      <c r="A1239" s="319" t="s">
        <v>1867</v>
      </c>
      <c r="B1239" s="319" t="s">
        <v>1843</v>
      </c>
      <c r="C1239" s="319" t="s">
        <v>1868</v>
      </c>
      <c r="D1239" s="319" t="s">
        <v>1888</v>
      </c>
      <c r="E1239" s="320">
        <v>45813</v>
      </c>
      <c r="F1239" s="319" t="s">
        <v>1633</v>
      </c>
      <c r="G1239" s="319" t="s">
        <v>1633</v>
      </c>
      <c r="H1239" s="319" t="s">
        <v>3240</v>
      </c>
      <c r="I1239" s="319" t="s">
        <v>4239</v>
      </c>
      <c r="J1239" s="319" t="s">
        <v>1633</v>
      </c>
      <c r="K1239" s="319" t="s">
        <v>454</v>
      </c>
      <c r="L1239" s="320">
        <v>45813</v>
      </c>
      <c r="M1239" s="319" t="s">
        <v>3073</v>
      </c>
      <c r="N1239" s="319" t="s">
        <v>4240</v>
      </c>
      <c r="O1239" s="320"/>
      <c r="P1239" s="319" t="s">
        <v>3641</v>
      </c>
      <c r="Q1239" s="319" t="s">
        <v>1534</v>
      </c>
      <c r="R1239" s="322">
        <v>27566695</v>
      </c>
      <c r="S1239" s="319" t="s">
        <v>89</v>
      </c>
      <c r="T1239" s="321">
        <v>1695.99</v>
      </c>
      <c r="U1239" s="319" t="s">
        <v>328</v>
      </c>
      <c r="V1239" s="319" t="s">
        <v>93</v>
      </c>
      <c r="W1239" s="319" t="s">
        <v>1633</v>
      </c>
      <c r="X1239" s="319" t="s">
        <v>1633</v>
      </c>
      <c r="Y1239" s="319" t="s">
        <v>1633</v>
      </c>
      <c r="Z1239" s="319" t="s">
        <v>1633</v>
      </c>
      <c r="AA1239" s="319" t="s">
        <v>1874</v>
      </c>
      <c r="AB1239" s="319" t="s">
        <v>1633</v>
      </c>
      <c r="AC1239" s="320">
        <v>45813</v>
      </c>
      <c r="AD1239" s="319"/>
      <c r="AE1239" s="319"/>
      <c r="AF1239" s="319" t="s">
        <v>1633</v>
      </c>
      <c r="AG1239" s="319" t="s">
        <v>4241</v>
      </c>
      <c r="AH1239" s="319" t="s">
        <v>3642</v>
      </c>
      <c r="AI1239" s="319" t="s">
        <v>3643</v>
      </c>
      <c r="AJ1239" s="322">
        <v>5</v>
      </c>
      <c r="AK1239" s="319" t="s">
        <v>1709</v>
      </c>
      <c r="AL1239" s="323" t="s">
        <v>1877</v>
      </c>
      <c r="AM1239" s="319" t="s">
        <v>1633</v>
      </c>
      <c r="AN1239" s="319" t="s">
        <v>1633</v>
      </c>
      <c r="AO1239" s="319" t="s">
        <v>1633</v>
      </c>
      <c r="AP1239" s="183" t="s">
        <v>1880</v>
      </c>
      <c r="AQ1239" s="183" t="s">
        <v>2113</v>
      </c>
      <c r="AS1239" s="183" t="s">
        <v>1641</v>
      </c>
      <c r="AT1239" s="183" t="s">
        <v>1817</v>
      </c>
      <c r="AU1239" s="183" t="str">
        <f t="shared" si="38"/>
        <v>BP1</v>
      </c>
      <c r="AV1239" s="324">
        <f t="shared" si="39"/>
        <v>27566695</v>
      </c>
    </row>
    <row r="1240" spans="1:48" x14ac:dyDescent="0.25">
      <c r="A1240" s="319" t="s">
        <v>1867</v>
      </c>
      <c r="B1240" s="319" t="s">
        <v>1843</v>
      </c>
      <c r="C1240" s="319" t="s">
        <v>1868</v>
      </c>
      <c r="D1240" s="319" t="s">
        <v>1888</v>
      </c>
      <c r="E1240" s="320">
        <v>45817</v>
      </c>
      <c r="F1240" s="319" t="s">
        <v>1633</v>
      </c>
      <c r="G1240" s="319" t="s">
        <v>1633</v>
      </c>
      <c r="H1240" s="319" t="s">
        <v>3240</v>
      </c>
      <c r="I1240" s="319" t="s">
        <v>4242</v>
      </c>
      <c r="J1240" s="319" t="s">
        <v>1633</v>
      </c>
      <c r="K1240" s="319" t="s">
        <v>454</v>
      </c>
      <c r="L1240" s="320">
        <v>45817</v>
      </c>
      <c r="M1240" s="319" t="s">
        <v>3081</v>
      </c>
      <c r="N1240" s="319" t="s">
        <v>4243</v>
      </c>
      <c r="O1240" s="320"/>
      <c r="P1240" s="319" t="s">
        <v>3641</v>
      </c>
      <c r="Q1240" s="319" t="s">
        <v>1534</v>
      </c>
      <c r="R1240" s="322">
        <v>2263200</v>
      </c>
      <c r="S1240" s="319" t="s">
        <v>89</v>
      </c>
      <c r="T1240" s="321">
        <v>139.24</v>
      </c>
      <c r="U1240" s="319" t="s">
        <v>328</v>
      </c>
      <c r="V1240" s="319" t="s">
        <v>93</v>
      </c>
      <c r="W1240" s="319" t="s">
        <v>1633</v>
      </c>
      <c r="X1240" s="319" t="s">
        <v>1633</v>
      </c>
      <c r="Y1240" s="319" t="s">
        <v>1633</v>
      </c>
      <c r="Z1240" s="319" t="s">
        <v>1633</v>
      </c>
      <c r="AA1240" s="319" t="s">
        <v>1874</v>
      </c>
      <c r="AB1240" s="319" t="s">
        <v>1633</v>
      </c>
      <c r="AC1240" s="320">
        <v>45817</v>
      </c>
      <c r="AD1240" s="319"/>
      <c r="AE1240" s="319"/>
      <c r="AF1240" s="319" t="s">
        <v>1633</v>
      </c>
      <c r="AG1240" s="319" t="s">
        <v>4244</v>
      </c>
      <c r="AH1240" s="319" t="s">
        <v>3642</v>
      </c>
      <c r="AI1240" s="319" t="s">
        <v>3643</v>
      </c>
      <c r="AJ1240" s="322">
        <v>10</v>
      </c>
      <c r="AK1240" s="319" t="s">
        <v>1709</v>
      </c>
      <c r="AL1240" s="323" t="s">
        <v>1877</v>
      </c>
      <c r="AM1240" s="319" t="s">
        <v>1633</v>
      </c>
      <c r="AN1240" s="319" t="s">
        <v>1633</v>
      </c>
      <c r="AO1240" s="319" t="s">
        <v>1633</v>
      </c>
      <c r="AP1240" s="183" t="s">
        <v>1880</v>
      </c>
      <c r="AQ1240" s="183" t="s">
        <v>2113</v>
      </c>
      <c r="AS1240" s="183" t="s">
        <v>1641</v>
      </c>
      <c r="AT1240" s="183" t="s">
        <v>1817</v>
      </c>
      <c r="AU1240" s="183" t="str">
        <f t="shared" si="38"/>
        <v>BP1</v>
      </c>
      <c r="AV1240" s="324">
        <f t="shared" si="39"/>
        <v>2263200</v>
      </c>
    </row>
    <row r="1241" spans="1:48" x14ac:dyDescent="0.25">
      <c r="A1241" s="319" t="s">
        <v>1867</v>
      </c>
      <c r="B1241" s="319" t="s">
        <v>1843</v>
      </c>
      <c r="C1241" s="319" t="s">
        <v>1868</v>
      </c>
      <c r="D1241" s="319" t="s">
        <v>1888</v>
      </c>
      <c r="E1241" s="320">
        <v>45818</v>
      </c>
      <c r="F1241" s="319" t="s">
        <v>1633</v>
      </c>
      <c r="G1241" s="319" t="s">
        <v>1633</v>
      </c>
      <c r="H1241" s="319" t="s">
        <v>3240</v>
      </c>
      <c r="I1241" s="319" t="s">
        <v>4245</v>
      </c>
      <c r="J1241" s="319" t="s">
        <v>1633</v>
      </c>
      <c r="K1241" s="319" t="s">
        <v>454</v>
      </c>
      <c r="L1241" s="320">
        <v>45818</v>
      </c>
      <c r="M1241" s="319" t="s">
        <v>3104</v>
      </c>
      <c r="N1241" s="319" t="s">
        <v>4246</v>
      </c>
      <c r="O1241" s="320"/>
      <c r="P1241" s="319" t="s">
        <v>3641</v>
      </c>
      <c r="Q1241" s="319" t="s">
        <v>1534</v>
      </c>
      <c r="R1241" s="322">
        <v>62235000</v>
      </c>
      <c r="S1241" s="319" t="s">
        <v>89</v>
      </c>
      <c r="T1241" s="321">
        <v>3828.9</v>
      </c>
      <c r="U1241" s="319" t="s">
        <v>328</v>
      </c>
      <c r="V1241" s="319" t="s">
        <v>93</v>
      </c>
      <c r="W1241" s="319" t="s">
        <v>1633</v>
      </c>
      <c r="X1241" s="319" t="s">
        <v>1633</v>
      </c>
      <c r="Y1241" s="319" t="s">
        <v>1633</v>
      </c>
      <c r="Z1241" s="319" t="s">
        <v>1633</v>
      </c>
      <c r="AA1241" s="319" t="s">
        <v>1874</v>
      </c>
      <c r="AB1241" s="319" t="s">
        <v>1633</v>
      </c>
      <c r="AC1241" s="320">
        <v>45818</v>
      </c>
      <c r="AD1241" s="319"/>
      <c r="AE1241" s="319"/>
      <c r="AF1241" s="319" t="s">
        <v>1633</v>
      </c>
      <c r="AG1241" s="319" t="s">
        <v>4247</v>
      </c>
      <c r="AH1241" s="319" t="s">
        <v>3642</v>
      </c>
      <c r="AI1241" s="319" t="s">
        <v>3643</v>
      </c>
      <c r="AJ1241" s="322">
        <v>1</v>
      </c>
      <c r="AK1241" s="319" t="s">
        <v>1960</v>
      </c>
      <c r="AL1241" s="323" t="s">
        <v>1877</v>
      </c>
      <c r="AM1241" s="319" t="s">
        <v>1633</v>
      </c>
      <c r="AN1241" s="319" t="s">
        <v>1633</v>
      </c>
      <c r="AO1241" s="319" t="s">
        <v>1633</v>
      </c>
      <c r="AP1241" s="183" t="s">
        <v>1880</v>
      </c>
      <c r="AQ1241" s="183" t="s">
        <v>2113</v>
      </c>
      <c r="AS1241" s="183" t="s">
        <v>1641</v>
      </c>
      <c r="AT1241" s="183" t="s">
        <v>1817</v>
      </c>
      <c r="AU1241" s="183" t="str">
        <f t="shared" si="38"/>
        <v>BP1</v>
      </c>
      <c r="AV1241" s="324">
        <f t="shared" si="39"/>
        <v>62235000</v>
      </c>
    </row>
    <row r="1242" spans="1:48" x14ac:dyDescent="0.25">
      <c r="A1242" s="319" t="s">
        <v>1867</v>
      </c>
      <c r="B1242" s="319" t="s">
        <v>1843</v>
      </c>
      <c r="C1242" s="319" t="s">
        <v>1868</v>
      </c>
      <c r="D1242" s="319" t="s">
        <v>1869</v>
      </c>
      <c r="E1242" s="320">
        <v>45818</v>
      </c>
      <c r="F1242" s="319" t="s">
        <v>4248</v>
      </c>
      <c r="G1242" s="319" t="s">
        <v>1633</v>
      </c>
      <c r="H1242" s="319" t="s">
        <v>3280</v>
      </c>
      <c r="I1242" s="319" t="s">
        <v>4249</v>
      </c>
      <c r="J1242" s="319" t="s">
        <v>1633</v>
      </c>
      <c r="K1242" s="319" t="s">
        <v>644</v>
      </c>
      <c r="L1242" s="320">
        <v>45818</v>
      </c>
      <c r="M1242" s="319" t="s">
        <v>3104</v>
      </c>
      <c r="N1242" s="319" t="s">
        <v>1633</v>
      </c>
      <c r="O1242" s="320"/>
      <c r="P1242" s="319" t="s">
        <v>3641</v>
      </c>
      <c r="Q1242" s="319" t="s">
        <v>89</v>
      </c>
      <c r="R1242" s="321">
        <v>44.38</v>
      </c>
      <c r="S1242" s="319" t="s">
        <v>89</v>
      </c>
      <c r="T1242" s="321">
        <v>44.38</v>
      </c>
      <c r="U1242" s="319" t="s">
        <v>328</v>
      </c>
      <c r="V1242" s="319" t="s">
        <v>93</v>
      </c>
      <c r="W1242" s="319" t="s">
        <v>1633</v>
      </c>
      <c r="X1242" s="319" t="s">
        <v>1633</v>
      </c>
      <c r="Y1242" s="319" t="s">
        <v>1633</v>
      </c>
      <c r="Z1242" s="319" t="s">
        <v>1633</v>
      </c>
      <c r="AA1242" s="319" t="s">
        <v>1874</v>
      </c>
      <c r="AB1242" s="319" t="s">
        <v>1633</v>
      </c>
      <c r="AC1242" s="320">
        <v>45818</v>
      </c>
      <c r="AD1242" s="319"/>
      <c r="AE1242" s="319"/>
      <c r="AF1242" s="319" t="s">
        <v>1633</v>
      </c>
      <c r="AG1242" s="319" t="s">
        <v>1633</v>
      </c>
      <c r="AH1242" s="319" t="s">
        <v>3642</v>
      </c>
      <c r="AI1242" s="319" t="s">
        <v>3643</v>
      </c>
      <c r="AJ1242" s="322">
        <v>2</v>
      </c>
      <c r="AK1242" s="319" t="s">
        <v>1709</v>
      </c>
      <c r="AL1242" s="323" t="s">
        <v>1877</v>
      </c>
      <c r="AM1242" s="319" t="s">
        <v>4250</v>
      </c>
      <c r="AN1242" s="319" t="s">
        <v>4251</v>
      </c>
      <c r="AO1242" s="319" t="s">
        <v>1633</v>
      </c>
      <c r="AP1242" s="183" t="s">
        <v>1880</v>
      </c>
      <c r="AQ1242" s="183" t="s">
        <v>2113</v>
      </c>
      <c r="AS1242" s="183" t="s">
        <v>1641</v>
      </c>
      <c r="AT1242" s="183" t="s">
        <v>1817</v>
      </c>
      <c r="AU1242" s="183" t="str">
        <f t="shared" si="38"/>
        <v>BP1</v>
      </c>
      <c r="AV1242" s="324">
        <f t="shared" si="39"/>
        <v>732270</v>
      </c>
    </row>
    <row r="1243" spans="1:48" x14ac:dyDescent="0.25">
      <c r="A1243" s="319" t="s">
        <v>1867</v>
      </c>
      <c r="B1243" s="319" t="s">
        <v>1843</v>
      </c>
      <c r="C1243" s="319" t="s">
        <v>1868</v>
      </c>
      <c r="D1243" s="319" t="s">
        <v>1888</v>
      </c>
      <c r="E1243" s="320">
        <v>45819</v>
      </c>
      <c r="F1243" s="319" t="s">
        <v>1633</v>
      </c>
      <c r="G1243" s="319" t="s">
        <v>1633</v>
      </c>
      <c r="H1243" s="319" t="s">
        <v>3240</v>
      </c>
      <c r="I1243" s="319" t="s">
        <v>4252</v>
      </c>
      <c r="J1243" s="319" t="s">
        <v>1633</v>
      </c>
      <c r="K1243" s="319" t="s">
        <v>454</v>
      </c>
      <c r="L1243" s="320">
        <v>45819</v>
      </c>
      <c r="M1243" s="319" t="s">
        <v>4253</v>
      </c>
      <c r="N1243" s="319" t="s">
        <v>4254</v>
      </c>
      <c r="O1243" s="320"/>
      <c r="P1243" s="319" t="s">
        <v>3641</v>
      </c>
      <c r="Q1243" s="319" t="s">
        <v>1534</v>
      </c>
      <c r="R1243" s="322">
        <v>7365000</v>
      </c>
      <c r="S1243" s="319" t="s">
        <v>89</v>
      </c>
      <c r="T1243" s="321">
        <v>452.06</v>
      </c>
      <c r="U1243" s="319" t="s">
        <v>328</v>
      </c>
      <c r="V1243" s="319" t="s">
        <v>93</v>
      </c>
      <c r="W1243" s="319" t="s">
        <v>1633</v>
      </c>
      <c r="X1243" s="319" t="s">
        <v>1633</v>
      </c>
      <c r="Y1243" s="319" t="s">
        <v>1633</v>
      </c>
      <c r="Z1243" s="319" t="s">
        <v>1633</v>
      </c>
      <c r="AA1243" s="319" t="s">
        <v>1874</v>
      </c>
      <c r="AB1243" s="319" t="s">
        <v>1633</v>
      </c>
      <c r="AC1243" s="320">
        <v>45819</v>
      </c>
      <c r="AD1243" s="319"/>
      <c r="AE1243" s="319"/>
      <c r="AF1243" s="319" t="s">
        <v>1633</v>
      </c>
      <c r="AG1243" s="319" t="s">
        <v>4255</v>
      </c>
      <c r="AH1243" s="319" t="s">
        <v>3642</v>
      </c>
      <c r="AI1243" s="319" t="s">
        <v>3643</v>
      </c>
      <c r="AJ1243" s="322">
        <v>3</v>
      </c>
      <c r="AK1243" s="319" t="s">
        <v>1960</v>
      </c>
      <c r="AL1243" s="323" t="s">
        <v>1877</v>
      </c>
      <c r="AM1243" s="319" t="s">
        <v>1633</v>
      </c>
      <c r="AN1243" s="319" t="s">
        <v>1633</v>
      </c>
      <c r="AO1243" s="319" t="s">
        <v>1633</v>
      </c>
      <c r="AP1243" s="183" t="s">
        <v>1880</v>
      </c>
      <c r="AQ1243" s="183" t="s">
        <v>2113</v>
      </c>
      <c r="AS1243" s="183" t="s">
        <v>1641</v>
      </c>
      <c r="AT1243" s="183" t="s">
        <v>1817</v>
      </c>
      <c r="AU1243" s="183" t="str">
        <f t="shared" si="38"/>
        <v>BP1</v>
      </c>
      <c r="AV1243" s="324">
        <f t="shared" si="39"/>
        <v>7365000</v>
      </c>
    </row>
    <row r="1244" spans="1:48" x14ac:dyDescent="0.25">
      <c r="A1244" s="319" t="s">
        <v>1867</v>
      </c>
      <c r="B1244" s="319" t="s">
        <v>1843</v>
      </c>
      <c r="C1244" s="319" t="s">
        <v>1868</v>
      </c>
      <c r="D1244" s="319" t="s">
        <v>1869</v>
      </c>
      <c r="E1244" s="320">
        <v>45810</v>
      </c>
      <c r="F1244" s="319" t="s">
        <v>4256</v>
      </c>
      <c r="G1244" s="319" t="s">
        <v>1633</v>
      </c>
      <c r="H1244" s="319" t="s">
        <v>3280</v>
      </c>
      <c r="I1244" s="319" t="s">
        <v>4257</v>
      </c>
      <c r="J1244" s="319" t="s">
        <v>1633</v>
      </c>
      <c r="K1244" s="319" t="s">
        <v>644</v>
      </c>
      <c r="L1244" s="320">
        <v>45810</v>
      </c>
      <c r="M1244" s="319" t="s">
        <v>4258</v>
      </c>
      <c r="N1244" s="319" t="s">
        <v>1633</v>
      </c>
      <c r="O1244" s="320"/>
      <c r="P1244" s="319" t="s">
        <v>3641</v>
      </c>
      <c r="Q1244" s="319" t="s">
        <v>89</v>
      </c>
      <c r="R1244" s="321">
        <v>44.39</v>
      </c>
      <c r="S1244" s="319" t="s">
        <v>89</v>
      </c>
      <c r="T1244" s="321">
        <v>44.39</v>
      </c>
      <c r="U1244" s="319" t="s">
        <v>328</v>
      </c>
      <c r="V1244" s="319" t="s">
        <v>93</v>
      </c>
      <c r="W1244" s="319" t="s">
        <v>1633</v>
      </c>
      <c r="X1244" s="319" t="s">
        <v>1633</v>
      </c>
      <c r="Y1244" s="319" t="s">
        <v>1633</v>
      </c>
      <c r="Z1244" s="319" t="s">
        <v>1633</v>
      </c>
      <c r="AA1244" s="319" t="s">
        <v>1874</v>
      </c>
      <c r="AB1244" s="319" t="s">
        <v>1633</v>
      </c>
      <c r="AC1244" s="320">
        <v>45819</v>
      </c>
      <c r="AD1244" s="319"/>
      <c r="AE1244" s="319"/>
      <c r="AF1244" s="319" t="s">
        <v>1633</v>
      </c>
      <c r="AG1244" s="319" t="s">
        <v>1633</v>
      </c>
      <c r="AH1244" s="319" t="s">
        <v>3642</v>
      </c>
      <c r="AI1244" s="319" t="s">
        <v>3643</v>
      </c>
      <c r="AJ1244" s="322">
        <v>2</v>
      </c>
      <c r="AK1244" s="319" t="s">
        <v>1709</v>
      </c>
      <c r="AL1244" s="323" t="s">
        <v>1877</v>
      </c>
      <c r="AM1244" s="319" t="s">
        <v>4250</v>
      </c>
      <c r="AN1244" s="319" t="s">
        <v>4251</v>
      </c>
      <c r="AO1244" s="319" t="s">
        <v>1633</v>
      </c>
      <c r="AP1244" s="183" t="s">
        <v>1880</v>
      </c>
      <c r="AQ1244" s="183" t="s">
        <v>2113</v>
      </c>
      <c r="AS1244" s="183" t="s">
        <v>1641</v>
      </c>
      <c r="AT1244" s="183" t="s">
        <v>1817</v>
      </c>
      <c r="AU1244" s="183" t="str">
        <f t="shared" si="38"/>
        <v>BP1</v>
      </c>
      <c r="AV1244" s="324">
        <f t="shared" si="39"/>
        <v>732435</v>
      </c>
    </row>
    <row r="1245" spans="1:48" x14ac:dyDescent="0.25">
      <c r="A1245" s="319" t="s">
        <v>1867</v>
      </c>
      <c r="B1245" s="319" t="s">
        <v>1843</v>
      </c>
      <c r="C1245" s="319" t="s">
        <v>1868</v>
      </c>
      <c r="D1245" s="319" t="s">
        <v>1888</v>
      </c>
      <c r="E1245" s="320">
        <v>45820</v>
      </c>
      <c r="F1245" s="319" t="s">
        <v>1633</v>
      </c>
      <c r="G1245" s="319" t="s">
        <v>1633</v>
      </c>
      <c r="H1245" s="319" t="s">
        <v>3240</v>
      </c>
      <c r="I1245" s="319" t="s">
        <v>4259</v>
      </c>
      <c r="J1245" s="319" t="s">
        <v>1633</v>
      </c>
      <c r="K1245" s="319" t="s">
        <v>454</v>
      </c>
      <c r="L1245" s="320">
        <v>45820</v>
      </c>
      <c r="M1245" s="319" t="s">
        <v>3115</v>
      </c>
      <c r="N1245" s="319" t="s">
        <v>4260</v>
      </c>
      <c r="O1245" s="320"/>
      <c r="P1245" s="319" t="s">
        <v>3641</v>
      </c>
      <c r="Q1245" s="319" t="s">
        <v>1534</v>
      </c>
      <c r="R1245" s="322">
        <v>100000</v>
      </c>
      <c r="S1245" s="319" t="s">
        <v>89</v>
      </c>
      <c r="T1245" s="321">
        <v>6.14</v>
      </c>
      <c r="U1245" s="319" t="s">
        <v>328</v>
      </c>
      <c r="V1245" s="319" t="s">
        <v>93</v>
      </c>
      <c r="W1245" s="319" t="s">
        <v>1633</v>
      </c>
      <c r="X1245" s="319" t="s">
        <v>1633</v>
      </c>
      <c r="Y1245" s="319" t="s">
        <v>1633</v>
      </c>
      <c r="Z1245" s="319" t="s">
        <v>1633</v>
      </c>
      <c r="AA1245" s="319" t="s">
        <v>1874</v>
      </c>
      <c r="AB1245" s="319" t="s">
        <v>1633</v>
      </c>
      <c r="AC1245" s="320">
        <v>45820</v>
      </c>
      <c r="AD1245" s="319"/>
      <c r="AE1245" s="319"/>
      <c r="AF1245" s="319" t="s">
        <v>1633</v>
      </c>
      <c r="AG1245" s="319" t="s">
        <v>4261</v>
      </c>
      <c r="AH1245" s="319" t="s">
        <v>3642</v>
      </c>
      <c r="AI1245" s="319" t="s">
        <v>3643</v>
      </c>
      <c r="AJ1245" s="322">
        <v>5</v>
      </c>
      <c r="AK1245" s="319" t="s">
        <v>1709</v>
      </c>
      <c r="AL1245" s="323" t="s">
        <v>1877</v>
      </c>
      <c r="AM1245" s="319" t="s">
        <v>1633</v>
      </c>
      <c r="AN1245" s="319" t="s">
        <v>1633</v>
      </c>
      <c r="AO1245" s="319" t="s">
        <v>1633</v>
      </c>
      <c r="AP1245" s="183" t="s">
        <v>1880</v>
      </c>
      <c r="AQ1245" s="183" t="s">
        <v>2113</v>
      </c>
      <c r="AS1245" s="183" t="s">
        <v>1641</v>
      </c>
      <c r="AT1245" s="183" t="s">
        <v>1817</v>
      </c>
      <c r="AU1245" s="183" t="str">
        <f t="shared" si="38"/>
        <v>BP1</v>
      </c>
      <c r="AV1245" s="324">
        <f t="shared" si="39"/>
        <v>100000</v>
      </c>
    </row>
    <row r="1246" spans="1:48" x14ac:dyDescent="0.25">
      <c r="A1246" s="319" t="s">
        <v>1867</v>
      </c>
      <c r="B1246" s="319" t="s">
        <v>1843</v>
      </c>
      <c r="C1246" s="319" t="s">
        <v>1868</v>
      </c>
      <c r="D1246" s="319" t="s">
        <v>1869</v>
      </c>
      <c r="E1246" s="320">
        <v>45822</v>
      </c>
      <c r="F1246" s="319" t="s">
        <v>3743</v>
      </c>
      <c r="G1246" s="319" t="s">
        <v>1633</v>
      </c>
      <c r="H1246" s="319" t="s">
        <v>3295</v>
      </c>
      <c r="I1246" s="319" t="s">
        <v>4262</v>
      </c>
      <c r="J1246" s="319" t="s">
        <v>1633</v>
      </c>
      <c r="K1246" s="319" t="s">
        <v>1635</v>
      </c>
      <c r="L1246" s="320">
        <v>45822</v>
      </c>
      <c r="M1246" s="319" t="s">
        <v>3120</v>
      </c>
      <c r="N1246" s="319" t="s">
        <v>1633</v>
      </c>
      <c r="O1246" s="320"/>
      <c r="P1246" s="319" t="s">
        <v>3641</v>
      </c>
      <c r="Q1246" s="319" t="s">
        <v>89</v>
      </c>
      <c r="R1246" s="321">
        <v>6.63</v>
      </c>
      <c r="S1246" s="319" t="s">
        <v>89</v>
      </c>
      <c r="T1246" s="321">
        <v>6.63</v>
      </c>
      <c r="U1246" s="319" t="s">
        <v>328</v>
      </c>
      <c r="V1246" s="319" t="s">
        <v>93</v>
      </c>
      <c r="W1246" s="319" t="s">
        <v>1633</v>
      </c>
      <c r="X1246" s="319" t="s">
        <v>1633</v>
      </c>
      <c r="Y1246" s="319" t="s">
        <v>1633</v>
      </c>
      <c r="Z1246" s="319" t="s">
        <v>1633</v>
      </c>
      <c r="AA1246" s="319" t="s">
        <v>1874</v>
      </c>
      <c r="AB1246" s="319" t="s">
        <v>1633</v>
      </c>
      <c r="AC1246" s="320">
        <v>45822</v>
      </c>
      <c r="AD1246" s="319"/>
      <c r="AE1246" s="319"/>
      <c r="AF1246" s="319" t="s">
        <v>1633</v>
      </c>
      <c r="AG1246" s="319" t="s">
        <v>1633</v>
      </c>
      <c r="AH1246" s="319" t="s">
        <v>3642</v>
      </c>
      <c r="AI1246" s="319" t="s">
        <v>3643</v>
      </c>
      <c r="AJ1246" s="322">
        <v>12</v>
      </c>
      <c r="AK1246" s="319" t="s">
        <v>1709</v>
      </c>
      <c r="AL1246" s="323" t="s">
        <v>1877</v>
      </c>
      <c r="AM1246" s="319" t="s">
        <v>2030</v>
      </c>
      <c r="AN1246" s="319" t="s">
        <v>2031</v>
      </c>
      <c r="AO1246" s="319" t="s">
        <v>1633</v>
      </c>
      <c r="AP1246" s="183" t="s">
        <v>2861</v>
      </c>
      <c r="AQ1246" s="183" t="s">
        <v>2113</v>
      </c>
      <c r="AS1246" s="183" t="s">
        <v>1634</v>
      </c>
      <c r="AT1246" s="183" t="s">
        <v>1817</v>
      </c>
      <c r="AU1246" s="183" t="str">
        <f t="shared" si="38"/>
        <v>BP1</v>
      </c>
      <c r="AV1246" s="324">
        <f t="shared" si="39"/>
        <v>109395</v>
      </c>
    </row>
    <row r="1247" spans="1:48" x14ac:dyDescent="0.25">
      <c r="A1247" s="319" t="s">
        <v>1867</v>
      </c>
      <c r="B1247" s="319" t="s">
        <v>1843</v>
      </c>
      <c r="C1247" s="319" t="s">
        <v>1868</v>
      </c>
      <c r="D1247" s="319" t="s">
        <v>1869</v>
      </c>
      <c r="E1247" s="320">
        <v>45822</v>
      </c>
      <c r="F1247" s="319" t="s">
        <v>3743</v>
      </c>
      <c r="G1247" s="319" t="s">
        <v>1633</v>
      </c>
      <c r="H1247" s="319" t="s">
        <v>3295</v>
      </c>
      <c r="I1247" s="319" t="s">
        <v>4262</v>
      </c>
      <c r="J1247" s="319" t="s">
        <v>1633</v>
      </c>
      <c r="K1247" s="319" t="s">
        <v>1635</v>
      </c>
      <c r="L1247" s="320">
        <v>45822</v>
      </c>
      <c r="M1247" s="319" t="s">
        <v>3120</v>
      </c>
      <c r="N1247" s="319" t="s">
        <v>1633</v>
      </c>
      <c r="O1247" s="320"/>
      <c r="P1247" s="319" t="s">
        <v>3641</v>
      </c>
      <c r="Q1247" s="319" t="s">
        <v>89</v>
      </c>
      <c r="R1247" s="321">
        <v>3.17</v>
      </c>
      <c r="S1247" s="319" t="s">
        <v>89</v>
      </c>
      <c r="T1247" s="321">
        <v>3.17</v>
      </c>
      <c r="U1247" s="319" t="s">
        <v>328</v>
      </c>
      <c r="V1247" s="319" t="s">
        <v>93</v>
      </c>
      <c r="W1247" s="319" t="s">
        <v>1633</v>
      </c>
      <c r="X1247" s="319" t="s">
        <v>1633</v>
      </c>
      <c r="Y1247" s="319" t="s">
        <v>1633</v>
      </c>
      <c r="Z1247" s="319" t="s">
        <v>1633</v>
      </c>
      <c r="AA1247" s="319" t="s">
        <v>1874</v>
      </c>
      <c r="AB1247" s="319" t="s">
        <v>1633</v>
      </c>
      <c r="AC1247" s="320">
        <v>45822</v>
      </c>
      <c r="AD1247" s="319"/>
      <c r="AE1247" s="319"/>
      <c r="AF1247" s="319" t="s">
        <v>1633</v>
      </c>
      <c r="AG1247" s="319" t="s">
        <v>1633</v>
      </c>
      <c r="AH1247" s="319" t="s">
        <v>3642</v>
      </c>
      <c r="AI1247" s="319" t="s">
        <v>3643</v>
      </c>
      <c r="AJ1247" s="322">
        <v>1</v>
      </c>
      <c r="AK1247" s="319" t="s">
        <v>2039</v>
      </c>
      <c r="AL1247" s="323" t="s">
        <v>1877</v>
      </c>
      <c r="AM1247" s="319" t="s">
        <v>2059</v>
      </c>
      <c r="AN1247" s="319" t="s">
        <v>2060</v>
      </c>
      <c r="AO1247" s="319" t="s">
        <v>1633</v>
      </c>
      <c r="AP1247" s="183" t="s">
        <v>2861</v>
      </c>
      <c r="AQ1247" s="183" t="s">
        <v>2113</v>
      </c>
      <c r="AS1247" s="183" t="s">
        <v>1634</v>
      </c>
      <c r="AT1247" s="183" t="s">
        <v>1817</v>
      </c>
      <c r="AU1247" s="183" t="str">
        <f t="shared" si="38"/>
        <v>BP1</v>
      </c>
      <c r="AV1247" s="324">
        <f t="shared" si="39"/>
        <v>52305</v>
      </c>
    </row>
    <row r="1248" spans="1:48" x14ac:dyDescent="0.25">
      <c r="A1248" s="319" t="s">
        <v>1867</v>
      </c>
      <c r="B1248" s="319" t="s">
        <v>1843</v>
      </c>
      <c r="C1248" s="319" t="s">
        <v>1868</v>
      </c>
      <c r="D1248" s="319" t="s">
        <v>1869</v>
      </c>
      <c r="E1248" s="320">
        <v>45822</v>
      </c>
      <c r="F1248" s="319" t="s">
        <v>3743</v>
      </c>
      <c r="G1248" s="319" t="s">
        <v>1633</v>
      </c>
      <c r="H1248" s="319" t="s">
        <v>3280</v>
      </c>
      <c r="I1248" s="319" t="s">
        <v>4262</v>
      </c>
      <c r="J1248" s="319" t="s">
        <v>1633</v>
      </c>
      <c r="K1248" s="319" t="s">
        <v>644</v>
      </c>
      <c r="L1248" s="320">
        <v>45822</v>
      </c>
      <c r="M1248" s="319" t="s">
        <v>3120</v>
      </c>
      <c r="N1248" s="319" t="s">
        <v>1633</v>
      </c>
      <c r="O1248" s="320"/>
      <c r="P1248" s="319" t="s">
        <v>3641</v>
      </c>
      <c r="Q1248" s="319" t="s">
        <v>89</v>
      </c>
      <c r="R1248" s="321">
        <v>1.6</v>
      </c>
      <c r="S1248" s="319" t="s">
        <v>89</v>
      </c>
      <c r="T1248" s="321">
        <v>1.6</v>
      </c>
      <c r="U1248" s="319" t="s">
        <v>328</v>
      </c>
      <c r="V1248" s="319" t="s">
        <v>93</v>
      </c>
      <c r="W1248" s="319" t="s">
        <v>1633</v>
      </c>
      <c r="X1248" s="319" t="s">
        <v>1633</v>
      </c>
      <c r="Y1248" s="319" t="s">
        <v>1633</v>
      </c>
      <c r="Z1248" s="319" t="s">
        <v>1633</v>
      </c>
      <c r="AA1248" s="319" t="s">
        <v>1874</v>
      </c>
      <c r="AB1248" s="319" t="s">
        <v>1633</v>
      </c>
      <c r="AC1248" s="320">
        <v>45822</v>
      </c>
      <c r="AD1248" s="319"/>
      <c r="AE1248" s="319"/>
      <c r="AF1248" s="319" t="s">
        <v>1633</v>
      </c>
      <c r="AG1248" s="319" t="s">
        <v>1633</v>
      </c>
      <c r="AH1248" s="319" t="s">
        <v>3642</v>
      </c>
      <c r="AI1248" s="319" t="s">
        <v>3643</v>
      </c>
      <c r="AJ1248" s="322">
        <v>100</v>
      </c>
      <c r="AK1248" s="319" t="s">
        <v>1709</v>
      </c>
      <c r="AL1248" s="323" t="s">
        <v>1877</v>
      </c>
      <c r="AM1248" s="319" t="s">
        <v>2068</v>
      </c>
      <c r="AN1248" s="319" t="s">
        <v>2069</v>
      </c>
      <c r="AO1248" s="319" t="s">
        <v>1633</v>
      </c>
      <c r="AP1248" s="183" t="s">
        <v>1880</v>
      </c>
      <c r="AQ1248" s="183" t="s">
        <v>2113</v>
      </c>
      <c r="AS1248" s="183" t="s">
        <v>1641</v>
      </c>
      <c r="AT1248" s="183" t="s">
        <v>1817</v>
      </c>
      <c r="AU1248" s="183" t="str">
        <f t="shared" si="38"/>
        <v>BP1</v>
      </c>
      <c r="AV1248" s="324">
        <f t="shared" si="39"/>
        <v>26400</v>
      </c>
    </row>
    <row r="1249" spans="1:48" x14ac:dyDescent="0.25">
      <c r="A1249" s="319" t="s">
        <v>1867</v>
      </c>
      <c r="B1249" s="319" t="s">
        <v>1843</v>
      </c>
      <c r="C1249" s="319" t="s">
        <v>1868</v>
      </c>
      <c r="D1249" s="319" t="s">
        <v>1869</v>
      </c>
      <c r="E1249" s="320">
        <v>45822</v>
      </c>
      <c r="F1249" s="319" t="s">
        <v>4263</v>
      </c>
      <c r="G1249" s="319" t="s">
        <v>1633</v>
      </c>
      <c r="H1249" s="319" t="s">
        <v>3280</v>
      </c>
      <c r="I1249" s="319" t="s">
        <v>4262</v>
      </c>
      <c r="J1249" s="319" t="s">
        <v>1633</v>
      </c>
      <c r="K1249" s="319" t="s">
        <v>644</v>
      </c>
      <c r="L1249" s="320">
        <v>45822</v>
      </c>
      <c r="M1249" s="319" t="s">
        <v>3120</v>
      </c>
      <c r="N1249" s="319" t="s">
        <v>1633</v>
      </c>
      <c r="O1249" s="320"/>
      <c r="P1249" s="319" t="s">
        <v>3641</v>
      </c>
      <c r="Q1249" s="319" t="s">
        <v>89</v>
      </c>
      <c r="R1249" s="321">
        <v>1.08</v>
      </c>
      <c r="S1249" s="319" t="s">
        <v>89</v>
      </c>
      <c r="T1249" s="321">
        <v>1.08</v>
      </c>
      <c r="U1249" s="319" t="s">
        <v>328</v>
      </c>
      <c r="V1249" s="319" t="s">
        <v>93</v>
      </c>
      <c r="W1249" s="319" t="s">
        <v>1633</v>
      </c>
      <c r="X1249" s="319" t="s">
        <v>1633</v>
      </c>
      <c r="Y1249" s="319" t="s">
        <v>1633</v>
      </c>
      <c r="Z1249" s="319" t="s">
        <v>1633</v>
      </c>
      <c r="AA1249" s="319" t="s">
        <v>1874</v>
      </c>
      <c r="AB1249" s="319" t="s">
        <v>1633</v>
      </c>
      <c r="AC1249" s="320">
        <v>45822</v>
      </c>
      <c r="AD1249" s="319"/>
      <c r="AE1249" s="319"/>
      <c r="AF1249" s="319" t="s">
        <v>1633</v>
      </c>
      <c r="AG1249" s="319" t="s">
        <v>1633</v>
      </c>
      <c r="AH1249" s="319" t="s">
        <v>3642</v>
      </c>
      <c r="AI1249" s="319" t="s">
        <v>3643</v>
      </c>
      <c r="AJ1249" s="322">
        <v>1</v>
      </c>
      <c r="AK1249" s="319" t="s">
        <v>1709</v>
      </c>
      <c r="AL1249" s="323" t="s">
        <v>1877</v>
      </c>
      <c r="AM1249" s="319" t="s">
        <v>3761</v>
      </c>
      <c r="AN1249" s="319" t="s">
        <v>3762</v>
      </c>
      <c r="AO1249" s="319" t="s">
        <v>1633</v>
      </c>
      <c r="AP1249" s="183" t="s">
        <v>1880</v>
      </c>
      <c r="AQ1249" s="183" t="s">
        <v>2113</v>
      </c>
      <c r="AS1249" s="183" t="s">
        <v>1641</v>
      </c>
      <c r="AT1249" s="183" t="s">
        <v>1817</v>
      </c>
      <c r="AU1249" s="183" t="str">
        <f t="shared" si="38"/>
        <v>BP1</v>
      </c>
      <c r="AV1249" s="324">
        <f t="shared" si="39"/>
        <v>17820</v>
      </c>
    </row>
    <row r="1250" spans="1:48" x14ac:dyDescent="0.25">
      <c r="A1250" s="319" t="s">
        <v>1867</v>
      </c>
      <c r="B1250" s="319" t="s">
        <v>1843</v>
      </c>
      <c r="C1250" s="319" t="s">
        <v>1868</v>
      </c>
      <c r="D1250" s="319" t="s">
        <v>1869</v>
      </c>
      <c r="E1250" s="320">
        <v>45822</v>
      </c>
      <c r="F1250" s="319" t="s">
        <v>4264</v>
      </c>
      <c r="G1250" s="319" t="s">
        <v>1633</v>
      </c>
      <c r="H1250" s="319" t="s">
        <v>3295</v>
      </c>
      <c r="I1250" s="319" t="s">
        <v>4265</v>
      </c>
      <c r="J1250" s="319" t="s">
        <v>1633</v>
      </c>
      <c r="K1250" s="319" t="s">
        <v>1635</v>
      </c>
      <c r="L1250" s="320">
        <v>45822</v>
      </c>
      <c r="M1250" s="319" t="s">
        <v>3120</v>
      </c>
      <c r="N1250" s="319" t="s">
        <v>1633</v>
      </c>
      <c r="O1250" s="320"/>
      <c r="P1250" s="319" t="s">
        <v>3641</v>
      </c>
      <c r="Q1250" s="319" t="s">
        <v>89</v>
      </c>
      <c r="R1250" s="321">
        <v>2.31</v>
      </c>
      <c r="S1250" s="319" t="s">
        <v>89</v>
      </c>
      <c r="T1250" s="321">
        <v>2.31</v>
      </c>
      <c r="U1250" s="319" t="s">
        <v>328</v>
      </c>
      <c r="V1250" s="319" t="s">
        <v>93</v>
      </c>
      <c r="W1250" s="319" t="s">
        <v>1633</v>
      </c>
      <c r="X1250" s="319" t="s">
        <v>1633</v>
      </c>
      <c r="Y1250" s="319" t="s">
        <v>1633</v>
      </c>
      <c r="Z1250" s="319" t="s">
        <v>1633</v>
      </c>
      <c r="AA1250" s="319" t="s">
        <v>1874</v>
      </c>
      <c r="AB1250" s="319" t="s">
        <v>1633</v>
      </c>
      <c r="AC1250" s="320">
        <v>45822</v>
      </c>
      <c r="AD1250" s="319"/>
      <c r="AE1250" s="319"/>
      <c r="AF1250" s="319" t="s">
        <v>1633</v>
      </c>
      <c r="AG1250" s="319" t="s">
        <v>1633</v>
      </c>
      <c r="AH1250" s="319" t="s">
        <v>3642</v>
      </c>
      <c r="AI1250" s="319" t="s">
        <v>3643</v>
      </c>
      <c r="AJ1250" s="322">
        <v>2</v>
      </c>
      <c r="AK1250" s="319" t="s">
        <v>2039</v>
      </c>
      <c r="AL1250" s="323" t="s">
        <v>1877</v>
      </c>
      <c r="AM1250" s="319" t="s">
        <v>4266</v>
      </c>
      <c r="AN1250" s="319" t="s">
        <v>4267</v>
      </c>
      <c r="AO1250" s="319" t="s">
        <v>1633</v>
      </c>
      <c r="AP1250" s="183" t="s">
        <v>2861</v>
      </c>
      <c r="AQ1250" s="183" t="s">
        <v>2113</v>
      </c>
      <c r="AS1250" s="183" t="s">
        <v>1634</v>
      </c>
      <c r="AT1250" s="183" t="s">
        <v>1817</v>
      </c>
      <c r="AU1250" s="183" t="str">
        <f t="shared" si="38"/>
        <v>BP1</v>
      </c>
      <c r="AV1250" s="324">
        <f t="shared" si="39"/>
        <v>38115</v>
      </c>
    </row>
    <row r="1251" spans="1:48" x14ac:dyDescent="0.25">
      <c r="A1251" s="319" t="s">
        <v>1867</v>
      </c>
      <c r="B1251" s="319" t="s">
        <v>1843</v>
      </c>
      <c r="C1251" s="319" t="s">
        <v>1868</v>
      </c>
      <c r="D1251" s="319" t="s">
        <v>1869</v>
      </c>
      <c r="E1251" s="320">
        <v>45813</v>
      </c>
      <c r="F1251" s="319" t="s">
        <v>1633</v>
      </c>
      <c r="G1251" s="319" t="s">
        <v>1633</v>
      </c>
      <c r="H1251" s="319" t="s">
        <v>3280</v>
      </c>
      <c r="I1251" s="319" t="s">
        <v>4268</v>
      </c>
      <c r="J1251" s="319" t="s">
        <v>1633</v>
      </c>
      <c r="K1251" s="319" t="s">
        <v>644</v>
      </c>
      <c r="L1251" s="320">
        <v>45813</v>
      </c>
      <c r="M1251" s="319" t="s">
        <v>3073</v>
      </c>
      <c r="N1251" s="319" t="s">
        <v>1633</v>
      </c>
      <c r="O1251" s="320"/>
      <c r="P1251" s="319" t="s">
        <v>3641</v>
      </c>
      <c r="Q1251" s="319" t="s">
        <v>89</v>
      </c>
      <c r="R1251" s="321">
        <v>92.38</v>
      </c>
      <c r="S1251" s="319" t="s">
        <v>89</v>
      </c>
      <c r="T1251" s="321">
        <v>92.38</v>
      </c>
      <c r="U1251" s="319" t="s">
        <v>328</v>
      </c>
      <c r="V1251" s="319" t="s">
        <v>93</v>
      </c>
      <c r="W1251" s="319" t="s">
        <v>1633</v>
      </c>
      <c r="X1251" s="319" t="s">
        <v>1633</v>
      </c>
      <c r="Y1251" s="319" t="s">
        <v>1633</v>
      </c>
      <c r="Z1251" s="319" t="s">
        <v>1633</v>
      </c>
      <c r="AA1251" s="319" t="s">
        <v>1874</v>
      </c>
      <c r="AB1251" s="319" t="s">
        <v>1633</v>
      </c>
      <c r="AC1251" s="320">
        <v>45822</v>
      </c>
      <c r="AD1251" s="319"/>
      <c r="AE1251" s="319"/>
      <c r="AF1251" s="319" t="s">
        <v>1633</v>
      </c>
      <c r="AG1251" s="319" t="s">
        <v>1633</v>
      </c>
      <c r="AH1251" s="319" t="s">
        <v>3642</v>
      </c>
      <c r="AI1251" s="319" t="s">
        <v>3643</v>
      </c>
      <c r="AJ1251" s="322">
        <v>1</v>
      </c>
      <c r="AK1251" s="319" t="s">
        <v>1709</v>
      </c>
      <c r="AL1251" s="323" t="s">
        <v>1877</v>
      </c>
      <c r="AM1251" s="319" t="s">
        <v>4269</v>
      </c>
      <c r="AN1251" s="319" t="s">
        <v>4270</v>
      </c>
      <c r="AO1251" s="319" t="s">
        <v>1633</v>
      </c>
      <c r="AP1251" s="183" t="s">
        <v>1880</v>
      </c>
      <c r="AQ1251" s="183" t="s">
        <v>2113</v>
      </c>
      <c r="AS1251" s="183" t="s">
        <v>1641</v>
      </c>
      <c r="AT1251" s="183" t="s">
        <v>1817</v>
      </c>
      <c r="AU1251" s="183" t="str">
        <f t="shared" si="38"/>
        <v>BP1</v>
      </c>
      <c r="AV1251" s="324">
        <f t="shared" si="39"/>
        <v>1524270</v>
      </c>
    </row>
    <row r="1252" spans="1:48" x14ac:dyDescent="0.25">
      <c r="A1252" s="319" t="s">
        <v>1867</v>
      </c>
      <c r="B1252" s="319" t="s">
        <v>1843</v>
      </c>
      <c r="C1252" s="319" t="s">
        <v>1868</v>
      </c>
      <c r="D1252" s="319" t="s">
        <v>1882</v>
      </c>
      <c r="E1252" s="320">
        <v>45821</v>
      </c>
      <c r="F1252" s="319" t="s">
        <v>3137</v>
      </c>
      <c r="G1252" s="319" t="s">
        <v>1884</v>
      </c>
      <c r="H1252" s="319" t="s">
        <v>1582</v>
      </c>
      <c r="I1252" s="319" t="s">
        <v>3138</v>
      </c>
      <c r="J1252" s="319" t="s">
        <v>1633</v>
      </c>
      <c r="K1252" s="319" t="s">
        <v>1374</v>
      </c>
      <c r="L1252" s="320">
        <v>45821</v>
      </c>
      <c r="M1252" s="319" t="s">
        <v>1886</v>
      </c>
      <c r="N1252" s="319" t="s">
        <v>2762</v>
      </c>
      <c r="O1252" s="320"/>
      <c r="P1252" s="319" t="s">
        <v>3641</v>
      </c>
      <c r="Q1252" s="319" t="s">
        <v>1534</v>
      </c>
      <c r="R1252" s="322">
        <v>4242000</v>
      </c>
      <c r="S1252" s="319" t="s">
        <v>89</v>
      </c>
      <c r="T1252" s="321">
        <v>260.37</v>
      </c>
      <c r="U1252" s="319" t="s">
        <v>328</v>
      </c>
      <c r="V1252" s="319" t="s">
        <v>93</v>
      </c>
      <c r="W1252" s="319" t="s">
        <v>1633</v>
      </c>
      <c r="X1252" s="319" t="s">
        <v>1633</v>
      </c>
      <c r="Y1252" s="319" t="s">
        <v>1633</v>
      </c>
      <c r="Z1252" s="319" t="s">
        <v>1633</v>
      </c>
      <c r="AA1252" s="319" t="s">
        <v>1874</v>
      </c>
      <c r="AB1252" s="319" t="s">
        <v>1633</v>
      </c>
      <c r="AC1252" s="320">
        <v>45824</v>
      </c>
      <c r="AD1252" s="319"/>
      <c r="AE1252" s="319"/>
      <c r="AF1252" s="319" t="s">
        <v>1633</v>
      </c>
      <c r="AG1252" s="319" t="s">
        <v>1633</v>
      </c>
      <c r="AH1252" s="319" t="s">
        <v>3642</v>
      </c>
      <c r="AI1252" s="319" t="s">
        <v>3643</v>
      </c>
      <c r="AJ1252" s="325">
        <v>0</v>
      </c>
      <c r="AK1252" s="319" t="s">
        <v>1633</v>
      </c>
      <c r="AL1252" s="319" t="s">
        <v>1633</v>
      </c>
      <c r="AM1252" s="319" t="s">
        <v>1633</v>
      </c>
      <c r="AN1252" s="319" t="s">
        <v>1633</v>
      </c>
      <c r="AO1252" s="319" t="s">
        <v>1633</v>
      </c>
      <c r="AP1252" s="183" t="b">
        <v>0</v>
      </c>
      <c r="AQ1252" s="183" t="s">
        <v>2113</v>
      </c>
      <c r="AS1252" s="183" t="s">
        <v>1640</v>
      </c>
      <c r="AT1252" s="183" t="s">
        <v>1817</v>
      </c>
      <c r="AU1252" s="183" t="str">
        <f t="shared" si="38"/>
        <v>BP1</v>
      </c>
      <c r="AV1252" s="324">
        <f t="shared" si="39"/>
        <v>4242000</v>
      </c>
    </row>
    <row r="1253" spans="1:48" x14ac:dyDescent="0.25">
      <c r="A1253" s="319" t="s">
        <v>1867</v>
      </c>
      <c r="B1253" s="319" t="s">
        <v>1843</v>
      </c>
      <c r="C1253" s="319" t="s">
        <v>1868</v>
      </c>
      <c r="D1253" s="319" t="s">
        <v>1888</v>
      </c>
      <c r="E1253" s="320">
        <v>45825</v>
      </c>
      <c r="F1253" s="319" t="s">
        <v>1633</v>
      </c>
      <c r="G1253" s="319" t="s">
        <v>4271</v>
      </c>
      <c r="H1253" s="319" t="s">
        <v>3240</v>
      </c>
      <c r="I1253" s="319" t="s">
        <v>4272</v>
      </c>
      <c r="J1253" s="319" t="s">
        <v>1633</v>
      </c>
      <c r="K1253" s="319" t="s">
        <v>454</v>
      </c>
      <c r="L1253" s="320">
        <v>45825</v>
      </c>
      <c r="M1253" s="319" t="s">
        <v>3140</v>
      </c>
      <c r="N1253" s="319" t="s">
        <v>4273</v>
      </c>
      <c r="O1253" s="320"/>
      <c r="P1253" s="319" t="s">
        <v>3641</v>
      </c>
      <c r="Q1253" s="319" t="s">
        <v>2792</v>
      </c>
      <c r="R1253" s="321">
        <v>3250</v>
      </c>
      <c r="S1253" s="319" t="s">
        <v>89</v>
      </c>
      <c r="T1253" s="321">
        <v>3709.62</v>
      </c>
      <c r="U1253" s="319" t="s">
        <v>328</v>
      </c>
      <c r="V1253" s="319" t="s">
        <v>93</v>
      </c>
      <c r="W1253" s="319" t="s">
        <v>1633</v>
      </c>
      <c r="X1253" s="319" t="s">
        <v>1633</v>
      </c>
      <c r="Y1253" s="319" t="s">
        <v>1633</v>
      </c>
      <c r="Z1253" s="319" t="s">
        <v>1633</v>
      </c>
      <c r="AA1253" s="319" t="s">
        <v>1874</v>
      </c>
      <c r="AB1253" s="319" t="s">
        <v>1633</v>
      </c>
      <c r="AC1253" s="320">
        <v>45825</v>
      </c>
      <c r="AD1253" s="319"/>
      <c r="AE1253" s="319"/>
      <c r="AF1253" s="319" t="s">
        <v>1633</v>
      </c>
      <c r="AG1253" s="319" t="s">
        <v>4274</v>
      </c>
      <c r="AH1253" s="319" t="s">
        <v>3642</v>
      </c>
      <c r="AI1253" s="319" t="s">
        <v>3643</v>
      </c>
      <c r="AJ1253" s="322">
        <v>10</v>
      </c>
      <c r="AK1253" s="319" t="s">
        <v>1709</v>
      </c>
      <c r="AL1253" s="323" t="s">
        <v>1877</v>
      </c>
      <c r="AM1253" s="319" t="s">
        <v>1633</v>
      </c>
      <c r="AN1253" s="319" t="s">
        <v>1633</v>
      </c>
      <c r="AO1253" s="319" t="s">
        <v>1633</v>
      </c>
      <c r="AP1253" s="183" t="s">
        <v>1880</v>
      </c>
      <c r="AQ1253" s="183" t="s">
        <v>2113</v>
      </c>
      <c r="AS1253" s="183" t="s">
        <v>1641</v>
      </c>
      <c r="AT1253" s="183" t="s">
        <v>1817</v>
      </c>
      <c r="AU1253" s="183" t="str">
        <f t="shared" si="38"/>
        <v>BP1</v>
      </c>
      <c r="AV1253" s="324">
        <f t="shared" si="39"/>
        <v>61208730</v>
      </c>
    </row>
    <row r="1254" spans="1:48" x14ac:dyDescent="0.25">
      <c r="A1254" s="319" t="s">
        <v>1867</v>
      </c>
      <c r="B1254" s="319" t="s">
        <v>1843</v>
      </c>
      <c r="C1254" s="319" t="s">
        <v>1868</v>
      </c>
      <c r="D1254" s="319" t="s">
        <v>1888</v>
      </c>
      <c r="E1254" s="320">
        <v>45825</v>
      </c>
      <c r="F1254" s="319" t="s">
        <v>1633</v>
      </c>
      <c r="G1254" s="319" t="s">
        <v>1633</v>
      </c>
      <c r="H1254" s="319" t="s">
        <v>3240</v>
      </c>
      <c r="I1254" s="319" t="s">
        <v>4275</v>
      </c>
      <c r="J1254" s="319" t="s">
        <v>1633</v>
      </c>
      <c r="K1254" s="319" t="s">
        <v>454</v>
      </c>
      <c r="L1254" s="320">
        <v>45825</v>
      </c>
      <c r="M1254" s="319" t="s">
        <v>3140</v>
      </c>
      <c r="N1254" s="319" t="s">
        <v>4276</v>
      </c>
      <c r="O1254" s="320"/>
      <c r="P1254" s="319" t="s">
        <v>3641</v>
      </c>
      <c r="Q1254" s="319" t="s">
        <v>1534</v>
      </c>
      <c r="R1254" s="322">
        <v>2365000</v>
      </c>
      <c r="S1254" s="319" t="s">
        <v>89</v>
      </c>
      <c r="T1254" s="321">
        <v>145.16</v>
      </c>
      <c r="U1254" s="319" t="s">
        <v>328</v>
      </c>
      <c r="V1254" s="319" t="s">
        <v>93</v>
      </c>
      <c r="W1254" s="319" t="s">
        <v>1633</v>
      </c>
      <c r="X1254" s="319" t="s">
        <v>1633</v>
      </c>
      <c r="Y1254" s="319" t="s">
        <v>1633</v>
      </c>
      <c r="Z1254" s="319" t="s">
        <v>1633</v>
      </c>
      <c r="AA1254" s="319" t="s">
        <v>1874</v>
      </c>
      <c r="AB1254" s="319" t="s">
        <v>1633</v>
      </c>
      <c r="AC1254" s="320">
        <v>45825</v>
      </c>
      <c r="AD1254" s="319"/>
      <c r="AE1254" s="319"/>
      <c r="AF1254" s="319" t="s">
        <v>1633</v>
      </c>
      <c r="AG1254" s="319" t="s">
        <v>4277</v>
      </c>
      <c r="AH1254" s="319" t="s">
        <v>3642</v>
      </c>
      <c r="AI1254" s="319" t="s">
        <v>3643</v>
      </c>
      <c r="AJ1254" s="322">
        <v>11</v>
      </c>
      <c r="AK1254" s="319" t="s">
        <v>1980</v>
      </c>
      <c r="AL1254" s="323" t="s">
        <v>1877</v>
      </c>
      <c r="AM1254" s="319" t="s">
        <v>1633</v>
      </c>
      <c r="AN1254" s="319" t="s">
        <v>1633</v>
      </c>
      <c r="AO1254" s="319" t="s">
        <v>1633</v>
      </c>
      <c r="AP1254" s="183" t="s">
        <v>1880</v>
      </c>
      <c r="AQ1254" s="183" t="s">
        <v>2113</v>
      </c>
      <c r="AS1254" s="183" t="s">
        <v>1641</v>
      </c>
      <c r="AT1254" s="183" t="s">
        <v>1817</v>
      </c>
      <c r="AU1254" s="183" t="str">
        <f t="shared" si="38"/>
        <v>BP1</v>
      </c>
      <c r="AV1254" s="324">
        <f t="shared" si="39"/>
        <v>2365000</v>
      </c>
    </row>
    <row r="1255" spans="1:48" x14ac:dyDescent="0.25">
      <c r="A1255" s="319" t="s">
        <v>1867</v>
      </c>
      <c r="B1255" s="319" t="s">
        <v>1843</v>
      </c>
      <c r="C1255" s="319" t="s">
        <v>1868</v>
      </c>
      <c r="D1255" s="319" t="s">
        <v>1888</v>
      </c>
      <c r="E1255" s="320">
        <v>45825</v>
      </c>
      <c r="F1255" s="319" t="s">
        <v>1633</v>
      </c>
      <c r="G1255" s="319" t="s">
        <v>1633</v>
      </c>
      <c r="H1255" s="319" t="s">
        <v>3240</v>
      </c>
      <c r="I1255" s="319" t="s">
        <v>4275</v>
      </c>
      <c r="J1255" s="319" t="s">
        <v>1633</v>
      </c>
      <c r="K1255" s="319" t="s">
        <v>454</v>
      </c>
      <c r="L1255" s="320">
        <v>45825</v>
      </c>
      <c r="M1255" s="319" t="s">
        <v>3140</v>
      </c>
      <c r="N1255" s="319" t="s">
        <v>4276</v>
      </c>
      <c r="O1255" s="320"/>
      <c r="P1255" s="319" t="s">
        <v>3641</v>
      </c>
      <c r="Q1255" s="319" t="s">
        <v>1534</v>
      </c>
      <c r="R1255" s="322">
        <v>525000</v>
      </c>
      <c r="S1255" s="319" t="s">
        <v>89</v>
      </c>
      <c r="T1255" s="321">
        <v>32.22</v>
      </c>
      <c r="U1255" s="319" t="s">
        <v>328</v>
      </c>
      <c r="V1255" s="319" t="s">
        <v>93</v>
      </c>
      <c r="W1255" s="319" t="s">
        <v>1633</v>
      </c>
      <c r="X1255" s="319" t="s">
        <v>1633</v>
      </c>
      <c r="Y1255" s="319" t="s">
        <v>1633</v>
      </c>
      <c r="Z1255" s="319" t="s">
        <v>1633</v>
      </c>
      <c r="AA1255" s="319" t="s">
        <v>1874</v>
      </c>
      <c r="AB1255" s="319" t="s">
        <v>1633</v>
      </c>
      <c r="AC1255" s="320">
        <v>45825</v>
      </c>
      <c r="AD1255" s="319"/>
      <c r="AE1255" s="319"/>
      <c r="AF1255" s="319" t="s">
        <v>1633</v>
      </c>
      <c r="AG1255" s="319" t="s">
        <v>4277</v>
      </c>
      <c r="AH1255" s="319" t="s">
        <v>3642</v>
      </c>
      <c r="AI1255" s="319" t="s">
        <v>3643</v>
      </c>
      <c r="AJ1255" s="322">
        <v>1</v>
      </c>
      <c r="AK1255" s="319" t="s">
        <v>2039</v>
      </c>
      <c r="AL1255" s="323" t="s">
        <v>1877</v>
      </c>
      <c r="AM1255" s="319" t="s">
        <v>1633</v>
      </c>
      <c r="AN1255" s="319" t="s">
        <v>1633</v>
      </c>
      <c r="AO1255" s="319" t="s">
        <v>1633</v>
      </c>
      <c r="AP1255" s="183" t="s">
        <v>1880</v>
      </c>
      <c r="AQ1255" s="183" t="s">
        <v>2113</v>
      </c>
      <c r="AS1255" s="183" t="s">
        <v>1641</v>
      </c>
      <c r="AT1255" s="183" t="s">
        <v>1817</v>
      </c>
      <c r="AU1255" s="183" t="str">
        <f t="shared" si="38"/>
        <v>BP1</v>
      </c>
      <c r="AV1255" s="324">
        <f t="shared" si="39"/>
        <v>525000</v>
      </c>
    </row>
    <row r="1256" spans="1:48" x14ac:dyDescent="0.25">
      <c r="A1256" s="319" t="s">
        <v>1867</v>
      </c>
      <c r="B1256" s="319" t="s">
        <v>1843</v>
      </c>
      <c r="C1256" s="319" t="s">
        <v>1868</v>
      </c>
      <c r="D1256" s="319" t="s">
        <v>1869</v>
      </c>
      <c r="E1256" s="320">
        <v>45818</v>
      </c>
      <c r="F1256" s="319" t="s">
        <v>1633</v>
      </c>
      <c r="G1256" s="319" t="s">
        <v>1633</v>
      </c>
      <c r="H1256" s="319" t="s">
        <v>3280</v>
      </c>
      <c r="I1256" s="319" t="s">
        <v>4278</v>
      </c>
      <c r="J1256" s="319" t="s">
        <v>1633</v>
      </c>
      <c r="K1256" s="319" t="s">
        <v>644</v>
      </c>
      <c r="L1256" s="320">
        <v>45818</v>
      </c>
      <c r="M1256" s="319" t="s">
        <v>3104</v>
      </c>
      <c r="N1256" s="319" t="s">
        <v>1633</v>
      </c>
      <c r="O1256" s="320"/>
      <c r="P1256" s="319" t="s">
        <v>3641</v>
      </c>
      <c r="Q1256" s="319" t="s">
        <v>89</v>
      </c>
      <c r="R1256" s="321">
        <v>367.39</v>
      </c>
      <c r="S1256" s="319" t="s">
        <v>89</v>
      </c>
      <c r="T1256" s="321">
        <v>367.39</v>
      </c>
      <c r="U1256" s="319" t="s">
        <v>328</v>
      </c>
      <c r="V1256" s="319" t="s">
        <v>93</v>
      </c>
      <c r="W1256" s="319" t="s">
        <v>1633</v>
      </c>
      <c r="X1256" s="319" t="s">
        <v>1633</v>
      </c>
      <c r="Y1256" s="319" t="s">
        <v>1633</v>
      </c>
      <c r="Z1256" s="319" t="s">
        <v>1633</v>
      </c>
      <c r="AA1256" s="319" t="s">
        <v>1874</v>
      </c>
      <c r="AB1256" s="319" t="s">
        <v>1633</v>
      </c>
      <c r="AC1256" s="320">
        <v>45825</v>
      </c>
      <c r="AD1256" s="319"/>
      <c r="AE1256" s="319"/>
      <c r="AF1256" s="319" t="s">
        <v>1633</v>
      </c>
      <c r="AG1256" s="319" t="s">
        <v>1633</v>
      </c>
      <c r="AH1256" s="319" t="s">
        <v>3642</v>
      </c>
      <c r="AI1256" s="319" t="s">
        <v>3643</v>
      </c>
      <c r="AJ1256" s="322">
        <v>1</v>
      </c>
      <c r="AK1256" s="319" t="s">
        <v>2365</v>
      </c>
      <c r="AL1256" s="323" t="s">
        <v>1877</v>
      </c>
      <c r="AM1256" s="319" t="s">
        <v>4279</v>
      </c>
      <c r="AN1256" s="319" t="s">
        <v>4280</v>
      </c>
      <c r="AO1256" s="319" t="s">
        <v>1633</v>
      </c>
      <c r="AP1256" s="183" t="s">
        <v>1880</v>
      </c>
      <c r="AQ1256" s="183" t="s">
        <v>2113</v>
      </c>
      <c r="AS1256" s="183" t="s">
        <v>1641</v>
      </c>
      <c r="AT1256" s="183" t="s">
        <v>1817</v>
      </c>
      <c r="AU1256" s="183" t="str">
        <f t="shared" si="38"/>
        <v>BP1</v>
      </c>
      <c r="AV1256" s="324">
        <f t="shared" si="39"/>
        <v>6061935</v>
      </c>
    </row>
    <row r="1257" spans="1:48" x14ac:dyDescent="0.25">
      <c r="A1257" s="319" t="s">
        <v>1867</v>
      </c>
      <c r="B1257" s="319" t="s">
        <v>1843</v>
      </c>
      <c r="C1257" s="319" t="s">
        <v>1868</v>
      </c>
      <c r="D1257" s="319" t="s">
        <v>1888</v>
      </c>
      <c r="E1257" s="320">
        <v>45825</v>
      </c>
      <c r="F1257" s="319" t="s">
        <v>1633</v>
      </c>
      <c r="G1257" s="319" t="s">
        <v>1633</v>
      </c>
      <c r="H1257" s="319" t="s">
        <v>3240</v>
      </c>
      <c r="I1257" s="319" t="s">
        <v>4281</v>
      </c>
      <c r="J1257" s="319" t="s">
        <v>1633</v>
      </c>
      <c r="K1257" s="319" t="s">
        <v>454</v>
      </c>
      <c r="L1257" s="320">
        <v>45825</v>
      </c>
      <c r="M1257" s="319" t="s">
        <v>3140</v>
      </c>
      <c r="N1257" s="319" t="s">
        <v>4282</v>
      </c>
      <c r="O1257" s="320"/>
      <c r="P1257" s="319" t="s">
        <v>3641</v>
      </c>
      <c r="Q1257" s="319" t="s">
        <v>1534</v>
      </c>
      <c r="R1257" s="322">
        <v>550000</v>
      </c>
      <c r="S1257" s="319" t="s">
        <v>89</v>
      </c>
      <c r="T1257" s="321">
        <v>33.76</v>
      </c>
      <c r="U1257" s="319" t="s">
        <v>328</v>
      </c>
      <c r="V1257" s="319" t="s">
        <v>93</v>
      </c>
      <c r="W1257" s="319" t="s">
        <v>1633</v>
      </c>
      <c r="X1257" s="319" t="s">
        <v>1633</v>
      </c>
      <c r="Y1257" s="319" t="s">
        <v>1633</v>
      </c>
      <c r="Z1257" s="319" t="s">
        <v>1633</v>
      </c>
      <c r="AA1257" s="319" t="s">
        <v>1874</v>
      </c>
      <c r="AB1257" s="319" t="s">
        <v>1633</v>
      </c>
      <c r="AC1257" s="320">
        <v>45825</v>
      </c>
      <c r="AD1257" s="319"/>
      <c r="AE1257" s="319"/>
      <c r="AF1257" s="319" t="s">
        <v>1633</v>
      </c>
      <c r="AG1257" s="319" t="s">
        <v>4283</v>
      </c>
      <c r="AH1257" s="319" t="s">
        <v>3642</v>
      </c>
      <c r="AI1257" s="319" t="s">
        <v>3643</v>
      </c>
      <c r="AJ1257" s="322">
        <v>1</v>
      </c>
      <c r="AK1257" s="319" t="s">
        <v>1709</v>
      </c>
      <c r="AL1257" s="323" t="s">
        <v>1877</v>
      </c>
      <c r="AM1257" s="319" t="s">
        <v>1633</v>
      </c>
      <c r="AN1257" s="319" t="s">
        <v>1633</v>
      </c>
      <c r="AO1257" s="319" t="s">
        <v>1633</v>
      </c>
      <c r="AP1257" s="183" t="s">
        <v>1880</v>
      </c>
      <c r="AQ1257" s="183" t="s">
        <v>2113</v>
      </c>
      <c r="AS1257" s="183" t="s">
        <v>1641</v>
      </c>
      <c r="AT1257" s="183" t="s">
        <v>1817</v>
      </c>
      <c r="AU1257" s="183" t="str">
        <f t="shared" si="38"/>
        <v>BP1</v>
      </c>
      <c r="AV1257" s="324">
        <f t="shared" si="39"/>
        <v>550000</v>
      </c>
    </row>
    <row r="1258" spans="1:48" x14ac:dyDescent="0.25">
      <c r="A1258" s="319" t="s">
        <v>1867</v>
      </c>
      <c r="B1258" s="319" t="s">
        <v>1843</v>
      </c>
      <c r="C1258" s="319" t="s">
        <v>1868</v>
      </c>
      <c r="D1258" s="319" t="s">
        <v>1888</v>
      </c>
      <c r="E1258" s="320">
        <v>45825</v>
      </c>
      <c r="F1258" s="319" t="s">
        <v>1633</v>
      </c>
      <c r="G1258" s="319" t="s">
        <v>1633</v>
      </c>
      <c r="H1258" s="319" t="s">
        <v>3259</v>
      </c>
      <c r="I1258" s="319" t="s">
        <v>4284</v>
      </c>
      <c r="J1258" s="319" t="s">
        <v>1633</v>
      </c>
      <c r="K1258" s="319" t="s">
        <v>448</v>
      </c>
      <c r="L1258" s="320">
        <v>45825</v>
      </c>
      <c r="M1258" s="319" t="s">
        <v>3140</v>
      </c>
      <c r="N1258" s="319" t="s">
        <v>4285</v>
      </c>
      <c r="O1258" s="320"/>
      <c r="P1258" s="319" t="s">
        <v>3641</v>
      </c>
      <c r="Q1258" s="319" t="s">
        <v>1534</v>
      </c>
      <c r="R1258" s="322">
        <v>93600</v>
      </c>
      <c r="S1258" s="319" t="s">
        <v>89</v>
      </c>
      <c r="T1258" s="321">
        <v>5.75</v>
      </c>
      <c r="U1258" s="319" t="s">
        <v>328</v>
      </c>
      <c r="V1258" s="319" t="s">
        <v>93</v>
      </c>
      <c r="W1258" s="319" t="s">
        <v>1633</v>
      </c>
      <c r="X1258" s="319" t="s">
        <v>1633</v>
      </c>
      <c r="Y1258" s="319" t="s">
        <v>1633</v>
      </c>
      <c r="Z1258" s="319" t="s">
        <v>1633</v>
      </c>
      <c r="AA1258" s="319" t="s">
        <v>1874</v>
      </c>
      <c r="AB1258" s="319" t="s">
        <v>1633</v>
      </c>
      <c r="AC1258" s="320">
        <v>45825</v>
      </c>
      <c r="AD1258" s="319"/>
      <c r="AE1258" s="319"/>
      <c r="AF1258" s="319" t="s">
        <v>1633</v>
      </c>
      <c r="AG1258" s="319" t="s">
        <v>4286</v>
      </c>
      <c r="AH1258" s="319" t="s">
        <v>3642</v>
      </c>
      <c r="AI1258" s="319" t="s">
        <v>3643</v>
      </c>
      <c r="AJ1258" s="322">
        <v>2</v>
      </c>
      <c r="AK1258" s="319" t="s">
        <v>2432</v>
      </c>
      <c r="AL1258" s="323" t="s">
        <v>1877</v>
      </c>
      <c r="AM1258" s="319" t="s">
        <v>1633</v>
      </c>
      <c r="AN1258" s="319" t="s">
        <v>1633</v>
      </c>
      <c r="AO1258" s="319" t="s">
        <v>1633</v>
      </c>
      <c r="AP1258" s="183" t="b">
        <v>0</v>
      </c>
      <c r="AQ1258" s="183" t="s">
        <v>2113</v>
      </c>
      <c r="AS1258" s="183" t="s">
        <v>448</v>
      </c>
      <c r="AT1258" s="183" t="s">
        <v>1817</v>
      </c>
      <c r="AU1258" s="183" t="str">
        <f t="shared" si="38"/>
        <v>BP1</v>
      </c>
      <c r="AV1258" s="324">
        <f t="shared" si="39"/>
        <v>93600</v>
      </c>
    </row>
    <row r="1259" spans="1:48" x14ac:dyDescent="0.25">
      <c r="A1259" s="319" t="s">
        <v>1867</v>
      </c>
      <c r="B1259" s="319" t="s">
        <v>1843</v>
      </c>
      <c r="C1259" s="319" t="s">
        <v>1868</v>
      </c>
      <c r="D1259" s="319" t="s">
        <v>1888</v>
      </c>
      <c r="E1259" s="320">
        <v>45826</v>
      </c>
      <c r="F1259" s="319" t="s">
        <v>1633</v>
      </c>
      <c r="G1259" s="319" t="s">
        <v>1633</v>
      </c>
      <c r="H1259" s="319" t="s">
        <v>3240</v>
      </c>
      <c r="I1259" s="319" t="s">
        <v>4287</v>
      </c>
      <c r="J1259" s="319" t="s">
        <v>1633</v>
      </c>
      <c r="K1259" s="319" t="s">
        <v>454</v>
      </c>
      <c r="L1259" s="320">
        <v>45826</v>
      </c>
      <c r="M1259" s="319" t="s">
        <v>3148</v>
      </c>
      <c r="N1259" s="319" t="s">
        <v>4288</v>
      </c>
      <c r="O1259" s="320"/>
      <c r="P1259" s="319" t="s">
        <v>3641</v>
      </c>
      <c r="Q1259" s="319" t="s">
        <v>1534</v>
      </c>
      <c r="R1259" s="322">
        <v>550000</v>
      </c>
      <c r="S1259" s="319" t="s">
        <v>89</v>
      </c>
      <c r="T1259" s="321">
        <v>33.81</v>
      </c>
      <c r="U1259" s="319" t="s">
        <v>328</v>
      </c>
      <c r="V1259" s="319" t="s">
        <v>93</v>
      </c>
      <c r="W1259" s="319" t="s">
        <v>1633</v>
      </c>
      <c r="X1259" s="319" t="s">
        <v>1633</v>
      </c>
      <c r="Y1259" s="319" t="s">
        <v>1633</v>
      </c>
      <c r="Z1259" s="319" t="s">
        <v>1633</v>
      </c>
      <c r="AA1259" s="319" t="s">
        <v>1874</v>
      </c>
      <c r="AB1259" s="319" t="s">
        <v>1633</v>
      </c>
      <c r="AC1259" s="320">
        <v>45826</v>
      </c>
      <c r="AD1259" s="319"/>
      <c r="AE1259" s="319"/>
      <c r="AF1259" s="319" t="s">
        <v>1633</v>
      </c>
      <c r="AG1259" s="319" t="s">
        <v>4289</v>
      </c>
      <c r="AH1259" s="319" t="s">
        <v>3642</v>
      </c>
      <c r="AI1259" s="319" t="s">
        <v>3643</v>
      </c>
      <c r="AJ1259" s="322">
        <v>100</v>
      </c>
      <c r="AK1259" s="319" t="s">
        <v>1935</v>
      </c>
      <c r="AL1259" s="323" t="s">
        <v>1877</v>
      </c>
      <c r="AM1259" s="319" t="s">
        <v>1633</v>
      </c>
      <c r="AN1259" s="319" t="s">
        <v>1633</v>
      </c>
      <c r="AO1259" s="319" t="s">
        <v>1633</v>
      </c>
      <c r="AP1259" s="183" t="b">
        <v>0</v>
      </c>
      <c r="AQ1259" s="183" t="s">
        <v>2113</v>
      </c>
      <c r="AS1259" s="183" t="s">
        <v>1641</v>
      </c>
      <c r="AT1259" s="183" t="s">
        <v>1817</v>
      </c>
      <c r="AU1259" s="183" t="str">
        <f t="shared" si="38"/>
        <v>BP1</v>
      </c>
      <c r="AV1259" s="324">
        <f t="shared" si="39"/>
        <v>550000</v>
      </c>
    </row>
    <row r="1260" spans="1:48" x14ac:dyDescent="0.25">
      <c r="A1260" s="319" t="s">
        <v>1867</v>
      </c>
      <c r="B1260" s="319" t="s">
        <v>1843</v>
      </c>
      <c r="C1260" s="319" t="s">
        <v>1868</v>
      </c>
      <c r="D1260" s="319" t="s">
        <v>1888</v>
      </c>
      <c r="E1260" s="320">
        <v>45827</v>
      </c>
      <c r="F1260" s="319" t="s">
        <v>1633</v>
      </c>
      <c r="G1260" s="319" t="s">
        <v>1633</v>
      </c>
      <c r="H1260" s="319" t="s">
        <v>3240</v>
      </c>
      <c r="I1260" s="319" t="s">
        <v>4290</v>
      </c>
      <c r="J1260" s="319" t="s">
        <v>1633</v>
      </c>
      <c r="K1260" s="319" t="s">
        <v>454</v>
      </c>
      <c r="L1260" s="320">
        <v>45827</v>
      </c>
      <c r="M1260" s="319" t="s">
        <v>3150</v>
      </c>
      <c r="N1260" s="319" t="s">
        <v>4291</v>
      </c>
      <c r="O1260" s="320"/>
      <c r="P1260" s="319" t="s">
        <v>3641</v>
      </c>
      <c r="Q1260" s="319" t="s">
        <v>1534</v>
      </c>
      <c r="R1260" s="322">
        <v>2050000</v>
      </c>
      <c r="S1260" s="319" t="s">
        <v>89</v>
      </c>
      <c r="T1260" s="321">
        <v>126.01</v>
      </c>
      <c r="U1260" s="319" t="s">
        <v>328</v>
      </c>
      <c r="V1260" s="319" t="s">
        <v>93</v>
      </c>
      <c r="W1260" s="319" t="s">
        <v>1633</v>
      </c>
      <c r="X1260" s="319" t="s">
        <v>1633</v>
      </c>
      <c r="Y1260" s="319" t="s">
        <v>1633</v>
      </c>
      <c r="Z1260" s="319" t="s">
        <v>1633</v>
      </c>
      <c r="AA1260" s="319" t="s">
        <v>1874</v>
      </c>
      <c r="AB1260" s="319" t="s">
        <v>1633</v>
      </c>
      <c r="AC1260" s="320">
        <v>45827</v>
      </c>
      <c r="AD1260" s="319"/>
      <c r="AE1260" s="319"/>
      <c r="AF1260" s="319" t="s">
        <v>1633</v>
      </c>
      <c r="AG1260" s="319" t="s">
        <v>4292</v>
      </c>
      <c r="AH1260" s="319" t="s">
        <v>3642</v>
      </c>
      <c r="AI1260" s="319" t="s">
        <v>3643</v>
      </c>
      <c r="AJ1260" s="322">
        <v>1</v>
      </c>
      <c r="AK1260" s="319" t="s">
        <v>2007</v>
      </c>
      <c r="AL1260" s="323" t="s">
        <v>1877</v>
      </c>
      <c r="AM1260" s="319" t="s">
        <v>1633</v>
      </c>
      <c r="AN1260" s="319" t="s">
        <v>1633</v>
      </c>
      <c r="AO1260" s="319" t="s">
        <v>1633</v>
      </c>
      <c r="AP1260" s="183" t="s">
        <v>1880</v>
      </c>
      <c r="AQ1260" s="183" t="s">
        <v>2113</v>
      </c>
      <c r="AS1260" s="183" t="s">
        <v>1641</v>
      </c>
      <c r="AT1260" s="183" t="s">
        <v>1817</v>
      </c>
      <c r="AU1260" s="183" t="str">
        <f t="shared" si="38"/>
        <v>BP1</v>
      </c>
      <c r="AV1260" s="324">
        <f t="shared" si="39"/>
        <v>2050000</v>
      </c>
    </row>
    <row r="1261" spans="1:48" x14ac:dyDescent="0.25">
      <c r="A1261" s="319" t="s">
        <v>1867</v>
      </c>
      <c r="B1261" s="319" t="s">
        <v>1843</v>
      </c>
      <c r="C1261" s="319" t="s">
        <v>1868</v>
      </c>
      <c r="D1261" s="319" t="s">
        <v>1888</v>
      </c>
      <c r="E1261" s="320">
        <v>45827</v>
      </c>
      <c r="F1261" s="319" t="s">
        <v>1633</v>
      </c>
      <c r="G1261" s="319" t="s">
        <v>1633</v>
      </c>
      <c r="H1261" s="319" t="s">
        <v>3240</v>
      </c>
      <c r="I1261" s="319" t="s">
        <v>4293</v>
      </c>
      <c r="J1261" s="319" t="s">
        <v>1633</v>
      </c>
      <c r="K1261" s="319" t="s">
        <v>454</v>
      </c>
      <c r="L1261" s="320">
        <v>45827</v>
      </c>
      <c r="M1261" s="319" t="s">
        <v>3150</v>
      </c>
      <c r="N1261" s="319" t="s">
        <v>4294</v>
      </c>
      <c r="O1261" s="320"/>
      <c r="P1261" s="319" t="s">
        <v>3641</v>
      </c>
      <c r="Q1261" s="319" t="s">
        <v>1534</v>
      </c>
      <c r="R1261" s="322">
        <v>133978</v>
      </c>
      <c r="S1261" s="319" t="s">
        <v>89</v>
      </c>
      <c r="T1261" s="321">
        <v>8.24</v>
      </c>
      <c r="U1261" s="319" t="s">
        <v>328</v>
      </c>
      <c r="V1261" s="319" t="s">
        <v>93</v>
      </c>
      <c r="W1261" s="319" t="s">
        <v>1633</v>
      </c>
      <c r="X1261" s="319" t="s">
        <v>1633</v>
      </c>
      <c r="Y1261" s="319" t="s">
        <v>1633</v>
      </c>
      <c r="Z1261" s="319" t="s">
        <v>1633</v>
      </c>
      <c r="AA1261" s="319" t="s">
        <v>1874</v>
      </c>
      <c r="AB1261" s="319" t="s">
        <v>1633</v>
      </c>
      <c r="AC1261" s="320">
        <v>45827</v>
      </c>
      <c r="AD1261" s="319"/>
      <c r="AE1261" s="319"/>
      <c r="AF1261" s="319" t="s">
        <v>1633</v>
      </c>
      <c r="AG1261" s="319" t="s">
        <v>4295</v>
      </c>
      <c r="AH1261" s="319" t="s">
        <v>3642</v>
      </c>
      <c r="AI1261" s="319" t="s">
        <v>3643</v>
      </c>
      <c r="AJ1261" s="322">
        <v>2</v>
      </c>
      <c r="AK1261" s="319" t="s">
        <v>1709</v>
      </c>
      <c r="AL1261" s="323" t="s">
        <v>1877</v>
      </c>
      <c r="AM1261" s="319" t="s">
        <v>1633</v>
      </c>
      <c r="AN1261" s="319" t="s">
        <v>1633</v>
      </c>
      <c r="AO1261" s="319" t="s">
        <v>1633</v>
      </c>
      <c r="AP1261" s="183" t="b">
        <v>0</v>
      </c>
      <c r="AQ1261" s="183" t="s">
        <v>2113</v>
      </c>
      <c r="AS1261" s="183" t="s">
        <v>1641</v>
      </c>
      <c r="AT1261" s="183" t="s">
        <v>1817</v>
      </c>
      <c r="AU1261" s="183" t="str">
        <f t="shared" si="38"/>
        <v>BP1</v>
      </c>
      <c r="AV1261" s="324">
        <f t="shared" si="39"/>
        <v>133978</v>
      </c>
    </row>
    <row r="1262" spans="1:48" x14ac:dyDescent="0.25">
      <c r="A1262" s="319" t="s">
        <v>1867</v>
      </c>
      <c r="B1262" s="319" t="s">
        <v>1843</v>
      </c>
      <c r="C1262" s="319" t="s">
        <v>1868</v>
      </c>
      <c r="D1262" s="319" t="s">
        <v>1882</v>
      </c>
      <c r="E1262" s="320">
        <v>45827</v>
      </c>
      <c r="F1262" s="319" t="s">
        <v>3153</v>
      </c>
      <c r="G1262" s="319" t="s">
        <v>1884</v>
      </c>
      <c r="H1262" s="319" t="s">
        <v>1581</v>
      </c>
      <c r="I1262" s="319" t="s">
        <v>3154</v>
      </c>
      <c r="J1262" s="319" t="s">
        <v>1633</v>
      </c>
      <c r="K1262" s="319" t="s">
        <v>1373</v>
      </c>
      <c r="L1262" s="320">
        <v>45827</v>
      </c>
      <c r="M1262" s="319" t="s">
        <v>1886</v>
      </c>
      <c r="N1262" s="319" t="s">
        <v>1887</v>
      </c>
      <c r="O1262" s="320"/>
      <c r="P1262" s="319" t="s">
        <v>3641</v>
      </c>
      <c r="Q1262" s="319" t="s">
        <v>1534</v>
      </c>
      <c r="R1262" s="322">
        <v>19319270</v>
      </c>
      <c r="S1262" s="319" t="s">
        <v>89</v>
      </c>
      <c r="T1262" s="321">
        <v>1187.56</v>
      </c>
      <c r="U1262" s="319" t="s">
        <v>328</v>
      </c>
      <c r="V1262" s="319" t="s">
        <v>93</v>
      </c>
      <c r="W1262" s="319" t="s">
        <v>1633</v>
      </c>
      <c r="X1262" s="319" t="s">
        <v>1633</v>
      </c>
      <c r="Y1262" s="319" t="s">
        <v>1633</v>
      </c>
      <c r="Z1262" s="319" t="s">
        <v>1633</v>
      </c>
      <c r="AA1262" s="319" t="s">
        <v>1874</v>
      </c>
      <c r="AB1262" s="319" t="s">
        <v>1633</v>
      </c>
      <c r="AC1262" s="320">
        <v>45828</v>
      </c>
      <c r="AD1262" s="319"/>
      <c r="AE1262" s="319"/>
      <c r="AF1262" s="319" t="s">
        <v>1633</v>
      </c>
      <c r="AG1262" s="319" t="s">
        <v>1633</v>
      </c>
      <c r="AH1262" s="319" t="s">
        <v>3642</v>
      </c>
      <c r="AI1262" s="319" t="s">
        <v>3643</v>
      </c>
      <c r="AJ1262" s="325">
        <v>0</v>
      </c>
      <c r="AK1262" s="319" t="s">
        <v>1633</v>
      </c>
      <c r="AL1262" s="319" t="s">
        <v>1633</v>
      </c>
      <c r="AM1262" s="319" t="s">
        <v>1633</v>
      </c>
      <c r="AN1262" s="319" t="s">
        <v>1633</v>
      </c>
      <c r="AO1262" s="319" t="s">
        <v>1633</v>
      </c>
      <c r="AP1262" s="183" t="b">
        <v>0</v>
      </c>
      <c r="AQ1262" s="183" t="s">
        <v>2113</v>
      </c>
      <c r="AS1262" s="183" t="s">
        <v>1636</v>
      </c>
      <c r="AT1262" s="183" t="s">
        <v>1817</v>
      </c>
      <c r="AU1262" s="183" t="str">
        <f t="shared" si="38"/>
        <v>BP1</v>
      </c>
      <c r="AV1262" s="324">
        <f t="shared" si="39"/>
        <v>19319270</v>
      </c>
    </row>
    <row r="1263" spans="1:48" x14ac:dyDescent="0.25">
      <c r="A1263" s="319" t="s">
        <v>1867</v>
      </c>
      <c r="B1263" s="319" t="s">
        <v>1843</v>
      </c>
      <c r="C1263" s="319" t="s">
        <v>1868</v>
      </c>
      <c r="D1263" s="319" t="s">
        <v>1888</v>
      </c>
      <c r="E1263" s="320">
        <v>45828</v>
      </c>
      <c r="F1263" s="319" t="s">
        <v>4296</v>
      </c>
      <c r="G1263" s="319" t="s">
        <v>1633</v>
      </c>
      <c r="H1263" s="319" t="s">
        <v>3259</v>
      </c>
      <c r="I1263" s="319" t="s">
        <v>3156</v>
      </c>
      <c r="J1263" s="319" t="s">
        <v>1633</v>
      </c>
      <c r="K1263" s="319" t="s">
        <v>448</v>
      </c>
      <c r="L1263" s="320">
        <v>45828</v>
      </c>
      <c r="M1263" s="319" t="s">
        <v>3157</v>
      </c>
      <c r="N1263" s="319" t="s">
        <v>3158</v>
      </c>
      <c r="O1263" s="320"/>
      <c r="P1263" s="319" t="s">
        <v>3641</v>
      </c>
      <c r="Q1263" s="319" t="s">
        <v>1534</v>
      </c>
      <c r="R1263" s="322">
        <v>5575074</v>
      </c>
      <c r="S1263" s="319" t="s">
        <v>89</v>
      </c>
      <c r="T1263" s="321">
        <v>342.7</v>
      </c>
      <c r="U1263" s="319" t="s">
        <v>328</v>
      </c>
      <c r="V1263" s="319" t="s">
        <v>93</v>
      </c>
      <c r="W1263" s="319" t="s">
        <v>1633</v>
      </c>
      <c r="X1263" s="319" t="s">
        <v>1633</v>
      </c>
      <c r="Y1263" s="319" t="s">
        <v>1633</v>
      </c>
      <c r="Z1263" s="319" t="s">
        <v>1633</v>
      </c>
      <c r="AA1263" s="319" t="s">
        <v>1874</v>
      </c>
      <c r="AB1263" s="319" t="s">
        <v>1633</v>
      </c>
      <c r="AC1263" s="320">
        <v>45828</v>
      </c>
      <c r="AD1263" s="319"/>
      <c r="AE1263" s="319"/>
      <c r="AF1263" s="319" t="s">
        <v>1633</v>
      </c>
      <c r="AG1263" s="319" t="s">
        <v>3159</v>
      </c>
      <c r="AH1263" s="319" t="s">
        <v>3642</v>
      </c>
      <c r="AI1263" s="319" t="s">
        <v>3643</v>
      </c>
      <c r="AJ1263" s="322">
        <v>1</v>
      </c>
      <c r="AK1263" s="319" t="s">
        <v>2398</v>
      </c>
      <c r="AL1263" s="323" t="s">
        <v>1877</v>
      </c>
      <c r="AM1263" s="319" t="s">
        <v>1633</v>
      </c>
      <c r="AN1263" s="319" t="s">
        <v>1633</v>
      </c>
      <c r="AO1263" s="319" t="s">
        <v>1633</v>
      </c>
      <c r="AP1263" s="183" t="s">
        <v>1880</v>
      </c>
      <c r="AQ1263" s="183" t="s">
        <v>2113</v>
      </c>
      <c r="AS1263" s="183" t="s">
        <v>448</v>
      </c>
      <c r="AT1263" s="183" t="s">
        <v>1817</v>
      </c>
      <c r="AU1263" s="183" t="str">
        <f t="shared" si="38"/>
        <v>BP1</v>
      </c>
      <c r="AV1263" s="324">
        <f t="shared" si="39"/>
        <v>5575074</v>
      </c>
    </row>
    <row r="1264" spans="1:48" x14ac:dyDescent="0.25">
      <c r="A1264" s="319" t="s">
        <v>1867</v>
      </c>
      <c r="B1264" s="319" t="s">
        <v>1843</v>
      </c>
      <c r="C1264" s="319" t="s">
        <v>1868</v>
      </c>
      <c r="D1264" s="319" t="s">
        <v>1888</v>
      </c>
      <c r="E1264" s="320">
        <v>45828</v>
      </c>
      <c r="F1264" s="319" t="s">
        <v>4297</v>
      </c>
      <c r="G1264" s="319" t="s">
        <v>1633</v>
      </c>
      <c r="H1264" s="319" t="s">
        <v>3259</v>
      </c>
      <c r="I1264" s="319" t="s">
        <v>3479</v>
      </c>
      <c r="J1264" s="319" t="s">
        <v>1633</v>
      </c>
      <c r="K1264" s="319" t="s">
        <v>448</v>
      </c>
      <c r="L1264" s="320">
        <v>45828</v>
      </c>
      <c r="M1264" s="319" t="s">
        <v>3157</v>
      </c>
      <c r="N1264" s="319" t="s">
        <v>3158</v>
      </c>
      <c r="O1264" s="320"/>
      <c r="P1264" s="319" t="s">
        <v>3641</v>
      </c>
      <c r="Q1264" s="319" t="s">
        <v>1534</v>
      </c>
      <c r="R1264" s="322">
        <v>167252</v>
      </c>
      <c r="S1264" s="319" t="s">
        <v>89</v>
      </c>
      <c r="T1264" s="321">
        <v>10.28</v>
      </c>
      <c r="U1264" s="319" t="s">
        <v>328</v>
      </c>
      <c r="V1264" s="319" t="s">
        <v>93</v>
      </c>
      <c r="W1264" s="319" t="s">
        <v>1633</v>
      </c>
      <c r="X1264" s="319" t="s">
        <v>1633</v>
      </c>
      <c r="Y1264" s="319" t="s">
        <v>1633</v>
      </c>
      <c r="Z1264" s="319" t="s">
        <v>1633</v>
      </c>
      <c r="AA1264" s="319" t="s">
        <v>1874</v>
      </c>
      <c r="AB1264" s="319" t="s">
        <v>1633</v>
      </c>
      <c r="AC1264" s="320">
        <v>45828</v>
      </c>
      <c r="AD1264" s="319"/>
      <c r="AE1264" s="319"/>
      <c r="AF1264" s="319" t="s">
        <v>1633</v>
      </c>
      <c r="AG1264" s="319" t="s">
        <v>3159</v>
      </c>
      <c r="AH1264" s="319" t="s">
        <v>3642</v>
      </c>
      <c r="AI1264" s="319" t="s">
        <v>3643</v>
      </c>
      <c r="AJ1264" s="322">
        <v>1</v>
      </c>
      <c r="AK1264" s="319" t="s">
        <v>2398</v>
      </c>
      <c r="AL1264" s="323" t="s">
        <v>1877</v>
      </c>
      <c r="AM1264" s="319" t="s">
        <v>1633</v>
      </c>
      <c r="AN1264" s="319" t="s">
        <v>1633</v>
      </c>
      <c r="AO1264" s="319" t="s">
        <v>1633</v>
      </c>
      <c r="AP1264" s="183" t="s">
        <v>1880</v>
      </c>
      <c r="AQ1264" s="183" t="s">
        <v>2113</v>
      </c>
      <c r="AS1264" s="183" t="s">
        <v>448</v>
      </c>
      <c r="AT1264" s="183" t="s">
        <v>1817</v>
      </c>
      <c r="AU1264" s="183" t="str">
        <f t="shared" si="38"/>
        <v>BP1</v>
      </c>
      <c r="AV1264" s="324">
        <f t="shared" si="39"/>
        <v>167252</v>
      </c>
    </row>
    <row r="1265" spans="1:48" x14ac:dyDescent="0.25">
      <c r="A1265" s="319" t="s">
        <v>1867</v>
      </c>
      <c r="B1265" s="319" t="s">
        <v>1843</v>
      </c>
      <c r="C1265" s="319" t="s">
        <v>1868</v>
      </c>
      <c r="D1265" s="319" t="s">
        <v>1888</v>
      </c>
      <c r="E1265" s="320">
        <v>45828</v>
      </c>
      <c r="F1265" s="319" t="s">
        <v>1633</v>
      </c>
      <c r="G1265" s="319" t="s">
        <v>1633</v>
      </c>
      <c r="H1265" s="319" t="s">
        <v>3240</v>
      </c>
      <c r="I1265" s="319" t="s">
        <v>4298</v>
      </c>
      <c r="J1265" s="319" t="s">
        <v>1633</v>
      </c>
      <c r="K1265" s="319" t="s">
        <v>454</v>
      </c>
      <c r="L1265" s="320">
        <v>45828</v>
      </c>
      <c r="M1265" s="319" t="s">
        <v>3157</v>
      </c>
      <c r="N1265" s="319" t="s">
        <v>4299</v>
      </c>
      <c r="O1265" s="320"/>
      <c r="P1265" s="319" t="s">
        <v>3641</v>
      </c>
      <c r="Q1265" s="319" t="s">
        <v>1534</v>
      </c>
      <c r="R1265" s="322">
        <v>6000000</v>
      </c>
      <c r="S1265" s="319" t="s">
        <v>89</v>
      </c>
      <c r="T1265" s="321">
        <v>368.82</v>
      </c>
      <c r="U1265" s="319" t="s">
        <v>328</v>
      </c>
      <c r="V1265" s="319" t="s">
        <v>93</v>
      </c>
      <c r="W1265" s="319" t="s">
        <v>1633</v>
      </c>
      <c r="X1265" s="319" t="s">
        <v>1633</v>
      </c>
      <c r="Y1265" s="319" t="s">
        <v>1633</v>
      </c>
      <c r="Z1265" s="319" t="s">
        <v>1633</v>
      </c>
      <c r="AA1265" s="319" t="s">
        <v>1874</v>
      </c>
      <c r="AB1265" s="319" t="s">
        <v>1633</v>
      </c>
      <c r="AC1265" s="320">
        <v>45828</v>
      </c>
      <c r="AD1265" s="319"/>
      <c r="AE1265" s="319"/>
      <c r="AF1265" s="319" t="s">
        <v>1633</v>
      </c>
      <c r="AG1265" s="319" t="s">
        <v>4300</v>
      </c>
      <c r="AH1265" s="319" t="s">
        <v>3642</v>
      </c>
      <c r="AI1265" s="319" t="s">
        <v>3643</v>
      </c>
      <c r="AJ1265" s="322">
        <v>4</v>
      </c>
      <c r="AK1265" s="319" t="s">
        <v>1709</v>
      </c>
      <c r="AL1265" s="323" t="s">
        <v>1877</v>
      </c>
      <c r="AM1265" s="319" t="s">
        <v>1633</v>
      </c>
      <c r="AN1265" s="319" t="s">
        <v>1633</v>
      </c>
      <c r="AO1265" s="319" t="s">
        <v>1633</v>
      </c>
      <c r="AP1265" s="183" t="s">
        <v>1880</v>
      </c>
      <c r="AQ1265" s="183" t="s">
        <v>2113</v>
      </c>
      <c r="AS1265" s="183" t="s">
        <v>1641</v>
      </c>
      <c r="AT1265" s="183" t="s">
        <v>1817</v>
      </c>
      <c r="AU1265" s="183" t="str">
        <f t="shared" si="38"/>
        <v>BP1</v>
      </c>
      <c r="AV1265" s="324">
        <f t="shared" si="39"/>
        <v>6000000</v>
      </c>
    </row>
    <row r="1266" spans="1:48" x14ac:dyDescent="0.25">
      <c r="A1266" s="319" t="s">
        <v>1867</v>
      </c>
      <c r="B1266" s="319" t="s">
        <v>1843</v>
      </c>
      <c r="C1266" s="319" t="s">
        <v>1868</v>
      </c>
      <c r="D1266" s="319" t="s">
        <v>1882</v>
      </c>
      <c r="E1266" s="320">
        <v>45828</v>
      </c>
      <c r="F1266" s="319" t="s">
        <v>4301</v>
      </c>
      <c r="G1266" s="319" t="s">
        <v>1884</v>
      </c>
      <c r="H1266" s="319" t="s">
        <v>3708</v>
      </c>
      <c r="I1266" s="319" t="s">
        <v>4302</v>
      </c>
      <c r="J1266" s="319" t="s">
        <v>1633</v>
      </c>
      <c r="K1266" s="319" t="s">
        <v>557</v>
      </c>
      <c r="L1266" s="320">
        <v>45828</v>
      </c>
      <c r="M1266" s="319" t="s">
        <v>1886</v>
      </c>
      <c r="N1266" s="319" t="s">
        <v>4303</v>
      </c>
      <c r="O1266" s="320"/>
      <c r="P1266" s="319" t="s">
        <v>3641</v>
      </c>
      <c r="Q1266" s="319" t="s">
        <v>1534</v>
      </c>
      <c r="R1266" s="322">
        <v>421857</v>
      </c>
      <c r="S1266" s="319" t="s">
        <v>89</v>
      </c>
      <c r="T1266" s="321">
        <v>25.93</v>
      </c>
      <c r="U1266" s="319" t="s">
        <v>328</v>
      </c>
      <c r="V1266" s="319" t="s">
        <v>93</v>
      </c>
      <c r="W1266" s="319" t="s">
        <v>1633</v>
      </c>
      <c r="X1266" s="319" t="s">
        <v>1633</v>
      </c>
      <c r="Y1266" s="319" t="s">
        <v>1633</v>
      </c>
      <c r="Z1266" s="319" t="s">
        <v>1633</v>
      </c>
      <c r="AA1266" s="319" t="s">
        <v>1874</v>
      </c>
      <c r="AB1266" s="319" t="s">
        <v>1633</v>
      </c>
      <c r="AC1266" s="320">
        <v>45828</v>
      </c>
      <c r="AD1266" s="319"/>
      <c r="AE1266" s="319"/>
      <c r="AF1266" s="319" t="s">
        <v>1633</v>
      </c>
      <c r="AG1266" s="319" t="s">
        <v>1633</v>
      </c>
      <c r="AH1266" s="319" t="s">
        <v>3642</v>
      </c>
      <c r="AI1266" s="319" t="s">
        <v>3643</v>
      </c>
      <c r="AJ1266" s="325">
        <v>0</v>
      </c>
      <c r="AK1266" s="319" t="s">
        <v>1633</v>
      </c>
      <c r="AL1266" s="319" t="s">
        <v>1633</v>
      </c>
      <c r="AM1266" s="319" t="s">
        <v>1633</v>
      </c>
      <c r="AN1266" s="319" t="s">
        <v>1633</v>
      </c>
      <c r="AO1266" s="319" t="s">
        <v>1633</v>
      </c>
      <c r="AP1266" s="183" t="s">
        <v>1880</v>
      </c>
      <c r="AQ1266" s="183" t="s">
        <v>2113</v>
      </c>
      <c r="AS1266" s="183" t="s">
        <v>1446</v>
      </c>
      <c r="AT1266" s="183" t="s">
        <v>1817</v>
      </c>
      <c r="AU1266" s="183" t="str">
        <f t="shared" si="38"/>
        <v>BP1</v>
      </c>
      <c r="AV1266" s="324">
        <f t="shared" si="39"/>
        <v>421857</v>
      </c>
    </row>
    <row r="1267" spans="1:48" x14ac:dyDescent="0.25">
      <c r="A1267" s="319" t="s">
        <v>1867</v>
      </c>
      <c r="B1267" s="319" t="s">
        <v>1843</v>
      </c>
      <c r="C1267" s="319" t="s">
        <v>1868</v>
      </c>
      <c r="D1267" s="319" t="s">
        <v>1888</v>
      </c>
      <c r="E1267" s="320">
        <v>45831</v>
      </c>
      <c r="F1267" s="319" t="s">
        <v>1633</v>
      </c>
      <c r="G1267" s="319" t="s">
        <v>1633</v>
      </c>
      <c r="H1267" s="319" t="s">
        <v>3240</v>
      </c>
      <c r="I1267" s="319" t="s">
        <v>4304</v>
      </c>
      <c r="J1267" s="319" t="s">
        <v>1633</v>
      </c>
      <c r="K1267" s="319" t="s">
        <v>454</v>
      </c>
      <c r="L1267" s="320">
        <v>45831</v>
      </c>
      <c r="M1267" s="319" t="s">
        <v>3166</v>
      </c>
      <c r="N1267" s="319" t="s">
        <v>4305</v>
      </c>
      <c r="O1267" s="320"/>
      <c r="P1267" s="319" t="s">
        <v>3641</v>
      </c>
      <c r="Q1267" s="319" t="s">
        <v>1534</v>
      </c>
      <c r="R1267" s="322">
        <v>250000</v>
      </c>
      <c r="S1267" s="319" t="s">
        <v>89</v>
      </c>
      <c r="T1267" s="321">
        <v>15.37</v>
      </c>
      <c r="U1267" s="319" t="s">
        <v>328</v>
      </c>
      <c r="V1267" s="319" t="s">
        <v>93</v>
      </c>
      <c r="W1267" s="319" t="s">
        <v>1633</v>
      </c>
      <c r="X1267" s="319" t="s">
        <v>1633</v>
      </c>
      <c r="Y1267" s="319" t="s">
        <v>1633</v>
      </c>
      <c r="Z1267" s="319" t="s">
        <v>1633</v>
      </c>
      <c r="AA1267" s="319" t="s">
        <v>1874</v>
      </c>
      <c r="AB1267" s="319" t="s">
        <v>1633</v>
      </c>
      <c r="AC1267" s="320">
        <v>45831</v>
      </c>
      <c r="AD1267" s="319"/>
      <c r="AE1267" s="319"/>
      <c r="AF1267" s="319" t="s">
        <v>1633</v>
      </c>
      <c r="AG1267" s="319" t="s">
        <v>4306</v>
      </c>
      <c r="AH1267" s="319" t="s">
        <v>3642</v>
      </c>
      <c r="AI1267" s="319" t="s">
        <v>3643</v>
      </c>
      <c r="AJ1267" s="322">
        <v>1</v>
      </c>
      <c r="AK1267" s="319" t="s">
        <v>2039</v>
      </c>
      <c r="AL1267" s="323" t="s">
        <v>1877</v>
      </c>
      <c r="AM1267" s="319" t="s">
        <v>1633</v>
      </c>
      <c r="AN1267" s="319" t="s">
        <v>1633</v>
      </c>
      <c r="AO1267" s="319" t="s">
        <v>1633</v>
      </c>
      <c r="AP1267" s="183" t="s">
        <v>1880</v>
      </c>
      <c r="AQ1267" s="183" t="s">
        <v>2113</v>
      </c>
      <c r="AS1267" s="183" t="s">
        <v>1641</v>
      </c>
      <c r="AT1267" s="183" t="s">
        <v>1817</v>
      </c>
      <c r="AU1267" s="183" t="str">
        <f t="shared" ref="AU1267:AU1316" si="40">LEFT(V1267,3)</f>
        <v>BP1</v>
      </c>
      <c r="AV1267" s="324">
        <f t="shared" ref="AV1267:AV1330" si="41">IF(Q1267="USD",R1267*16500,IF(Q1267="IDR",R1267,T1267*16500))</f>
        <v>250000</v>
      </c>
    </row>
    <row r="1268" spans="1:48" x14ac:dyDescent="0.25">
      <c r="A1268" s="319" t="s">
        <v>1867</v>
      </c>
      <c r="B1268" s="319" t="s">
        <v>1843</v>
      </c>
      <c r="C1268" s="319" t="s">
        <v>1868</v>
      </c>
      <c r="D1268" s="319" t="s">
        <v>1869</v>
      </c>
      <c r="E1268" s="320">
        <v>45831</v>
      </c>
      <c r="F1268" s="319" t="s">
        <v>4307</v>
      </c>
      <c r="G1268" s="319" t="s">
        <v>1633</v>
      </c>
      <c r="H1268" s="319" t="s">
        <v>3280</v>
      </c>
      <c r="I1268" s="319" t="s">
        <v>4308</v>
      </c>
      <c r="J1268" s="319" t="s">
        <v>1633</v>
      </c>
      <c r="K1268" s="319" t="s">
        <v>644</v>
      </c>
      <c r="L1268" s="320">
        <v>45831</v>
      </c>
      <c r="M1268" s="319" t="s">
        <v>3166</v>
      </c>
      <c r="N1268" s="319" t="s">
        <v>1633</v>
      </c>
      <c r="O1268" s="320"/>
      <c r="P1268" s="319" t="s">
        <v>3641</v>
      </c>
      <c r="Q1268" s="319" t="s">
        <v>89</v>
      </c>
      <c r="R1268" s="321">
        <v>44.38</v>
      </c>
      <c r="S1268" s="319" t="s">
        <v>89</v>
      </c>
      <c r="T1268" s="321">
        <v>44.38</v>
      </c>
      <c r="U1268" s="319" t="s">
        <v>328</v>
      </c>
      <c r="V1268" s="319" t="s">
        <v>93</v>
      </c>
      <c r="W1268" s="319" t="s">
        <v>1633</v>
      </c>
      <c r="X1268" s="319" t="s">
        <v>1633</v>
      </c>
      <c r="Y1268" s="319" t="s">
        <v>1633</v>
      </c>
      <c r="Z1268" s="319" t="s">
        <v>1633</v>
      </c>
      <c r="AA1268" s="319" t="s">
        <v>1874</v>
      </c>
      <c r="AB1268" s="319" t="s">
        <v>1633</v>
      </c>
      <c r="AC1268" s="320">
        <v>45831</v>
      </c>
      <c r="AD1268" s="319"/>
      <c r="AE1268" s="319"/>
      <c r="AF1268" s="319" t="s">
        <v>1633</v>
      </c>
      <c r="AG1268" s="319" t="s">
        <v>1633</v>
      </c>
      <c r="AH1268" s="319" t="s">
        <v>3642</v>
      </c>
      <c r="AI1268" s="319" t="s">
        <v>3643</v>
      </c>
      <c r="AJ1268" s="322">
        <v>2</v>
      </c>
      <c r="AK1268" s="319" t="s">
        <v>1709</v>
      </c>
      <c r="AL1268" s="323" t="s">
        <v>1877</v>
      </c>
      <c r="AM1268" s="319" t="s">
        <v>4250</v>
      </c>
      <c r="AN1268" s="319" t="s">
        <v>4251</v>
      </c>
      <c r="AO1268" s="319" t="s">
        <v>1633</v>
      </c>
      <c r="AP1268" s="183" t="s">
        <v>1880</v>
      </c>
      <c r="AQ1268" s="183" t="s">
        <v>2113</v>
      </c>
      <c r="AS1268" s="183" t="s">
        <v>1641</v>
      </c>
      <c r="AT1268" s="183" t="s">
        <v>1817</v>
      </c>
      <c r="AU1268" s="183" t="str">
        <f t="shared" si="40"/>
        <v>BP1</v>
      </c>
      <c r="AV1268" s="324">
        <f t="shared" si="41"/>
        <v>732270</v>
      </c>
    </row>
    <row r="1269" spans="1:48" x14ac:dyDescent="0.25">
      <c r="A1269" s="319" t="s">
        <v>1867</v>
      </c>
      <c r="B1269" s="319" t="s">
        <v>1843</v>
      </c>
      <c r="C1269" s="319" t="s">
        <v>1868</v>
      </c>
      <c r="D1269" s="319" t="s">
        <v>1888</v>
      </c>
      <c r="E1269" s="320">
        <v>45831</v>
      </c>
      <c r="F1269" s="319" t="s">
        <v>1633</v>
      </c>
      <c r="G1269" s="319" t="s">
        <v>1633</v>
      </c>
      <c r="H1269" s="319" t="s">
        <v>3240</v>
      </c>
      <c r="I1269" s="319" t="s">
        <v>4309</v>
      </c>
      <c r="J1269" s="319" t="s">
        <v>1633</v>
      </c>
      <c r="K1269" s="319" t="s">
        <v>454</v>
      </c>
      <c r="L1269" s="320">
        <v>45831</v>
      </c>
      <c r="M1269" s="319" t="s">
        <v>3166</v>
      </c>
      <c r="N1269" s="319" t="s">
        <v>4310</v>
      </c>
      <c r="O1269" s="320"/>
      <c r="P1269" s="319" t="s">
        <v>3641</v>
      </c>
      <c r="Q1269" s="319" t="s">
        <v>1534</v>
      </c>
      <c r="R1269" s="322">
        <v>7350000</v>
      </c>
      <c r="S1269" s="319" t="s">
        <v>89</v>
      </c>
      <c r="T1269" s="321">
        <v>451.81</v>
      </c>
      <c r="U1269" s="319" t="s">
        <v>328</v>
      </c>
      <c r="V1269" s="319" t="s">
        <v>93</v>
      </c>
      <c r="W1269" s="319" t="s">
        <v>1633</v>
      </c>
      <c r="X1269" s="319" t="s">
        <v>1633</v>
      </c>
      <c r="Y1269" s="319" t="s">
        <v>1633</v>
      </c>
      <c r="Z1269" s="319" t="s">
        <v>1633</v>
      </c>
      <c r="AA1269" s="319" t="s">
        <v>1874</v>
      </c>
      <c r="AB1269" s="319" t="s">
        <v>1633</v>
      </c>
      <c r="AC1269" s="320">
        <v>45831</v>
      </c>
      <c r="AD1269" s="319"/>
      <c r="AE1269" s="319"/>
      <c r="AF1269" s="319" t="s">
        <v>1633</v>
      </c>
      <c r="AG1269" s="319" t="s">
        <v>4311</v>
      </c>
      <c r="AH1269" s="319" t="s">
        <v>3642</v>
      </c>
      <c r="AI1269" s="319" t="s">
        <v>3643</v>
      </c>
      <c r="AJ1269" s="322">
        <v>1</v>
      </c>
      <c r="AK1269" s="319" t="s">
        <v>1709</v>
      </c>
      <c r="AL1269" s="323" t="s">
        <v>1877</v>
      </c>
      <c r="AM1269" s="319" t="s">
        <v>1633</v>
      </c>
      <c r="AN1269" s="319" t="s">
        <v>1633</v>
      </c>
      <c r="AO1269" s="319" t="s">
        <v>1633</v>
      </c>
      <c r="AP1269" s="183" t="s">
        <v>1880</v>
      </c>
      <c r="AQ1269" s="183" t="s">
        <v>2113</v>
      </c>
      <c r="AS1269" s="183" t="s">
        <v>1641</v>
      </c>
      <c r="AT1269" s="183" t="s">
        <v>1817</v>
      </c>
      <c r="AU1269" s="183" t="str">
        <f t="shared" si="40"/>
        <v>BP1</v>
      </c>
      <c r="AV1269" s="324">
        <f t="shared" si="41"/>
        <v>7350000</v>
      </c>
    </row>
    <row r="1270" spans="1:48" x14ac:dyDescent="0.25">
      <c r="A1270" s="319" t="s">
        <v>1867</v>
      </c>
      <c r="B1270" s="319" t="s">
        <v>1843</v>
      </c>
      <c r="C1270" s="319" t="s">
        <v>1868</v>
      </c>
      <c r="D1270" s="319" t="s">
        <v>1888</v>
      </c>
      <c r="E1270" s="320">
        <v>45832</v>
      </c>
      <c r="F1270" s="319" t="s">
        <v>1633</v>
      </c>
      <c r="G1270" s="319" t="s">
        <v>1633</v>
      </c>
      <c r="H1270" s="319" t="s">
        <v>3240</v>
      </c>
      <c r="I1270" s="319" t="s">
        <v>4312</v>
      </c>
      <c r="J1270" s="319" t="s">
        <v>1633</v>
      </c>
      <c r="K1270" s="319" t="s">
        <v>454</v>
      </c>
      <c r="L1270" s="320">
        <v>45832</v>
      </c>
      <c r="M1270" s="319" t="s">
        <v>3195</v>
      </c>
      <c r="N1270" s="319" t="s">
        <v>4313</v>
      </c>
      <c r="O1270" s="320"/>
      <c r="P1270" s="319" t="s">
        <v>3641</v>
      </c>
      <c r="Q1270" s="319" t="s">
        <v>1534</v>
      </c>
      <c r="R1270" s="322">
        <v>115000</v>
      </c>
      <c r="S1270" s="319" t="s">
        <v>89</v>
      </c>
      <c r="T1270" s="321">
        <v>7.07</v>
      </c>
      <c r="U1270" s="319" t="s">
        <v>328</v>
      </c>
      <c r="V1270" s="319" t="s">
        <v>93</v>
      </c>
      <c r="W1270" s="319" t="s">
        <v>1633</v>
      </c>
      <c r="X1270" s="319" t="s">
        <v>1633</v>
      </c>
      <c r="Y1270" s="319" t="s">
        <v>1633</v>
      </c>
      <c r="Z1270" s="319" t="s">
        <v>1633</v>
      </c>
      <c r="AA1270" s="319" t="s">
        <v>1874</v>
      </c>
      <c r="AB1270" s="319" t="s">
        <v>1633</v>
      </c>
      <c r="AC1270" s="320">
        <v>45832</v>
      </c>
      <c r="AD1270" s="319"/>
      <c r="AE1270" s="319"/>
      <c r="AF1270" s="319" t="s">
        <v>1633</v>
      </c>
      <c r="AG1270" s="319" t="s">
        <v>4314</v>
      </c>
      <c r="AH1270" s="319" t="s">
        <v>3642</v>
      </c>
      <c r="AI1270" s="319" t="s">
        <v>3643</v>
      </c>
      <c r="AJ1270" s="322">
        <v>5</v>
      </c>
      <c r="AK1270" s="319" t="s">
        <v>1709</v>
      </c>
      <c r="AL1270" s="323" t="s">
        <v>1877</v>
      </c>
      <c r="AM1270" s="319" t="s">
        <v>1633</v>
      </c>
      <c r="AN1270" s="319" t="s">
        <v>1633</v>
      </c>
      <c r="AO1270" s="319" t="s">
        <v>1633</v>
      </c>
      <c r="AP1270" s="183" t="s">
        <v>1880</v>
      </c>
      <c r="AQ1270" s="183" t="s">
        <v>2113</v>
      </c>
      <c r="AS1270" s="183" t="s">
        <v>1641</v>
      </c>
      <c r="AT1270" s="183" t="s">
        <v>1817</v>
      </c>
      <c r="AU1270" s="183" t="str">
        <f t="shared" si="40"/>
        <v>BP1</v>
      </c>
      <c r="AV1270" s="324">
        <f t="shared" si="41"/>
        <v>115000</v>
      </c>
    </row>
    <row r="1271" spans="1:48" x14ac:dyDescent="0.25">
      <c r="A1271" s="319" t="s">
        <v>1867</v>
      </c>
      <c r="B1271" s="319" t="s">
        <v>1843</v>
      </c>
      <c r="C1271" s="319" t="s">
        <v>1868</v>
      </c>
      <c r="D1271" s="319" t="s">
        <v>1888</v>
      </c>
      <c r="E1271" s="320">
        <v>45832</v>
      </c>
      <c r="F1271" s="319" t="s">
        <v>1633</v>
      </c>
      <c r="G1271" s="319" t="s">
        <v>1633</v>
      </c>
      <c r="H1271" s="319" t="s">
        <v>3240</v>
      </c>
      <c r="I1271" s="319" t="s">
        <v>4315</v>
      </c>
      <c r="J1271" s="319" t="s">
        <v>1633</v>
      </c>
      <c r="K1271" s="319" t="s">
        <v>454</v>
      </c>
      <c r="L1271" s="320">
        <v>45832</v>
      </c>
      <c r="M1271" s="319" t="s">
        <v>3195</v>
      </c>
      <c r="N1271" s="319" t="s">
        <v>4316</v>
      </c>
      <c r="O1271" s="320"/>
      <c r="P1271" s="319" t="s">
        <v>3641</v>
      </c>
      <c r="Q1271" s="319" t="s">
        <v>1534</v>
      </c>
      <c r="R1271" s="322">
        <v>103000</v>
      </c>
      <c r="S1271" s="319" t="s">
        <v>89</v>
      </c>
      <c r="T1271" s="321">
        <v>6.33</v>
      </c>
      <c r="U1271" s="319" t="s">
        <v>328</v>
      </c>
      <c r="V1271" s="319" t="s">
        <v>93</v>
      </c>
      <c r="W1271" s="319" t="s">
        <v>1633</v>
      </c>
      <c r="X1271" s="319" t="s">
        <v>1633</v>
      </c>
      <c r="Y1271" s="319" t="s">
        <v>1633</v>
      </c>
      <c r="Z1271" s="319" t="s">
        <v>1633</v>
      </c>
      <c r="AA1271" s="319" t="s">
        <v>1874</v>
      </c>
      <c r="AB1271" s="319" t="s">
        <v>1633</v>
      </c>
      <c r="AC1271" s="320">
        <v>45832</v>
      </c>
      <c r="AD1271" s="319"/>
      <c r="AE1271" s="319"/>
      <c r="AF1271" s="319" t="s">
        <v>1633</v>
      </c>
      <c r="AG1271" s="319" t="s">
        <v>4317</v>
      </c>
      <c r="AH1271" s="319" t="s">
        <v>3642</v>
      </c>
      <c r="AI1271" s="319" t="s">
        <v>3643</v>
      </c>
      <c r="AJ1271" s="322">
        <v>1</v>
      </c>
      <c r="AK1271" s="319" t="s">
        <v>1916</v>
      </c>
      <c r="AL1271" s="323" t="s">
        <v>1877</v>
      </c>
      <c r="AM1271" s="319" t="s">
        <v>1633</v>
      </c>
      <c r="AN1271" s="319" t="s">
        <v>1633</v>
      </c>
      <c r="AO1271" s="319" t="s">
        <v>1633</v>
      </c>
      <c r="AP1271" s="183" t="s">
        <v>1880</v>
      </c>
      <c r="AQ1271" s="183" t="s">
        <v>2113</v>
      </c>
      <c r="AS1271" s="183" t="s">
        <v>1641</v>
      </c>
      <c r="AT1271" s="183" t="s">
        <v>1817</v>
      </c>
      <c r="AU1271" s="183" t="str">
        <f t="shared" si="40"/>
        <v>BP1</v>
      </c>
      <c r="AV1271" s="324">
        <f t="shared" si="41"/>
        <v>103000</v>
      </c>
    </row>
    <row r="1272" spans="1:48" x14ac:dyDescent="0.25">
      <c r="A1272" s="319" t="s">
        <v>1867</v>
      </c>
      <c r="B1272" s="319" t="s">
        <v>1843</v>
      </c>
      <c r="C1272" s="319" t="s">
        <v>1868</v>
      </c>
      <c r="D1272" s="319" t="s">
        <v>1888</v>
      </c>
      <c r="E1272" s="320">
        <v>45832</v>
      </c>
      <c r="F1272" s="319" t="s">
        <v>1633</v>
      </c>
      <c r="G1272" s="319" t="s">
        <v>1633</v>
      </c>
      <c r="H1272" s="319" t="s">
        <v>3240</v>
      </c>
      <c r="I1272" s="319" t="s">
        <v>4318</v>
      </c>
      <c r="J1272" s="319" t="s">
        <v>1633</v>
      </c>
      <c r="K1272" s="319" t="s">
        <v>454</v>
      </c>
      <c r="L1272" s="320">
        <v>45832</v>
      </c>
      <c r="M1272" s="319" t="s">
        <v>3195</v>
      </c>
      <c r="N1272" s="319" t="s">
        <v>4319</v>
      </c>
      <c r="O1272" s="320"/>
      <c r="P1272" s="319" t="s">
        <v>3641</v>
      </c>
      <c r="Q1272" s="319" t="s">
        <v>1534</v>
      </c>
      <c r="R1272" s="322">
        <v>55000</v>
      </c>
      <c r="S1272" s="319" t="s">
        <v>89</v>
      </c>
      <c r="T1272" s="321">
        <v>3.38</v>
      </c>
      <c r="U1272" s="319" t="s">
        <v>328</v>
      </c>
      <c r="V1272" s="319" t="s">
        <v>93</v>
      </c>
      <c r="W1272" s="319" t="s">
        <v>1633</v>
      </c>
      <c r="X1272" s="319" t="s">
        <v>1633</v>
      </c>
      <c r="Y1272" s="319" t="s">
        <v>1633</v>
      </c>
      <c r="Z1272" s="319" t="s">
        <v>1633</v>
      </c>
      <c r="AA1272" s="319" t="s">
        <v>1874</v>
      </c>
      <c r="AB1272" s="319" t="s">
        <v>1633</v>
      </c>
      <c r="AC1272" s="320">
        <v>45832</v>
      </c>
      <c r="AD1272" s="319"/>
      <c r="AE1272" s="319"/>
      <c r="AF1272" s="319" t="s">
        <v>1633</v>
      </c>
      <c r="AG1272" s="319" t="s">
        <v>3203</v>
      </c>
      <c r="AH1272" s="319" t="s">
        <v>3642</v>
      </c>
      <c r="AI1272" s="319" t="s">
        <v>3643</v>
      </c>
      <c r="AJ1272" s="322">
        <v>100</v>
      </c>
      <c r="AK1272" s="319" t="s">
        <v>1709</v>
      </c>
      <c r="AL1272" s="323" t="s">
        <v>1877</v>
      </c>
      <c r="AM1272" s="319" t="s">
        <v>1633</v>
      </c>
      <c r="AN1272" s="319" t="s">
        <v>1633</v>
      </c>
      <c r="AO1272" s="319" t="s">
        <v>1633</v>
      </c>
      <c r="AP1272" s="183" t="s">
        <v>1880</v>
      </c>
      <c r="AQ1272" s="183" t="s">
        <v>2113</v>
      </c>
      <c r="AS1272" s="183" t="s">
        <v>1641</v>
      </c>
      <c r="AT1272" s="183" t="s">
        <v>1817</v>
      </c>
      <c r="AU1272" s="183" t="str">
        <f t="shared" si="40"/>
        <v>BP1</v>
      </c>
      <c r="AV1272" s="324">
        <f t="shared" si="41"/>
        <v>55000</v>
      </c>
    </row>
    <row r="1273" spans="1:48" x14ac:dyDescent="0.25">
      <c r="A1273" s="319" t="s">
        <v>1867</v>
      </c>
      <c r="B1273" s="319" t="s">
        <v>1843</v>
      </c>
      <c r="C1273" s="319" t="s">
        <v>1868</v>
      </c>
      <c r="D1273" s="319" t="s">
        <v>1888</v>
      </c>
      <c r="E1273" s="320">
        <v>45832</v>
      </c>
      <c r="F1273" s="319" t="s">
        <v>1633</v>
      </c>
      <c r="G1273" s="319" t="s">
        <v>1633</v>
      </c>
      <c r="H1273" s="319" t="s">
        <v>3240</v>
      </c>
      <c r="I1273" s="319" t="s">
        <v>4320</v>
      </c>
      <c r="J1273" s="319" t="s">
        <v>1633</v>
      </c>
      <c r="K1273" s="319" t="s">
        <v>454</v>
      </c>
      <c r="L1273" s="320">
        <v>45832</v>
      </c>
      <c r="M1273" s="319" t="s">
        <v>3195</v>
      </c>
      <c r="N1273" s="319" t="s">
        <v>4321</v>
      </c>
      <c r="O1273" s="320"/>
      <c r="P1273" s="319" t="s">
        <v>3641</v>
      </c>
      <c r="Q1273" s="319" t="s">
        <v>1534</v>
      </c>
      <c r="R1273" s="322">
        <v>318000</v>
      </c>
      <c r="S1273" s="319" t="s">
        <v>89</v>
      </c>
      <c r="T1273" s="321">
        <v>19.55</v>
      </c>
      <c r="U1273" s="319" t="s">
        <v>328</v>
      </c>
      <c r="V1273" s="319" t="s">
        <v>93</v>
      </c>
      <c r="W1273" s="319" t="s">
        <v>1633</v>
      </c>
      <c r="X1273" s="319" t="s">
        <v>1633</v>
      </c>
      <c r="Y1273" s="319" t="s">
        <v>1633</v>
      </c>
      <c r="Z1273" s="319" t="s">
        <v>1633</v>
      </c>
      <c r="AA1273" s="319" t="s">
        <v>1874</v>
      </c>
      <c r="AB1273" s="319" t="s">
        <v>1633</v>
      </c>
      <c r="AC1273" s="320">
        <v>45832</v>
      </c>
      <c r="AD1273" s="319"/>
      <c r="AE1273" s="319"/>
      <c r="AF1273" s="319" t="s">
        <v>1633</v>
      </c>
      <c r="AG1273" s="319" t="s">
        <v>4322</v>
      </c>
      <c r="AH1273" s="319" t="s">
        <v>3642</v>
      </c>
      <c r="AI1273" s="319" t="s">
        <v>3643</v>
      </c>
      <c r="AJ1273" s="322">
        <v>30</v>
      </c>
      <c r="AK1273" s="319" t="s">
        <v>1709</v>
      </c>
      <c r="AL1273" s="323" t="s">
        <v>1877</v>
      </c>
      <c r="AM1273" s="319" t="s">
        <v>1633</v>
      </c>
      <c r="AN1273" s="319" t="s">
        <v>1633</v>
      </c>
      <c r="AO1273" s="319" t="s">
        <v>1633</v>
      </c>
      <c r="AP1273" s="183" t="s">
        <v>1880</v>
      </c>
      <c r="AQ1273" s="183" t="s">
        <v>2113</v>
      </c>
      <c r="AS1273" s="183" t="s">
        <v>1641</v>
      </c>
      <c r="AT1273" s="183" t="s">
        <v>1817</v>
      </c>
      <c r="AU1273" s="183" t="str">
        <f t="shared" si="40"/>
        <v>BP1</v>
      </c>
      <c r="AV1273" s="324">
        <f t="shared" si="41"/>
        <v>318000</v>
      </c>
    </row>
    <row r="1274" spans="1:48" x14ac:dyDescent="0.25">
      <c r="A1274" s="319" t="s">
        <v>1867</v>
      </c>
      <c r="B1274" s="319" t="s">
        <v>1843</v>
      </c>
      <c r="C1274" s="319" t="s">
        <v>1868</v>
      </c>
      <c r="D1274" s="319" t="s">
        <v>1869</v>
      </c>
      <c r="E1274" s="320">
        <v>45832</v>
      </c>
      <c r="F1274" s="319" t="s">
        <v>4323</v>
      </c>
      <c r="G1274" s="319" t="s">
        <v>1633</v>
      </c>
      <c r="H1274" s="319" t="s">
        <v>3280</v>
      </c>
      <c r="I1274" s="319" t="s">
        <v>4324</v>
      </c>
      <c r="J1274" s="319" t="s">
        <v>1633</v>
      </c>
      <c r="K1274" s="319" t="s">
        <v>644</v>
      </c>
      <c r="L1274" s="320">
        <v>45832</v>
      </c>
      <c r="M1274" s="319" t="s">
        <v>3195</v>
      </c>
      <c r="N1274" s="319" t="s">
        <v>1633</v>
      </c>
      <c r="O1274" s="320"/>
      <c r="P1274" s="319" t="s">
        <v>3641</v>
      </c>
      <c r="Q1274" s="319" t="s">
        <v>89</v>
      </c>
      <c r="R1274" s="321">
        <v>3.46</v>
      </c>
      <c r="S1274" s="319" t="s">
        <v>89</v>
      </c>
      <c r="T1274" s="321">
        <v>3.46</v>
      </c>
      <c r="U1274" s="319" t="s">
        <v>328</v>
      </c>
      <c r="V1274" s="319" t="s">
        <v>93</v>
      </c>
      <c r="W1274" s="319" t="s">
        <v>1633</v>
      </c>
      <c r="X1274" s="319" t="s">
        <v>1633</v>
      </c>
      <c r="Y1274" s="319" t="s">
        <v>1633</v>
      </c>
      <c r="Z1274" s="319" t="s">
        <v>1633</v>
      </c>
      <c r="AA1274" s="319" t="s">
        <v>1874</v>
      </c>
      <c r="AB1274" s="319" t="s">
        <v>1633</v>
      </c>
      <c r="AC1274" s="320">
        <v>45832</v>
      </c>
      <c r="AD1274" s="319"/>
      <c r="AE1274" s="319"/>
      <c r="AF1274" s="319" t="s">
        <v>1633</v>
      </c>
      <c r="AG1274" s="319" t="s">
        <v>1633</v>
      </c>
      <c r="AH1274" s="319" t="s">
        <v>3642</v>
      </c>
      <c r="AI1274" s="319" t="s">
        <v>3643</v>
      </c>
      <c r="AJ1274" s="322">
        <v>1</v>
      </c>
      <c r="AK1274" s="319" t="s">
        <v>1709</v>
      </c>
      <c r="AL1274" s="323" t="s">
        <v>1877</v>
      </c>
      <c r="AM1274" s="319" t="s">
        <v>4325</v>
      </c>
      <c r="AN1274" s="319" t="s">
        <v>4326</v>
      </c>
      <c r="AO1274" s="319" t="s">
        <v>1633</v>
      </c>
      <c r="AP1274" s="183" t="s">
        <v>1880</v>
      </c>
      <c r="AQ1274" s="183" t="s">
        <v>2113</v>
      </c>
      <c r="AS1274" s="183" t="s">
        <v>1641</v>
      </c>
      <c r="AT1274" s="183" t="s">
        <v>1817</v>
      </c>
      <c r="AU1274" s="183" t="str">
        <f t="shared" si="40"/>
        <v>BP1</v>
      </c>
      <c r="AV1274" s="324">
        <f t="shared" si="41"/>
        <v>57090</v>
      </c>
    </row>
    <row r="1275" spans="1:48" x14ac:dyDescent="0.25">
      <c r="A1275" s="319" t="s">
        <v>1867</v>
      </c>
      <c r="B1275" s="319" t="s">
        <v>1843</v>
      </c>
      <c r="C1275" s="319" t="s">
        <v>1868</v>
      </c>
      <c r="D1275" s="319" t="s">
        <v>1869</v>
      </c>
      <c r="E1275" s="320">
        <v>45832</v>
      </c>
      <c r="F1275" s="319" t="s">
        <v>4327</v>
      </c>
      <c r="G1275" s="319" t="s">
        <v>1633</v>
      </c>
      <c r="H1275" s="319" t="s">
        <v>3280</v>
      </c>
      <c r="I1275" s="319" t="s">
        <v>4324</v>
      </c>
      <c r="J1275" s="319" t="s">
        <v>1633</v>
      </c>
      <c r="K1275" s="319" t="s">
        <v>644</v>
      </c>
      <c r="L1275" s="320">
        <v>45832</v>
      </c>
      <c r="M1275" s="319" t="s">
        <v>3195</v>
      </c>
      <c r="N1275" s="319" t="s">
        <v>1633</v>
      </c>
      <c r="O1275" s="320"/>
      <c r="P1275" s="319" t="s">
        <v>3641</v>
      </c>
      <c r="Q1275" s="319" t="s">
        <v>89</v>
      </c>
      <c r="R1275" s="321">
        <v>74.55</v>
      </c>
      <c r="S1275" s="319" t="s">
        <v>89</v>
      </c>
      <c r="T1275" s="321">
        <v>74.55</v>
      </c>
      <c r="U1275" s="319" t="s">
        <v>328</v>
      </c>
      <c r="V1275" s="319" t="s">
        <v>93</v>
      </c>
      <c r="W1275" s="319" t="s">
        <v>1633</v>
      </c>
      <c r="X1275" s="319" t="s">
        <v>1633</v>
      </c>
      <c r="Y1275" s="319" t="s">
        <v>1633</v>
      </c>
      <c r="Z1275" s="319" t="s">
        <v>1633</v>
      </c>
      <c r="AA1275" s="319" t="s">
        <v>1874</v>
      </c>
      <c r="AB1275" s="319" t="s">
        <v>1633</v>
      </c>
      <c r="AC1275" s="320">
        <v>45832</v>
      </c>
      <c r="AD1275" s="319"/>
      <c r="AE1275" s="319"/>
      <c r="AF1275" s="319" t="s">
        <v>1633</v>
      </c>
      <c r="AG1275" s="319" t="s">
        <v>1633</v>
      </c>
      <c r="AH1275" s="319" t="s">
        <v>3642</v>
      </c>
      <c r="AI1275" s="319" t="s">
        <v>3643</v>
      </c>
      <c r="AJ1275" s="322">
        <v>2</v>
      </c>
      <c r="AK1275" s="319" t="s">
        <v>1709</v>
      </c>
      <c r="AL1275" s="323" t="s">
        <v>1877</v>
      </c>
      <c r="AM1275" s="319" t="s">
        <v>4328</v>
      </c>
      <c r="AN1275" s="319" t="s">
        <v>4329</v>
      </c>
      <c r="AO1275" s="319" t="s">
        <v>1633</v>
      </c>
      <c r="AP1275" s="183" t="s">
        <v>1880</v>
      </c>
      <c r="AQ1275" s="183" t="s">
        <v>2113</v>
      </c>
      <c r="AS1275" s="183" t="s">
        <v>1641</v>
      </c>
      <c r="AT1275" s="183" t="s">
        <v>1817</v>
      </c>
      <c r="AU1275" s="183" t="str">
        <f t="shared" si="40"/>
        <v>BP1</v>
      </c>
      <c r="AV1275" s="324">
        <f t="shared" si="41"/>
        <v>1230075</v>
      </c>
    </row>
    <row r="1276" spans="1:48" x14ac:dyDescent="0.25">
      <c r="A1276" s="319" t="s">
        <v>1867</v>
      </c>
      <c r="B1276" s="319" t="s">
        <v>1843</v>
      </c>
      <c r="C1276" s="319" t="s">
        <v>1868</v>
      </c>
      <c r="D1276" s="319" t="s">
        <v>1869</v>
      </c>
      <c r="E1276" s="320">
        <v>45832</v>
      </c>
      <c r="F1276" s="319" t="s">
        <v>4330</v>
      </c>
      <c r="G1276" s="319" t="s">
        <v>1633</v>
      </c>
      <c r="H1276" s="319" t="s">
        <v>3280</v>
      </c>
      <c r="I1276" s="319" t="s">
        <v>4324</v>
      </c>
      <c r="J1276" s="319" t="s">
        <v>1633</v>
      </c>
      <c r="K1276" s="319" t="s">
        <v>644</v>
      </c>
      <c r="L1276" s="320">
        <v>45832</v>
      </c>
      <c r="M1276" s="319" t="s">
        <v>3195</v>
      </c>
      <c r="N1276" s="319" t="s">
        <v>1633</v>
      </c>
      <c r="O1276" s="320"/>
      <c r="P1276" s="319" t="s">
        <v>3641</v>
      </c>
      <c r="Q1276" s="319" t="s">
        <v>89</v>
      </c>
      <c r="R1276" s="321">
        <v>5.19</v>
      </c>
      <c r="S1276" s="319" t="s">
        <v>89</v>
      </c>
      <c r="T1276" s="321">
        <v>5.19</v>
      </c>
      <c r="U1276" s="319" t="s">
        <v>328</v>
      </c>
      <c r="V1276" s="319" t="s">
        <v>93</v>
      </c>
      <c r="W1276" s="319" t="s">
        <v>1633</v>
      </c>
      <c r="X1276" s="319" t="s">
        <v>1633</v>
      </c>
      <c r="Y1276" s="319" t="s">
        <v>1633</v>
      </c>
      <c r="Z1276" s="319" t="s">
        <v>1633</v>
      </c>
      <c r="AA1276" s="319" t="s">
        <v>1874</v>
      </c>
      <c r="AB1276" s="319" t="s">
        <v>1633</v>
      </c>
      <c r="AC1276" s="320">
        <v>45832</v>
      </c>
      <c r="AD1276" s="319"/>
      <c r="AE1276" s="319"/>
      <c r="AF1276" s="319" t="s">
        <v>1633</v>
      </c>
      <c r="AG1276" s="319" t="s">
        <v>1633</v>
      </c>
      <c r="AH1276" s="319" t="s">
        <v>3642</v>
      </c>
      <c r="AI1276" s="319" t="s">
        <v>3643</v>
      </c>
      <c r="AJ1276" s="322">
        <v>2</v>
      </c>
      <c r="AK1276" s="319" t="s">
        <v>1709</v>
      </c>
      <c r="AL1276" s="323" t="s">
        <v>1877</v>
      </c>
      <c r="AM1276" s="319" t="s">
        <v>4331</v>
      </c>
      <c r="AN1276" s="319" t="s">
        <v>4332</v>
      </c>
      <c r="AO1276" s="319" t="s">
        <v>1633</v>
      </c>
      <c r="AP1276" s="183" t="s">
        <v>1880</v>
      </c>
      <c r="AQ1276" s="183" t="s">
        <v>2113</v>
      </c>
      <c r="AS1276" s="183" t="s">
        <v>1641</v>
      </c>
      <c r="AT1276" s="183" t="s">
        <v>1817</v>
      </c>
      <c r="AU1276" s="183" t="str">
        <f t="shared" si="40"/>
        <v>BP1</v>
      </c>
      <c r="AV1276" s="324">
        <f t="shared" si="41"/>
        <v>85635</v>
      </c>
    </row>
    <row r="1277" spans="1:48" x14ac:dyDescent="0.25">
      <c r="A1277" s="319" t="s">
        <v>1867</v>
      </c>
      <c r="B1277" s="319" t="s">
        <v>1843</v>
      </c>
      <c r="C1277" s="319" t="s">
        <v>1868</v>
      </c>
      <c r="D1277" s="319" t="s">
        <v>1869</v>
      </c>
      <c r="E1277" s="320">
        <v>45832</v>
      </c>
      <c r="F1277" s="319" t="s">
        <v>4333</v>
      </c>
      <c r="G1277" s="319" t="s">
        <v>1633</v>
      </c>
      <c r="H1277" s="319" t="s">
        <v>3280</v>
      </c>
      <c r="I1277" s="319" t="s">
        <v>4324</v>
      </c>
      <c r="J1277" s="319" t="s">
        <v>1633</v>
      </c>
      <c r="K1277" s="319" t="s">
        <v>644</v>
      </c>
      <c r="L1277" s="320">
        <v>45832</v>
      </c>
      <c r="M1277" s="319" t="s">
        <v>3195</v>
      </c>
      <c r="N1277" s="319" t="s">
        <v>1633</v>
      </c>
      <c r="O1277" s="320"/>
      <c r="P1277" s="319" t="s">
        <v>3641</v>
      </c>
      <c r="Q1277" s="319" t="s">
        <v>89</v>
      </c>
      <c r="R1277" s="321">
        <v>7.89</v>
      </c>
      <c r="S1277" s="319" t="s">
        <v>89</v>
      </c>
      <c r="T1277" s="321">
        <v>7.89</v>
      </c>
      <c r="U1277" s="319" t="s">
        <v>328</v>
      </c>
      <c r="V1277" s="319" t="s">
        <v>93</v>
      </c>
      <c r="W1277" s="319" t="s">
        <v>1633</v>
      </c>
      <c r="X1277" s="319" t="s">
        <v>1633</v>
      </c>
      <c r="Y1277" s="319" t="s">
        <v>1633</v>
      </c>
      <c r="Z1277" s="319" t="s">
        <v>1633</v>
      </c>
      <c r="AA1277" s="319" t="s">
        <v>1874</v>
      </c>
      <c r="AB1277" s="319" t="s">
        <v>1633</v>
      </c>
      <c r="AC1277" s="320">
        <v>45832</v>
      </c>
      <c r="AD1277" s="319"/>
      <c r="AE1277" s="319"/>
      <c r="AF1277" s="319" t="s">
        <v>1633</v>
      </c>
      <c r="AG1277" s="319" t="s">
        <v>1633</v>
      </c>
      <c r="AH1277" s="319" t="s">
        <v>3642</v>
      </c>
      <c r="AI1277" s="319" t="s">
        <v>3643</v>
      </c>
      <c r="AJ1277" s="322">
        <v>2</v>
      </c>
      <c r="AK1277" s="319" t="s">
        <v>1709</v>
      </c>
      <c r="AL1277" s="323" t="s">
        <v>1877</v>
      </c>
      <c r="AM1277" s="319" t="s">
        <v>2280</v>
      </c>
      <c r="AN1277" s="319" t="s">
        <v>2281</v>
      </c>
      <c r="AO1277" s="319" t="s">
        <v>1633</v>
      </c>
      <c r="AP1277" s="183" t="s">
        <v>1880</v>
      </c>
      <c r="AQ1277" s="183" t="s">
        <v>2113</v>
      </c>
      <c r="AS1277" s="183" t="s">
        <v>1641</v>
      </c>
      <c r="AT1277" s="183" t="s">
        <v>1817</v>
      </c>
      <c r="AU1277" s="183" t="str">
        <f t="shared" si="40"/>
        <v>BP1</v>
      </c>
      <c r="AV1277" s="324">
        <f t="shared" si="41"/>
        <v>130185</v>
      </c>
    </row>
    <row r="1278" spans="1:48" x14ac:dyDescent="0.25">
      <c r="A1278" s="319" t="s">
        <v>1867</v>
      </c>
      <c r="B1278" s="319" t="s">
        <v>1843</v>
      </c>
      <c r="C1278" s="319" t="s">
        <v>1868</v>
      </c>
      <c r="D1278" s="319" t="s">
        <v>1869</v>
      </c>
      <c r="E1278" s="320">
        <v>45832</v>
      </c>
      <c r="F1278" s="319" t="s">
        <v>4333</v>
      </c>
      <c r="G1278" s="319" t="s">
        <v>1633</v>
      </c>
      <c r="H1278" s="319" t="s">
        <v>3280</v>
      </c>
      <c r="I1278" s="319" t="s">
        <v>4324</v>
      </c>
      <c r="J1278" s="319" t="s">
        <v>1633</v>
      </c>
      <c r="K1278" s="319" t="s">
        <v>644</v>
      </c>
      <c r="L1278" s="320">
        <v>45832</v>
      </c>
      <c r="M1278" s="319" t="s">
        <v>3195</v>
      </c>
      <c r="N1278" s="319" t="s">
        <v>1633</v>
      </c>
      <c r="O1278" s="320"/>
      <c r="P1278" s="319" t="s">
        <v>3641</v>
      </c>
      <c r="Q1278" s="319" t="s">
        <v>89</v>
      </c>
      <c r="R1278" s="321">
        <v>11.04</v>
      </c>
      <c r="S1278" s="319" t="s">
        <v>89</v>
      </c>
      <c r="T1278" s="321">
        <v>11.04</v>
      </c>
      <c r="U1278" s="319" t="s">
        <v>328</v>
      </c>
      <c r="V1278" s="319" t="s">
        <v>93</v>
      </c>
      <c r="W1278" s="319" t="s">
        <v>1633</v>
      </c>
      <c r="X1278" s="319" t="s">
        <v>1633</v>
      </c>
      <c r="Y1278" s="319" t="s">
        <v>1633</v>
      </c>
      <c r="Z1278" s="319" t="s">
        <v>1633</v>
      </c>
      <c r="AA1278" s="319" t="s">
        <v>1874</v>
      </c>
      <c r="AB1278" s="319" t="s">
        <v>1633</v>
      </c>
      <c r="AC1278" s="320">
        <v>45832</v>
      </c>
      <c r="AD1278" s="319"/>
      <c r="AE1278" s="319"/>
      <c r="AF1278" s="319" t="s">
        <v>1633</v>
      </c>
      <c r="AG1278" s="319" t="s">
        <v>1633</v>
      </c>
      <c r="AH1278" s="319" t="s">
        <v>3642</v>
      </c>
      <c r="AI1278" s="319" t="s">
        <v>3643</v>
      </c>
      <c r="AJ1278" s="322">
        <v>2</v>
      </c>
      <c r="AK1278" s="319" t="s">
        <v>1709</v>
      </c>
      <c r="AL1278" s="323" t="s">
        <v>1877</v>
      </c>
      <c r="AM1278" s="319" t="s">
        <v>4194</v>
      </c>
      <c r="AN1278" s="319" t="s">
        <v>4195</v>
      </c>
      <c r="AO1278" s="319" t="s">
        <v>1633</v>
      </c>
      <c r="AP1278" s="183" t="s">
        <v>1880</v>
      </c>
      <c r="AQ1278" s="183" t="s">
        <v>2113</v>
      </c>
      <c r="AS1278" s="183" t="s">
        <v>1641</v>
      </c>
      <c r="AT1278" s="183" t="s">
        <v>1817</v>
      </c>
      <c r="AU1278" s="183" t="str">
        <f t="shared" si="40"/>
        <v>BP1</v>
      </c>
      <c r="AV1278" s="324">
        <f t="shared" si="41"/>
        <v>182160</v>
      </c>
    </row>
    <row r="1279" spans="1:48" x14ac:dyDescent="0.25">
      <c r="A1279" s="319" t="s">
        <v>1867</v>
      </c>
      <c r="B1279" s="319" t="s">
        <v>1843</v>
      </c>
      <c r="C1279" s="319" t="s">
        <v>1868</v>
      </c>
      <c r="D1279" s="319" t="s">
        <v>1869</v>
      </c>
      <c r="E1279" s="320">
        <v>45832</v>
      </c>
      <c r="F1279" s="319" t="s">
        <v>4334</v>
      </c>
      <c r="G1279" s="319" t="s">
        <v>1633</v>
      </c>
      <c r="H1279" s="319" t="s">
        <v>3280</v>
      </c>
      <c r="I1279" s="319" t="s">
        <v>4324</v>
      </c>
      <c r="J1279" s="319" t="s">
        <v>1633</v>
      </c>
      <c r="K1279" s="319" t="s">
        <v>644</v>
      </c>
      <c r="L1279" s="320">
        <v>45832</v>
      </c>
      <c r="M1279" s="319" t="s">
        <v>3195</v>
      </c>
      <c r="N1279" s="319" t="s">
        <v>1633</v>
      </c>
      <c r="O1279" s="320"/>
      <c r="P1279" s="319" t="s">
        <v>3641</v>
      </c>
      <c r="Q1279" s="319" t="s">
        <v>89</v>
      </c>
      <c r="R1279" s="321">
        <v>5.47</v>
      </c>
      <c r="S1279" s="319" t="s">
        <v>89</v>
      </c>
      <c r="T1279" s="321">
        <v>5.47</v>
      </c>
      <c r="U1279" s="319" t="s">
        <v>328</v>
      </c>
      <c r="V1279" s="319" t="s">
        <v>93</v>
      </c>
      <c r="W1279" s="319" t="s">
        <v>1633</v>
      </c>
      <c r="X1279" s="319" t="s">
        <v>1633</v>
      </c>
      <c r="Y1279" s="319" t="s">
        <v>1633</v>
      </c>
      <c r="Z1279" s="319" t="s">
        <v>1633</v>
      </c>
      <c r="AA1279" s="319" t="s">
        <v>1874</v>
      </c>
      <c r="AB1279" s="319" t="s">
        <v>1633</v>
      </c>
      <c r="AC1279" s="320">
        <v>45832</v>
      </c>
      <c r="AD1279" s="319"/>
      <c r="AE1279" s="319"/>
      <c r="AF1279" s="319" t="s">
        <v>1633</v>
      </c>
      <c r="AG1279" s="319" t="s">
        <v>1633</v>
      </c>
      <c r="AH1279" s="319" t="s">
        <v>3642</v>
      </c>
      <c r="AI1279" s="319" t="s">
        <v>3643</v>
      </c>
      <c r="AJ1279" s="322">
        <v>2</v>
      </c>
      <c r="AK1279" s="319" t="s">
        <v>1709</v>
      </c>
      <c r="AL1279" s="323" t="s">
        <v>1877</v>
      </c>
      <c r="AM1279" s="319" t="s">
        <v>4160</v>
      </c>
      <c r="AN1279" s="319" t="s">
        <v>4161</v>
      </c>
      <c r="AO1279" s="319" t="s">
        <v>1633</v>
      </c>
      <c r="AP1279" s="183" t="s">
        <v>1880</v>
      </c>
      <c r="AQ1279" s="183" t="s">
        <v>2113</v>
      </c>
      <c r="AS1279" s="183" t="s">
        <v>1641</v>
      </c>
      <c r="AT1279" s="183" t="s">
        <v>1817</v>
      </c>
      <c r="AU1279" s="183" t="str">
        <f t="shared" si="40"/>
        <v>BP1</v>
      </c>
      <c r="AV1279" s="324">
        <f t="shared" si="41"/>
        <v>90255</v>
      </c>
    </row>
    <row r="1280" spans="1:48" x14ac:dyDescent="0.25">
      <c r="A1280" s="319" t="s">
        <v>1867</v>
      </c>
      <c r="B1280" s="319" t="s">
        <v>1843</v>
      </c>
      <c r="C1280" s="319" t="s">
        <v>1868</v>
      </c>
      <c r="D1280" s="319" t="s">
        <v>1869</v>
      </c>
      <c r="E1280" s="320">
        <v>45832</v>
      </c>
      <c r="F1280" s="319" t="s">
        <v>4335</v>
      </c>
      <c r="G1280" s="319" t="s">
        <v>1633</v>
      </c>
      <c r="H1280" s="319" t="s">
        <v>3280</v>
      </c>
      <c r="I1280" s="319" t="s">
        <v>4324</v>
      </c>
      <c r="J1280" s="319" t="s">
        <v>1633</v>
      </c>
      <c r="K1280" s="319" t="s">
        <v>644</v>
      </c>
      <c r="L1280" s="320">
        <v>45832</v>
      </c>
      <c r="M1280" s="319" t="s">
        <v>3195</v>
      </c>
      <c r="N1280" s="319" t="s">
        <v>1633</v>
      </c>
      <c r="O1280" s="320"/>
      <c r="P1280" s="319" t="s">
        <v>3641</v>
      </c>
      <c r="Q1280" s="319" t="s">
        <v>89</v>
      </c>
      <c r="R1280" s="321">
        <v>11.11</v>
      </c>
      <c r="S1280" s="319" t="s">
        <v>89</v>
      </c>
      <c r="T1280" s="321">
        <v>11.11</v>
      </c>
      <c r="U1280" s="319" t="s">
        <v>328</v>
      </c>
      <c r="V1280" s="319" t="s">
        <v>93</v>
      </c>
      <c r="W1280" s="319" t="s">
        <v>1633</v>
      </c>
      <c r="X1280" s="319" t="s">
        <v>1633</v>
      </c>
      <c r="Y1280" s="319" t="s">
        <v>1633</v>
      </c>
      <c r="Z1280" s="319" t="s">
        <v>1633</v>
      </c>
      <c r="AA1280" s="319" t="s">
        <v>1874</v>
      </c>
      <c r="AB1280" s="319" t="s">
        <v>1633</v>
      </c>
      <c r="AC1280" s="320">
        <v>45832</v>
      </c>
      <c r="AD1280" s="319"/>
      <c r="AE1280" s="319"/>
      <c r="AF1280" s="319" t="s">
        <v>1633</v>
      </c>
      <c r="AG1280" s="319" t="s">
        <v>1633</v>
      </c>
      <c r="AH1280" s="319" t="s">
        <v>3642</v>
      </c>
      <c r="AI1280" s="319" t="s">
        <v>3643</v>
      </c>
      <c r="AJ1280" s="322">
        <v>1</v>
      </c>
      <c r="AK1280" s="319" t="s">
        <v>1709</v>
      </c>
      <c r="AL1280" s="323" t="s">
        <v>1877</v>
      </c>
      <c r="AM1280" s="319" t="s">
        <v>4336</v>
      </c>
      <c r="AN1280" s="319" t="s">
        <v>4337</v>
      </c>
      <c r="AO1280" s="319" t="s">
        <v>1633</v>
      </c>
      <c r="AP1280" s="183" t="s">
        <v>1880</v>
      </c>
      <c r="AQ1280" s="183" t="s">
        <v>2113</v>
      </c>
      <c r="AS1280" s="183" t="s">
        <v>1641</v>
      </c>
      <c r="AT1280" s="183" t="s">
        <v>1817</v>
      </c>
      <c r="AU1280" s="183" t="str">
        <f t="shared" si="40"/>
        <v>BP1</v>
      </c>
      <c r="AV1280" s="324">
        <f t="shared" si="41"/>
        <v>183315</v>
      </c>
    </row>
    <row r="1281" spans="1:48" x14ac:dyDescent="0.25">
      <c r="A1281" s="319" t="s">
        <v>1867</v>
      </c>
      <c r="B1281" s="319" t="s">
        <v>1843</v>
      </c>
      <c r="C1281" s="319" t="s">
        <v>1868</v>
      </c>
      <c r="D1281" s="319" t="s">
        <v>1869</v>
      </c>
      <c r="E1281" s="320">
        <v>45832</v>
      </c>
      <c r="F1281" s="319" t="s">
        <v>4338</v>
      </c>
      <c r="G1281" s="319" t="s">
        <v>1633</v>
      </c>
      <c r="H1281" s="319" t="s">
        <v>3280</v>
      </c>
      <c r="I1281" s="319" t="s">
        <v>4339</v>
      </c>
      <c r="J1281" s="319" t="s">
        <v>1633</v>
      </c>
      <c r="K1281" s="319" t="s">
        <v>644</v>
      </c>
      <c r="L1281" s="320">
        <v>45832</v>
      </c>
      <c r="M1281" s="319" t="s">
        <v>3195</v>
      </c>
      <c r="N1281" s="319" t="s">
        <v>1633</v>
      </c>
      <c r="O1281" s="320"/>
      <c r="P1281" s="319" t="s">
        <v>3641</v>
      </c>
      <c r="Q1281" s="319" t="s">
        <v>89</v>
      </c>
      <c r="R1281" s="321">
        <v>288.39</v>
      </c>
      <c r="S1281" s="319" t="s">
        <v>89</v>
      </c>
      <c r="T1281" s="321">
        <v>288.39</v>
      </c>
      <c r="U1281" s="319" t="s">
        <v>328</v>
      </c>
      <c r="V1281" s="319" t="s">
        <v>93</v>
      </c>
      <c r="W1281" s="319" t="s">
        <v>1633</v>
      </c>
      <c r="X1281" s="319" t="s">
        <v>1633</v>
      </c>
      <c r="Y1281" s="319" t="s">
        <v>1633</v>
      </c>
      <c r="Z1281" s="319" t="s">
        <v>1633</v>
      </c>
      <c r="AA1281" s="319" t="s">
        <v>1874</v>
      </c>
      <c r="AB1281" s="319" t="s">
        <v>1633</v>
      </c>
      <c r="AC1281" s="320">
        <v>45832</v>
      </c>
      <c r="AD1281" s="319"/>
      <c r="AE1281" s="319"/>
      <c r="AF1281" s="319" t="s">
        <v>1633</v>
      </c>
      <c r="AG1281" s="319" t="s">
        <v>1633</v>
      </c>
      <c r="AH1281" s="319" t="s">
        <v>3642</v>
      </c>
      <c r="AI1281" s="319" t="s">
        <v>3643</v>
      </c>
      <c r="AJ1281" s="322">
        <v>1</v>
      </c>
      <c r="AK1281" s="319" t="s">
        <v>1709</v>
      </c>
      <c r="AL1281" s="323" t="s">
        <v>1877</v>
      </c>
      <c r="AM1281" s="319" t="s">
        <v>3390</v>
      </c>
      <c r="AN1281" s="319" t="s">
        <v>3391</v>
      </c>
      <c r="AO1281" s="319" t="s">
        <v>1633</v>
      </c>
      <c r="AP1281" s="183" t="s">
        <v>1880</v>
      </c>
      <c r="AQ1281" s="183" t="s">
        <v>2113</v>
      </c>
      <c r="AS1281" s="183" t="s">
        <v>1641</v>
      </c>
      <c r="AT1281" s="183" t="s">
        <v>1817</v>
      </c>
      <c r="AU1281" s="183" t="str">
        <f t="shared" si="40"/>
        <v>BP1</v>
      </c>
      <c r="AV1281" s="324">
        <f t="shared" si="41"/>
        <v>4758435</v>
      </c>
    </row>
    <row r="1282" spans="1:48" x14ac:dyDescent="0.25">
      <c r="A1282" s="319" t="s">
        <v>1867</v>
      </c>
      <c r="B1282" s="319" t="s">
        <v>1843</v>
      </c>
      <c r="C1282" s="319" t="s">
        <v>1868</v>
      </c>
      <c r="D1282" s="319" t="s">
        <v>1869</v>
      </c>
      <c r="E1282" s="320">
        <v>45832</v>
      </c>
      <c r="F1282" s="319" t="s">
        <v>3743</v>
      </c>
      <c r="G1282" s="319" t="s">
        <v>1633</v>
      </c>
      <c r="H1282" s="319" t="s">
        <v>3295</v>
      </c>
      <c r="I1282" s="319" t="s">
        <v>4339</v>
      </c>
      <c r="J1282" s="319" t="s">
        <v>1633</v>
      </c>
      <c r="K1282" s="319" t="s">
        <v>1635</v>
      </c>
      <c r="L1282" s="320">
        <v>45832</v>
      </c>
      <c r="M1282" s="319" t="s">
        <v>3195</v>
      </c>
      <c r="N1282" s="319" t="s">
        <v>1633</v>
      </c>
      <c r="O1282" s="320"/>
      <c r="P1282" s="319" t="s">
        <v>3641</v>
      </c>
      <c r="Q1282" s="319" t="s">
        <v>89</v>
      </c>
      <c r="R1282" s="321">
        <v>4.29</v>
      </c>
      <c r="S1282" s="319" t="s">
        <v>89</v>
      </c>
      <c r="T1282" s="321">
        <v>4.29</v>
      </c>
      <c r="U1282" s="319" t="s">
        <v>328</v>
      </c>
      <c r="V1282" s="319" t="s">
        <v>93</v>
      </c>
      <c r="W1282" s="319" t="s">
        <v>1633</v>
      </c>
      <c r="X1282" s="319" t="s">
        <v>1633</v>
      </c>
      <c r="Y1282" s="319" t="s">
        <v>1633</v>
      </c>
      <c r="Z1282" s="319" t="s">
        <v>1633</v>
      </c>
      <c r="AA1282" s="319" t="s">
        <v>1874</v>
      </c>
      <c r="AB1282" s="319" t="s">
        <v>1633</v>
      </c>
      <c r="AC1282" s="320">
        <v>45832</v>
      </c>
      <c r="AD1282" s="319"/>
      <c r="AE1282" s="319"/>
      <c r="AF1282" s="319" t="s">
        <v>1633</v>
      </c>
      <c r="AG1282" s="319" t="s">
        <v>1633</v>
      </c>
      <c r="AH1282" s="319" t="s">
        <v>3642</v>
      </c>
      <c r="AI1282" s="319" t="s">
        <v>3643</v>
      </c>
      <c r="AJ1282" s="322">
        <v>10</v>
      </c>
      <c r="AK1282" s="319" t="s">
        <v>1709</v>
      </c>
      <c r="AL1282" s="323" t="s">
        <v>1877</v>
      </c>
      <c r="AM1282" s="319" t="s">
        <v>2098</v>
      </c>
      <c r="AN1282" s="319" t="s">
        <v>2099</v>
      </c>
      <c r="AO1282" s="319" t="s">
        <v>1633</v>
      </c>
      <c r="AP1282" s="183" t="s">
        <v>2861</v>
      </c>
      <c r="AQ1282" s="183" t="s">
        <v>2113</v>
      </c>
      <c r="AS1282" s="183" t="s">
        <v>1634</v>
      </c>
      <c r="AT1282" s="183" t="s">
        <v>1817</v>
      </c>
      <c r="AU1282" s="183" t="str">
        <f t="shared" si="40"/>
        <v>BP1</v>
      </c>
      <c r="AV1282" s="324">
        <f t="shared" si="41"/>
        <v>70785</v>
      </c>
    </row>
    <row r="1283" spans="1:48" x14ac:dyDescent="0.25">
      <c r="A1283" s="319" t="s">
        <v>1867</v>
      </c>
      <c r="B1283" s="319" t="s">
        <v>1843</v>
      </c>
      <c r="C1283" s="319" t="s">
        <v>1868</v>
      </c>
      <c r="D1283" s="319" t="s">
        <v>1869</v>
      </c>
      <c r="E1283" s="320">
        <v>45832</v>
      </c>
      <c r="F1283" s="319" t="s">
        <v>4340</v>
      </c>
      <c r="G1283" s="319" t="s">
        <v>1633</v>
      </c>
      <c r="H1283" s="319" t="s">
        <v>3280</v>
      </c>
      <c r="I1283" s="319" t="s">
        <v>4339</v>
      </c>
      <c r="J1283" s="319" t="s">
        <v>1633</v>
      </c>
      <c r="K1283" s="319" t="s">
        <v>644</v>
      </c>
      <c r="L1283" s="320">
        <v>45832</v>
      </c>
      <c r="M1283" s="319" t="s">
        <v>3195</v>
      </c>
      <c r="N1283" s="319" t="s">
        <v>1633</v>
      </c>
      <c r="O1283" s="320"/>
      <c r="P1283" s="319" t="s">
        <v>3641</v>
      </c>
      <c r="Q1283" s="319" t="s">
        <v>89</v>
      </c>
      <c r="R1283" s="321">
        <v>236.87</v>
      </c>
      <c r="S1283" s="319" t="s">
        <v>89</v>
      </c>
      <c r="T1283" s="321">
        <v>236.87</v>
      </c>
      <c r="U1283" s="319" t="s">
        <v>328</v>
      </c>
      <c r="V1283" s="319" t="s">
        <v>93</v>
      </c>
      <c r="W1283" s="319" t="s">
        <v>1633</v>
      </c>
      <c r="X1283" s="319" t="s">
        <v>1633</v>
      </c>
      <c r="Y1283" s="319" t="s">
        <v>1633</v>
      </c>
      <c r="Z1283" s="319" t="s">
        <v>1633</v>
      </c>
      <c r="AA1283" s="319" t="s">
        <v>1874</v>
      </c>
      <c r="AB1283" s="319" t="s">
        <v>1633</v>
      </c>
      <c r="AC1283" s="320">
        <v>45832</v>
      </c>
      <c r="AD1283" s="319"/>
      <c r="AE1283" s="319"/>
      <c r="AF1283" s="319" t="s">
        <v>1633</v>
      </c>
      <c r="AG1283" s="319" t="s">
        <v>1633</v>
      </c>
      <c r="AH1283" s="319" t="s">
        <v>3642</v>
      </c>
      <c r="AI1283" s="319" t="s">
        <v>3643</v>
      </c>
      <c r="AJ1283" s="322">
        <v>3</v>
      </c>
      <c r="AK1283" s="319" t="s">
        <v>1709</v>
      </c>
      <c r="AL1283" s="323" t="s">
        <v>1877</v>
      </c>
      <c r="AM1283" s="319" t="s">
        <v>3341</v>
      </c>
      <c r="AN1283" s="319" t="s">
        <v>3342</v>
      </c>
      <c r="AO1283" s="319" t="s">
        <v>1633</v>
      </c>
      <c r="AP1283" s="183" t="s">
        <v>1880</v>
      </c>
      <c r="AQ1283" s="183" t="s">
        <v>2113</v>
      </c>
      <c r="AS1283" s="183" t="s">
        <v>1641</v>
      </c>
      <c r="AT1283" s="183" t="s">
        <v>1817</v>
      </c>
      <c r="AU1283" s="183" t="str">
        <f t="shared" si="40"/>
        <v>BP1</v>
      </c>
      <c r="AV1283" s="324">
        <f t="shared" si="41"/>
        <v>3908355</v>
      </c>
    </row>
    <row r="1284" spans="1:48" x14ac:dyDescent="0.25">
      <c r="A1284" s="319" t="s">
        <v>1867</v>
      </c>
      <c r="B1284" s="319" t="s">
        <v>1843</v>
      </c>
      <c r="C1284" s="319" t="s">
        <v>1868</v>
      </c>
      <c r="D1284" s="319" t="s">
        <v>1869</v>
      </c>
      <c r="E1284" s="320">
        <v>45832</v>
      </c>
      <c r="F1284" s="319" t="s">
        <v>4341</v>
      </c>
      <c r="G1284" s="319" t="s">
        <v>1633</v>
      </c>
      <c r="H1284" s="319" t="s">
        <v>3280</v>
      </c>
      <c r="I1284" s="319" t="s">
        <v>4339</v>
      </c>
      <c r="J1284" s="319" t="s">
        <v>1633</v>
      </c>
      <c r="K1284" s="319" t="s">
        <v>644</v>
      </c>
      <c r="L1284" s="320">
        <v>45832</v>
      </c>
      <c r="M1284" s="319" t="s">
        <v>3195</v>
      </c>
      <c r="N1284" s="319" t="s">
        <v>1633</v>
      </c>
      <c r="O1284" s="320"/>
      <c r="P1284" s="319" t="s">
        <v>3641</v>
      </c>
      <c r="Q1284" s="319" t="s">
        <v>89</v>
      </c>
      <c r="R1284" s="321">
        <v>134.81</v>
      </c>
      <c r="S1284" s="319" t="s">
        <v>89</v>
      </c>
      <c r="T1284" s="321">
        <v>134.81</v>
      </c>
      <c r="U1284" s="319" t="s">
        <v>328</v>
      </c>
      <c r="V1284" s="319" t="s">
        <v>93</v>
      </c>
      <c r="W1284" s="319" t="s">
        <v>1633</v>
      </c>
      <c r="X1284" s="319" t="s">
        <v>1633</v>
      </c>
      <c r="Y1284" s="319" t="s">
        <v>1633</v>
      </c>
      <c r="Z1284" s="319" t="s">
        <v>1633</v>
      </c>
      <c r="AA1284" s="319" t="s">
        <v>1874</v>
      </c>
      <c r="AB1284" s="319" t="s">
        <v>1633</v>
      </c>
      <c r="AC1284" s="320">
        <v>45832</v>
      </c>
      <c r="AD1284" s="319"/>
      <c r="AE1284" s="319"/>
      <c r="AF1284" s="319" t="s">
        <v>1633</v>
      </c>
      <c r="AG1284" s="319" t="s">
        <v>1633</v>
      </c>
      <c r="AH1284" s="319" t="s">
        <v>3642</v>
      </c>
      <c r="AI1284" s="319" t="s">
        <v>3643</v>
      </c>
      <c r="AJ1284" s="322">
        <v>2</v>
      </c>
      <c r="AK1284" s="319" t="s">
        <v>1709</v>
      </c>
      <c r="AL1284" s="323" t="s">
        <v>1877</v>
      </c>
      <c r="AM1284" s="319" t="s">
        <v>4342</v>
      </c>
      <c r="AN1284" s="319" t="s">
        <v>4343</v>
      </c>
      <c r="AO1284" s="319" t="s">
        <v>1633</v>
      </c>
      <c r="AP1284" s="183" t="s">
        <v>1880</v>
      </c>
      <c r="AQ1284" s="183" t="s">
        <v>2113</v>
      </c>
      <c r="AS1284" s="183" t="s">
        <v>1641</v>
      </c>
      <c r="AT1284" s="183" t="s">
        <v>1817</v>
      </c>
      <c r="AU1284" s="183" t="str">
        <f t="shared" si="40"/>
        <v>BP1</v>
      </c>
      <c r="AV1284" s="324">
        <f t="shared" si="41"/>
        <v>2224365</v>
      </c>
    </row>
    <row r="1285" spans="1:48" x14ac:dyDescent="0.25">
      <c r="A1285" s="319" t="s">
        <v>1867</v>
      </c>
      <c r="B1285" s="319" t="s">
        <v>1843</v>
      </c>
      <c r="C1285" s="319" t="s">
        <v>1868</v>
      </c>
      <c r="D1285" s="319" t="s">
        <v>1869</v>
      </c>
      <c r="E1285" s="320">
        <v>45832</v>
      </c>
      <c r="F1285" s="319" t="s">
        <v>4344</v>
      </c>
      <c r="G1285" s="319" t="s">
        <v>1633</v>
      </c>
      <c r="H1285" s="319" t="s">
        <v>3295</v>
      </c>
      <c r="I1285" s="319" t="s">
        <v>4339</v>
      </c>
      <c r="J1285" s="319" t="s">
        <v>1633</v>
      </c>
      <c r="K1285" s="319" t="s">
        <v>1635</v>
      </c>
      <c r="L1285" s="320">
        <v>45832</v>
      </c>
      <c r="M1285" s="319" t="s">
        <v>3195</v>
      </c>
      <c r="N1285" s="319" t="s">
        <v>1633</v>
      </c>
      <c r="O1285" s="320"/>
      <c r="P1285" s="319" t="s">
        <v>3641</v>
      </c>
      <c r="Q1285" s="319" t="s">
        <v>89</v>
      </c>
      <c r="R1285" s="321">
        <v>8.49</v>
      </c>
      <c r="S1285" s="319" t="s">
        <v>89</v>
      </c>
      <c r="T1285" s="321">
        <v>8.49</v>
      </c>
      <c r="U1285" s="319" t="s">
        <v>328</v>
      </c>
      <c r="V1285" s="319" t="s">
        <v>93</v>
      </c>
      <c r="W1285" s="319" t="s">
        <v>1633</v>
      </c>
      <c r="X1285" s="319" t="s">
        <v>1633</v>
      </c>
      <c r="Y1285" s="319" t="s">
        <v>1633</v>
      </c>
      <c r="Z1285" s="319" t="s">
        <v>1633</v>
      </c>
      <c r="AA1285" s="319" t="s">
        <v>1874</v>
      </c>
      <c r="AB1285" s="319" t="s">
        <v>1633</v>
      </c>
      <c r="AC1285" s="320">
        <v>45832</v>
      </c>
      <c r="AD1285" s="319"/>
      <c r="AE1285" s="319"/>
      <c r="AF1285" s="319" t="s">
        <v>1633</v>
      </c>
      <c r="AG1285" s="319" t="s">
        <v>1633</v>
      </c>
      <c r="AH1285" s="319" t="s">
        <v>3642</v>
      </c>
      <c r="AI1285" s="319" t="s">
        <v>3643</v>
      </c>
      <c r="AJ1285" s="322">
        <v>60</v>
      </c>
      <c r="AK1285" s="319" t="s">
        <v>1709</v>
      </c>
      <c r="AL1285" s="323" t="s">
        <v>1877</v>
      </c>
      <c r="AM1285" s="319" t="s">
        <v>2065</v>
      </c>
      <c r="AN1285" s="319" t="s">
        <v>2066</v>
      </c>
      <c r="AO1285" s="319" t="s">
        <v>1633</v>
      </c>
      <c r="AP1285" s="183" t="s">
        <v>2861</v>
      </c>
      <c r="AQ1285" s="183" t="s">
        <v>2113</v>
      </c>
      <c r="AS1285" s="183" t="s">
        <v>1634</v>
      </c>
      <c r="AT1285" s="183" t="s">
        <v>1817</v>
      </c>
      <c r="AU1285" s="183" t="str">
        <f t="shared" si="40"/>
        <v>BP1</v>
      </c>
      <c r="AV1285" s="324">
        <f t="shared" si="41"/>
        <v>140085</v>
      </c>
    </row>
    <row r="1286" spans="1:48" x14ac:dyDescent="0.25">
      <c r="A1286" s="319" t="s">
        <v>1867</v>
      </c>
      <c r="B1286" s="319" t="s">
        <v>1843</v>
      </c>
      <c r="C1286" s="319" t="s">
        <v>1868</v>
      </c>
      <c r="D1286" s="319" t="s">
        <v>1869</v>
      </c>
      <c r="E1286" s="320">
        <v>45832</v>
      </c>
      <c r="F1286" s="319" t="s">
        <v>4345</v>
      </c>
      <c r="G1286" s="319" t="s">
        <v>1633</v>
      </c>
      <c r="H1286" s="319" t="s">
        <v>3280</v>
      </c>
      <c r="I1286" s="319" t="s">
        <v>4346</v>
      </c>
      <c r="J1286" s="319" t="s">
        <v>1633</v>
      </c>
      <c r="K1286" s="319" t="s">
        <v>644</v>
      </c>
      <c r="L1286" s="320">
        <v>45832</v>
      </c>
      <c r="M1286" s="319" t="s">
        <v>3195</v>
      </c>
      <c r="N1286" s="319" t="s">
        <v>1633</v>
      </c>
      <c r="O1286" s="320"/>
      <c r="P1286" s="319" t="s">
        <v>3641</v>
      </c>
      <c r="Q1286" s="319" t="s">
        <v>89</v>
      </c>
      <c r="R1286" s="321">
        <v>24.55</v>
      </c>
      <c r="S1286" s="319" t="s">
        <v>89</v>
      </c>
      <c r="T1286" s="321">
        <v>24.55</v>
      </c>
      <c r="U1286" s="319" t="s">
        <v>328</v>
      </c>
      <c r="V1286" s="319" t="s">
        <v>93</v>
      </c>
      <c r="W1286" s="319" t="s">
        <v>1633</v>
      </c>
      <c r="X1286" s="319" t="s">
        <v>1633</v>
      </c>
      <c r="Y1286" s="319" t="s">
        <v>1633</v>
      </c>
      <c r="Z1286" s="319" t="s">
        <v>1633</v>
      </c>
      <c r="AA1286" s="319" t="s">
        <v>1874</v>
      </c>
      <c r="AB1286" s="319" t="s">
        <v>1633</v>
      </c>
      <c r="AC1286" s="320">
        <v>45832</v>
      </c>
      <c r="AD1286" s="319"/>
      <c r="AE1286" s="319"/>
      <c r="AF1286" s="319" t="s">
        <v>1633</v>
      </c>
      <c r="AG1286" s="319" t="s">
        <v>1633</v>
      </c>
      <c r="AH1286" s="319" t="s">
        <v>3642</v>
      </c>
      <c r="AI1286" s="319" t="s">
        <v>3643</v>
      </c>
      <c r="AJ1286" s="322">
        <v>5</v>
      </c>
      <c r="AK1286" s="319" t="s">
        <v>1709</v>
      </c>
      <c r="AL1286" s="323" t="s">
        <v>1877</v>
      </c>
      <c r="AM1286" s="319" t="s">
        <v>4347</v>
      </c>
      <c r="AN1286" s="319" t="s">
        <v>4348</v>
      </c>
      <c r="AO1286" s="319" t="s">
        <v>1633</v>
      </c>
      <c r="AP1286" s="183" t="s">
        <v>1880</v>
      </c>
      <c r="AQ1286" s="183" t="s">
        <v>2113</v>
      </c>
      <c r="AS1286" s="183" t="s">
        <v>1641</v>
      </c>
      <c r="AT1286" s="183" t="s">
        <v>1817</v>
      </c>
      <c r="AU1286" s="183" t="str">
        <f t="shared" si="40"/>
        <v>BP1</v>
      </c>
      <c r="AV1286" s="324">
        <f t="shared" si="41"/>
        <v>405075</v>
      </c>
    </row>
    <row r="1287" spans="1:48" x14ac:dyDescent="0.25">
      <c r="A1287" s="319" t="s">
        <v>1867</v>
      </c>
      <c r="B1287" s="319" t="s">
        <v>1843</v>
      </c>
      <c r="C1287" s="319" t="s">
        <v>1868</v>
      </c>
      <c r="D1287" s="319" t="s">
        <v>1869</v>
      </c>
      <c r="E1287" s="320">
        <v>45832</v>
      </c>
      <c r="F1287" s="319" t="s">
        <v>4345</v>
      </c>
      <c r="G1287" s="319" t="s">
        <v>1633</v>
      </c>
      <c r="H1287" s="319" t="s">
        <v>3280</v>
      </c>
      <c r="I1287" s="319" t="s">
        <v>4346</v>
      </c>
      <c r="J1287" s="319" t="s">
        <v>1633</v>
      </c>
      <c r="K1287" s="319" t="s">
        <v>644</v>
      </c>
      <c r="L1287" s="320">
        <v>45832</v>
      </c>
      <c r="M1287" s="319" t="s">
        <v>3195</v>
      </c>
      <c r="N1287" s="319" t="s">
        <v>1633</v>
      </c>
      <c r="O1287" s="320"/>
      <c r="P1287" s="319" t="s">
        <v>3641</v>
      </c>
      <c r="Q1287" s="319" t="s">
        <v>89</v>
      </c>
      <c r="R1287" s="321">
        <v>92.07</v>
      </c>
      <c r="S1287" s="319" t="s">
        <v>89</v>
      </c>
      <c r="T1287" s="321">
        <v>92.07</v>
      </c>
      <c r="U1287" s="319" t="s">
        <v>328</v>
      </c>
      <c r="V1287" s="319" t="s">
        <v>93</v>
      </c>
      <c r="W1287" s="319" t="s">
        <v>1633</v>
      </c>
      <c r="X1287" s="319" t="s">
        <v>1633</v>
      </c>
      <c r="Y1287" s="319" t="s">
        <v>1633</v>
      </c>
      <c r="Z1287" s="319" t="s">
        <v>1633</v>
      </c>
      <c r="AA1287" s="319" t="s">
        <v>1874</v>
      </c>
      <c r="AB1287" s="319" t="s">
        <v>1633</v>
      </c>
      <c r="AC1287" s="320">
        <v>45832</v>
      </c>
      <c r="AD1287" s="319"/>
      <c r="AE1287" s="319"/>
      <c r="AF1287" s="319" t="s">
        <v>1633</v>
      </c>
      <c r="AG1287" s="319" t="s">
        <v>1633</v>
      </c>
      <c r="AH1287" s="319" t="s">
        <v>3642</v>
      </c>
      <c r="AI1287" s="319" t="s">
        <v>3643</v>
      </c>
      <c r="AJ1287" s="322">
        <v>10</v>
      </c>
      <c r="AK1287" s="319" t="s">
        <v>1709</v>
      </c>
      <c r="AL1287" s="323" t="s">
        <v>1877</v>
      </c>
      <c r="AM1287" s="319" t="s">
        <v>4349</v>
      </c>
      <c r="AN1287" s="319" t="s">
        <v>4350</v>
      </c>
      <c r="AO1287" s="319" t="s">
        <v>1633</v>
      </c>
      <c r="AP1287" s="183" t="s">
        <v>1880</v>
      </c>
      <c r="AQ1287" s="183" t="s">
        <v>2113</v>
      </c>
      <c r="AS1287" s="183" t="s">
        <v>1641</v>
      </c>
      <c r="AT1287" s="183" t="s">
        <v>1817</v>
      </c>
      <c r="AU1287" s="183" t="str">
        <f t="shared" si="40"/>
        <v>BP1</v>
      </c>
      <c r="AV1287" s="324">
        <f t="shared" si="41"/>
        <v>1519155</v>
      </c>
    </row>
    <row r="1288" spans="1:48" x14ac:dyDescent="0.25">
      <c r="A1288" s="319" t="s">
        <v>1867</v>
      </c>
      <c r="B1288" s="319" t="s">
        <v>1843</v>
      </c>
      <c r="C1288" s="319" t="s">
        <v>1868</v>
      </c>
      <c r="D1288" s="319" t="s">
        <v>1882</v>
      </c>
      <c r="E1288" s="320">
        <v>45832</v>
      </c>
      <c r="F1288" s="319" t="s">
        <v>3213</v>
      </c>
      <c r="G1288" s="319" t="s">
        <v>1884</v>
      </c>
      <c r="H1288" s="319" t="s">
        <v>1578</v>
      </c>
      <c r="I1288" s="319" t="s">
        <v>3214</v>
      </c>
      <c r="J1288" s="319" t="s">
        <v>1633</v>
      </c>
      <c r="K1288" s="319" t="s">
        <v>1370</v>
      </c>
      <c r="L1288" s="320">
        <v>45832</v>
      </c>
      <c r="M1288" s="319" t="s">
        <v>1886</v>
      </c>
      <c r="N1288" s="319" t="s">
        <v>2075</v>
      </c>
      <c r="O1288" s="320"/>
      <c r="P1288" s="319" t="s">
        <v>3641</v>
      </c>
      <c r="Q1288" s="319" t="s">
        <v>1534</v>
      </c>
      <c r="R1288" s="322">
        <v>33683247</v>
      </c>
      <c r="S1288" s="319" t="s">
        <v>89</v>
      </c>
      <c r="T1288" s="321">
        <v>2070.52</v>
      </c>
      <c r="U1288" s="319" t="s">
        <v>328</v>
      </c>
      <c r="V1288" s="319" t="s">
        <v>93</v>
      </c>
      <c r="W1288" s="319" t="s">
        <v>1633</v>
      </c>
      <c r="X1288" s="319" t="s">
        <v>1633</v>
      </c>
      <c r="Y1288" s="319" t="s">
        <v>1633</v>
      </c>
      <c r="Z1288" s="319" t="s">
        <v>1633</v>
      </c>
      <c r="AA1288" s="319" t="s">
        <v>1874</v>
      </c>
      <c r="AB1288" s="319" t="s">
        <v>1633</v>
      </c>
      <c r="AC1288" s="320">
        <v>45833</v>
      </c>
      <c r="AD1288" s="319"/>
      <c r="AE1288" s="319"/>
      <c r="AF1288" s="319" t="s">
        <v>1633</v>
      </c>
      <c r="AG1288" s="319" t="s">
        <v>1633</v>
      </c>
      <c r="AH1288" s="319" t="s">
        <v>3642</v>
      </c>
      <c r="AI1288" s="319" t="s">
        <v>3643</v>
      </c>
      <c r="AJ1288" s="325">
        <v>0</v>
      </c>
      <c r="AK1288" s="319" t="s">
        <v>1633</v>
      </c>
      <c r="AL1288" s="319" t="s">
        <v>1633</v>
      </c>
      <c r="AM1288" s="319" t="s">
        <v>1633</v>
      </c>
      <c r="AN1288" s="319" t="s">
        <v>1633</v>
      </c>
      <c r="AO1288" s="319" t="s">
        <v>1633</v>
      </c>
      <c r="AP1288" s="183" t="s">
        <v>1880</v>
      </c>
      <c r="AQ1288" s="183" t="s">
        <v>2113</v>
      </c>
      <c r="AS1288" s="183" t="s">
        <v>1640</v>
      </c>
      <c r="AT1288" s="183" t="s">
        <v>1817</v>
      </c>
      <c r="AU1288" s="183" t="str">
        <f t="shared" si="40"/>
        <v>BP1</v>
      </c>
      <c r="AV1288" s="324">
        <f t="shared" si="41"/>
        <v>33683247</v>
      </c>
    </row>
    <row r="1289" spans="1:48" x14ac:dyDescent="0.25">
      <c r="A1289" s="319" t="s">
        <v>1867</v>
      </c>
      <c r="B1289" s="319" t="s">
        <v>1843</v>
      </c>
      <c r="C1289" s="319" t="s">
        <v>1868</v>
      </c>
      <c r="D1289" s="319" t="s">
        <v>1882</v>
      </c>
      <c r="E1289" s="320">
        <v>45832</v>
      </c>
      <c r="F1289" s="319" t="s">
        <v>3213</v>
      </c>
      <c r="G1289" s="319" t="s">
        <v>1884</v>
      </c>
      <c r="H1289" s="319" t="s">
        <v>1587</v>
      </c>
      <c r="I1289" s="319" t="s">
        <v>3214</v>
      </c>
      <c r="J1289" s="319" t="s">
        <v>1633</v>
      </c>
      <c r="K1289" s="319" t="s">
        <v>1379</v>
      </c>
      <c r="L1289" s="320">
        <v>45832</v>
      </c>
      <c r="M1289" s="319" t="s">
        <v>1886</v>
      </c>
      <c r="N1289" s="319" t="s">
        <v>2075</v>
      </c>
      <c r="O1289" s="320"/>
      <c r="P1289" s="319" t="s">
        <v>3641</v>
      </c>
      <c r="Q1289" s="319" t="s">
        <v>1534</v>
      </c>
      <c r="R1289" s="322">
        <v>1093377</v>
      </c>
      <c r="S1289" s="319" t="s">
        <v>89</v>
      </c>
      <c r="T1289" s="321">
        <v>67.209999999999994</v>
      </c>
      <c r="U1289" s="319" t="s">
        <v>328</v>
      </c>
      <c r="V1289" s="319" t="s">
        <v>93</v>
      </c>
      <c r="W1289" s="319" t="s">
        <v>1633</v>
      </c>
      <c r="X1289" s="319" t="s">
        <v>1633</v>
      </c>
      <c r="Y1289" s="319" t="s">
        <v>1633</v>
      </c>
      <c r="Z1289" s="319" t="s">
        <v>1633</v>
      </c>
      <c r="AA1289" s="319" t="s">
        <v>1874</v>
      </c>
      <c r="AB1289" s="319" t="s">
        <v>1633</v>
      </c>
      <c r="AC1289" s="320">
        <v>45833</v>
      </c>
      <c r="AD1289" s="319"/>
      <c r="AE1289" s="319"/>
      <c r="AF1289" s="319" t="s">
        <v>1633</v>
      </c>
      <c r="AG1289" s="319" t="s">
        <v>1633</v>
      </c>
      <c r="AH1289" s="319" t="s">
        <v>3642</v>
      </c>
      <c r="AI1289" s="319" t="s">
        <v>3643</v>
      </c>
      <c r="AJ1289" s="325">
        <v>0</v>
      </c>
      <c r="AK1289" s="319" t="s">
        <v>1633</v>
      </c>
      <c r="AL1289" s="319" t="s">
        <v>1633</v>
      </c>
      <c r="AM1289" s="319" t="s">
        <v>1633</v>
      </c>
      <c r="AN1289" s="319" t="s">
        <v>1633</v>
      </c>
      <c r="AO1289" s="319" t="s">
        <v>1633</v>
      </c>
      <c r="AP1289" s="183" t="s">
        <v>1880</v>
      </c>
      <c r="AQ1289" s="183" t="s">
        <v>2113</v>
      </c>
      <c r="AS1289" s="183" t="s">
        <v>1636</v>
      </c>
      <c r="AT1289" s="183" t="s">
        <v>1817</v>
      </c>
      <c r="AU1289" s="183" t="str">
        <f t="shared" si="40"/>
        <v>BP1</v>
      </c>
      <c r="AV1289" s="324">
        <f t="shared" si="41"/>
        <v>1093377</v>
      </c>
    </row>
    <row r="1290" spans="1:48" x14ac:dyDescent="0.25">
      <c r="A1290" s="319" t="s">
        <v>1867</v>
      </c>
      <c r="B1290" s="319" t="s">
        <v>1843</v>
      </c>
      <c r="C1290" s="319" t="s">
        <v>1868</v>
      </c>
      <c r="D1290" s="319" t="s">
        <v>1882</v>
      </c>
      <c r="E1290" s="320">
        <v>45832</v>
      </c>
      <c r="F1290" s="319" t="s">
        <v>3213</v>
      </c>
      <c r="G1290" s="319" t="s">
        <v>1884</v>
      </c>
      <c r="H1290" s="319" t="s">
        <v>1580</v>
      </c>
      <c r="I1290" s="319" t="s">
        <v>3214</v>
      </c>
      <c r="J1290" s="319" t="s">
        <v>1633</v>
      </c>
      <c r="K1290" s="319" t="s">
        <v>1372</v>
      </c>
      <c r="L1290" s="320">
        <v>45832</v>
      </c>
      <c r="M1290" s="319" t="s">
        <v>1886</v>
      </c>
      <c r="N1290" s="319" t="s">
        <v>2075</v>
      </c>
      <c r="O1290" s="320"/>
      <c r="P1290" s="319" t="s">
        <v>3641</v>
      </c>
      <c r="Q1290" s="319" t="s">
        <v>1534</v>
      </c>
      <c r="R1290" s="322">
        <v>3610499</v>
      </c>
      <c r="S1290" s="319" t="s">
        <v>89</v>
      </c>
      <c r="T1290" s="321">
        <v>221.94</v>
      </c>
      <c r="U1290" s="319" t="s">
        <v>328</v>
      </c>
      <c r="V1290" s="319" t="s">
        <v>93</v>
      </c>
      <c r="W1290" s="319" t="s">
        <v>1633</v>
      </c>
      <c r="X1290" s="319" t="s">
        <v>1633</v>
      </c>
      <c r="Y1290" s="319" t="s">
        <v>1633</v>
      </c>
      <c r="Z1290" s="319" t="s">
        <v>1633</v>
      </c>
      <c r="AA1290" s="319" t="s">
        <v>1874</v>
      </c>
      <c r="AB1290" s="319" t="s">
        <v>1633</v>
      </c>
      <c r="AC1290" s="320">
        <v>45833</v>
      </c>
      <c r="AD1290" s="319"/>
      <c r="AE1290" s="319"/>
      <c r="AF1290" s="319" t="s">
        <v>1633</v>
      </c>
      <c r="AG1290" s="319" t="s">
        <v>1633</v>
      </c>
      <c r="AH1290" s="319" t="s">
        <v>3642</v>
      </c>
      <c r="AI1290" s="319" t="s">
        <v>3643</v>
      </c>
      <c r="AJ1290" s="325">
        <v>0</v>
      </c>
      <c r="AK1290" s="319" t="s">
        <v>1633</v>
      </c>
      <c r="AL1290" s="319" t="s">
        <v>1633</v>
      </c>
      <c r="AM1290" s="319" t="s">
        <v>1633</v>
      </c>
      <c r="AN1290" s="319" t="s">
        <v>1633</v>
      </c>
      <c r="AO1290" s="319" t="s">
        <v>1633</v>
      </c>
      <c r="AP1290" s="183" t="s">
        <v>1880</v>
      </c>
      <c r="AQ1290" s="183" t="s">
        <v>2113</v>
      </c>
      <c r="AS1290" s="183" t="s">
        <v>1636</v>
      </c>
      <c r="AT1290" s="183" t="s">
        <v>1817</v>
      </c>
      <c r="AU1290" s="183" t="str">
        <f t="shared" si="40"/>
        <v>BP1</v>
      </c>
      <c r="AV1290" s="324">
        <f t="shared" si="41"/>
        <v>3610499</v>
      </c>
    </row>
    <row r="1291" spans="1:48" x14ac:dyDescent="0.25">
      <c r="A1291" s="319" t="s">
        <v>1867</v>
      </c>
      <c r="B1291" s="319" t="s">
        <v>1843</v>
      </c>
      <c r="C1291" s="319" t="s">
        <v>1868</v>
      </c>
      <c r="D1291" s="319" t="s">
        <v>1882</v>
      </c>
      <c r="E1291" s="320">
        <v>45832</v>
      </c>
      <c r="F1291" s="319" t="s">
        <v>3213</v>
      </c>
      <c r="G1291" s="319" t="s">
        <v>1884</v>
      </c>
      <c r="H1291" s="319" t="s">
        <v>1577</v>
      </c>
      <c r="I1291" s="319" t="s">
        <v>3214</v>
      </c>
      <c r="J1291" s="319" t="s">
        <v>1633</v>
      </c>
      <c r="K1291" s="319" t="s">
        <v>1369</v>
      </c>
      <c r="L1291" s="320">
        <v>45832</v>
      </c>
      <c r="M1291" s="319" t="s">
        <v>1886</v>
      </c>
      <c r="N1291" s="319" t="s">
        <v>2075</v>
      </c>
      <c r="O1291" s="320"/>
      <c r="P1291" s="319" t="s">
        <v>3641</v>
      </c>
      <c r="Q1291" s="319" t="s">
        <v>1534</v>
      </c>
      <c r="R1291" s="322">
        <v>206288569</v>
      </c>
      <c r="S1291" s="319" t="s">
        <v>89</v>
      </c>
      <c r="T1291" s="321">
        <v>12680.64</v>
      </c>
      <c r="U1291" s="319" t="s">
        <v>328</v>
      </c>
      <c r="V1291" s="319" t="s">
        <v>93</v>
      </c>
      <c r="W1291" s="319" t="s">
        <v>1633</v>
      </c>
      <c r="X1291" s="319" t="s">
        <v>1633</v>
      </c>
      <c r="Y1291" s="319" t="s">
        <v>1633</v>
      </c>
      <c r="Z1291" s="319" t="s">
        <v>1633</v>
      </c>
      <c r="AA1291" s="319" t="s">
        <v>1874</v>
      </c>
      <c r="AB1291" s="319" t="s">
        <v>1633</v>
      </c>
      <c r="AC1291" s="320">
        <v>45833</v>
      </c>
      <c r="AD1291" s="319"/>
      <c r="AE1291" s="319"/>
      <c r="AF1291" s="319" t="s">
        <v>1633</v>
      </c>
      <c r="AG1291" s="319" t="s">
        <v>1633</v>
      </c>
      <c r="AH1291" s="319" t="s">
        <v>3642</v>
      </c>
      <c r="AI1291" s="319" t="s">
        <v>3643</v>
      </c>
      <c r="AJ1291" s="325">
        <v>0</v>
      </c>
      <c r="AK1291" s="319" t="s">
        <v>1633</v>
      </c>
      <c r="AL1291" s="319" t="s">
        <v>1633</v>
      </c>
      <c r="AM1291" s="319" t="s">
        <v>1633</v>
      </c>
      <c r="AN1291" s="319" t="s">
        <v>1633</v>
      </c>
      <c r="AO1291" s="319" t="s">
        <v>1633</v>
      </c>
      <c r="AP1291" s="183" t="s">
        <v>1880</v>
      </c>
      <c r="AQ1291" s="183" t="s">
        <v>2113</v>
      </c>
      <c r="AS1291" s="183" t="s">
        <v>1636</v>
      </c>
      <c r="AT1291" s="183" t="s">
        <v>1817</v>
      </c>
      <c r="AU1291" s="183" t="str">
        <f t="shared" si="40"/>
        <v>BP1</v>
      </c>
      <c r="AV1291" s="324">
        <f t="shared" si="41"/>
        <v>206288569</v>
      </c>
    </row>
    <row r="1292" spans="1:48" x14ac:dyDescent="0.25">
      <c r="A1292" s="319" t="s">
        <v>1867</v>
      </c>
      <c r="B1292" s="319" t="s">
        <v>1843</v>
      </c>
      <c r="C1292" s="319" t="s">
        <v>1868</v>
      </c>
      <c r="D1292" s="319" t="s">
        <v>1882</v>
      </c>
      <c r="E1292" s="320">
        <v>45832</v>
      </c>
      <c r="F1292" s="319" t="s">
        <v>3213</v>
      </c>
      <c r="G1292" s="319" t="s">
        <v>1884</v>
      </c>
      <c r="H1292" s="319" t="s">
        <v>1582</v>
      </c>
      <c r="I1292" s="319" t="s">
        <v>3214</v>
      </c>
      <c r="J1292" s="319" t="s">
        <v>1633</v>
      </c>
      <c r="K1292" s="319" t="s">
        <v>1374</v>
      </c>
      <c r="L1292" s="320">
        <v>45832</v>
      </c>
      <c r="M1292" s="319" t="s">
        <v>1886</v>
      </c>
      <c r="N1292" s="319" t="s">
        <v>2075</v>
      </c>
      <c r="O1292" s="320"/>
      <c r="P1292" s="319" t="s">
        <v>3641</v>
      </c>
      <c r="Q1292" s="319" t="s">
        <v>1534</v>
      </c>
      <c r="R1292" s="322">
        <v>38092872</v>
      </c>
      <c r="S1292" s="319" t="s">
        <v>89</v>
      </c>
      <c r="T1292" s="321">
        <v>2341.58</v>
      </c>
      <c r="U1292" s="319" t="s">
        <v>328</v>
      </c>
      <c r="V1292" s="319" t="s">
        <v>93</v>
      </c>
      <c r="W1292" s="319" t="s">
        <v>1633</v>
      </c>
      <c r="X1292" s="319" t="s">
        <v>1633</v>
      </c>
      <c r="Y1292" s="319" t="s">
        <v>1633</v>
      </c>
      <c r="Z1292" s="319" t="s">
        <v>1633</v>
      </c>
      <c r="AA1292" s="319" t="s">
        <v>1874</v>
      </c>
      <c r="AB1292" s="319" t="s">
        <v>1633</v>
      </c>
      <c r="AC1292" s="320">
        <v>45833</v>
      </c>
      <c r="AD1292" s="319"/>
      <c r="AE1292" s="319"/>
      <c r="AF1292" s="319" t="s">
        <v>1633</v>
      </c>
      <c r="AG1292" s="319" t="s">
        <v>1633</v>
      </c>
      <c r="AH1292" s="319" t="s">
        <v>3642</v>
      </c>
      <c r="AI1292" s="319" t="s">
        <v>3643</v>
      </c>
      <c r="AJ1292" s="325">
        <v>0</v>
      </c>
      <c r="AK1292" s="319" t="s">
        <v>1633</v>
      </c>
      <c r="AL1292" s="319" t="s">
        <v>1633</v>
      </c>
      <c r="AM1292" s="319" t="s">
        <v>1633</v>
      </c>
      <c r="AN1292" s="319" t="s">
        <v>1633</v>
      </c>
      <c r="AO1292" s="319" t="s">
        <v>1633</v>
      </c>
      <c r="AP1292" s="183" t="s">
        <v>1880</v>
      </c>
      <c r="AQ1292" s="183" t="s">
        <v>2113</v>
      </c>
      <c r="AS1292" s="183" t="s">
        <v>1640</v>
      </c>
      <c r="AT1292" s="183" t="s">
        <v>1817</v>
      </c>
      <c r="AU1292" s="183" t="str">
        <f t="shared" si="40"/>
        <v>BP1</v>
      </c>
      <c r="AV1292" s="324">
        <f t="shared" si="41"/>
        <v>38092872</v>
      </c>
    </row>
    <row r="1293" spans="1:48" x14ac:dyDescent="0.25">
      <c r="A1293" s="319" t="s">
        <v>1867</v>
      </c>
      <c r="B1293" s="319" t="s">
        <v>1843</v>
      </c>
      <c r="C1293" s="319" t="s">
        <v>1868</v>
      </c>
      <c r="D1293" s="319" t="s">
        <v>1869</v>
      </c>
      <c r="E1293" s="320">
        <v>45833</v>
      </c>
      <c r="F1293" s="319" t="s">
        <v>4351</v>
      </c>
      <c r="G1293" s="319" t="s">
        <v>1633</v>
      </c>
      <c r="H1293" s="319" t="s">
        <v>3280</v>
      </c>
      <c r="I1293" s="319" t="s">
        <v>4352</v>
      </c>
      <c r="J1293" s="319" t="s">
        <v>1633</v>
      </c>
      <c r="K1293" s="319" t="s">
        <v>644</v>
      </c>
      <c r="L1293" s="320">
        <v>45833</v>
      </c>
      <c r="M1293" s="319" t="s">
        <v>3208</v>
      </c>
      <c r="N1293" s="319" t="s">
        <v>1633</v>
      </c>
      <c r="O1293" s="320"/>
      <c r="P1293" s="319" t="s">
        <v>3641</v>
      </c>
      <c r="Q1293" s="319" t="s">
        <v>89</v>
      </c>
      <c r="R1293" s="321">
        <v>256.14999999999998</v>
      </c>
      <c r="S1293" s="319" t="s">
        <v>89</v>
      </c>
      <c r="T1293" s="321">
        <v>256.14999999999998</v>
      </c>
      <c r="U1293" s="319" t="s">
        <v>328</v>
      </c>
      <c r="V1293" s="319" t="s">
        <v>93</v>
      </c>
      <c r="W1293" s="319" t="s">
        <v>1633</v>
      </c>
      <c r="X1293" s="319" t="s">
        <v>1633</v>
      </c>
      <c r="Y1293" s="319" t="s">
        <v>1633</v>
      </c>
      <c r="Z1293" s="319" t="s">
        <v>1633</v>
      </c>
      <c r="AA1293" s="319" t="s">
        <v>1874</v>
      </c>
      <c r="AB1293" s="319" t="s">
        <v>1633</v>
      </c>
      <c r="AC1293" s="320">
        <v>45833</v>
      </c>
      <c r="AD1293" s="319"/>
      <c r="AE1293" s="319"/>
      <c r="AF1293" s="319" t="s">
        <v>1633</v>
      </c>
      <c r="AG1293" s="319" t="s">
        <v>1633</v>
      </c>
      <c r="AH1293" s="319" t="s">
        <v>3642</v>
      </c>
      <c r="AI1293" s="319" t="s">
        <v>3643</v>
      </c>
      <c r="AJ1293" s="322">
        <v>10</v>
      </c>
      <c r="AK1293" s="319" t="s">
        <v>1709</v>
      </c>
      <c r="AL1293" s="323" t="s">
        <v>1877</v>
      </c>
      <c r="AM1293" s="319" t="s">
        <v>4353</v>
      </c>
      <c r="AN1293" s="319" t="s">
        <v>4354</v>
      </c>
      <c r="AO1293" s="319" t="s">
        <v>1633</v>
      </c>
      <c r="AP1293" s="183" t="s">
        <v>1880</v>
      </c>
      <c r="AQ1293" s="183" t="s">
        <v>2113</v>
      </c>
      <c r="AS1293" s="183" t="s">
        <v>1641</v>
      </c>
      <c r="AT1293" s="183" t="s">
        <v>1817</v>
      </c>
      <c r="AU1293" s="183" t="str">
        <f t="shared" si="40"/>
        <v>BP1</v>
      </c>
      <c r="AV1293" s="324">
        <f t="shared" si="41"/>
        <v>4226475</v>
      </c>
    </row>
    <row r="1294" spans="1:48" x14ac:dyDescent="0.25">
      <c r="A1294" s="319" t="s">
        <v>1867</v>
      </c>
      <c r="B1294" s="319" t="s">
        <v>1843</v>
      </c>
      <c r="C1294" s="319" t="s">
        <v>1868</v>
      </c>
      <c r="D1294" s="319" t="s">
        <v>1869</v>
      </c>
      <c r="E1294" s="320">
        <v>45834</v>
      </c>
      <c r="F1294" s="319" t="s">
        <v>4355</v>
      </c>
      <c r="G1294" s="319" t="s">
        <v>1633</v>
      </c>
      <c r="H1294" s="319" t="s">
        <v>3280</v>
      </c>
      <c r="I1294" s="319" t="s">
        <v>4356</v>
      </c>
      <c r="J1294" s="319" t="s">
        <v>1633</v>
      </c>
      <c r="K1294" s="319" t="s">
        <v>644</v>
      </c>
      <c r="L1294" s="320">
        <v>45834</v>
      </c>
      <c r="M1294" s="319" t="s">
        <v>3216</v>
      </c>
      <c r="N1294" s="319" t="s">
        <v>1633</v>
      </c>
      <c r="O1294" s="320"/>
      <c r="P1294" s="319" t="s">
        <v>3641</v>
      </c>
      <c r="Q1294" s="319" t="s">
        <v>89</v>
      </c>
      <c r="R1294" s="321">
        <v>1.26</v>
      </c>
      <c r="S1294" s="319" t="s">
        <v>89</v>
      </c>
      <c r="T1294" s="321">
        <v>1.26</v>
      </c>
      <c r="U1294" s="319" t="s">
        <v>328</v>
      </c>
      <c r="V1294" s="319" t="s">
        <v>93</v>
      </c>
      <c r="W1294" s="319" t="s">
        <v>1633</v>
      </c>
      <c r="X1294" s="319" t="s">
        <v>1633</v>
      </c>
      <c r="Y1294" s="319" t="s">
        <v>1633</v>
      </c>
      <c r="Z1294" s="319" t="s">
        <v>1633</v>
      </c>
      <c r="AA1294" s="319" t="s">
        <v>1874</v>
      </c>
      <c r="AB1294" s="319" t="s">
        <v>1633</v>
      </c>
      <c r="AC1294" s="320">
        <v>45834</v>
      </c>
      <c r="AD1294" s="319"/>
      <c r="AE1294" s="319"/>
      <c r="AF1294" s="319" t="s">
        <v>1633</v>
      </c>
      <c r="AG1294" s="319" t="s">
        <v>1633</v>
      </c>
      <c r="AH1294" s="319" t="s">
        <v>3642</v>
      </c>
      <c r="AI1294" s="319" t="s">
        <v>3643</v>
      </c>
      <c r="AJ1294" s="322">
        <v>1</v>
      </c>
      <c r="AK1294" s="319" t="s">
        <v>1709</v>
      </c>
      <c r="AL1294" s="323" t="s">
        <v>1877</v>
      </c>
      <c r="AM1294" s="319" t="s">
        <v>3319</v>
      </c>
      <c r="AN1294" s="319" t="s">
        <v>3320</v>
      </c>
      <c r="AO1294" s="319" t="s">
        <v>1633</v>
      </c>
      <c r="AP1294" s="183" t="s">
        <v>1880</v>
      </c>
      <c r="AQ1294" s="183" t="s">
        <v>2113</v>
      </c>
      <c r="AS1294" s="183" t="s">
        <v>1641</v>
      </c>
      <c r="AT1294" s="183" t="s">
        <v>1817</v>
      </c>
      <c r="AU1294" s="183" t="str">
        <f t="shared" si="40"/>
        <v>BP1</v>
      </c>
      <c r="AV1294" s="324">
        <f t="shared" si="41"/>
        <v>20790</v>
      </c>
    </row>
    <row r="1295" spans="1:48" x14ac:dyDescent="0.25">
      <c r="A1295" s="319" t="s">
        <v>1867</v>
      </c>
      <c r="B1295" s="319" t="s">
        <v>1843</v>
      </c>
      <c r="C1295" s="319" t="s">
        <v>1868</v>
      </c>
      <c r="D1295" s="319" t="s">
        <v>1869</v>
      </c>
      <c r="E1295" s="320">
        <v>45834</v>
      </c>
      <c r="F1295" s="319" t="s">
        <v>4355</v>
      </c>
      <c r="G1295" s="319" t="s">
        <v>1633</v>
      </c>
      <c r="H1295" s="319" t="s">
        <v>3280</v>
      </c>
      <c r="I1295" s="319" t="s">
        <v>4356</v>
      </c>
      <c r="J1295" s="319" t="s">
        <v>1633</v>
      </c>
      <c r="K1295" s="319" t="s">
        <v>644</v>
      </c>
      <c r="L1295" s="320">
        <v>45834</v>
      </c>
      <c r="M1295" s="319" t="s">
        <v>3216</v>
      </c>
      <c r="N1295" s="319" t="s">
        <v>1633</v>
      </c>
      <c r="O1295" s="320"/>
      <c r="P1295" s="319" t="s">
        <v>3641</v>
      </c>
      <c r="Q1295" s="319" t="s">
        <v>89</v>
      </c>
      <c r="R1295" s="321">
        <v>6.04</v>
      </c>
      <c r="S1295" s="319" t="s">
        <v>89</v>
      </c>
      <c r="T1295" s="321">
        <v>6.04</v>
      </c>
      <c r="U1295" s="319" t="s">
        <v>328</v>
      </c>
      <c r="V1295" s="319" t="s">
        <v>93</v>
      </c>
      <c r="W1295" s="319" t="s">
        <v>1633</v>
      </c>
      <c r="X1295" s="319" t="s">
        <v>1633</v>
      </c>
      <c r="Y1295" s="319" t="s">
        <v>1633</v>
      </c>
      <c r="Z1295" s="319" t="s">
        <v>1633</v>
      </c>
      <c r="AA1295" s="319" t="s">
        <v>1874</v>
      </c>
      <c r="AB1295" s="319" t="s">
        <v>1633</v>
      </c>
      <c r="AC1295" s="320">
        <v>45834</v>
      </c>
      <c r="AD1295" s="319"/>
      <c r="AE1295" s="319"/>
      <c r="AF1295" s="319" t="s">
        <v>1633</v>
      </c>
      <c r="AG1295" s="319" t="s">
        <v>1633</v>
      </c>
      <c r="AH1295" s="319" t="s">
        <v>3642</v>
      </c>
      <c r="AI1295" s="319" t="s">
        <v>3643</v>
      </c>
      <c r="AJ1295" s="322">
        <v>1</v>
      </c>
      <c r="AK1295" s="319" t="s">
        <v>1709</v>
      </c>
      <c r="AL1295" s="323" t="s">
        <v>1877</v>
      </c>
      <c r="AM1295" s="319" t="s">
        <v>4357</v>
      </c>
      <c r="AN1295" s="319" t="s">
        <v>4358</v>
      </c>
      <c r="AO1295" s="319" t="s">
        <v>1633</v>
      </c>
      <c r="AP1295" s="183" t="s">
        <v>1880</v>
      </c>
      <c r="AQ1295" s="183" t="s">
        <v>2113</v>
      </c>
      <c r="AS1295" s="183" t="s">
        <v>1641</v>
      </c>
      <c r="AT1295" s="183" t="s">
        <v>1817</v>
      </c>
      <c r="AU1295" s="183" t="str">
        <f t="shared" si="40"/>
        <v>BP1</v>
      </c>
      <c r="AV1295" s="324">
        <f t="shared" si="41"/>
        <v>99660</v>
      </c>
    </row>
    <row r="1296" spans="1:48" x14ac:dyDescent="0.25">
      <c r="A1296" s="319" t="s">
        <v>1867</v>
      </c>
      <c r="B1296" s="319" t="s">
        <v>1843</v>
      </c>
      <c r="C1296" s="319" t="s">
        <v>1868</v>
      </c>
      <c r="D1296" s="319" t="s">
        <v>1888</v>
      </c>
      <c r="E1296" s="320">
        <v>45834</v>
      </c>
      <c r="F1296" s="319" t="s">
        <v>1633</v>
      </c>
      <c r="G1296" s="319" t="s">
        <v>1633</v>
      </c>
      <c r="H1296" s="319" t="s">
        <v>3240</v>
      </c>
      <c r="I1296" s="319" t="s">
        <v>4359</v>
      </c>
      <c r="J1296" s="319" t="s">
        <v>1633</v>
      </c>
      <c r="K1296" s="319" t="s">
        <v>454</v>
      </c>
      <c r="L1296" s="320">
        <v>45834</v>
      </c>
      <c r="M1296" s="319" t="s">
        <v>3216</v>
      </c>
      <c r="N1296" s="319" t="s">
        <v>3217</v>
      </c>
      <c r="O1296" s="320"/>
      <c r="P1296" s="319" t="s">
        <v>3641</v>
      </c>
      <c r="Q1296" s="319" t="s">
        <v>1534</v>
      </c>
      <c r="R1296" s="322">
        <v>2325000</v>
      </c>
      <c r="S1296" s="319" t="s">
        <v>89</v>
      </c>
      <c r="T1296" s="321">
        <v>142.34</v>
      </c>
      <c r="U1296" s="319" t="s">
        <v>328</v>
      </c>
      <c r="V1296" s="319" t="s">
        <v>93</v>
      </c>
      <c r="W1296" s="319" t="s">
        <v>1633</v>
      </c>
      <c r="X1296" s="319" t="s">
        <v>1633</v>
      </c>
      <c r="Y1296" s="319" t="s">
        <v>1633</v>
      </c>
      <c r="Z1296" s="319" t="s">
        <v>1633</v>
      </c>
      <c r="AA1296" s="319" t="s">
        <v>1874</v>
      </c>
      <c r="AB1296" s="319" t="s">
        <v>1633</v>
      </c>
      <c r="AC1296" s="320">
        <v>45834</v>
      </c>
      <c r="AD1296" s="319"/>
      <c r="AE1296" s="319"/>
      <c r="AF1296" s="319" t="s">
        <v>1633</v>
      </c>
      <c r="AG1296" s="319" t="s">
        <v>3218</v>
      </c>
      <c r="AH1296" s="319" t="s">
        <v>3642</v>
      </c>
      <c r="AI1296" s="319" t="s">
        <v>3643</v>
      </c>
      <c r="AJ1296" s="322">
        <v>7</v>
      </c>
      <c r="AK1296" s="319" t="s">
        <v>2007</v>
      </c>
      <c r="AL1296" s="323" t="s">
        <v>1877</v>
      </c>
      <c r="AM1296" s="319" t="s">
        <v>1633</v>
      </c>
      <c r="AN1296" s="319" t="s">
        <v>1633</v>
      </c>
      <c r="AO1296" s="319" t="s">
        <v>1633</v>
      </c>
      <c r="AP1296" s="183" t="s">
        <v>1880</v>
      </c>
      <c r="AQ1296" s="183" t="s">
        <v>2113</v>
      </c>
      <c r="AS1296" s="183" t="s">
        <v>1641</v>
      </c>
      <c r="AT1296" s="183" t="s">
        <v>1817</v>
      </c>
      <c r="AU1296" s="183" t="str">
        <f t="shared" si="40"/>
        <v>BP1</v>
      </c>
      <c r="AV1296" s="324">
        <f t="shared" si="41"/>
        <v>2325000</v>
      </c>
    </row>
    <row r="1297" spans="1:48" x14ac:dyDescent="0.25">
      <c r="A1297" s="319" t="s">
        <v>1867</v>
      </c>
      <c r="B1297" s="319" t="s">
        <v>1843</v>
      </c>
      <c r="C1297" s="319" t="s">
        <v>1868</v>
      </c>
      <c r="D1297" s="319" t="s">
        <v>1888</v>
      </c>
      <c r="E1297" s="320">
        <v>45834</v>
      </c>
      <c r="F1297" s="319" t="s">
        <v>1633</v>
      </c>
      <c r="G1297" s="319" t="s">
        <v>1633</v>
      </c>
      <c r="H1297" s="319" t="s">
        <v>3240</v>
      </c>
      <c r="I1297" s="319" t="s">
        <v>4360</v>
      </c>
      <c r="J1297" s="319" t="s">
        <v>1633</v>
      </c>
      <c r="K1297" s="319" t="s">
        <v>454</v>
      </c>
      <c r="L1297" s="320">
        <v>45834</v>
      </c>
      <c r="M1297" s="319" t="s">
        <v>3216</v>
      </c>
      <c r="N1297" s="319" t="s">
        <v>4361</v>
      </c>
      <c r="O1297" s="320"/>
      <c r="P1297" s="319" t="s">
        <v>3641</v>
      </c>
      <c r="Q1297" s="319" t="s">
        <v>1534</v>
      </c>
      <c r="R1297" s="322">
        <v>3190000</v>
      </c>
      <c r="S1297" s="319" t="s">
        <v>89</v>
      </c>
      <c r="T1297" s="321">
        <v>195.29</v>
      </c>
      <c r="U1297" s="319" t="s">
        <v>328</v>
      </c>
      <c r="V1297" s="319" t="s">
        <v>93</v>
      </c>
      <c r="W1297" s="319" t="s">
        <v>1633</v>
      </c>
      <c r="X1297" s="319" t="s">
        <v>1633</v>
      </c>
      <c r="Y1297" s="319" t="s">
        <v>1633</v>
      </c>
      <c r="Z1297" s="319" t="s">
        <v>1633</v>
      </c>
      <c r="AA1297" s="319" t="s">
        <v>1874</v>
      </c>
      <c r="AB1297" s="319" t="s">
        <v>1633</v>
      </c>
      <c r="AC1297" s="320">
        <v>45834</v>
      </c>
      <c r="AD1297" s="319"/>
      <c r="AE1297" s="319"/>
      <c r="AF1297" s="319" t="s">
        <v>1633</v>
      </c>
      <c r="AG1297" s="319" t="s">
        <v>4362</v>
      </c>
      <c r="AH1297" s="319" t="s">
        <v>3642</v>
      </c>
      <c r="AI1297" s="319" t="s">
        <v>3643</v>
      </c>
      <c r="AJ1297" s="322">
        <v>2</v>
      </c>
      <c r="AK1297" s="319" t="s">
        <v>2039</v>
      </c>
      <c r="AL1297" s="323" t="s">
        <v>1877</v>
      </c>
      <c r="AM1297" s="319" t="s">
        <v>1633</v>
      </c>
      <c r="AN1297" s="319" t="s">
        <v>1633</v>
      </c>
      <c r="AO1297" s="319" t="s">
        <v>1633</v>
      </c>
      <c r="AP1297" s="183" t="s">
        <v>1880</v>
      </c>
      <c r="AQ1297" s="183" t="s">
        <v>2113</v>
      </c>
      <c r="AS1297" s="183" t="s">
        <v>1641</v>
      </c>
      <c r="AT1297" s="183" t="s">
        <v>1817</v>
      </c>
      <c r="AU1297" s="183" t="str">
        <f t="shared" si="40"/>
        <v>BP1</v>
      </c>
      <c r="AV1297" s="324">
        <f t="shared" si="41"/>
        <v>3190000</v>
      </c>
    </row>
    <row r="1298" spans="1:48" x14ac:dyDescent="0.25">
      <c r="A1298" s="319" t="s">
        <v>1867</v>
      </c>
      <c r="B1298" s="319" t="s">
        <v>1843</v>
      </c>
      <c r="C1298" s="319" t="s">
        <v>1868</v>
      </c>
      <c r="D1298" s="319" t="s">
        <v>1888</v>
      </c>
      <c r="E1298" s="320">
        <v>45834</v>
      </c>
      <c r="F1298" s="319" t="s">
        <v>4363</v>
      </c>
      <c r="G1298" s="319" t="s">
        <v>1867</v>
      </c>
      <c r="H1298" s="319" t="s">
        <v>3657</v>
      </c>
      <c r="I1298" s="319" t="s">
        <v>4364</v>
      </c>
      <c r="J1298" s="319" t="s">
        <v>1633</v>
      </c>
      <c r="K1298" s="319" t="s">
        <v>1648</v>
      </c>
      <c r="L1298" s="320">
        <v>45834</v>
      </c>
      <c r="M1298" s="319" t="s">
        <v>3216</v>
      </c>
      <c r="N1298" s="319" t="s">
        <v>4365</v>
      </c>
      <c r="O1298" s="320"/>
      <c r="P1298" s="319" t="s">
        <v>3641</v>
      </c>
      <c r="Q1298" s="319" t="s">
        <v>1534</v>
      </c>
      <c r="R1298" s="322">
        <v>33613234</v>
      </c>
      <c r="S1298" s="319" t="s">
        <v>89</v>
      </c>
      <c r="T1298" s="321">
        <v>2057.7399999999998</v>
      </c>
      <c r="U1298" s="319" t="s">
        <v>328</v>
      </c>
      <c r="V1298" s="319" t="s">
        <v>93</v>
      </c>
      <c r="W1298" s="319" t="s">
        <v>1633</v>
      </c>
      <c r="X1298" s="319" t="s">
        <v>1633</v>
      </c>
      <c r="Y1298" s="319" t="s">
        <v>1633</v>
      </c>
      <c r="Z1298" s="319" t="s">
        <v>1633</v>
      </c>
      <c r="AA1298" s="319" t="s">
        <v>1874</v>
      </c>
      <c r="AB1298" s="319" t="s">
        <v>1633</v>
      </c>
      <c r="AC1298" s="320">
        <v>45834</v>
      </c>
      <c r="AD1298" s="319"/>
      <c r="AE1298" s="319"/>
      <c r="AF1298" s="319" t="s">
        <v>1633</v>
      </c>
      <c r="AG1298" s="319" t="s">
        <v>4366</v>
      </c>
      <c r="AH1298" s="319" t="s">
        <v>3642</v>
      </c>
      <c r="AI1298" s="319" t="s">
        <v>3643</v>
      </c>
      <c r="AJ1298" s="322">
        <v>1</v>
      </c>
      <c r="AK1298" s="319" t="s">
        <v>3661</v>
      </c>
      <c r="AL1298" s="323" t="s">
        <v>1877</v>
      </c>
      <c r="AM1298" s="319" t="s">
        <v>1633</v>
      </c>
      <c r="AN1298" s="319" t="s">
        <v>1633</v>
      </c>
      <c r="AO1298" s="319" t="s">
        <v>1633</v>
      </c>
      <c r="AP1298" s="183" t="s">
        <v>1880</v>
      </c>
      <c r="AQ1298" s="183" t="s">
        <v>2113</v>
      </c>
      <c r="AS1298" s="183" t="s">
        <v>1645</v>
      </c>
      <c r="AT1298" s="183" t="s">
        <v>1817</v>
      </c>
      <c r="AU1298" s="183" t="str">
        <f t="shared" si="40"/>
        <v>BP1</v>
      </c>
      <c r="AV1298" s="324">
        <f t="shared" si="41"/>
        <v>33613234</v>
      </c>
    </row>
    <row r="1299" spans="1:48" x14ac:dyDescent="0.25">
      <c r="A1299" s="319" t="s">
        <v>1867</v>
      </c>
      <c r="B1299" s="319" t="s">
        <v>1843</v>
      </c>
      <c r="C1299" s="319" t="s">
        <v>1868</v>
      </c>
      <c r="D1299" s="319" t="s">
        <v>1888</v>
      </c>
      <c r="E1299" s="320">
        <v>45834</v>
      </c>
      <c r="F1299" s="319" t="s">
        <v>4363</v>
      </c>
      <c r="G1299" s="319" t="s">
        <v>1867</v>
      </c>
      <c r="H1299" s="319" t="s">
        <v>3657</v>
      </c>
      <c r="I1299" s="319" t="s">
        <v>4367</v>
      </c>
      <c r="J1299" s="319" t="s">
        <v>1633</v>
      </c>
      <c r="K1299" s="319" t="s">
        <v>1648</v>
      </c>
      <c r="L1299" s="320">
        <v>45834</v>
      </c>
      <c r="M1299" s="319" t="s">
        <v>3216</v>
      </c>
      <c r="N1299" s="319" t="s">
        <v>4365</v>
      </c>
      <c r="O1299" s="320"/>
      <c r="P1299" s="319" t="s">
        <v>3641</v>
      </c>
      <c r="Q1299" s="319" t="s">
        <v>1534</v>
      </c>
      <c r="R1299" s="322">
        <v>1680662</v>
      </c>
      <c r="S1299" s="319" t="s">
        <v>89</v>
      </c>
      <c r="T1299" s="321">
        <v>102.89</v>
      </c>
      <c r="U1299" s="319" t="s">
        <v>328</v>
      </c>
      <c r="V1299" s="319" t="s">
        <v>93</v>
      </c>
      <c r="W1299" s="319" t="s">
        <v>1633</v>
      </c>
      <c r="X1299" s="319" t="s">
        <v>1633</v>
      </c>
      <c r="Y1299" s="319" t="s">
        <v>1633</v>
      </c>
      <c r="Z1299" s="319" t="s">
        <v>1633</v>
      </c>
      <c r="AA1299" s="319" t="s">
        <v>1874</v>
      </c>
      <c r="AB1299" s="319" t="s">
        <v>1633</v>
      </c>
      <c r="AC1299" s="320">
        <v>45834</v>
      </c>
      <c r="AD1299" s="319"/>
      <c r="AE1299" s="319"/>
      <c r="AF1299" s="319" t="s">
        <v>1633</v>
      </c>
      <c r="AG1299" s="319" t="s">
        <v>4366</v>
      </c>
      <c r="AH1299" s="319" t="s">
        <v>3642</v>
      </c>
      <c r="AI1299" s="319" t="s">
        <v>3643</v>
      </c>
      <c r="AJ1299" s="322">
        <v>1</v>
      </c>
      <c r="AK1299" s="319" t="s">
        <v>3661</v>
      </c>
      <c r="AL1299" s="323" t="s">
        <v>1877</v>
      </c>
      <c r="AM1299" s="319" t="s">
        <v>1633</v>
      </c>
      <c r="AN1299" s="319" t="s">
        <v>1633</v>
      </c>
      <c r="AO1299" s="319" t="s">
        <v>1633</v>
      </c>
      <c r="AP1299" s="183" t="s">
        <v>1880</v>
      </c>
      <c r="AQ1299" s="183" t="s">
        <v>2113</v>
      </c>
      <c r="AS1299" s="183" t="s">
        <v>1645</v>
      </c>
      <c r="AT1299" s="183" t="s">
        <v>1817</v>
      </c>
      <c r="AU1299" s="183" t="str">
        <f t="shared" si="40"/>
        <v>BP1</v>
      </c>
      <c r="AV1299" s="324">
        <f t="shared" si="41"/>
        <v>1680662</v>
      </c>
    </row>
    <row r="1300" spans="1:48" x14ac:dyDescent="0.25">
      <c r="A1300" s="319" t="s">
        <v>1867</v>
      </c>
      <c r="B1300" s="319" t="s">
        <v>1843</v>
      </c>
      <c r="C1300" s="319" t="s">
        <v>1868</v>
      </c>
      <c r="D1300" s="319" t="s">
        <v>1882</v>
      </c>
      <c r="E1300" s="320">
        <v>45838</v>
      </c>
      <c r="F1300" s="319" t="s">
        <v>3219</v>
      </c>
      <c r="G1300" s="319" t="s">
        <v>1884</v>
      </c>
      <c r="H1300" s="319" t="s">
        <v>1577</v>
      </c>
      <c r="I1300" s="319" t="s">
        <v>3220</v>
      </c>
      <c r="J1300" s="319" t="s">
        <v>1633</v>
      </c>
      <c r="K1300" s="319" t="s">
        <v>1369</v>
      </c>
      <c r="L1300" s="320">
        <v>45838</v>
      </c>
      <c r="M1300" s="319" t="s">
        <v>1886</v>
      </c>
      <c r="N1300" s="319" t="s">
        <v>3221</v>
      </c>
      <c r="O1300" s="320"/>
      <c r="P1300" s="319" t="s">
        <v>3641</v>
      </c>
      <c r="Q1300" s="319" t="s">
        <v>1534</v>
      </c>
      <c r="R1300" s="322">
        <v>1005228</v>
      </c>
      <c r="S1300" s="319" t="s">
        <v>89</v>
      </c>
      <c r="T1300" s="321">
        <v>61.54</v>
      </c>
      <c r="U1300" s="319" t="s">
        <v>328</v>
      </c>
      <c r="V1300" s="319" t="s">
        <v>93</v>
      </c>
      <c r="W1300" s="319" t="s">
        <v>1633</v>
      </c>
      <c r="X1300" s="319" t="s">
        <v>1633</v>
      </c>
      <c r="Y1300" s="319" t="s">
        <v>1633</v>
      </c>
      <c r="Z1300" s="319" t="s">
        <v>1633</v>
      </c>
      <c r="AA1300" s="319" t="s">
        <v>1874</v>
      </c>
      <c r="AB1300" s="319" t="s">
        <v>1633</v>
      </c>
      <c r="AC1300" s="320">
        <v>45838</v>
      </c>
      <c r="AD1300" s="319"/>
      <c r="AE1300" s="319"/>
      <c r="AF1300" s="319" t="s">
        <v>1633</v>
      </c>
      <c r="AG1300" s="319" t="s">
        <v>1633</v>
      </c>
      <c r="AH1300" s="319" t="s">
        <v>3642</v>
      </c>
      <c r="AI1300" s="319" t="s">
        <v>3643</v>
      </c>
      <c r="AJ1300" s="325">
        <v>0</v>
      </c>
      <c r="AK1300" s="319" t="s">
        <v>1633</v>
      </c>
      <c r="AL1300" s="319" t="s">
        <v>1633</v>
      </c>
      <c r="AM1300" s="319" t="s">
        <v>1633</v>
      </c>
      <c r="AN1300" s="319" t="s">
        <v>1633</v>
      </c>
      <c r="AO1300" s="319" t="s">
        <v>1633</v>
      </c>
      <c r="AP1300" s="183" t="s">
        <v>1880</v>
      </c>
      <c r="AQ1300" s="183" t="s">
        <v>2113</v>
      </c>
      <c r="AS1300" s="183" t="s">
        <v>1636</v>
      </c>
      <c r="AT1300" s="183" t="s">
        <v>1817</v>
      </c>
      <c r="AU1300" s="183" t="str">
        <f t="shared" si="40"/>
        <v>BP1</v>
      </c>
      <c r="AV1300" s="324">
        <f t="shared" si="41"/>
        <v>1005228</v>
      </c>
    </row>
    <row r="1301" spans="1:48" x14ac:dyDescent="0.25">
      <c r="A1301" s="319" t="s">
        <v>1867</v>
      </c>
      <c r="B1301" s="319" t="s">
        <v>1843</v>
      </c>
      <c r="C1301" s="319" t="s">
        <v>1868</v>
      </c>
      <c r="D1301" s="319" t="s">
        <v>1893</v>
      </c>
      <c r="E1301" s="320">
        <v>45838</v>
      </c>
      <c r="F1301" s="319" t="s">
        <v>1894</v>
      </c>
      <c r="G1301" s="319" t="s">
        <v>1895</v>
      </c>
      <c r="H1301" s="319" t="s">
        <v>1585</v>
      </c>
      <c r="I1301" s="319" t="s">
        <v>3222</v>
      </c>
      <c r="J1301" s="319" t="s">
        <v>1633</v>
      </c>
      <c r="K1301" s="319" t="s">
        <v>1376</v>
      </c>
      <c r="L1301" s="320">
        <v>45838</v>
      </c>
      <c r="M1301" s="319" t="s">
        <v>1897</v>
      </c>
      <c r="N1301" s="319" t="s">
        <v>1898</v>
      </c>
      <c r="O1301" s="320"/>
      <c r="P1301" s="319" t="s">
        <v>3641</v>
      </c>
      <c r="Q1301" s="319" t="s">
        <v>1534</v>
      </c>
      <c r="R1301" s="322">
        <v>85445090</v>
      </c>
      <c r="S1301" s="319" t="s">
        <v>89</v>
      </c>
      <c r="T1301" s="321">
        <v>5512.59</v>
      </c>
      <c r="U1301" s="319" t="s">
        <v>328</v>
      </c>
      <c r="V1301" s="319" t="s">
        <v>93</v>
      </c>
      <c r="W1301" s="319" t="s">
        <v>1633</v>
      </c>
      <c r="X1301" s="319" t="s">
        <v>1633</v>
      </c>
      <c r="Y1301" s="319" t="s">
        <v>1633</v>
      </c>
      <c r="Z1301" s="319" t="s">
        <v>1633</v>
      </c>
      <c r="AA1301" s="319" t="s">
        <v>1874</v>
      </c>
      <c r="AB1301" s="319" t="s">
        <v>1633</v>
      </c>
      <c r="AC1301" s="320">
        <v>45838</v>
      </c>
      <c r="AD1301" s="319"/>
      <c r="AE1301" s="319"/>
      <c r="AF1301" s="319" t="s">
        <v>1633</v>
      </c>
      <c r="AG1301" s="319" t="s">
        <v>1633</v>
      </c>
      <c r="AH1301" s="319" t="s">
        <v>3642</v>
      </c>
      <c r="AI1301" s="319" t="s">
        <v>3643</v>
      </c>
      <c r="AJ1301" s="325">
        <v>0</v>
      </c>
      <c r="AK1301" s="319" t="s">
        <v>1633</v>
      </c>
      <c r="AL1301" s="319" t="s">
        <v>1633</v>
      </c>
      <c r="AM1301" s="319" t="s">
        <v>1633</v>
      </c>
      <c r="AN1301" s="319" t="s">
        <v>1633</v>
      </c>
      <c r="AO1301" s="319" t="s">
        <v>1633</v>
      </c>
      <c r="AP1301" s="183" t="s">
        <v>1880</v>
      </c>
      <c r="AQ1301" s="183" t="s">
        <v>2113</v>
      </c>
      <c r="AS1301" s="183" t="s">
        <v>1636</v>
      </c>
      <c r="AT1301" s="183" t="s">
        <v>1817</v>
      </c>
      <c r="AU1301" s="183" t="str">
        <f t="shared" si="40"/>
        <v>BP1</v>
      </c>
      <c r="AV1301" s="324">
        <f t="shared" si="41"/>
        <v>85445090</v>
      </c>
    </row>
    <row r="1302" spans="1:48" x14ac:dyDescent="0.25">
      <c r="A1302" s="319" t="s">
        <v>1867</v>
      </c>
      <c r="B1302" s="319" t="s">
        <v>1843</v>
      </c>
      <c r="C1302" s="319" t="s">
        <v>1868</v>
      </c>
      <c r="D1302" s="319" t="s">
        <v>1893</v>
      </c>
      <c r="E1302" s="320">
        <v>45838</v>
      </c>
      <c r="F1302" s="319" t="s">
        <v>2357</v>
      </c>
      <c r="G1302" s="319" t="s">
        <v>1918</v>
      </c>
      <c r="H1302" s="319" t="s">
        <v>1588</v>
      </c>
      <c r="I1302" s="319" t="s">
        <v>3223</v>
      </c>
      <c r="J1302" s="319" t="s">
        <v>1633</v>
      </c>
      <c r="K1302" s="319" t="s">
        <v>1638</v>
      </c>
      <c r="L1302" s="320">
        <v>45838</v>
      </c>
      <c r="M1302" s="319" t="s">
        <v>3224</v>
      </c>
      <c r="N1302" s="319" t="s">
        <v>1633</v>
      </c>
      <c r="O1302" s="320"/>
      <c r="P1302" s="319" t="s">
        <v>3641</v>
      </c>
      <c r="Q1302" s="319" t="s">
        <v>1534</v>
      </c>
      <c r="R1302" s="322">
        <v>21364175</v>
      </c>
      <c r="S1302" s="319" t="s">
        <v>89</v>
      </c>
      <c r="T1302" s="321">
        <v>1313.99</v>
      </c>
      <c r="U1302" s="319" t="s">
        <v>328</v>
      </c>
      <c r="V1302" s="319" t="s">
        <v>93</v>
      </c>
      <c r="W1302" s="319" t="s">
        <v>1633</v>
      </c>
      <c r="X1302" s="319" t="s">
        <v>1633</v>
      </c>
      <c r="Y1302" s="319" t="s">
        <v>1633</v>
      </c>
      <c r="Z1302" s="319" t="s">
        <v>1633</v>
      </c>
      <c r="AA1302" s="319" t="s">
        <v>1874</v>
      </c>
      <c r="AB1302" s="319" t="s">
        <v>1633</v>
      </c>
      <c r="AC1302" s="320">
        <v>45838</v>
      </c>
      <c r="AD1302" s="319"/>
      <c r="AE1302" s="319"/>
      <c r="AF1302" s="319" t="s">
        <v>1633</v>
      </c>
      <c r="AG1302" s="319" t="s">
        <v>1633</v>
      </c>
      <c r="AH1302" s="319" t="s">
        <v>3642</v>
      </c>
      <c r="AI1302" s="319" t="s">
        <v>3643</v>
      </c>
      <c r="AJ1302" s="325">
        <v>0</v>
      </c>
      <c r="AK1302" s="319" t="s">
        <v>1633</v>
      </c>
      <c r="AL1302" s="319" t="s">
        <v>1633</v>
      </c>
      <c r="AM1302" s="319" t="s">
        <v>1633</v>
      </c>
      <c r="AN1302" s="319" t="s">
        <v>1633</v>
      </c>
      <c r="AO1302" s="319" t="s">
        <v>1633</v>
      </c>
      <c r="AP1302" s="183" t="s">
        <v>1880</v>
      </c>
      <c r="AQ1302" s="183" t="s">
        <v>2113</v>
      </c>
      <c r="AS1302" s="183" t="s">
        <v>1636</v>
      </c>
      <c r="AT1302" s="183" t="s">
        <v>1817</v>
      </c>
      <c r="AU1302" s="183" t="str">
        <f t="shared" si="40"/>
        <v>BP1</v>
      </c>
      <c r="AV1302" s="324">
        <f t="shared" si="41"/>
        <v>21364175</v>
      </c>
    </row>
    <row r="1303" spans="1:48" x14ac:dyDescent="0.25">
      <c r="A1303" s="319" t="s">
        <v>1867</v>
      </c>
      <c r="B1303" s="319" t="s">
        <v>1843</v>
      </c>
      <c r="C1303" s="319" t="s">
        <v>1868</v>
      </c>
      <c r="D1303" s="319" t="s">
        <v>1893</v>
      </c>
      <c r="E1303" s="320">
        <v>45838</v>
      </c>
      <c r="F1303" s="319" t="s">
        <v>2847</v>
      </c>
      <c r="G1303" s="319" t="s">
        <v>2848</v>
      </c>
      <c r="H1303" s="319" t="s">
        <v>1585</v>
      </c>
      <c r="I1303" s="319" t="s">
        <v>3225</v>
      </c>
      <c r="J1303" s="319" t="s">
        <v>1633</v>
      </c>
      <c r="K1303" s="319" t="s">
        <v>1376</v>
      </c>
      <c r="L1303" s="320">
        <v>45838</v>
      </c>
      <c r="M1303" s="319" t="s">
        <v>3224</v>
      </c>
      <c r="N1303" s="319" t="s">
        <v>1633</v>
      </c>
      <c r="O1303" s="320"/>
      <c r="P1303" s="319" t="s">
        <v>3641</v>
      </c>
      <c r="Q1303" s="319" t="s">
        <v>1534</v>
      </c>
      <c r="R1303" s="322">
        <v>-36228625</v>
      </c>
      <c r="S1303" s="319" t="s">
        <v>89</v>
      </c>
      <c r="T1303" s="321">
        <v>-2244.09</v>
      </c>
      <c r="U1303" s="319" t="s">
        <v>328</v>
      </c>
      <c r="V1303" s="319" t="s">
        <v>93</v>
      </c>
      <c r="W1303" s="319" t="s">
        <v>1633</v>
      </c>
      <c r="X1303" s="319" t="s">
        <v>1633</v>
      </c>
      <c r="Y1303" s="319" t="s">
        <v>1633</v>
      </c>
      <c r="Z1303" s="319" t="s">
        <v>1633</v>
      </c>
      <c r="AA1303" s="319" t="s">
        <v>1874</v>
      </c>
      <c r="AB1303" s="319" t="s">
        <v>1633</v>
      </c>
      <c r="AC1303" s="320">
        <v>45838</v>
      </c>
      <c r="AD1303" s="319"/>
      <c r="AE1303" s="319"/>
      <c r="AF1303" s="319" t="s">
        <v>1633</v>
      </c>
      <c r="AG1303" s="319" t="s">
        <v>1633</v>
      </c>
      <c r="AH1303" s="319" t="s">
        <v>3642</v>
      </c>
      <c r="AI1303" s="319" t="s">
        <v>3643</v>
      </c>
      <c r="AJ1303" s="325">
        <v>0</v>
      </c>
      <c r="AK1303" s="319" t="s">
        <v>1633</v>
      </c>
      <c r="AL1303" s="319" t="s">
        <v>1633</v>
      </c>
      <c r="AM1303" s="319" t="s">
        <v>1633</v>
      </c>
      <c r="AN1303" s="319" t="s">
        <v>1633</v>
      </c>
      <c r="AO1303" s="319" t="s">
        <v>1633</v>
      </c>
      <c r="AP1303" s="183" t="s">
        <v>1880</v>
      </c>
      <c r="AQ1303" s="183" t="s">
        <v>2113</v>
      </c>
      <c r="AS1303" s="183" t="s">
        <v>1636</v>
      </c>
      <c r="AT1303" s="183" t="s">
        <v>1817</v>
      </c>
      <c r="AU1303" s="183" t="str">
        <f t="shared" si="40"/>
        <v>BP1</v>
      </c>
      <c r="AV1303" s="324">
        <f t="shared" si="41"/>
        <v>-36228625</v>
      </c>
    </row>
    <row r="1304" spans="1:48" x14ac:dyDescent="0.25">
      <c r="A1304" s="319" t="s">
        <v>1867</v>
      </c>
      <c r="B1304" s="319" t="s">
        <v>1843</v>
      </c>
      <c r="C1304" s="319" t="s">
        <v>1868</v>
      </c>
      <c r="D1304" s="319" t="s">
        <v>1893</v>
      </c>
      <c r="E1304" s="320">
        <v>45838</v>
      </c>
      <c r="F1304" s="319" t="s">
        <v>2855</v>
      </c>
      <c r="G1304" s="319" t="s">
        <v>2856</v>
      </c>
      <c r="H1304" s="319" t="s">
        <v>1579</v>
      </c>
      <c r="I1304" s="319" t="s">
        <v>3226</v>
      </c>
      <c r="J1304" s="319" t="s">
        <v>1633</v>
      </c>
      <c r="K1304" s="319" t="s">
        <v>1371</v>
      </c>
      <c r="L1304" s="320">
        <v>45838</v>
      </c>
      <c r="M1304" s="319" t="s">
        <v>2560</v>
      </c>
      <c r="N1304" s="319" t="s">
        <v>1898</v>
      </c>
      <c r="O1304" s="320"/>
      <c r="P1304" s="319" t="s">
        <v>3641</v>
      </c>
      <c r="Q1304" s="319" t="s">
        <v>1534</v>
      </c>
      <c r="R1304" s="322">
        <v>13835283</v>
      </c>
      <c r="S1304" s="319" t="s">
        <v>89</v>
      </c>
      <c r="T1304" s="321">
        <v>834.05</v>
      </c>
      <c r="U1304" s="319" t="s">
        <v>328</v>
      </c>
      <c r="V1304" s="319" t="s">
        <v>93</v>
      </c>
      <c r="W1304" s="319" t="s">
        <v>1633</v>
      </c>
      <c r="X1304" s="319" t="s">
        <v>1633</v>
      </c>
      <c r="Y1304" s="319" t="s">
        <v>1633</v>
      </c>
      <c r="Z1304" s="319" t="s">
        <v>1633</v>
      </c>
      <c r="AA1304" s="319" t="s">
        <v>1874</v>
      </c>
      <c r="AB1304" s="319" t="s">
        <v>1633</v>
      </c>
      <c r="AC1304" s="320">
        <v>45838</v>
      </c>
      <c r="AD1304" s="319"/>
      <c r="AE1304" s="319"/>
      <c r="AF1304" s="319" t="s">
        <v>1633</v>
      </c>
      <c r="AG1304" s="319" t="s">
        <v>1633</v>
      </c>
      <c r="AH1304" s="319" t="s">
        <v>3642</v>
      </c>
      <c r="AI1304" s="319" t="s">
        <v>3643</v>
      </c>
      <c r="AJ1304" s="325">
        <v>0</v>
      </c>
      <c r="AK1304" s="319" t="s">
        <v>1633</v>
      </c>
      <c r="AL1304" s="319" t="s">
        <v>1633</v>
      </c>
      <c r="AM1304" s="319" t="s">
        <v>1633</v>
      </c>
      <c r="AN1304" s="319" t="s">
        <v>1633</v>
      </c>
      <c r="AO1304" s="319" t="s">
        <v>1633</v>
      </c>
      <c r="AP1304" s="183" t="s">
        <v>1880</v>
      </c>
      <c r="AQ1304" s="183" t="s">
        <v>2113</v>
      </c>
      <c r="AS1304" s="183" t="s">
        <v>1636</v>
      </c>
      <c r="AT1304" s="183" t="s">
        <v>1817</v>
      </c>
      <c r="AU1304" s="183" t="str">
        <f t="shared" si="40"/>
        <v>BP1</v>
      </c>
      <c r="AV1304" s="324">
        <f t="shared" si="41"/>
        <v>13835283</v>
      </c>
    </row>
    <row r="1305" spans="1:48" x14ac:dyDescent="0.25">
      <c r="A1305" s="319" t="s">
        <v>1867</v>
      </c>
      <c r="B1305" s="319" t="s">
        <v>1843</v>
      </c>
      <c r="C1305" s="319" t="s">
        <v>1868</v>
      </c>
      <c r="D1305" s="319" t="s">
        <v>1882</v>
      </c>
      <c r="E1305" s="320">
        <v>45838</v>
      </c>
      <c r="F1305" s="319" t="s">
        <v>3232</v>
      </c>
      <c r="G1305" s="319" t="s">
        <v>1884</v>
      </c>
      <c r="H1305" s="319" t="s">
        <v>1577</v>
      </c>
      <c r="I1305" s="319" t="s">
        <v>3233</v>
      </c>
      <c r="J1305" s="319" t="s">
        <v>1633</v>
      </c>
      <c r="K1305" s="319" t="s">
        <v>1369</v>
      </c>
      <c r="L1305" s="320">
        <v>45838</v>
      </c>
      <c r="M1305" s="319" t="s">
        <v>1886</v>
      </c>
      <c r="N1305" s="319" t="s">
        <v>3006</v>
      </c>
      <c r="O1305" s="320"/>
      <c r="P1305" s="319" t="s">
        <v>3641</v>
      </c>
      <c r="Q1305" s="319" t="s">
        <v>1534</v>
      </c>
      <c r="R1305" s="322">
        <v>55846</v>
      </c>
      <c r="S1305" s="319" t="s">
        <v>89</v>
      </c>
      <c r="T1305" s="321">
        <v>3.42</v>
      </c>
      <c r="U1305" s="319" t="s">
        <v>328</v>
      </c>
      <c r="V1305" s="319" t="s">
        <v>93</v>
      </c>
      <c r="W1305" s="319" t="s">
        <v>1633</v>
      </c>
      <c r="X1305" s="319" t="s">
        <v>1633</v>
      </c>
      <c r="Y1305" s="319" t="s">
        <v>1633</v>
      </c>
      <c r="Z1305" s="319" t="s">
        <v>1633</v>
      </c>
      <c r="AA1305" s="319" t="s">
        <v>1874</v>
      </c>
      <c r="AB1305" s="319" t="s">
        <v>1633</v>
      </c>
      <c r="AC1305" s="320">
        <v>45840</v>
      </c>
      <c r="AD1305" s="319"/>
      <c r="AE1305" s="319"/>
      <c r="AF1305" s="319" t="s">
        <v>1633</v>
      </c>
      <c r="AG1305" s="319" t="s">
        <v>1633</v>
      </c>
      <c r="AH1305" s="319" t="s">
        <v>3642</v>
      </c>
      <c r="AI1305" s="319" t="s">
        <v>3643</v>
      </c>
      <c r="AJ1305" s="325">
        <v>0</v>
      </c>
      <c r="AK1305" s="319" t="s">
        <v>1633</v>
      </c>
      <c r="AL1305" s="319" t="s">
        <v>1633</v>
      </c>
      <c r="AM1305" s="319" t="s">
        <v>1633</v>
      </c>
      <c r="AN1305" s="319" t="s">
        <v>1633</v>
      </c>
      <c r="AO1305" s="319" t="s">
        <v>1633</v>
      </c>
      <c r="AP1305" s="183" t="s">
        <v>1880</v>
      </c>
      <c r="AQ1305" s="183" t="s">
        <v>2113</v>
      </c>
      <c r="AS1305" s="183" t="s">
        <v>1636</v>
      </c>
      <c r="AT1305" s="183" t="s">
        <v>1817</v>
      </c>
      <c r="AU1305" s="183" t="str">
        <f t="shared" si="40"/>
        <v>BP1</v>
      </c>
      <c r="AV1305" s="324">
        <f t="shared" si="41"/>
        <v>55846</v>
      </c>
    </row>
    <row r="1306" spans="1:48" x14ac:dyDescent="0.25">
      <c r="A1306" s="319" t="s">
        <v>1867</v>
      </c>
      <c r="B1306" s="319" t="s">
        <v>1843</v>
      </c>
      <c r="C1306" s="319" t="s">
        <v>1868</v>
      </c>
      <c r="D1306" s="319" t="s">
        <v>1917</v>
      </c>
      <c r="E1306" s="320">
        <v>45838</v>
      </c>
      <c r="F1306" s="319" t="s">
        <v>3234</v>
      </c>
      <c r="G1306" s="319" t="s">
        <v>2413</v>
      </c>
      <c r="H1306" s="319" t="s">
        <v>1583</v>
      </c>
      <c r="I1306" s="319" t="s">
        <v>3235</v>
      </c>
      <c r="J1306" s="319" t="s">
        <v>1633</v>
      </c>
      <c r="K1306" s="319" t="s">
        <v>1584</v>
      </c>
      <c r="L1306" s="320">
        <v>45838</v>
      </c>
      <c r="M1306" s="319" t="s">
        <v>3224</v>
      </c>
      <c r="N1306" s="319" t="s">
        <v>1976</v>
      </c>
      <c r="O1306" s="320"/>
      <c r="P1306" s="319" t="s">
        <v>3641</v>
      </c>
      <c r="Q1306" s="319" t="s">
        <v>1534</v>
      </c>
      <c r="R1306" s="322">
        <v>27446938</v>
      </c>
      <c r="S1306" s="319" t="s">
        <v>89</v>
      </c>
      <c r="T1306" s="321">
        <v>1690.81</v>
      </c>
      <c r="U1306" s="319" t="s">
        <v>328</v>
      </c>
      <c r="V1306" s="319" t="s">
        <v>93</v>
      </c>
      <c r="W1306" s="319" t="s">
        <v>1633</v>
      </c>
      <c r="X1306" s="319" t="s">
        <v>1633</v>
      </c>
      <c r="Y1306" s="319" t="s">
        <v>1633</v>
      </c>
      <c r="Z1306" s="319" t="s">
        <v>1633</v>
      </c>
      <c r="AA1306" s="319" t="s">
        <v>1874</v>
      </c>
      <c r="AB1306" s="319" t="s">
        <v>1633</v>
      </c>
      <c r="AC1306" s="320">
        <v>45840</v>
      </c>
      <c r="AD1306" s="319"/>
      <c r="AE1306" s="319"/>
      <c r="AF1306" s="319" t="s">
        <v>1633</v>
      </c>
      <c r="AG1306" s="319" t="s">
        <v>1633</v>
      </c>
      <c r="AH1306" s="319" t="s">
        <v>3642</v>
      </c>
      <c r="AI1306" s="319" t="s">
        <v>3643</v>
      </c>
      <c r="AJ1306" s="325">
        <v>0</v>
      </c>
      <c r="AK1306" s="319" t="s">
        <v>1633</v>
      </c>
      <c r="AL1306" s="319" t="s">
        <v>1633</v>
      </c>
      <c r="AM1306" s="319" t="s">
        <v>1633</v>
      </c>
      <c r="AN1306" s="319" t="s">
        <v>1633</v>
      </c>
      <c r="AO1306" s="319" t="s">
        <v>1633</v>
      </c>
      <c r="AP1306" s="183" t="b">
        <v>0</v>
      </c>
      <c r="AQ1306" s="183" t="s">
        <v>2113</v>
      </c>
      <c r="AS1306" s="183" t="s">
        <v>1636</v>
      </c>
      <c r="AT1306" s="183" t="s">
        <v>1817</v>
      </c>
      <c r="AU1306" s="183" t="str">
        <f t="shared" si="40"/>
        <v>BP1</v>
      </c>
      <c r="AV1306" s="324">
        <f t="shared" si="41"/>
        <v>27446938</v>
      </c>
    </row>
    <row r="1307" spans="1:48" x14ac:dyDescent="0.25">
      <c r="A1307" s="319" t="s">
        <v>1867</v>
      </c>
      <c r="B1307" s="319" t="s">
        <v>1810</v>
      </c>
      <c r="C1307" s="319" t="s">
        <v>1868</v>
      </c>
      <c r="D1307" s="319" t="s">
        <v>1869</v>
      </c>
      <c r="E1307" s="320">
        <v>45672</v>
      </c>
      <c r="F1307" s="319" t="s">
        <v>4414</v>
      </c>
      <c r="G1307" s="319" t="s">
        <v>1633</v>
      </c>
      <c r="H1307" s="319" t="s">
        <v>3280</v>
      </c>
      <c r="I1307" s="319" t="s">
        <v>4415</v>
      </c>
      <c r="J1307" s="319" t="s">
        <v>1633</v>
      </c>
      <c r="K1307" s="319" t="s">
        <v>644</v>
      </c>
      <c r="L1307" s="320">
        <v>45672</v>
      </c>
      <c r="M1307" s="319" t="s">
        <v>3737</v>
      </c>
      <c r="N1307" s="319" t="s">
        <v>1633</v>
      </c>
      <c r="O1307" s="320"/>
      <c r="P1307" s="319" t="s">
        <v>4416</v>
      </c>
      <c r="Q1307" s="319" t="s">
        <v>89</v>
      </c>
      <c r="R1307" s="321">
        <v>2143.11</v>
      </c>
      <c r="S1307" s="319" t="s">
        <v>89</v>
      </c>
      <c r="T1307" s="321">
        <v>2143.11</v>
      </c>
      <c r="U1307" s="319" t="s">
        <v>338</v>
      </c>
      <c r="V1307" s="319" t="s">
        <v>339</v>
      </c>
      <c r="W1307" s="319" t="s">
        <v>1633</v>
      </c>
      <c r="X1307" s="319" t="s">
        <v>1633</v>
      </c>
      <c r="Y1307" s="319" t="s">
        <v>1633</v>
      </c>
      <c r="Z1307" s="319" t="s">
        <v>1633</v>
      </c>
      <c r="AA1307" s="319" t="s">
        <v>1874</v>
      </c>
      <c r="AB1307" s="319" t="s">
        <v>1633</v>
      </c>
      <c r="AC1307" s="320">
        <v>45672</v>
      </c>
      <c r="AD1307" s="319"/>
      <c r="AE1307" s="319"/>
      <c r="AF1307" s="319" t="s">
        <v>1633</v>
      </c>
      <c r="AG1307" s="319" t="s">
        <v>1633</v>
      </c>
      <c r="AH1307" s="319" t="s">
        <v>4409</v>
      </c>
      <c r="AI1307" s="319" t="s">
        <v>4417</v>
      </c>
      <c r="AJ1307" s="322">
        <v>1</v>
      </c>
      <c r="AK1307" s="319" t="s">
        <v>1709</v>
      </c>
      <c r="AL1307" s="323" t="s">
        <v>1877</v>
      </c>
      <c r="AM1307" s="319" t="s">
        <v>4418</v>
      </c>
      <c r="AN1307" s="319" t="s">
        <v>4419</v>
      </c>
      <c r="AO1307" s="319" t="s">
        <v>1633</v>
      </c>
      <c r="AP1307" s="183" t="s">
        <v>1880</v>
      </c>
      <c r="AQ1307" s="319" t="s">
        <v>1633</v>
      </c>
      <c r="AR1307" s="183" t="s">
        <v>1881</v>
      </c>
      <c r="AS1307" s="183" t="s">
        <v>1641</v>
      </c>
      <c r="AT1307" s="183" t="s">
        <v>1817</v>
      </c>
      <c r="AU1307" s="183" t="str">
        <f t="shared" si="40"/>
        <v>SSC</v>
      </c>
      <c r="AV1307" s="324">
        <f t="shared" si="41"/>
        <v>35361315</v>
      </c>
    </row>
    <row r="1308" spans="1:48" x14ac:dyDescent="0.25">
      <c r="A1308" s="319" t="s">
        <v>1867</v>
      </c>
      <c r="B1308" s="319" t="s">
        <v>1810</v>
      </c>
      <c r="C1308" s="319" t="s">
        <v>1868</v>
      </c>
      <c r="D1308" s="319" t="s">
        <v>1893</v>
      </c>
      <c r="E1308" s="320">
        <v>45688</v>
      </c>
      <c r="F1308" s="319" t="s">
        <v>1928</v>
      </c>
      <c r="G1308" s="319" t="s">
        <v>1929</v>
      </c>
      <c r="H1308" s="319" t="s">
        <v>1579</v>
      </c>
      <c r="I1308" s="319" t="s">
        <v>1930</v>
      </c>
      <c r="J1308" s="319" t="s">
        <v>1633</v>
      </c>
      <c r="K1308" s="319" t="s">
        <v>1371</v>
      </c>
      <c r="L1308" s="320">
        <v>45688</v>
      </c>
      <c r="M1308" s="323" t="s">
        <v>1931</v>
      </c>
      <c r="N1308" s="323" t="s">
        <v>1931</v>
      </c>
      <c r="O1308" s="320"/>
      <c r="P1308" s="319" t="s">
        <v>4416</v>
      </c>
      <c r="Q1308" s="319" t="s">
        <v>89</v>
      </c>
      <c r="R1308" s="321">
        <v>100.53</v>
      </c>
      <c r="S1308" s="319" t="s">
        <v>89</v>
      </c>
      <c r="T1308" s="321">
        <v>100.53</v>
      </c>
      <c r="U1308" s="319" t="s">
        <v>338</v>
      </c>
      <c r="V1308" s="319" t="s">
        <v>339</v>
      </c>
      <c r="W1308" s="319" t="s">
        <v>1633</v>
      </c>
      <c r="X1308" s="319" t="s">
        <v>1633</v>
      </c>
      <c r="Y1308" s="319" t="s">
        <v>1633</v>
      </c>
      <c r="Z1308" s="319" t="s">
        <v>1633</v>
      </c>
      <c r="AA1308" s="319" t="s">
        <v>1874</v>
      </c>
      <c r="AB1308" s="319" t="s">
        <v>1633</v>
      </c>
      <c r="AC1308" s="320">
        <v>45685</v>
      </c>
      <c r="AD1308" s="319"/>
      <c r="AE1308" s="319"/>
      <c r="AF1308" s="319" t="s">
        <v>1633</v>
      </c>
      <c r="AG1308" s="319" t="s">
        <v>1633</v>
      </c>
      <c r="AH1308" s="319" t="s">
        <v>4409</v>
      </c>
      <c r="AI1308" s="319" t="s">
        <v>4417</v>
      </c>
      <c r="AJ1308" s="325">
        <v>0</v>
      </c>
      <c r="AK1308" s="319" t="s">
        <v>1633</v>
      </c>
      <c r="AL1308" s="319" t="s">
        <v>1633</v>
      </c>
      <c r="AM1308" s="319" t="s">
        <v>1633</v>
      </c>
      <c r="AN1308" s="319" t="s">
        <v>1633</v>
      </c>
      <c r="AO1308" s="319" t="s">
        <v>1633</v>
      </c>
      <c r="AP1308" s="183" t="s">
        <v>1880</v>
      </c>
      <c r="AQ1308" s="319" t="s">
        <v>1633</v>
      </c>
      <c r="AR1308" s="183" t="s">
        <v>1881</v>
      </c>
      <c r="AS1308" s="183" t="s">
        <v>1636</v>
      </c>
      <c r="AT1308" s="183" t="s">
        <v>1817</v>
      </c>
      <c r="AU1308" s="183" t="str">
        <f t="shared" si="40"/>
        <v>SSC</v>
      </c>
      <c r="AV1308" s="324">
        <f t="shared" si="41"/>
        <v>1658745</v>
      </c>
    </row>
    <row r="1309" spans="1:48" x14ac:dyDescent="0.25">
      <c r="A1309" s="319" t="s">
        <v>1867</v>
      </c>
      <c r="B1309" s="319" t="s">
        <v>1810</v>
      </c>
      <c r="C1309" s="319" t="s">
        <v>1868</v>
      </c>
      <c r="D1309" s="319" t="s">
        <v>1882</v>
      </c>
      <c r="E1309" s="320">
        <v>45681</v>
      </c>
      <c r="F1309" s="319" t="s">
        <v>1883</v>
      </c>
      <c r="G1309" s="319" t="s">
        <v>1884</v>
      </c>
      <c r="H1309" s="319" t="s">
        <v>1582</v>
      </c>
      <c r="I1309" s="319" t="s">
        <v>1885</v>
      </c>
      <c r="J1309" s="319" t="s">
        <v>1633</v>
      </c>
      <c r="K1309" s="319" t="s">
        <v>1374</v>
      </c>
      <c r="L1309" s="320">
        <v>45681</v>
      </c>
      <c r="M1309" s="319" t="s">
        <v>1886</v>
      </c>
      <c r="N1309" s="319" t="s">
        <v>1887</v>
      </c>
      <c r="O1309" s="320"/>
      <c r="P1309" s="319" t="s">
        <v>4416</v>
      </c>
      <c r="Q1309" s="319" t="s">
        <v>1534</v>
      </c>
      <c r="R1309" s="322">
        <v>952070</v>
      </c>
      <c r="S1309" s="319" t="s">
        <v>89</v>
      </c>
      <c r="T1309" s="321">
        <v>58.33</v>
      </c>
      <c r="U1309" s="319" t="s">
        <v>338</v>
      </c>
      <c r="V1309" s="319" t="s">
        <v>339</v>
      </c>
      <c r="W1309" s="319" t="s">
        <v>1633</v>
      </c>
      <c r="X1309" s="319" t="s">
        <v>1633</v>
      </c>
      <c r="Y1309" s="319" t="s">
        <v>1633</v>
      </c>
      <c r="Z1309" s="319" t="s">
        <v>1633</v>
      </c>
      <c r="AA1309" s="319" t="s">
        <v>1874</v>
      </c>
      <c r="AB1309" s="319" t="s">
        <v>1633</v>
      </c>
      <c r="AC1309" s="320">
        <v>45681</v>
      </c>
      <c r="AD1309" s="319"/>
      <c r="AE1309" s="319"/>
      <c r="AF1309" s="319" t="s">
        <v>1633</v>
      </c>
      <c r="AG1309" s="319" t="s">
        <v>1633</v>
      </c>
      <c r="AH1309" s="319" t="s">
        <v>4409</v>
      </c>
      <c r="AI1309" s="319" t="s">
        <v>4417</v>
      </c>
      <c r="AJ1309" s="325">
        <v>0</v>
      </c>
      <c r="AK1309" s="319" t="s">
        <v>1633</v>
      </c>
      <c r="AL1309" s="319" t="s">
        <v>1633</v>
      </c>
      <c r="AM1309" s="319" t="s">
        <v>1633</v>
      </c>
      <c r="AN1309" s="319" t="s">
        <v>1633</v>
      </c>
      <c r="AO1309" s="319" t="s">
        <v>1633</v>
      </c>
      <c r="AP1309" s="183" t="s">
        <v>1880</v>
      </c>
      <c r="AQ1309" s="319" t="s">
        <v>1633</v>
      </c>
      <c r="AR1309" s="183" t="s">
        <v>1881</v>
      </c>
      <c r="AS1309" s="183" t="s">
        <v>1640</v>
      </c>
      <c r="AT1309" s="183" t="s">
        <v>1817</v>
      </c>
      <c r="AU1309" s="183" t="str">
        <f t="shared" si="40"/>
        <v>SSC</v>
      </c>
      <c r="AV1309" s="324">
        <f t="shared" si="41"/>
        <v>952070</v>
      </c>
    </row>
    <row r="1310" spans="1:48" x14ac:dyDescent="0.25">
      <c r="A1310" s="319" t="s">
        <v>1867</v>
      </c>
      <c r="B1310" s="319" t="s">
        <v>1810</v>
      </c>
      <c r="C1310" s="319" t="s">
        <v>1868</v>
      </c>
      <c r="D1310" s="319" t="s">
        <v>1882</v>
      </c>
      <c r="E1310" s="320">
        <v>45663</v>
      </c>
      <c r="F1310" s="319" t="s">
        <v>1946</v>
      </c>
      <c r="G1310" s="319" t="s">
        <v>1884</v>
      </c>
      <c r="H1310" s="319" t="s">
        <v>1581</v>
      </c>
      <c r="I1310" s="319" t="s">
        <v>1947</v>
      </c>
      <c r="J1310" s="319" t="s">
        <v>1633</v>
      </c>
      <c r="K1310" s="319" t="s">
        <v>1373</v>
      </c>
      <c r="L1310" s="320">
        <v>45656</v>
      </c>
      <c r="M1310" s="319" t="s">
        <v>1886</v>
      </c>
      <c r="N1310" s="319" t="s">
        <v>1948</v>
      </c>
      <c r="O1310" s="320"/>
      <c r="P1310" s="319" t="s">
        <v>4416</v>
      </c>
      <c r="Q1310" s="319" t="s">
        <v>1534</v>
      </c>
      <c r="R1310" s="322">
        <v>833778</v>
      </c>
      <c r="S1310" s="319" t="s">
        <v>89</v>
      </c>
      <c r="T1310" s="321">
        <v>51.45</v>
      </c>
      <c r="U1310" s="319" t="s">
        <v>338</v>
      </c>
      <c r="V1310" s="319" t="s">
        <v>339</v>
      </c>
      <c r="W1310" s="319" t="s">
        <v>1633</v>
      </c>
      <c r="X1310" s="319" t="s">
        <v>1633</v>
      </c>
      <c r="Y1310" s="319" t="s">
        <v>1633</v>
      </c>
      <c r="Z1310" s="319" t="s">
        <v>1633</v>
      </c>
      <c r="AA1310" s="319" t="s">
        <v>1874</v>
      </c>
      <c r="AB1310" s="319" t="s">
        <v>1633</v>
      </c>
      <c r="AC1310" s="320">
        <v>45663</v>
      </c>
      <c r="AD1310" s="319"/>
      <c r="AE1310" s="319"/>
      <c r="AF1310" s="319" t="s">
        <v>1633</v>
      </c>
      <c r="AG1310" s="319" t="s">
        <v>1633</v>
      </c>
      <c r="AH1310" s="319" t="s">
        <v>4409</v>
      </c>
      <c r="AI1310" s="319" t="s">
        <v>4417</v>
      </c>
      <c r="AJ1310" s="325">
        <v>0</v>
      </c>
      <c r="AK1310" s="319" t="s">
        <v>1633</v>
      </c>
      <c r="AL1310" s="319" t="s">
        <v>1633</v>
      </c>
      <c r="AM1310" s="319" t="s">
        <v>1633</v>
      </c>
      <c r="AN1310" s="319" t="s">
        <v>1633</v>
      </c>
      <c r="AO1310" s="319" t="s">
        <v>1633</v>
      </c>
      <c r="AP1310" s="183" t="s">
        <v>1880</v>
      </c>
      <c r="AQ1310" s="319" t="s">
        <v>1633</v>
      </c>
      <c r="AR1310" s="183" t="s">
        <v>1881</v>
      </c>
      <c r="AS1310" s="183" t="s">
        <v>1636</v>
      </c>
      <c r="AT1310" s="183" t="s">
        <v>1817</v>
      </c>
      <c r="AU1310" s="183" t="str">
        <f t="shared" si="40"/>
        <v>SSC</v>
      </c>
      <c r="AV1310" s="324">
        <f t="shared" si="41"/>
        <v>833778</v>
      </c>
    </row>
    <row r="1311" spans="1:48" x14ac:dyDescent="0.25">
      <c r="A1311" s="319" t="s">
        <v>1867</v>
      </c>
      <c r="B1311" s="319" t="s">
        <v>1810</v>
      </c>
      <c r="C1311" s="319" t="s">
        <v>1868</v>
      </c>
      <c r="D1311" s="319" t="s">
        <v>1882</v>
      </c>
      <c r="E1311" s="320">
        <v>45687</v>
      </c>
      <c r="F1311" s="319" t="s">
        <v>1996</v>
      </c>
      <c r="G1311" s="319" t="s">
        <v>1884</v>
      </c>
      <c r="H1311" s="319" t="s">
        <v>1577</v>
      </c>
      <c r="I1311" s="319" t="s">
        <v>1997</v>
      </c>
      <c r="J1311" s="319" t="s">
        <v>1633</v>
      </c>
      <c r="K1311" s="319" t="s">
        <v>1369</v>
      </c>
      <c r="L1311" s="320">
        <v>45687</v>
      </c>
      <c r="M1311" s="319" t="s">
        <v>1886</v>
      </c>
      <c r="N1311" s="319" t="s">
        <v>1998</v>
      </c>
      <c r="O1311" s="320"/>
      <c r="P1311" s="319" t="s">
        <v>4416</v>
      </c>
      <c r="Q1311" s="319" t="s">
        <v>1534</v>
      </c>
      <c r="R1311" s="322">
        <v>163743</v>
      </c>
      <c r="S1311" s="319" t="s">
        <v>89</v>
      </c>
      <c r="T1311" s="321">
        <v>10.01</v>
      </c>
      <c r="U1311" s="319" t="s">
        <v>338</v>
      </c>
      <c r="V1311" s="319" t="s">
        <v>339</v>
      </c>
      <c r="W1311" s="319" t="s">
        <v>1633</v>
      </c>
      <c r="X1311" s="319" t="s">
        <v>1633</v>
      </c>
      <c r="Y1311" s="319" t="s">
        <v>1633</v>
      </c>
      <c r="Z1311" s="319" t="s">
        <v>1633</v>
      </c>
      <c r="AA1311" s="319" t="s">
        <v>1874</v>
      </c>
      <c r="AB1311" s="319" t="s">
        <v>1633</v>
      </c>
      <c r="AC1311" s="320">
        <v>45687</v>
      </c>
      <c r="AD1311" s="319"/>
      <c r="AE1311" s="319"/>
      <c r="AF1311" s="319" t="s">
        <v>1633</v>
      </c>
      <c r="AG1311" s="319" t="s">
        <v>1633</v>
      </c>
      <c r="AH1311" s="319" t="s">
        <v>4409</v>
      </c>
      <c r="AI1311" s="319" t="s">
        <v>4417</v>
      </c>
      <c r="AJ1311" s="325">
        <v>0</v>
      </c>
      <c r="AK1311" s="319" t="s">
        <v>1633</v>
      </c>
      <c r="AL1311" s="319" t="s">
        <v>1633</v>
      </c>
      <c r="AM1311" s="319" t="s">
        <v>1633</v>
      </c>
      <c r="AN1311" s="319" t="s">
        <v>1633</v>
      </c>
      <c r="AO1311" s="319" t="s">
        <v>1633</v>
      </c>
      <c r="AP1311" s="183" t="s">
        <v>1880</v>
      </c>
      <c r="AQ1311" s="319" t="s">
        <v>1633</v>
      </c>
      <c r="AR1311" s="183" t="s">
        <v>1881</v>
      </c>
      <c r="AS1311" s="183" t="s">
        <v>1636</v>
      </c>
      <c r="AT1311" s="183" t="s">
        <v>1817</v>
      </c>
      <c r="AU1311" s="183" t="str">
        <f t="shared" si="40"/>
        <v>SSC</v>
      </c>
      <c r="AV1311" s="324">
        <f t="shared" si="41"/>
        <v>163743</v>
      </c>
    </row>
    <row r="1312" spans="1:48" x14ac:dyDescent="0.25">
      <c r="A1312" s="319" t="s">
        <v>1867</v>
      </c>
      <c r="B1312" s="319" t="s">
        <v>1810</v>
      </c>
      <c r="C1312" s="319" t="s">
        <v>1868</v>
      </c>
      <c r="D1312" s="319" t="s">
        <v>2103</v>
      </c>
      <c r="E1312" s="320">
        <v>45688</v>
      </c>
      <c r="F1312" s="319" t="s">
        <v>2104</v>
      </c>
      <c r="G1312" s="319" t="s">
        <v>2105</v>
      </c>
      <c r="H1312" s="319" t="s">
        <v>3259</v>
      </c>
      <c r="I1312" s="319" t="s">
        <v>2106</v>
      </c>
      <c r="J1312" s="319" t="s">
        <v>1633</v>
      </c>
      <c r="K1312" s="319" t="s">
        <v>448</v>
      </c>
      <c r="L1312" s="320">
        <v>45657</v>
      </c>
      <c r="M1312" s="319" t="s">
        <v>1920</v>
      </c>
      <c r="N1312" s="319" t="s">
        <v>1633</v>
      </c>
      <c r="O1312" s="320"/>
      <c r="P1312" s="319" t="s">
        <v>4416</v>
      </c>
      <c r="Q1312" s="319" t="s">
        <v>1534</v>
      </c>
      <c r="R1312" s="322">
        <v>-30697</v>
      </c>
      <c r="S1312" s="319" t="s">
        <v>89</v>
      </c>
      <c r="T1312" s="321">
        <v>-1.9</v>
      </c>
      <c r="U1312" s="319" t="s">
        <v>338</v>
      </c>
      <c r="V1312" s="319" t="s">
        <v>339</v>
      </c>
      <c r="W1312" s="319" t="s">
        <v>2107</v>
      </c>
      <c r="X1312" s="319" t="s">
        <v>1633</v>
      </c>
      <c r="Y1312" s="319" t="s">
        <v>1633</v>
      </c>
      <c r="Z1312" s="319" t="s">
        <v>1633</v>
      </c>
      <c r="AA1312" s="319" t="s">
        <v>1874</v>
      </c>
      <c r="AB1312" s="319" t="s">
        <v>1633</v>
      </c>
      <c r="AC1312" s="320">
        <v>45681</v>
      </c>
      <c r="AD1312" s="319"/>
      <c r="AE1312" s="319"/>
      <c r="AF1312" s="319" t="s">
        <v>1633</v>
      </c>
      <c r="AG1312" s="319" t="s">
        <v>1633</v>
      </c>
      <c r="AH1312" s="319" t="s">
        <v>4409</v>
      </c>
      <c r="AI1312" s="319" t="s">
        <v>4417</v>
      </c>
      <c r="AJ1312" s="325">
        <v>0</v>
      </c>
      <c r="AK1312" s="319" t="s">
        <v>1633</v>
      </c>
      <c r="AL1312" s="319" t="s">
        <v>1633</v>
      </c>
      <c r="AM1312" s="319" t="s">
        <v>1633</v>
      </c>
      <c r="AN1312" s="319" t="s">
        <v>1633</v>
      </c>
      <c r="AO1312" s="319" t="s">
        <v>1633</v>
      </c>
      <c r="AP1312" s="183" t="s">
        <v>1880</v>
      </c>
      <c r="AQ1312" s="319" t="s">
        <v>1633</v>
      </c>
      <c r="AR1312" s="183" t="s">
        <v>1881</v>
      </c>
      <c r="AS1312" s="183" t="s">
        <v>448</v>
      </c>
      <c r="AT1312" s="183" t="s">
        <v>1817</v>
      </c>
      <c r="AU1312" s="183" t="str">
        <f t="shared" si="40"/>
        <v>SSC</v>
      </c>
      <c r="AV1312" s="324">
        <f t="shared" si="41"/>
        <v>-30697</v>
      </c>
    </row>
    <row r="1313" spans="1:48" x14ac:dyDescent="0.25">
      <c r="A1313" s="319" t="s">
        <v>1867</v>
      </c>
      <c r="B1313" s="319" t="s">
        <v>1823</v>
      </c>
      <c r="C1313" s="319" t="s">
        <v>1868</v>
      </c>
      <c r="D1313" s="319" t="s">
        <v>1882</v>
      </c>
      <c r="E1313" s="320">
        <v>45693</v>
      </c>
      <c r="F1313" s="319" t="s">
        <v>2150</v>
      </c>
      <c r="G1313" s="319" t="s">
        <v>1884</v>
      </c>
      <c r="H1313" s="319" t="s">
        <v>1581</v>
      </c>
      <c r="I1313" s="319" t="s">
        <v>2151</v>
      </c>
      <c r="J1313" s="319" t="s">
        <v>1633</v>
      </c>
      <c r="K1313" s="319" t="s">
        <v>1373</v>
      </c>
      <c r="L1313" s="320">
        <v>45693</v>
      </c>
      <c r="M1313" s="319" t="s">
        <v>1886</v>
      </c>
      <c r="N1313" s="319" t="s">
        <v>1948</v>
      </c>
      <c r="O1313" s="320"/>
      <c r="P1313" s="319" t="s">
        <v>4416</v>
      </c>
      <c r="Q1313" s="319" t="s">
        <v>1534</v>
      </c>
      <c r="R1313" s="322">
        <v>869193</v>
      </c>
      <c r="S1313" s="319" t="s">
        <v>89</v>
      </c>
      <c r="T1313" s="321">
        <v>53.37</v>
      </c>
      <c r="U1313" s="319" t="s">
        <v>338</v>
      </c>
      <c r="V1313" s="319" t="s">
        <v>339</v>
      </c>
      <c r="W1313" s="319" t="s">
        <v>2152</v>
      </c>
      <c r="X1313" s="319" t="s">
        <v>1633</v>
      </c>
      <c r="Y1313" s="319" t="s">
        <v>1633</v>
      </c>
      <c r="Z1313" s="319" t="s">
        <v>1633</v>
      </c>
      <c r="AA1313" s="319" t="s">
        <v>1874</v>
      </c>
      <c r="AB1313" s="319" t="s">
        <v>1633</v>
      </c>
      <c r="AC1313" s="320">
        <v>45693</v>
      </c>
      <c r="AD1313" s="319"/>
      <c r="AE1313" s="319"/>
      <c r="AF1313" s="319" t="s">
        <v>1633</v>
      </c>
      <c r="AG1313" s="319" t="s">
        <v>1633</v>
      </c>
      <c r="AH1313" s="319" t="s">
        <v>4409</v>
      </c>
      <c r="AI1313" s="319" t="s">
        <v>4417</v>
      </c>
      <c r="AJ1313" s="325">
        <v>0</v>
      </c>
      <c r="AK1313" s="319" t="s">
        <v>1633</v>
      </c>
      <c r="AL1313" s="319" t="s">
        <v>1633</v>
      </c>
      <c r="AM1313" s="319" t="s">
        <v>1633</v>
      </c>
      <c r="AN1313" s="319" t="s">
        <v>1633</v>
      </c>
      <c r="AO1313" s="319" t="s">
        <v>1633</v>
      </c>
      <c r="AP1313" s="183" t="s">
        <v>1880</v>
      </c>
      <c r="AQ1313" s="183" t="s">
        <v>2113</v>
      </c>
      <c r="AS1313" s="183" t="s">
        <v>1636</v>
      </c>
      <c r="AT1313" s="183" t="s">
        <v>1817</v>
      </c>
      <c r="AU1313" s="183" t="str">
        <f t="shared" si="40"/>
        <v>SSC</v>
      </c>
      <c r="AV1313" s="324">
        <f t="shared" si="41"/>
        <v>869193</v>
      </c>
    </row>
    <row r="1314" spans="1:48" x14ac:dyDescent="0.25">
      <c r="A1314" s="319" t="s">
        <v>1867</v>
      </c>
      <c r="B1314" s="319" t="s">
        <v>1823</v>
      </c>
      <c r="C1314" s="319" t="s">
        <v>1868</v>
      </c>
      <c r="D1314" s="319" t="s">
        <v>2153</v>
      </c>
      <c r="E1314" s="320">
        <v>45693</v>
      </c>
      <c r="F1314" s="319" t="s">
        <v>2150</v>
      </c>
      <c r="G1314" s="319" t="s">
        <v>1884</v>
      </c>
      <c r="H1314" s="319" t="s">
        <v>1581</v>
      </c>
      <c r="I1314" s="319" t="s">
        <v>2152</v>
      </c>
      <c r="J1314" s="319" t="s">
        <v>1633</v>
      </c>
      <c r="K1314" s="319" t="s">
        <v>1373</v>
      </c>
      <c r="L1314" s="320">
        <v>45693</v>
      </c>
      <c r="M1314" s="319" t="s">
        <v>1886</v>
      </c>
      <c r="N1314" s="319" t="s">
        <v>1948</v>
      </c>
      <c r="O1314" s="320"/>
      <c r="P1314" s="319" t="s">
        <v>4416</v>
      </c>
      <c r="Q1314" s="319" t="s">
        <v>1534</v>
      </c>
      <c r="R1314" s="322">
        <v>-869193</v>
      </c>
      <c r="S1314" s="319" t="s">
        <v>89</v>
      </c>
      <c r="T1314" s="321">
        <v>-53.37</v>
      </c>
      <c r="U1314" s="319" t="s">
        <v>338</v>
      </c>
      <c r="V1314" s="319" t="s">
        <v>339</v>
      </c>
      <c r="W1314" s="319" t="s">
        <v>2151</v>
      </c>
      <c r="X1314" s="319" t="s">
        <v>1633</v>
      </c>
      <c r="Y1314" s="319" t="s">
        <v>1633</v>
      </c>
      <c r="Z1314" s="319" t="s">
        <v>1633</v>
      </c>
      <c r="AA1314" s="319" t="s">
        <v>1874</v>
      </c>
      <c r="AB1314" s="319" t="s">
        <v>1633</v>
      </c>
      <c r="AC1314" s="320">
        <v>45693</v>
      </c>
      <c r="AD1314" s="319"/>
      <c r="AE1314" s="319"/>
      <c r="AF1314" s="319" t="s">
        <v>1633</v>
      </c>
      <c r="AG1314" s="319" t="s">
        <v>1633</v>
      </c>
      <c r="AH1314" s="319" t="s">
        <v>4409</v>
      </c>
      <c r="AI1314" s="319" t="s">
        <v>4417</v>
      </c>
      <c r="AJ1314" s="325">
        <v>0</v>
      </c>
      <c r="AK1314" s="319" t="s">
        <v>1633</v>
      </c>
      <c r="AL1314" s="319" t="s">
        <v>1633</v>
      </c>
      <c r="AM1314" s="319" t="s">
        <v>1633</v>
      </c>
      <c r="AN1314" s="319" t="s">
        <v>1633</v>
      </c>
      <c r="AO1314" s="319" t="s">
        <v>1633</v>
      </c>
      <c r="AP1314" s="183" t="s">
        <v>1880</v>
      </c>
      <c r="AQ1314" s="183" t="s">
        <v>2113</v>
      </c>
      <c r="AS1314" s="183" t="s">
        <v>1636</v>
      </c>
      <c r="AT1314" s="183" t="s">
        <v>1817</v>
      </c>
      <c r="AU1314" s="183" t="str">
        <f t="shared" si="40"/>
        <v>SSC</v>
      </c>
      <c r="AV1314" s="324">
        <f t="shared" si="41"/>
        <v>-869193</v>
      </c>
    </row>
    <row r="1315" spans="1:48" x14ac:dyDescent="0.25">
      <c r="A1315" s="319" t="s">
        <v>1867</v>
      </c>
      <c r="B1315" s="319" t="s">
        <v>1823</v>
      </c>
      <c r="C1315" s="319" t="s">
        <v>1868</v>
      </c>
      <c r="D1315" s="319" t="s">
        <v>1882</v>
      </c>
      <c r="E1315" s="320">
        <v>45693</v>
      </c>
      <c r="F1315" s="319" t="s">
        <v>2150</v>
      </c>
      <c r="G1315" s="319" t="s">
        <v>1884</v>
      </c>
      <c r="H1315" s="319" t="s">
        <v>1581</v>
      </c>
      <c r="I1315" s="319" t="s">
        <v>2154</v>
      </c>
      <c r="J1315" s="319" t="s">
        <v>1633</v>
      </c>
      <c r="K1315" s="319" t="s">
        <v>1373</v>
      </c>
      <c r="L1315" s="320">
        <v>45693</v>
      </c>
      <c r="M1315" s="319" t="s">
        <v>1886</v>
      </c>
      <c r="N1315" s="319" t="s">
        <v>1948</v>
      </c>
      <c r="O1315" s="320"/>
      <c r="P1315" s="319" t="s">
        <v>4416</v>
      </c>
      <c r="Q1315" s="319" t="s">
        <v>1534</v>
      </c>
      <c r="R1315" s="322">
        <v>869193</v>
      </c>
      <c r="S1315" s="319" t="s">
        <v>89</v>
      </c>
      <c r="T1315" s="321">
        <v>53.37</v>
      </c>
      <c r="U1315" s="319" t="s">
        <v>338</v>
      </c>
      <c r="V1315" s="319" t="s">
        <v>339</v>
      </c>
      <c r="W1315" s="319" t="s">
        <v>1633</v>
      </c>
      <c r="X1315" s="319" t="s">
        <v>1633</v>
      </c>
      <c r="Y1315" s="319" t="s">
        <v>1633</v>
      </c>
      <c r="Z1315" s="319" t="s">
        <v>1633</v>
      </c>
      <c r="AA1315" s="319" t="s">
        <v>1874</v>
      </c>
      <c r="AB1315" s="319" t="s">
        <v>1633</v>
      </c>
      <c r="AC1315" s="320">
        <v>45693</v>
      </c>
      <c r="AD1315" s="319"/>
      <c r="AE1315" s="319"/>
      <c r="AF1315" s="319" t="s">
        <v>1633</v>
      </c>
      <c r="AG1315" s="319" t="s">
        <v>1633</v>
      </c>
      <c r="AH1315" s="319" t="s">
        <v>4409</v>
      </c>
      <c r="AI1315" s="319" t="s">
        <v>4417</v>
      </c>
      <c r="AJ1315" s="325">
        <v>0</v>
      </c>
      <c r="AK1315" s="319" t="s">
        <v>1633</v>
      </c>
      <c r="AL1315" s="319" t="s">
        <v>1633</v>
      </c>
      <c r="AM1315" s="319" t="s">
        <v>1633</v>
      </c>
      <c r="AN1315" s="319" t="s">
        <v>1633</v>
      </c>
      <c r="AO1315" s="319" t="s">
        <v>1633</v>
      </c>
      <c r="AP1315" s="183" t="s">
        <v>1880</v>
      </c>
      <c r="AQ1315" s="183" t="s">
        <v>2113</v>
      </c>
      <c r="AS1315" s="183" t="s">
        <v>1636</v>
      </c>
      <c r="AT1315" s="183" t="s">
        <v>1817</v>
      </c>
      <c r="AU1315" s="183" t="str">
        <f t="shared" si="40"/>
        <v>SSC</v>
      </c>
      <c r="AV1315" s="324">
        <f t="shared" si="41"/>
        <v>869193</v>
      </c>
    </row>
    <row r="1316" spans="1:48" x14ac:dyDescent="0.25">
      <c r="A1316" s="319" t="s">
        <v>1867</v>
      </c>
      <c r="B1316" s="319" t="s">
        <v>1823</v>
      </c>
      <c r="C1316" s="319" t="s">
        <v>1868</v>
      </c>
      <c r="D1316" s="319" t="s">
        <v>1882</v>
      </c>
      <c r="E1316" s="320">
        <v>45714</v>
      </c>
      <c r="F1316" s="319" t="s">
        <v>2324</v>
      </c>
      <c r="G1316" s="319" t="s">
        <v>1884</v>
      </c>
      <c r="H1316" s="319" t="s">
        <v>1581</v>
      </c>
      <c r="I1316" s="319" t="s">
        <v>2325</v>
      </c>
      <c r="J1316" s="319" t="s">
        <v>1633</v>
      </c>
      <c r="K1316" s="319" t="s">
        <v>1373</v>
      </c>
      <c r="L1316" s="320">
        <v>45714</v>
      </c>
      <c r="M1316" s="319" t="s">
        <v>1886</v>
      </c>
      <c r="N1316" s="319" t="s">
        <v>2326</v>
      </c>
      <c r="O1316" s="320"/>
      <c r="P1316" s="319" t="s">
        <v>4416</v>
      </c>
      <c r="Q1316" s="319" t="s">
        <v>1534</v>
      </c>
      <c r="R1316" s="322">
        <v>1785320</v>
      </c>
      <c r="S1316" s="319" t="s">
        <v>89</v>
      </c>
      <c r="T1316" s="321">
        <v>109.55</v>
      </c>
      <c r="U1316" s="319" t="s">
        <v>338</v>
      </c>
      <c r="V1316" s="319" t="s">
        <v>339</v>
      </c>
      <c r="W1316" s="319" t="s">
        <v>1633</v>
      </c>
      <c r="X1316" s="319" t="s">
        <v>1633</v>
      </c>
      <c r="Y1316" s="319" t="s">
        <v>1633</v>
      </c>
      <c r="Z1316" s="319" t="s">
        <v>1633</v>
      </c>
      <c r="AA1316" s="319" t="s">
        <v>1874</v>
      </c>
      <c r="AB1316" s="319" t="s">
        <v>1633</v>
      </c>
      <c r="AC1316" s="320">
        <v>45714</v>
      </c>
      <c r="AD1316" s="319"/>
      <c r="AE1316" s="319"/>
      <c r="AF1316" s="319" t="s">
        <v>1633</v>
      </c>
      <c r="AG1316" s="319" t="s">
        <v>1633</v>
      </c>
      <c r="AH1316" s="319" t="s">
        <v>4409</v>
      </c>
      <c r="AI1316" s="319" t="s">
        <v>4417</v>
      </c>
      <c r="AJ1316" s="325">
        <v>0</v>
      </c>
      <c r="AK1316" s="319" t="s">
        <v>1633</v>
      </c>
      <c r="AL1316" s="319" t="s">
        <v>1633</v>
      </c>
      <c r="AM1316" s="319" t="s">
        <v>1633</v>
      </c>
      <c r="AN1316" s="319" t="s">
        <v>1633</v>
      </c>
      <c r="AO1316" s="319" t="s">
        <v>1633</v>
      </c>
      <c r="AP1316" s="183" t="s">
        <v>1880</v>
      </c>
      <c r="AQ1316" s="183" t="s">
        <v>2113</v>
      </c>
      <c r="AS1316" s="183" t="s">
        <v>1636</v>
      </c>
      <c r="AT1316" s="183" t="s">
        <v>1817</v>
      </c>
      <c r="AU1316" s="183" t="str">
        <f t="shared" si="40"/>
        <v>SSC</v>
      </c>
      <c r="AV1316" s="324">
        <f t="shared" si="41"/>
        <v>1785320</v>
      </c>
    </row>
    <row r="1317" spans="1:48" x14ac:dyDescent="0.25">
      <c r="A1317" s="319" t="s">
        <v>1867</v>
      </c>
      <c r="B1317" s="319" t="s">
        <v>1823</v>
      </c>
      <c r="C1317" s="319" t="s">
        <v>1868</v>
      </c>
      <c r="D1317" s="319" t="s">
        <v>1869</v>
      </c>
      <c r="E1317" s="320">
        <v>45714</v>
      </c>
      <c r="F1317" s="319" t="s">
        <v>4420</v>
      </c>
      <c r="G1317" s="319" t="s">
        <v>1633</v>
      </c>
      <c r="H1317" s="319" t="s">
        <v>3295</v>
      </c>
      <c r="I1317" s="319" t="s">
        <v>4421</v>
      </c>
      <c r="J1317" s="319" t="s">
        <v>1633</v>
      </c>
      <c r="K1317" s="319" t="s">
        <v>1635</v>
      </c>
      <c r="L1317" s="320">
        <v>45714</v>
      </c>
      <c r="M1317" s="319" t="s">
        <v>2329</v>
      </c>
      <c r="N1317" s="319" t="s">
        <v>1633</v>
      </c>
      <c r="O1317" s="320"/>
      <c r="P1317" s="319" t="s">
        <v>4416</v>
      </c>
      <c r="Q1317" s="319" t="s">
        <v>89</v>
      </c>
      <c r="R1317" s="321">
        <v>333.42</v>
      </c>
      <c r="S1317" s="319" t="s">
        <v>89</v>
      </c>
      <c r="T1317" s="321">
        <v>333.42</v>
      </c>
      <c r="U1317" s="319" t="s">
        <v>338</v>
      </c>
      <c r="V1317" s="319" t="s">
        <v>339</v>
      </c>
      <c r="W1317" s="319" t="s">
        <v>1633</v>
      </c>
      <c r="X1317" s="319" t="s">
        <v>1633</v>
      </c>
      <c r="Y1317" s="319" t="s">
        <v>1633</v>
      </c>
      <c r="Z1317" s="319" t="s">
        <v>1633</v>
      </c>
      <c r="AA1317" s="319" t="s">
        <v>1874</v>
      </c>
      <c r="AB1317" s="319" t="s">
        <v>1633</v>
      </c>
      <c r="AC1317" s="320">
        <v>45714</v>
      </c>
      <c r="AD1317" s="319"/>
      <c r="AE1317" s="319"/>
      <c r="AF1317" s="319" t="s">
        <v>1633</v>
      </c>
      <c r="AG1317" s="319" t="s">
        <v>1633</v>
      </c>
      <c r="AH1317" s="319" t="s">
        <v>4409</v>
      </c>
      <c r="AI1317" s="319" t="s">
        <v>4417</v>
      </c>
      <c r="AJ1317" s="322">
        <v>2</v>
      </c>
      <c r="AK1317" s="319" t="s">
        <v>1709</v>
      </c>
      <c r="AL1317" s="323" t="s">
        <v>1877</v>
      </c>
      <c r="AM1317" s="319" t="s">
        <v>4422</v>
      </c>
      <c r="AN1317" s="319" t="s">
        <v>4423</v>
      </c>
      <c r="AO1317" s="319" t="s">
        <v>1633</v>
      </c>
      <c r="AP1317" s="183" t="s">
        <v>1880</v>
      </c>
      <c r="AQ1317" s="183" t="s">
        <v>2113</v>
      </c>
      <c r="AS1317" s="183" t="s">
        <v>1634</v>
      </c>
      <c r="AT1317" s="183" t="s">
        <v>1817</v>
      </c>
      <c r="AU1317" s="183" t="str">
        <f t="shared" ref="AU1317:AU1380" si="42">LEFT(V1317,3)</f>
        <v>SSC</v>
      </c>
      <c r="AV1317" s="324">
        <f t="shared" si="41"/>
        <v>5501430</v>
      </c>
    </row>
    <row r="1318" spans="1:48" x14ac:dyDescent="0.25">
      <c r="A1318" s="319" t="s">
        <v>1867</v>
      </c>
      <c r="B1318" s="319" t="s">
        <v>1823</v>
      </c>
      <c r="C1318" s="319" t="s">
        <v>1868</v>
      </c>
      <c r="D1318" s="319" t="s">
        <v>1893</v>
      </c>
      <c r="E1318" s="320">
        <v>45716</v>
      </c>
      <c r="F1318" s="319" t="s">
        <v>1928</v>
      </c>
      <c r="G1318" s="319" t="s">
        <v>1929</v>
      </c>
      <c r="H1318" s="319" t="s">
        <v>1579</v>
      </c>
      <c r="I1318" s="319" t="s">
        <v>2350</v>
      </c>
      <c r="J1318" s="319" t="s">
        <v>1633</v>
      </c>
      <c r="K1318" s="319" t="s">
        <v>1371</v>
      </c>
      <c r="L1318" s="320">
        <v>45716</v>
      </c>
      <c r="M1318" s="323" t="s">
        <v>1931</v>
      </c>
      <c r="N1318" s="323" t="s">
        <v>1931</v>
      </c>
      <c r="O1318" s="320"/>
      <c r="P1318" s="319" t="s">
        <v>4416</v>
      </c>
      <c r="Q1318" s="319" t="s">
        <v>89</v>
      </c>
      <c r="R1318" s="321">
        <v>100.53</v>
      </c>
      <c r="S1318" s="319" t="s">
        <v>89</v>
      </c>
      <c r="T1318" s="321">
        <v>100.53</v>
      </c>
      <c r="U1318" s="319" t="s">
        <v>338</v>
      </c>
      <c r="V1318" s="319" t="s">
        <v>339</v>
      </c>
      <c r="W1318" s="319" t="s">
        <v>1633</v>
      </c>
      <c r="X1318" s="319" t="s">
        <v>1633</v>
      </c>
      <c r="Y1318" s="319" t="s">
        <v>1633</v>
      </c>
      <c r="Z1318" s="319" t="s">
        <v>1633</v>
      </c>
      <c r="AA1318" s="319" t="s">
        <v>1874</v>
      </c>
      <c r="AB1318" s="319" t="s">
        <v>1633</v>
      </c>
      <c r="AC1318" s="320">
        <v>45714</v>
      </c>
      <c r="AD1318" s="319"/>
      <c r="AE1318" s="319"/>
      <c r="AF1318" s="319" t="s">
        <v>1633</v>
      </c>
      <c r="AG1318" s="319" t="s">
        <v>1633</v>
      </c>
      <c r="AH1318" s="319" t="s">
        <v>4409</v>
      </c>
      <c r="AI1318" s="319" t="s">
        <v>4417</v>
      </c>
      <c r="AJ1318" s="325">
        <v>0</v>
      </c>
      <c r="AK1318" s="319" t="s">
        <v>1633</v>
      </c>
      <c r="AL1318" s="319" t="s">
        <v>1633</v>
      </c>
      <c r="AM1318" s="319" t="s">
        <v>1633</v>
      </c>
      <c r="AN1318" s="319" t="s">
        <v>1633</v>
      </c>
      <c r="AO1318" s="319" t="s">
        <v>1633</v>
      </c>
      <c r="AP1318" s="183" t="s">
        <v>1880</v>
      </c>
      <c r="AQ1318" s="183" t="s">
        <v>2113</v>
      </c>
      <c r="AS1318" s="183" t="s">
        <v>1636</v>
      </c>
      <c r="AT1318" s="183" t="s">
        <v>1817</v>
      </c>
      <c r="AU1318" s="183" t="str">
        <f t="shared" si="42"/>
        <v>SSC</v>
      </c>
      <c r="AV1318" s="324">
        <f t="shared" si="41"/>
        <v>1658745</v>
      </c>
    </row>
    <row r="1319" spans="1:48" x14ac:dyDescent="0.25">
      <c r="A1319" s="319" t="s">
        <v>1867</v>
      </c>
      <c r="B1319" s="319" t="s">
        <v>1823</v>
      </c>
      <c r="C1319" s="319" t="s">
        <v>1868</v>
      </c>
      <c r="D1319" s="319" t="s">
        <v>1882</v>
      </c>
      <c r="E1319" s="320">
        <v>45714</v>
      </c>
      <c r="F1319" s="319" t="s">
        <v>2351</v>
      </c>
      <c r="G1319" s="319" t="s">
        <v>1884</v>
      </c>
      <c r="H1319" s="319" t="s">
        <v>1580</v>
      </c>
      <c r="I1319" s="319" t="s">
        <v>2352</v>
      </c>
      <c r="J1319" s="319" t="s">
        <v>1633</v>
      </c>
      <c r="K1319" s="319" t="s">
        <v>1372</v>
      </c>
      <c r="L1319" s="320">
        <v>45714</v>
      </c>
      <c r="M1319" s="319" t="s">
        <v>1886</v>
      </c>
      <c r="N1319" s="319" t="s">
        <v>1887</v>
      </c>
      <c r="O1319" s="320"/>
      <c r="P1319" s="319" t="s">
        <v>4416</v>
      </c>
      <c r="Q1319" s="319" t="s">
        <v>1534</v>
      </c>
      <c r="R1319" s="322">
        <v>630000</v>
      </c>
      <c r="S1319" s="319" t="s">
        <v>89</v>
      </c>
      <c r="T1319" s="321">
        <v>38.659999999999997</v>
      </c>
      <c r="U1319" s="319" t="s">
        <v>338</v>
      </c>
      <c r="V1319" s="319" t="s">
        <v>339</v>
      </c>
      <c r="W1319" s="319" t="s">
        <v>1633</v>
      </c>
      <c r="X1319" s="319" t="s">
        <v>1633</v>
      </c>
      <c r="Y1319" s="319" t="s">
        <v>1633</v>
      </c>
      <c r="Z1319" s="319" t="s">
        <v>1633</v>
      </c>
      <c r="AA1319" s="319" t="s">
        <v>1874</v>
      </c>
      <c r="AB1319" s="319" t="s">
        <v>1633</v>
      </c>
      <c r="AC1319" s="320">
        <v>45714</v>
      </c>
      <c r="AD1319" s="319"/>
      <c r="AE1319" s="319"/>
      <c r="AF1319" s="319" t="s">
        <v>1633</v>
      </c>
      <c r="AG1319" s="319" t="s">
        <v>1633</v>
      </c>
      <c r="AH1319" s="319" t="s">
        <v>4409</v>
      </c>
      <c r="AI1319" s="319" t="s">
        <v>4417</v>
      </c>
      <c r="AJ1319" s="325">
        <v>0</v>
      </c>
      <c r="AK1319" s="319" t="s">
        <v>1633</v>
      </c>
      <c r="AL1319" s="319" t="s">
        <v>1633</v>
      </c>
      <c r="AM1319" s="319" t="s">
        <v>1633</v>
      </c>
      <c r="AN1319" s="319" t="s">
        <v>1633</v>
      </c>
      <c r="AO1319" s="319" t="s">
        <v>1633</v>
      </c>
      <c r="AP1319" s="183" t="s">
        <v>1880</v>
      </c>
      <c r="AQ1319" s="183" t="s">
        <v>2113</v>
      </c>
      <c r="AS1319" s="183" t="s">
        <v>1636</v>
      </c>
      <c r="AT1319" s="183" t="s">
        <v>1817</v>
      </c>
      <c r="AU1319" s="183" t="str">
        <f t="shared" si="42"/>
        <v>SSC</v>
      </c>
      <c r="AV1319" s="324">
        <f t="shared" si="41"/>
        <v>630000</v>
      </c>
    </row>
    <row r="1320" spans="1:48" x14ac:dyDescent="0.25">
      <c r="A1320" s="319" t="s">
        <v>1867</v>
      </c>
      <c r="B1320" s="319" t="s">
        <v>1823</v>
      </c>
      <c r="C1320" s="319" t="s">
        <v>1868</v>
      </c>
      <c r="D1320" s="319" t="s">
        <v>1882</v>
      </c>
      <c r="E1320" s="320">
        <v>45714</v>
      </c>
      <c r="F1320" s="319" t="s">
        <v>2351</v>
      </c>
      <c r="G1320" s="319" t="s">
        <v>1884</v>
      </c>
      <c r="H1320" s="319" t="s">
        <v>1577</v>
      </c>
      <c r="I1320" s="319" t="s">
        <v>2352</v>
      </c>
      <c r="J1320" s="319" t="s">
        <v>1633</v>
      </c>
      <c r="K1320" s="319" t="s">
        <v>1369</v>
      </c>
      <c r="L1320" s="320">
        <v>45714</v>
      </c>
      <c r="M1320" s="319" t="s">
        <v>1886</v>
      </c>
      <c r="N1320" s="319" t="s">
        <v>1887</v>
      </c>
      <c r="O1320" s="320"/>
      <c r="P1320" s="319" t="s">
        <v>4416</v>
      </c>
      <c r="Q1320" s="319" t="s">
        <v>1534</v>
      </c>
      <c r="R1320" s="322">
        <v>17230437</v>
      </c>
      <c r="S1320" s="319" t="s">
        <v>89</v>
      </c>
      <c r="T1320" s="321">
        <v>1057.27</v>
      </c>
      <c r="U1320" s="319" t="s">
        <v>338</v>
      </c>
      <c r="V1320" s="319" t="s">
        <v>339</v>
      </c>
      <c r="W1320" s="319" t="s">
        <v>1633</v>
      </c>
      <c r="X1320" s="319" t="s">
        <v>1633</v>
      </c>
      <c r="Y1320" s="319" t="s">
        <v>1633</v>
      </c>
      <c r="Z1320" s="319" t="s">
        <v>1633</v>
      </c>
      <c r="AA1320" s="319" t="s">
        <v>1874</v>
      </c>
      <c r="AB1320" s="319" t="s">
        <v>1633</v>
      </c>
      <c r="AC1320" s="320">
        <v>45714</v>
      </c>
      <c r="AD1320" s="319"/>
      <c r="AE1320" s="319"/>
      <c r="AF1320" s="319" t="s">
        <v>1633</v>
      </c>
      <c r="AG1320" s="319" t="s">
        <v>1633</v>
      </c>
      <c r="AH1320" s="319" t="s">
        <v>4409</v>
      </c>
      <c r="AI1320" s="319" t="s">
        <v>4417</v>
      </c>
      <c r="AJ1320" s="325">
        <v>0</v>
      </c>
      <c r="AK1320" s="319" t="s">
        <v>1633</v>
      </c>
      <c r="AL1320" s="319" t="s">
        <v>1633</v>
      </c>
      <c r="AM1320" s="319" t="s">
        <v>1633</v>
      </c>
      <c r="AN1320" s="319" t="s">
        <v>1633</v>
      </c>
      <c r="AO1320" s="319" t="s">
        <v>1633</v>
      </c>
      <c r="AP1320" s="183" t="s">
        <v>1880</v>
      </c>
      <c r="AQ1320" s="183" t="s">
        <v>2113</v>
      </c>
      <c r="AS1320" s="183" t="s">
        <v>1636</v>
      </c>
      <c r="AT1320" s="183" t="s">
        <v>1817</v>
      </c>
      <c r="AU1320" s="183" t="str">
        <f t="shared" si="42"/>
        <v>SSC</v>
      </c>
      <c r="AV1320" s="324">
        <f t="shared" si="41"/>
        <v>17230437</v>
      </c>
    </row>
    <row r="1321" spans="1:48" x14ac:dyDescent="0.25">
      <c r="A1321" s="319" t="s">
        <v>1867</v>
      </c>
      <c r="B1321" s="319" t="s">
        <v>1823</v>
      </c>
      <c r="C1321" s="319" t="s">
        <v>1868</v>
      </c>
      <c r="D1321" s="319" t="s">
        <v>1882</v>
      </c>
      <c r="E1321" s="320">
        <v>45714</v>
      </c>
      <c r="F1321" s="319" t="s">
        <v>2351</v>
      </c>
      <c r="G1321" s="319" t="s">
        <v>1884</v>
      </c>
      <c r="H1321" s="319" t="s">
        <v>1582</v>
      </c>
      <c r="I1321" s="319" t="s">
        <v>2352</v>
      </c>
      <c r="J1321" s="319" t="s">
        <v>1633</v>
      </c>
      <c r="K1321" s="319" t="s">
        <v>1374</v>
      </c>
      <c r="L1321" s="320">
        <v>45714</v>
      </c>
      <c r="M1321" s="319" t="s">
        <v>1886</v>
      </c>
      <c r="N1321" s="319" t="s">
        <v>1887</v>
      </c>
      <c r="O1321" s="320"/>
      <c r="P1321" s="319" t="s">
        <v>4416</v>
      </c>
      <c r="Q1321" s="319" t="s">
        <v>1534</v>
      </c>
      <c r="R1321" s="322">
        <v>1032450</v>
      </c>
      <c r="S1321" s="319" t="s">
        <v>89</v>
      </c>
      <c r="T1321" s="321">
        <v>63.35</v>
      </c>
      <c r="U1321" s="319" t="s">
        <v>338</v>
      </c>
      <c r="V1321" s="319" t="s">
        <v>339</v>
      </c>
      <c r="W1321" s="319" t="s">
        <v>1633</v>
      </c>
      <c r="X1321" s="319" t="s">
        <v>1633</v>
      </c>
      <c r="Y1321" s="319" t="s">
        <v>1633</v>
      </c>
      <c r="Z1321" s="319" t="s">
        <v>1633</v>
      </c>
      <c r="AA1321" s="319" t="s">
        <v>1874</v>
      </c>
      <c r="AB1321" s="319" t="s">
        <v>1633</v>
      </c>
      <c r="AC1321" s="320">
        <v>45714</v>
      </c>
      <c r="AD1321" s="319"/>
      <c r="AE1321" s="319"/>
      <c r="AF1321" s="319" t="s">
        <v>1633</v>
      </c>
      <c r="AG1321" s="319" t="s">
        <v>1633</v>
      </c>
      <c r="AH1321" s="319" t="s">
        <v>4409</v>
      </c>
      <c r="AI1321" s="319" t="s">
        <v>4417</v>
      </c>
      <c r="AJ1321" s="325">
        <v>0</v>
      </c>
      <c r="AK1321" s="319" t="s">
        <v>1633</v>
      </c>
      <c r="AL1321" s="319" t="s">
        <v>1633</v>
      </c>
      <c r="AM1321" s="319" t="s">
        <v>1633</v>
      </c>
      <c r="AN1321" s="319" t="s">
        <v>1633</v>
      </c>
      <c r="AO1321" s="319" t="s">
        <v>1633</v>
      </c>
      <c r="AP1321" s="183" t="s">
        <v>1880</v>
      </c>
      <c r="AQ1321" s="183" t="s">
        <v>2113</v>
      </c>
      <c r="AS1321" s="183" t="s">
        <v>1640</v>
      </c>
      <c r="AT1321" s="183" t="s">
        <v>1817</v>
      </c>
      <c r="AU1321" s="183" t="str">
        <f t="shared" si="42"/>
        <v>SSC</v>
      </c>
      <c r="AV1321" s="324">
        <f t="shared" si="41"/>
        <v>1032450</v>
      </c>
    </row>
    <row r="1322" spans="1:48" x14ac:dyDescent="0.25">
      <c r="A1322" s="319" t="s">
        <v>1867</v>
      </c>
      <c r="B1322" s="319" t="s">
        <v>1823</v>
      </c>
      <c r="C1322" s="319" t="s">
        <v>1868</v>
      </c>
      <c r="D1322" s="319" t="s">
        <v>1893</v>
      </c>
      <c r="E1322" s="320">
        <v>45716</v>
      </c>
      <c r="F1322" s="319" t="s">
        <v>1894</v>
      </c>
      <c r="G1322" s="319" t="s">
        <v>1895</v>
      </c>
      <c r="H1322" s="319" t="s">
        <v>1585</v>
      </c>
      <c r="I1322" s="319" t="s">
        <v>2356</v>
      </c>
      <c r="J1322" s="319" t="s">
        <v>1633</v>
      </c>
      <c r="K1322" s="319" t="s">
        <v>1376</v>
      </c>
      <c r="L1322" s="320">
        <v>45716</v>
      </c>
      <c r="M1322" s="319" t="s">
        <v>1897</v>
      </c>
      <c r="N1322" s="319" t="s">
        <v>1898</v>
      </c>
      <c r="O1322" s="320"/>
      <c r="P1322" s="319" t="s">
        <v>4416</v>
      </c>
      <c r="Q1322" s="319" t="s">
        <v>1534</v>
      </c>
      <c r="R1322" s="322">
        <v>7308676</v>
      </c>
      <c r="S1322" s="319" t="s">
        <v>89</v>
      </c>
      <c r="T1322" s="321">
        <v>471.53</v>
      </c>
      <c r="U1322" s="319" t="s">
        <v>338</v>
      </c>
      <c r="V1322" s="319" t="s">
        <v>339</v>
      </c>
      <c r="W1322" s="319" t="s">
        <v>1633</v>
      </c>
      <c r="X1322" s="319" t="s">
        <v>1633</v>
      </c>
      <c r="Y1322" s="319" t="s">
        <v>1633</v>
      </c>
      <c r="Z1322" s="319" t="s">
        <v>1633</v>
      </c>
      <c r="AA1322" s="319" t="s">
        <v>1874</v>
      </c>
      <c r="AB1322" s="319" t="s">
        <v>1633</v>
      </c>
      <c r="AC1322" s="320">
        <v>45714</v>
      </c>
      <c r="AD1322" s="319"/>
      <c r="AE1322" s="319"/>
      <c r="AF1322" s="319" t="s">
        <v>1633</v>
      </c>
      <c r="AG1322" s="319" t="s">
        <v>1633</v>
      </c>
      <c r="AH1322" s="319" t="s">
        <v>4409</v>
      </c>
      <c r="AI1322" s="319" t="s">
        <v>4417</v>
      </c>
      <c r="AJ1322" s="325">
        <v>0</v>
      </c>
      <c r="AK1322" s="319" t="s">
        <v>1633</v>
      </c>
      <c r="AL1322" s="319" t="s">
        <v>1633</v>
      </c>
      <c r="AM1322" s="319" t="s">
        <v>1633</v>
      </c>
      <c r="AN1322" s="319" t="s">
        <v>1633</v>
      </c>
      <c r="AO1322" s="319" t="s">
        <v>1633</v>
      </c>
      <c r="AP1322" s="183" t="s">
        <v>1880</v>
      </c>
      <c r="AQ1322" s="183" t="s">
        <v>2113</v>
      </c>
      <c r="AS1322" s="183" t="s">
        <v>1636</v>
      </c>
      <c r="AT1322" s="183" t="s">
        <v>1817</v>
      </c>
      <c r="AU1322" s="183" t="str">
        <f t="shared" si="42"/>
        <v>SSC</v>
      </c>
      <c r="AV1322" s="324">
        <f t="shared" si="41"/>
        <v>7308676</v>
      </c>
    </row>
    <row r="1323" spans="1:48" x14ac:dyDescent="0.25">
      <c r="A1323" s="319" t="s">
        <v>1867</v>
      </c>
      <c r="B1323" s="319" t="s">
        <v>1823</v>
      </c>
      <c r="C1323" s="319" t="s">
        <v>1868</v>
      </c>
      <c r="D1323" s="319" t="s">
        <v>1893</v>
      </c>
      <c r="E1323" s="320">
        <v>45716</v>
      </c>
      <c r="F1323" s="319" t="s">
        <v>2357</v>
      </c>
      <c r="G1323" s="319" t="s">
        <v>1918</v>
      </c>
      <c r="H1323" s="319" t="s">
        <v>1588</v>
      </c>
      <c r="I1323" s="319" t="s">
        <v>2358</v>
      </c>
      <c r="J1323" s="319" t="s">
        <v>1633</v>
      </c>
      <c r="K1323" s="319" t="s">
        <v>1638</v>
      </c>
      <c r="L1323" s="320">
        <v>45716</v>
      </c>
      <c r="M1323" s="319" t="s">
        <v>2359</v>
      </c>
      <c r="N1323" s="319" t="s">
        <v>1633</v>
      </c>
      <c r="O1323" s="320"/>
      <c r="P1323" s="319" t="s">
        <v>4416</v>
      </c>
      <c r="Q1323" s="319" t="s">
        <v>1534</v>
      </c>
      <c r="R1323" s="322">
        <v>2078093</v>
      </c>
      <c r="S1323" s="319" t="s">
        <v>89</v>
      </c>
      <c r="T1323" s="321">
        <v>127.81</v>
      </c>
      <c r="U1323" s="319" t="s">
        <v>338</v>
      </c>
      <c r="V1323" s="319" t="s">
        <v>339</v>
      </c>
      <c r="W1323" s="319" t="s">
        <v>1633</v>
      </c>
      <c r="X1323" s="319" t="s">
        <v>1633</v>
      </c>
      <c r="Y1323" s="319" t="s">
        <v>1633</v>
      </c>
      <c r="Z1323" s="319" t="s">
        <v>1633</v>
      </c>
      <c r="AA1323" s="319" t="s">
        <v>1874</v>
      </c>
      <c r="AB1323" s="319" t="s">
        <v>1633</v>
      </c>
      <c r="AC1323" s="320">
        <v>45714</v>
      </c>
      <c r="AD1323" s="319"/>
      <c r="AE1323" s="319"/>
      <c r="AF1323" s="319" t="s">
        <v>1633</v>
      </c>
      <c r="AG1323" s="319" t="s">
        <v>1633</v>
      </c>
      <c r="AH1323" s="319" t="s">
        <v>4409</v>
      </c>
      <c r="AI1323" s="319" t="s">
        <v>4417</v>
      </c>
      <c r="AJ1323" s="325">
        <v>0</v>
      </c>
      <c r="AK1323" s="319" t="s">
        <v>1633</v>
      </c>
      <c r="AL1323" s="319" t="s">
        <v>1633</v>
      </c>
      <c r="AM1323" s="319" t="s">
        <v>1633</v>
      </c>
      <c r="AN1323" s="319" t="s">
        <v>1633</v>
      </c>
      <c r="AO1323" s="319" t="s">
        <v>1633</v>
      </c>
      <c r="AP1323" s="183" t="s">
        <v>1880</v>
      </c>
      <c r="AQ1323" s="183" t="s">
        <v>2113</v>
      </c>
      <c r="AS1323" s="183" t="s">
        <v>1636</v>
      </c>
      <c r="AT1323" s="183" t="s">
        <v>1817</v>
      </c>
      <c r="AU1323" s="183" t="str">
        <f t="shared" si="42"/>
        <v>SSC</v>
      </c>
      <c r="AV1323" s="324">
        <f t="shared" si="41"/>
        <v>2078093</v>
      </c>
    </row>
    <row r="1324" spans="1:48" x14ac:dyDescent="0.25">
      <c r="A1324" s="319" t="s">
        <v>1867</v>
      </c>
      <c r="B1324" s="319" t="s">
        <v>1823</v>
      </c>
      <c r="C1324" s="319" t="s">
        <v>1868</v>
      </c>
      <c r="D1324" s="319" t="s">
        <v>1888</v>
      </c>
      <c r="E1324" s="320">
        <v>45716</v>
      </c>
      <c r="F1324" s="319" t="s">
        <v>4424</v>
      </c>
      <c r="G1324" s="319" t="s">
        <v>1633</v>
      </c>
      <c r="H1324" s="319" t="s">
        <v>3259</v>
      </c>
      <c r="I1324" s="319" t="s">
        <v>2395</v>
      </c>
      <c r="J1324" s="319" t="s">
        <v>1633</v>
      </c>
      <c r="K1324" s="319" t="s">
        <v>448</v>
      </c>
      <c r="L1324" s="320">
        <v>45716</v>
      </c>
      <c r="M1324" s="319" t="s">
        <v>2359</v>
      </c>
      <c r="N1324" s="319" t="s">
        <v>2396</v>
      </c>
      <c r="O1324" s="320"/>
      <c r="P1324" s="319" t="s">
        <v>4416</v>
      </c>
      <c r="Q1324" s="319" t="s">
        <v>1534</v>
      </c>
      <c r="R1324" s="322">
        <v>630092</v>
      </c>
      <c r="S1324" s="319" t="s">
        <v>89</v>
      </c>
      <c r="T1324" s="321">
        <v>38.659999999999997</v>
      </c>
      <c r="U1324" s="319" t="s">
        <v>338</v>
      </c>
      <c r="V1324" s="319" t="s">
        <v>339</v>
      </c>
      <c r="W1324" s="319" t="s">
        <v>1633</v>
      </c>
      <c r="X1324" s="319" t="s">
        <v>1633</v>
      </c>
      <c r="Y1324" s="319" t="s">
        <v>1633</v>
      </c>
      <c r="Z1324" s="319" t="s">
        <v>1633</v>
      </c>
      <c r="AA1324" s="319" t="s">
        <v>1874</v>
      </c>
      <c r="AB1324" s="319" t="s">
        <v>1633</v>
      </c>
      <c r="AC1324" s="320">
        <v>45719</v>
      </c>
      <c r="AD1324" s="319"/>
      <c r="AE1324" s="319"/>
      <c r="AF1324" s="319" t="s">
        <v>1633</v>
      </c>
      <c r="AG1324" s="319" t="s">
        <v>2397</v>
      </c>
      <c r="AH1324" s="319" t="s">
        <v>4409</v>
      </c>
      <c r="AI1324" s="319" t="s">
        <v>4417</v>
      </c>
      <c r="AJ1324" s="322">
        <v>1</v>
      </c>
      <c r="AK1324" s="319" t="s">
        <v>2398</v>
      </c>
      <c r="AL1324" s="323" t="s">
        <v>1877</v>
      </c>
      <c r="AM1324" s="319" t="s">
        <v>1633</v>
      </c>
      <c r="AN1324" s="319" t="s">
        <v>1633</v>
      </c>
      <c r="AO1324" s="319" t="s">
        <v>1633</v>
      </c>
      <c r="AP1324" s="183" t="s">
        <v>1880</v>
      </c>
      <c r="AQ1324" s="183" t="s">
        <v>2113</v>
      </c>
      <c r="AS1324" s="183" t="s">
        <v>448</v>
      </c>
      <c r="AT1324" s="183" t="s">
        <v>1817</v>
      </c>
      <c r="AU1324" s="183" t="str">
        <f t="shared" si="42"/>
        <v>SSC</v>
      </c>
      <c r="AV1324" s="324">
        <f t="shared" si="41"/>
        <v>630092</v>
      </c>
    </row>
    <row r="1325" spans="1:48" x14ac:dyDescent="0.25">
      <c r="A1325" s="319" t="s">
        <v>1867</v>
      </c>
      <c r="B1325" s="319" t="s">
        <v>1823</v>
      </c>
      <c r="C1325" s="319" t="s">
        <v>1868</v>
      </c>
      <c r="D1325" s="319" t="s">
        <v>1888</v>
      </c>
      <c r="E1325" s="320">
        <v>45716</v>
      </c>
      <c r="F1325" s="319" t="s">
        <v>4425</v>
      </c>
      <c r="G1325" s="319" t="s">
        <v>1633</v>
      </c>
      <c r="H1325" s="319" t="s">
        <v>3259</v>
      </c>
      <c r="I1325" s="319" t="s">
        <v>2400</v>
      </c>
      <c r="J1325" s="319" t="s">
        <v>1633</v>
      </c>
      <c r="K1325" s="319" t="s">
        <v>448</v>
      </c>
      <c r="L1325" s="320">
        <v>45716</v>
      </c>
      <c r="M1325" s="319" t="s">
        <v>2359</v>
      </c>
      <c r="N1325" s="319" t="s">
        <v>2396</v>
      </c>
      <c r="O1325" s="320"/>
      <c r="P1325" s="319" t="s">
        <v>4416</v>
      </c>
      <c r="Q1325" s="319" t="s">
        <v>1534</v>
      </c>
      <c r="R1325" s="322">
        <v>18903</v>
      </c>
      <c r="S1325" s="319" t="s">
        <v>89</v>
      </c>
      <c r="T1325" s="321">
        <v>1.1599999999999999</v>
      </c>
      <c r="U1325" s="319" t="s">
        <v>338</v>
      </c>
      <c r="V1325" s="319" t="s">
        <v>339</v>
      </c>
      <c r="W1325" s="319" t="s">
        <v>1633</v>
      </c>
      <c r="X1325" s="319" t="s">
        <v>1633</v>
      </c>
      <c r="Y1325" s="319" t="s">
        <v>1633</v>
      </c>
      <c r="Z1325" s="319" t="s">
        <v>1633</v>
      </c>
      <c r="AA1325" s="319" t="s">
        <v>1874</v>
      </c>
      <c r="AB1325" s="319" t="s">
        <v>1633</v>
      </c>
      <c r="AC1325" s="320">
        <v>45719</v>
      </c>
      <c r="AD1325" s="319"/>
      <c r="AE1325" s="319"/>
      <c r="AF1325" s="319" t="s">
        <v>1633</v>
      </c>
      <c r="AG1325" s="319" t="s">
        <v>2397</v>
      </c>
      <c r="AH1325" s="319" t="s">
        <v>4409</v>
      </c>
      <c r="AI1325" s="319" t="s">
        <v>4417</v>
      </c>
      <c r="AJ1325" s="322">
        <v>1</v>
      </c>
      <c r="AK1325" s="319" t="s">
        <v>2398</v>
      </c>
      <c r="AL1325" s="323" t="s">
        <v>1877</v>
      </c>
      <c r="AM1325" s="319" t="s">
        <v>1633</v>
      </c>
      <c r="AN1325" s="319" t="s">
        <v>1633</v>
      </c>
      <c r="AO1325" s="319" t="s">
        <v>1633</v>
      </c>
      <c r="AP1325" s="183" t="s">
        <v>1880</v>
      </c>
      <c r="AQ1325" s="183" t="s">
        <v>2113</v>
      </c>
      <c r="AS1325" s="183" t="s">
        <v>448</v>
      </c>
      <c r="AT1325" s="183" t="s">
        <v>1817</v>
      </c>
      <c r="AU1325" s="183" t="str">
        <f t="shared" si="42"/>
        <v>SSC</v>
      </c>
      <c r="AV1325" s="324">
        <f t="shared" si="41"/>
        <v>18903</v>
      </c>
    </row>
    <row r="1326" spans="1:48" x14ac:dyDescent="0.25">
      <c r="A1326" s="319" t="s">
        <v>1867</v>
      </c>
      <c r="B1326" s="319" t="s">
        <v>1823</v>
      </c>
      <c r="C1326" s="319" t="s">
        <v>1868</v>
      </c>
      <c r="D1326" s="319" t="s">
        <v>1888</v>
      </c>
      <c r="E1326" s="320">
        <v>45716</v>
      </c>
      <c r="F1326" s="319" t="s">
        <v>1633</v>
      </c>
      <c r="G1326" s="319" t="s">
        <v>1633</v>
      </c>
      <c r="H1326" s="319" t="s">
        <v>4426</v>
      </c>
      <c r="I1326" s="319" t="s">
        <v>4427</v>
      </c>
      <c r="J1326" s="319" t="s">
        <v>1633</v>
      </c>
      <c r="K1326" s="319" t="s">
        <v>628</v>
      </c>
      <c r="L1326" s="320">
        <v>45716</v>
      </c>
      <c r="M1326" s="319" t="s">
        <v>2359</v>
      </c>
      <c r="N1326" s="319" t="s">
        <v>4428</v>
      </c>
      <c r="O1326" s="320"/>
      <c r="P1326" s="319" t="s">
        <v>4416</v>
      </c>
      <c r="Q1326" s="319" t="s">
        <v>1534</v>
      </c>
      <c r="R1326" s="322">
        <v>5000000</v>
      </c>
      <c r="S1326" s="319" t="s">
        <v>89</v>
      </c>
      <c r="T1326" s="321">
        <v>306.8</v>
      </c>
      <c r="U1326" s="319" t="s">
        <v>338</v>
      </c>
      <c r="V1326" s="319" t="s">
        <v>339</v>
      </c>
      <c r="W1326" s="319" t="s">
        <v>1633</v>
      </c>
      <c r="X1326" s="319" t="s">
        <v>1633</v>
      </c>
      <c r="Y1326" s="319" t="s">
        <v>1633</v>
      </c>
      <c r="Z1326" s="319" t="s">
        <v>1633</v>
      </c>
      <c r="AA1326" s="319" t="s">
        <v>1874</v>
      </c>
      <c r="AB1326" s="319" t="s">
        <v>1633</v>
      </c>
      <c r="AC1326" s="320">
        <v>45719</v>
      </c>
      <c r="AD1326" s="319"/>
      <c r="AE1326" s="319"/>
      <c r="AF1326" s="319" t="s">
        <v>1633</v>
      </c>
      <c r="AG1326" s="319" t="s">
        <v>4429</v>
      </c>
      <c r="AH1326" s="319" t="s">
        <v>4409</v>
      </c>
      <c r="AI1326" s="319" t="s">
        <v>4417</v>
      </c>
      <c r="AJ1326" s="322">
        <v>20</v>
      </c>
      <c r="AK1326" s="319" t="s">
        <v>1709</v>
      </c>
      <c r="AL1326" s="323" t="s">
        <v>1877</v>
      </c>
      <c r="AM1326" s="319" t="s">
        <v>1633</v>
      </c>
      <c r="AN1326" s="319" t="s">
        <v>1633</v>
      </c>
      <c r="AO1326" s="319" t="s">
        <v>1633</v>
      </c>
      <c r="AP1326" s="183" t="s">
        <v>1880</v>
      </c>
      <c r="AQ1326" s="183" t="s">
        <v>2113</v>
      </c>
      <c r="AS1326" s="183" t="s">
        <v>1644</v>
      </c>
      <c r="AT1326" s="183" t="s">
        <v>1817</v>
      </c>
      <c r="AU1326" s="183" t="str">
        <f t="shared" si="42"/>
        <v>SSC</v>
      </c>
      <c r="AV1326" s="324">
        <f t="shared" si="41"/>
        <v>5000000</v>
      </c>
    </row>
    <row r="1327" spans="1:48" x14ac:dyDescent="0.25">
      <c r="A1327" s="319" t="s">
        <v>1867</v>
      </c>
      <c r="B1327" s="319" t="s">
        <v>1823</v>
      </c>
      <c r="C1327" s="319" t="s">
        <v>1868</v>
      </c>
      <c r="D1327" s="319" t="s">
        <v>1917</v>
      </c>
      <c r="E1327" s="320">
        <v>45716</v>
      </c>
      <c r="F1327" s="319" t="s">
        <v>2412</v>
      </c>
      <c r="G1327" s="319" t="s">
        <v>2413</v>
      </c>
      <c r="H1327" s="319" t="s">
        <v>1583</v>
      </c>
      <c r="I1327" s="319" t="s">
        <v>2414</v>
      </c>
      <c r="J1327" s="319" t="s">
        <v>1633</v>
      </c>
      <c r="K1327" s="319" t="s">
        <v>1584</v>
      </c>
      <c r="L1327" s="320">
        <v>45716</v>
      </c>
      <c r="M1327" s="319" t="s">
        <v>2359</v>
      </c>
      <c r="N1327" s="319" t="s">
        <v>1976</v>
      </c>
      <c r="O1327" s="320"/>
      <c r="P1327" s="319" t="s">
        <v>4416</v>
      </c>
      <c r="Q1327" s="319" t="s">
        <v>1534</v>
      </c>
      <c r="R1327" s="322">
        <v>91512</v>
      </c>
      <c r="S1327" s="319" t="s">
        <v>89</v>
      </c>
      <c r="T1327" s="321">
        <v>5.57</v>
      </c>
      <c r="U1327" s="319" t="s">
        <v>338</v>
      </c>
      <c r="V1327" s="319" t="s">
        <v>339</v>
      </c>
      <c r="W1327" s="319" t="s">
        <v>1633</v>
      </c>
      <c r="X1327" s="319" t="s">
        <v>1633</v>
      </c>
      <c r="Y1327" s="319" t="s">
        <v>1633</v>
      </c>
      <c r="Z1327" s="319" t="s">
        <v>1633</v>
      </c>
      <c r="AA1327" s="319" t="s">
        <v>1874</v>
      </c>
      <c r="AB1327" s="319" t="s">
        <v>1633</v>
      </c>
      <c r="AC1327" s="320">
        <v>45720</v>
      </c>
      <c r="AD1327" s="319"/>
      <c r="AE1327" s="319"/>
      <c r="AF1327" s="319" t="s">
        <v>1633</v>
      </c>
      <c r="AG1327" s="319" t="s">
        <v>1633</v>
      </c>
      <c r="AH1327" s="319" t="s">
        <v>4409</v>
      </c>
      <c r="AI1327" s="319" t="s">
        <v>4417</v>
      </c>
      <c r="AJ1327" s="325">
        <v>0</v>
      </c>
      <c r="AK1327" s="319" t="s">
        <v>1633</v>
      </c>
      <c r="AL1327" s="319" t="s">
        <v>1633</v>
      </c>
      <c r="AM1327" s="319" t="s">
        <v>1633</v>
      </c>
      <c r="AN1327" s="319" t="s">
        <v>1633</v>
      </c>
      <c r="AO1327" s="319" t="s">
        <v>1633</v>
      </c>
      <c r="AP1327" s="183" t="s">
        <v>1880</v>
      </c>
      <c r="AQ1327" s="183" t="s">
        <v>2113</v>
      </c>
      <c r="AS1327" s="183" t="s">
        <v>1636</v>
      </c>
      <c r="AT1327" s="183" t="s">
        <v>1817</v>
      </c>
      <c r="AU1327" s="183" t="str">
        <f t="shared" si="42"/>
        <v>SSC</v>
      </c>
      <c r="AV1327" s="324">
        <f t="shared" si="41"/>
        <v>91512</v>
      </c>
    </row>
    <row r="1328" spans="1:48" x14ac:dyDescent="0.25">
      <c r="A1328" s="319" t="s">
        <v>1867</v>
      </c>
      <c r="B1328" s="319" t="s">
        <v>1823</v>
      </c>
      <c r="C1328" s="319" t="s">
        <v>1868</v>
      </c>
      <c r="D1328" s="319" t="s">
        <v>1917</v>
      </c>
      <c r="E1328" s="320">
        <v>45716</v>
      </c>
      <c r="F1328" s="319" t="s">
        <v>2415</v>
      </c>
      <c r="G1328" s="319" t="s">
        <v>2416</v>
      </c>
      <c r="H1328" s="319" t="s">
        <v>3280</v>
      </c>
      <c r="I1328" s="319" t="s">
        <v>2417</v>
      </c>
      <c r="J1328" s="319" t="s">
        <v>1633</v>
      </c>
      <c r="K1328" s="319" t="s">
        <v>644</v>
      </c>
      <c r="L1328" s="320">
        <v>45716</v>
      </c>
      <c r="M1328" s="319" t="s">
        <v>2359</v>
      </c>
      <c r="N1328" s="319" t="s">
        <v>2418</v>
      </c>
      <c r="O1328" s="320"/>
      <c r="P1328" s="319" t="s">
        <v>4416</v>
      </c>
      <c r="Q1328" s="319" t="s">
        <v>1534</v>
      </c>
      <c r="R1328" s="322">
        <v>5267701</v>
      </c>
      <c r="S1328" s="319" t="s">
        <v>89</v>
      </c>
      <c r="T1328" s="321">
        <v>333.42</v>
      </c>
      <c r="U1328" s="319" t="s">
        <v>338</v>
      </c>
      <c r="V1328" s="319" t="s">
        <v>339</v>
      </c>
      <c r="W1328" s="319" t="s">
        <v>1633</v>
      </c>
      <c r="X1328" s="319" t="s">
        <v>1633</v>
      </c>
      <c r="Y1328" s="319" t="s">
        <v>1633</v>
      </c>
      <c r="Z1328" s="319" t="s">
        <v>1633</v>
      </c>
      <c r="AA1328" s="319" t="s">
        <v>1874</v>
      </c>
      <c r="AB1328" s="319" t="s">
        <v>1633</v>
      </c>
      <c r="AC1328" s="320">
        <v>45721</v>
      </c>
      <c r="AD1328" s="319"/>
      <c r="AE1328" s="319"/>
      <c r="AF1328" s="319" t="s">
        <v>1633</v>
      </c>
      <c r="AG1328" s="319" t="s">
        <v>1633</v>
      </c>
      <c r="AH1328" s="319" t="s">
        <v>4409</v>
      </c>
      <c r="AI1328" s="319" t="s">
        <v>4417</v>
      </c>
      <c r="AJ1328" s="325">
        <v>0</v>
      </c>
      <c r="AK1328" s="319" t="s">
        <v>1633</v>
      </c>
      <c r="AL1328" s="319" t="s">
        <v>1633</v>
      </c>
      <c r="AM1328" s="319" t="s">
        <v>1633</v>
      </c>
      <c r="AN1328" s="319" t="s">
        <v>1633</v>
      </c>
      <c r="AO1328" s="319" t="s">
        <v>1633</v>
      </c>
      <c r="AP1328" s="183" t="s">
        <v>1880</v>
      </c>
      <c r="AQ1328" s="183" t="s">
        <v>2113</v>
      </c>
      <c r="AS1328" s="183" t="s">
        <v>1641</v>
      </c>
      <c r="AT1328" s="183" t="s">
        <v>1817</v>
      </c>
      <c r="AU1328" s="183" t="str">
        <f t="shared" si="42"/>
        <v>SSC</v>
      </c>
      <c r="AV1328" s="324">
        <f t="shared" si="41"/>
        <v>5267701</v>
      </c>
    </row>
    <row r="1329" spans="1:48" x14ac:dyDescent="0.25">
      <c r="A1329" s="319" t="s">
        <v>1867</v>
      </c>
      <c r="B1329" s="319" t="s">
        <v>1823</v>
      </c>
      <c r="C1329" s="319" t="s">
        <v>1868</v>
      </c>
      <c r="D1329" s="319" t="s">
        <v>1917</v>
      </c>
      <c r="E1329" s="320">
        <v>45716</v>
      </c>
      <c r="F1329" s="319" t="s">
        <v>2415</v>
      </c>
      <c r="G1329" s="319" t="s">
        <v>2416</v>
      </c>
      <c r="H1329" s="319" t="s">
        <v>3295</v>
      </c>
      <c r="I1329" s="319" t="s">
        <v>2417</v>
      </c>
      <c r="J1329" s="319" t="s">
        <v>1633</v>
      </c>
      <c r="K1329" s="319" t="s">
        <v>1635</v>
      </c>
      <c r="L1329" s="320">
        <v>45716</v>
      </c>
      <c r="M1329" s="319" t="s">
        <v>2359</v>
      </c>
      <c r="N1329" s="319" t="s">
        <v>2418</v>
      </c>
      <c r="O1329" s="320"/>
      <c r="P1329" s="319" t="s">
        <v>4416</v>
      </c>
      <c r="Q1329" s="319" t="s">
        <v>1534</v>
      </c>
      <c r="R1329" s="322">
        <v>-5267701</v>
      </c>
      <c r="S1329" s="319" t="s">
        <v>89</v>
      </c>
      <c r="T1329" s="321">
        <v>-333.42</v>
      </c>
      <c r="U1329" s="319" t="s">
        <v>338</v>
      </c>
      <c r="V1329" s="319" t="s">
        <v>339</v>
      </c>
      <c r="W1329" s="319" t="s">
        <v>1633</v>
      </c>
      <c r="X1329" s="319" t="s">
        <v>1633</v>
      </c>
      <c r="Y1329" s="319" t="s">
        <v>1633</v>
      </c>
      <c r="Z1329" s="319" t="s">
        <v>1633</v>
      </c>
      <c r="AA1329" s="319" t="s">
        <v>1874</v>
      </c>
      <c r="AB1329" s="319" t="s">
        <v>1633</v>
      </c>
      <c r="AC1329" s="320">
        <v>45721</v>
      </c>
      <c r="AD1329" s="319"/>
      <c r="AE1329" s="319"/>
      <c r="AF1329" s="319" t="s">
        <v>1633</v>
      </c>
      <c r="AG1329" s="319" t="s">
        <v>1633</v>
      </c>
      <c r="AH1329" s="319" t="s">
        <v>4409</v>
      </c>
      <c r="AI1329" s="319" t="s">
        <v>4417</v>
      </c>
      <c r="AJ1329" s="325">
        <v>0</v>
      </c>
      <c r="AK1329" s="319" t="s">
        <v>1633</v>
      </c>
      <c r="AL1329" s="319" t="s">
        <v>1633</v>
      </c>
      <c r="AM1329" s="319" t="s">
        <v>1633</v>
      </c>
      <c r="AN1329" s="319" t="s">
        <v>1633</v>
      </c>
      <c r="AO1329" s="319" t="s">
        <v>1633</v>
      </c>
      <c r="AP1329" s="183" t="s">
        <v>1880</v>
      </c>
      <c r="AQ1329" s="183" t="s">
        <v>2113</v>
      </c>
      <c r="AS1329" s="183" t="s">
        <v>1634</v>
      </c>
      <c r="AT1329" s="183" t="s">
        <v>1817</v>
      </c>
      <c r="AU1329" s="183" t="str">
        <f t="shared" si="42"/>
        <v>SSC</v>
      </c>
      <c r="AV1329" s="324">
        <f t="shared" si="41"/>
        <v>-5267701</v>
      </c>
    </row>
    <row r="1330" spans="1:48" x14ac:dyDescent="0.25">
      <c r="A1330" s="319" t="s">
        <v>1867</v>
      </c>
      <c r="B1330" s="319" t="s">
        <v>1823</v>
      </c>
      <c r="C1330" s="319" t="s">
        <v>1868</v>
      </c>
      <c r="D1330" s="319" t="s">
        <v>1917</v>
      </c>
      <c r="E1330" s="320">
        <v>45716</v>
      </c>
      <c r="F1330" s="319" t="s">
        <v>2419</v>
      </c>
      <c r="G1330" s="319" t="s">
        <v>2420</v>
      </c>
      <c r="H1330" s="319" t="s">
        <v>1577</v>
      </c>
      <c r="I1330" s="319" t="s">
        <v>2421</v>
      </c>
      <c r="J1330" s="319" t="s">
        <v>1633</v>
      </c>
      <c r="K1330" s="319" t="s">
        <v>1369</v>
      </c>
      <c r="L1330" s="320">
        <v>45716</v>
      </c>
      <c r="M1330" s="319" t="s">
        <v>2359</v>
      </c>
      <c r="N1330" s="319" t="s">
        <v>1976</v>
      </c>
      <c r="O1330" s="320"/>
      <c r="P1330" s="319" t="s">
        <v>4416</v>
      </c>
      <c r="Q1330" s="319" t="s">
        <v>1534</v>
      </c>
      <c r="R1330" s="322">
        <v>167538</v>
      </c>
      <c r="S1330" s="319" t="s">
        <v>89</v>
      </c>
      <c r="T1330" s="321">
        <v>10.199999999999999</v>
      </c>
      <c r="U1330" s="319" t="s">
        <v>338</v>
      </c>
      <c r="V1330" s="319" t="s">
        <v>339</v>
      </c>
      <c r="W1330" s="319" t="s">
        <v>1633</v>
      </c>
      <c r="X1330" s="319" t="s">
        <v>1633</v>
      </c>
      <c r="Y1330" s="319" t="s">
        <v>1633</v>
      </c>
      <c r="Z1330" s="319" t="s">
        <v>1633</v>
      </c>
      <c r="AA1330" s="319" t="s">
        <v>1874</v>
      </c>
      <c r="AB1330" s="319" t="s">
        <v>1633</v>
      </c>
      <c r="AC1330" s="320">
        <v>45721</v>
      </c>
      <c r="AD1330" s="319"/>
      <c r="AE1330" s="319"/>
      <c r="AF1330" s="319" t="s">
        <v>1633</v>
      </c>
      <c r="AG1330" s="319" t="s">
        <v>1633</v>
      </c>
      <c r="AH1330" s="319" t="s">
        <v>4409</v>
      </c>
      <c r="AI1330" s="319" t="s">
        <v>4417</v>
      </c>
      <c r="AJ1330" s="325">
        <v>0</v>
      </c>
      <c r="AK1330" s="319" t="s">
        <v>1633</v>
      </c>
      <c r="AL1330" s="319" t="s">
        <v>1633</v>
      </c>
      <c r="AM1330" s="319" t="s">
        <v>1633</v>
      </c>
      <c r="AN1330" s="319" t="s">
        <v>1633</v>
      </c>
      <c r="AO1330" s="319" t="s">
        <v>1633</v>
      </c>
      <c r="AP1330" s="183" t="s">
        <v>1880</v>
      </c>
      <c r="AQ1330" s="183" t="s">
        <v>2113</v>
      </c>
      <c r="AS1330" s="183" t="s">
        <v>1636</v>
      </c>
      <c r="AT1330" s="183" t="s">
        <v>1817</v>
      </c>
      <c r="AU1330" s="183" t="str">
        <f t="shared" si="42"/>
        <v>SSC</v>
      </c>
      <c r="AV1330" s="324">
        <f t="shared" si="41"/>
        <v>167538</v>
      </c>
    </row>
    <row r="1331" spans="1:48" x14ac:dyDescent="0.25">
      <c r="A1331" s="319" t="s">
        <v>1867</v>
      </c>
      <c r="B1331" s="319" t="s">
        <v>1828</v>
      </c>
      <c r="C1331" s="319" t="s">
        <v>1868</v>
      </c>
      <c r="D1331" s="319" t="s">
        <v>1888</v>
      </c>
      <c r="E1331" s="320">
        <v>45719</v>
      </c>
      <c r="F1331" s="319" t="s">
        <v>1633</v>
      </c>
      <c r="G1331" s="319" t="s">
        <v>1633</v>
      </c>
      <c r="H1331" s="319" t="s">
        <v>4426</v>
      </c>
      <c r="I1331" s="319" t="s">
        <v>4430</v>
      </c>
      <c r="J1331" s="319" t="s">
        <v>1633</v>
      </c>
      <c r="K1331" s="319" t="s">
        <v>628</v>
      </c>
      <c r="L1331" s="320">
        <v>45719</v>
      </c>
      <c r="M1331" s="319" t="s">
        <v>2424</v>
      </c>
      <c r="N1331" s="319" t="s">
        <v>4428</v>
      </c>
      <c r="O1331" s="320"/>
      <c r="P1331" s="319" t="s">
        <v>4416</v>
      </c>
      <c r="Q1331" s="319" t="s">
        <v>1534</v>
      </c>
      <c r="R1331" s="322">
        <v>5000000</v>
      </c>
      <c r="S1331" s="319" t="s">
        <v>89</v>
      </c>
      <c r="T1331" s="321">
        <v>306.8</v>
      </c>
      <c r="U1331" s="319" t="s">
        <v>338</v>
      </c>
      <c r="V1331" s="319" t="s">
        <v>339</v>
      </c>
      <c r="W1331" s="319" t="s">
        <v>1633</v>
      </c>
      <c r="X1331" s="319" t="s">
        <v>1633</v>
      </c>
      <c r="Y1331" s="319" t="s">
        <v>1633</v>
      </c>
      <c r="Z1331" s="319" t="s">
        <v>1633</v>
      </c>
      <c r="AA1331" s="319" t="s">
        <v>1874</v>
      </c>
      <c r="AB1331" s="319" t="s">
        <v>1633</v>
      </c>
      <c r="AC1331" s="320">
        <v>45719</v>
      </c>
      <c r="AD1331" s="319"/>
      <c r="AE1331" s="319"/>
      <c r="AF1331" s="319" t="s">
        <v>1633</v>
      </c>
      <c r="AG1331" s="319" t="s">
        <v>4429</v>
      </c>
      <c r="AH1331" s="319" t="s">
        <v>4409</v>
      </c>
      <c r="AI1331" s="319" t="s">
        <v>4417</v>
      </c>
      <c r="AJ1331" s="322">
        <v>20</v>
      </c>
      <c r="AK1331" s="319" t="s">
        <v>1709</v>
      </c>
      <c r="AL1331" s="323" t="s">
        <v>1877</v>
      </c>
      <c r="AM1331" s="319" t="s">
        <v>1633</v>
      </c>
      <c r="AN1331" s="319" t="s">
        <v>1633</v>
      </c>
      <c r="AO1331" s="319" t="s">
        <v>1633</v>
      </c>
      <c r="AP1331" s="183" t="s">
        <v>1880</v>
      </c>
      <c r="AQ1331" s="183" t="s">
        <v>2113</v>
      </c>
      <c r="AS1331" s="183" t="s">
        <v>1644</v>
      </c>
      <c r="AT1331" s="183" t="s">
        <v>1817</v>
      </c>
      <c r="AU1331" s="183" t="str">
        <f t="shared" si="42"/>
        <v>SSC</v>
      </c>
      <c r="AV1331" s="324">
        <f t="shared" ref="AV1331:AV1394" si="43">IF(Q1331="USD",R1331*16500,IF(Q1331="IDR",R1331,T1331*16500))</f>
        <v>5000000</v>
      </c>
    </row>
    <row r="1332" spans="1:48" x14ac:dyDescent="0.25">
      <c r="A1332" s="319" t="s">
        <v>1867</v>
      </c>
      <c r="B1332" s="319" t="s">
        <v>1828</v>
      </c>
      <c r="C1332" s="319" t="s">
        <v>1868</v>
      </c>
      <c r="D1332" s="319" t="s">
        <v>1888</v>
      </c>
      <c r="E1332" s="320">
        <v>45719</v>
      </c>
      <c r="F1332" s="319" t="s">
        <v>1633</v>
      </c>
      <c r="G1332" s="319" t="s">
        <v>1633</v>
      </c>
      <c r="H1332" s="319" t="s">
        <v>4426</v>
      </c>
      <c r="I1332" s="319" t="s">
        <v>4431</v>
      </c>
      <c r="J1332" s="319" t="s">
        <v>1633</v>
      </c>
      <c r="K1332" s="319" t="s">
        <v>628</v>
      </c>
      <c r="L1332" s="320">
        <v>45719</v>
      </c>
      <c r="M1332" s="319" t="s">
        <v>2424</v>
      </c>
      <c r="N1332" s="319" t="s">
        <v>4428</v>
      </c>
      <c r="O1332" s="320"/>
      <c r="P1332" s="319" t="s">
        <v>4416</v>
      </c>
      <c r="Q1332" s="319" t="s">
        <v>1534</v>
      </c>
      <c r="R1332" s="322">
        <v>-5000000</v>
      </c>
      <c r="S1332" s="319" t="s">
        <v>89</v>
      </c>
      <c r="T1332" s="321">
        <v>-306.8</v>
      </c>
      <c r="U1332" s="319" t="s">
        <v>338</v>
      </c>
      <c r="V1332" s="319" t="s">
        <v>339</v>
      </c>
      <c r="W1332" s="319" t="s">
        <v>1633</v>
      </c>
      <c r="X1332" s="319" t="s">
        <v>1633</v>
      </c>
      <c r="Y1332" s="319" t="s">
        <v>1633</v>
      </c>
      <c r="Z1332" s="319" t="s">
        <v>1633</v>
      </c>
      <c r="AA1332" s="319" t="s">
        <v>1874</v>
      </c>
      <c r="AB1332" s="319" t="s">
        <v>1633</v>
      </c>
      <c r="AC1332" s="320">
        <v>45719</v>
      </c>
      <c r="AD1332" s="319"/>
      <c r="AE1332" s="319"/>
      <c r="AF1332" s="319" t="s">
        <v>1633</v>
      </c>
      <c r="AG1332" s="319" t="s">
        <v>4429</v>
      </c>
      <c r="AH1332" s="319" t="s">
        <v>4409</v>
      </c>
      <c r="AI1332" s="319" t="s">
        <v>4417</v>
      </c>
      <c r="AJ1332" s="322">
        <v>-20</v>
      </c>
      <c r="AK1332" s="319" t="s">
        <v>1709</v>
      </c>
      <c r="AL1332" s="323" t="s">
        <v>1931</v>
      </c>
      <c r="AM1332" s="319" t="s">
        <v>1633</v>
      </c>
      <c r="AN1332" s="319" t="s">
        <v>1633</v>
      </c>
      <c r="AO1332" s="319" t="s">
        <v>1633</v>
      </c>
      <c r="AP1332" s="183" t="s">
        <v>1880</v>
      </c>
      <c r="AQ1332" s="183" t="s">
        <v>2113</v>
      </c>
      <c r="AS1332" s="183" t="s">
        <v>1644</v>
      </c>
      <c r="AT1332" s="183" t="s">
        <v>1817</v>
      </c>
      <c r="AU1332" s="183" t="str">
        <f t="shared" si="42"/>
        <v>SSC</v>
      </c>
      <c r="AV1332" s="324">
        <f t="shared" si="43"/>
        <v>-5000000</v>
      </c>
    </row>
    <row r="1333" spans="1:48" x14ac:dyDescent="0.25">
      <c r="A1333" s="319" t="s">
        <v>1867</v>
      </c>
      <c r="B1333" s="319" t="s">
        <v>1828</v>
      </c>
      <c r="C1333" s="319" t="s">
        <v>1868</v>
      </c>
      <c r="D1333" s="319" t="s">
        <v>1882</v>
      </c>
      <c r="E1333" s="320">
        <v>45721</v>
      </c>
      <c r="F1333" s="319" t="s">
        <v>2450</v>
      </c>
      <c r="G1333" s="319" t="s">
        <v>1884</v>
      </c>
      <c r="H1333" s="319" t="s">
        <v>1577</v>
      </c>
      <c r="I1333" s="319" t="s">
        <v>2451</v>
      </c>
      <c r="J1333" s="319" t="s">
        <v>1633</v>
      </c>
      <c r="K1333" s="319" t="s">
        <v>1369</v>
      </c>
      <c r="L1333" s="320">
        <v>45721</v>
      </c>
      <c r="M1333" s="319" t="s">
        <v>1886</v>
      </c>
      <c r="N1333" s="319" t="s">
        <v>1998</v>
      </c>
      <c r="O1333" s="320"/>
      <c r="P1333" s="319" t="s">
        <v>4416</v>
      </c>
      <c r="Q1333" s="319" t="s">
        <v>1534</v>
      </c>
      <c r="R1333" s="322">
        <v>167538</v>
      </c>
      <c r="S1333" s="319" t="s">
        <v>89</v>
      </c>
      <c r="T1333" s="321">
        <v>10.210000000000001</v>
      </c>
      <c r="U1333" s="319" t="s">
        <v>338</v>
      </c>
      <c r="V1333" s="319" t="s">
        <v>339</v>
      </c>
      <c r="W1333" s="319" t="s">
        <v>1633</v>
      </c>
      <c r="X1333" s="319" t="s">
        <v>1633</v>
      </c>
      <c r="Y1333" s="319" t="s">
        <v>1633</v>
      </c>
      <c r="Z1333" s="319" t="s">
        <v>1633</v>
      </c>
      <c r="AA1333" s="319" t="s">
        <v>1874</v>
      </c>
      <c r="AB1333" s="319" t="s">
        <v>1633</v>
      </c>
      <c r="AC1333" s="320">
        <v>45721</v>
      </c>
      <c r="AD1333" s="319"/>
      <c r="AE1333" s="319"/>
      <c r="AF1333" s="319" t="s">
        <v>1633</v>
      </c>
      <c r="AG1333" s="319" t="s">
        <v>1633</v>
      </c>
      <c r="AH1333" s="319" t="s">
        <v>4409</v>
      </c>
      <c r="AI1333" s="319" t="s">
        <v>4417</v>
      </c>
      <c r="AJ1333" s="325">
        <v>0</v>
      </c>
      <c r="AK1333" s="319" t="s">
        <v>1633</v>
      </c>
      <c r="AL1333" s="319" t="s">
        <v>1633</v>
      </c>
      <c r="AM1333" s="319" t="s">
        <v>1633</v>
      </c>
      <c r="AN1333" s="319" t="s">
        <v>1633</v>
      </c>
      <c r="AO1333" s="319" t="s">
        <v>1633</v>
      </c>
      <c r="AP1333" s="183" t="s">
        <v>1880</v>
      </c>
      <c r="AQ1333" s="183" t="s">
        <v>2113</v>
      </c>
      <c r="AS1333" s="183" t="s">
        <v>1636</v>
      </c>
      <c r="AT1333" s="183" t="s">
        <v>1817</v>
      </c>
      <c r="AU1333" s="183" t="str">
        <f t="shared" si="42"/>
        <v>SSC</v>
      </c>
      <c r="AV1333" s="324">
        <f t="shared" si="43"/>
        <v>167538</v>
      </c>
    </row>
    <row r="1334" spans="1:48" x14ac:dyDescent="0.25">
      <c r="A1334" s="319" t="s">
        <v>1867</v>
      </c>
      <c r="B1334" s="319" t="s">
        <v>1828</v>
      </c>
      <c r="C1334" s="319" t="s">
        <v>1868</v>
      </c>
      <c r="D1334" s="319" t="s">
        <v>1882</v>
      </c>
      <c r="E1334" s="320">
        <v>45722</v>
      </c>
      <c r="F1334" s="319" t="s">
        <v>2471</v>
      </c>
      <c r="G1334" s="319" t="s">
        <v>1884</v>
      </c>
      <c r="H1334" s="319" t="s">
        <v>1581</v>
      </c>
      <c r="I1334" s="319" t="s">
        <v>2472</v>
      </c>
      <c r="J1334" s="319" t="s">
        <v>1633</v>
      </c>
      <c r="K1334" s="319" t="s">
        <v>1373</v>
      </c>
      <c r="L1334" s="320">
        <v>45722</v>
      </c>
      <c r="M1334" s="319" t="s">
        <v>1886</v>
      </c>
      <c r="N1334" s="319" t="s">
        <v>2473</v>
      </c>
      <c r="O1334" s="320"/>
      <c r="P1334" s="319" t="s">
        <v>4416</v>
      </c>
      <c r="Q1334" s="319" t="s">
        <v>1534</v>
      </c>
      <c r="R1334" s="322">
        <v>869193</v>
      </c>
      <c r="S1334" s="319" t="s">
        <v>89</v>
      </c>
      <c r="T1334" s="321">
        <v>52.99</v>
      </c>
      <c r="U1334" s="319" t="s">
        <v>338</v>
      </c>
      <c r="V1334" s="319" t="s">
        <v>339</v>
      </c>
      <c r="W1334" s="319" t="s">
        <v>1633</v>
      </c>
      <c r="X1334" s="319" t="s">
        <v>1633</v>
      </c>
      <c r="Y1334" s="319" t="s">
        <v>1633</v>
      </c>
      <c r="Z1334" s="319" t="s">
        <v>1633</v>
      </c>
      <c r="AA1334" s="319" t="s">
        <v>1874</v>
      </c>
      <c r="AB1334" s="319" t="s">
        <v>1633</v>
      </c>
      <c r="AC1334" s="320">
        <v>45723</v>
      </c>
      <c r="AD1334" s="319"/>
      <c r="AE1334" s="319"/>
      <c r="AF1334" s="319" t="s">
        <v>1633</v>
      </c>
      <c r="AG1334" s="319" t="s">
        <v>1633</v>
      </c>
      <c r="AH1334" s="319" t="s">
        <v>4409</v>
      </c>
      <c r="AI1334" s="319" t="s">
        <v>4417</v>
      </c>
      <c r="AJ1334" s="325">
        <v>0</v>
      </c>
      <c r="AK1334" s="319" t="s">
        <v>1633</v>
      </c>
      <c r="AL1334" s="319" t="s">
        <v>1633</v>
      </c>
      <c r="AM1334" s="319" t="s">
        <v>1633</v>
      </c>
      <c r="AN1334" s="319" t="s">
        <v>1633</v>
      </c>
      <c r="AO1334" s="319" t="s">
        <v>1633</v>
      </c>
      <c r="AP1334" s="183" t="s">
        <v>1880</v>
      </c>
      <c r="AQ1334" s="183" t="s">
        <v>2113</v>
      </c>
      <c r="AS1334" s="183" t="s">
        <v>1636</v>
      </c>
      <c r="AT1334" s="183" t="s">
        <v>1817</v>
      </c>
      <c r="AU1334" s="183" t="str">
        <f t="shared" si="42"/>
        <v>SSC</v>
      </c>
      <c r="AV1334" s="324">
        <f t="shared" si="43"/>
        <v>869193</v>
      </c>
    </row>
    <row r="1335" spans="1:48" x14ac:dyDescent="0.25">
      <c r="A1335" s="319" t="s">
        <v>1867</v>
      </c>
      <c r="B1335" s="319" t="s">
        <v>1828</v>
      </c>
      <c r="C1335" s="319" t="s">
        <v>1868</v>
      </c>
      <c r="D1335" s="319" t="s">
        <v>1869</v>
      </c>
      <c r="E1335" s="320">
        <v>45727</v>
      </c>
      <c r="F1335" s="319" t="s">
        <v>4432</v>
      </c>
      <c r="G1335" s="319" t="s">
        <v>1633</v>
      </c>
      <c r="H1335" s="319" t="s">
        <v>3295</v>
      </c>
      <c r="I1335" s="319" t="s">
        <v>4433</v>
      </c>
      <c r="J1335" s="319" t="s">
        <v>1633</v>
      </c>
      <c r="K1335" s="319" t="s">
        <v>1635</v>
      </c>
      <c r="L1335" s="320">
        <v>45727</v>
      </c>
      <c r="M1335" s="319" t="s">
        <v>2499</v>
      </c>
      <c r="N1335" s="319" t="s">
        <v>1633</v>
      </c>
      <c r="O1335" s="320"/>
      <c r="P1335" s="319" t="s">
        <v>4416</v>
      </c>
      <c r="Q1335" s="319" t="s">
        <v>89</v>
      </c>
      <c r="R1335" s="321">
        <v>26.97</v>
      </c>
      <c r="S1335" s="319" t="s">
        <v>89</v>
      </c>
      <c r="T1335" s="321">
        <v>26.97</v>
      </c>
      <c r="U1335" s="319" t="s">
        <v>338</v>
      </c>
      <c r="V1335" s="319" t="s">
        <v>339</v>
      </c>
      <c r="W1335" s="319" t="s">
        <v>1633</v>
      </c>
      <c r="X1335" s="319" t="s">
        <v>1633</v>
      </c>
      <c r="Y1335" s="319" t="s">
        <v>1633</v>
      </c>
      <c r="Z1335" s="319" t="s">
        <v>1633</v>
      </c>
      <c r="AA1335" s="319" t="s">
        <v>1874</v>
      </c>
      <c r="AB1335" s="319" t="s">
        <v>1633</v>
      </c>
      <c r="AC1335" s="320">
        <v>45727</v>
      </c>
      <c r="AD1335" s="319"/>
      <c r="AE1335" s="319"/>
      <c r="AF1335" s="319" t="s">
        <v>1633</v>
      </c>
      <c r="AG1335" s="319" t="s">
        <v>1633</v>
      </c>
      <c r="AH1335" s="319" t="s">
        <v>4409</v>
      </c>
      <c r="AI1335" s="319" t="s">
        <v>4417</v>
      </c>
      <c r="AJ1335" s="322">
        <v>2</v>
      </c>
      <c r="AK1335" s="319" t="s">
        <v>1709</v>
      </c>
      <c r="AL1335" s="323" t="s">
        <v>1877</v>
      </c>
      <c r="AM1335" s="319" t="s">
        <v>4434</v>
      </c>
      <c r="AN1335" s="319" t="s">
        <v>4435</v>
      </c>
      <c r="AO1335" s="319" t="s">
        <v>1633</v>
      </c>
      <c r="AP1335" s="183" t="s">
        <v>1880</v>
      </c>
      <c r="AQ1335" s="183" t="s">
        <v>2113</v>
      </c>
      <c r="AS1335" s="183" t="s">
        <v>1634</v>
      </c>
      <c r="AT1335" s="183" t="s">
        <v>1817</v>
      </c>
      <c r="AU1335" s="183" t="str">
        <f t="shared" si="42"/>
        <v>SSC</v>
      </c>
      <c r="AV1335" s="324">
        <f t="shared" si="43"/>
        <v>445005</v>
      </c>
    </row>
    <row r="1336" spans="1:48" x14ac:dyDescent="0.25">
      <c r="A1336" s="319" t="s">
        <v>1867</v>
      </c>
      <c r="B1336" s="319" t="s">
        <v>1828</v>
      </c>
      <c r="C1336" s="319" t="s">
        <v>1868</v>
      </c>
      <c r="D1336" s="319" t="s">
        <v>1869</v>
      </c>
      <c r="E1336" s="320">
        <v>45727</v>
      </c>
      <c r="F1336" s="319" t="s">
        <v>4436</v>
      </c>
      <c r="G1336" s="319" t="s">
        <v>1633</v>
      </c>
      <c r="H1336" s="319" t="s">
        <v>3295</v>
      </c>
      <c r="I1336" s="319" t="s">
        <v>4437</v>
      </c>
      <c r="J1336" s="319" t="s">
        <v>1633</v>
      </c>
      <c r="K1336" s="319" t="s">
        <v>1635</v>
      </c>
      <c r="L1336" s="320">
        <v>45727</v>
      </c>
      <c r="M1336" s="319" t="s">
        <v>2499</v>
      </c>
      <c r="N1336" s="319" t="s">
        <v>1633</v>
      </c>
      <c r="O1336" s="320"/>
      <c r="P1336" s="319" t="s">
        <v>4416</v>
      </c>
      <c r="Q1336" s="319" t="s">
        <v>89</v>
      </c>
      <c r="R1336" s="321">
        <v>333.42</v>
      </c>
      <c r="S1336" s="319" t="s">
        <v>89</v>
      </c>
      <c r="T1336" s="321">
        <v>333.42</v>
      </c>
      <c r="U1336" s="319" t="s">
        <v>338</v>
      </c>
      <c r="V1336" s="319" t="s">
        <v>339</v>
      </c>
      <c r="W1336" s="319" t="s">
        <v>1633</v>
      </c>
      <c r="X1336" s="319" t="s">
        <v>1633</v>
      </c>
      <c r="Y1336" s="319" t="s">
        <v>1633</v>
      </c>
      <c r="Z1336" s="319" t="s">
        <v>1633</v>
      </c>
      <c r="AA1336" s="319" t="s">
        <v>1874</v>
      </c>
      <c r="AB1336" s="319" t="s">
        <v>1633</v>
      </c>
      <c r="AC1336" s="320">
        <v>45727</v>
      </c>
      <c r="AD1336" s="319"/>
      <c r="AE1336" s="319"/>
      <c r="AF1336" s="319" t="s">
        <v>1633</v>
      </c>
      <c r="AG1336" s="319" t="s">
        <v>1633</v>
      </c>
      <c r="AH1336" s="319" t="s">
        <v>4409</v>
      </c>
      <c r="AI1336" s="319" t="s">
        <v>4417</v>
      </c>
      <c r="AJ1336" s="322">
        <v>2</v>
      </c>
      <c r="AK1336" s="319" t="s">
        <v>1709</v>
      </c>
      <c r="AL1336" s="323" t="s">
        <v>1877</v>
      </c>
      <c r="AM1336" s="319" t="s">
        <v>4422</v>
      </c>
      <c r="AN1336" s="319" t="s">
        <v>4423</v>
      </c>
      <c r="AO1336" s="319" t="s">
        <v>1633</v>
      </c>
      <c r="AP1336" s="183" t="s">
        <v>1880</v>
      </c>
      <c r="AQ1336" s="183" t="s">
        <v>2113</v>
      </c>
      <c r="AS1336" s="183" t="s">
        <v>1634</v>
      </c>
      <c r="AT1336" s="183" t="s">
        <v>1817</v>
      </c>
      <c r="AU1336" s="183" t="str">
        <f t="shared" si="42"/>
        <v>SSC</v>
      </c>
      <c r="AV1336" s="324">
        <f t="shared" si="43"/>
        <v>5501430</v>
      </c>
    </row>
    <row r="1337" spans="1:48" x14ac:dyDescent="0.25">
      <c r="A1337" s="319" t="s">
        <v>1867</v>
      </c>
      <c r="B1337" s="319" t="s">
        <v>1828</v>
      </c>
      <c r="C1337" s="319" t="s">
        <v>1868</v>
      </c>
      <c r="D1337" s="319" t="s">
        <v>1882</v>
      </c>
      <c r="E1337" s="320">
        <v>45728</v>
      </c>
      <c r="F1337" s="319" t="s">
        <v>4438</v>
      </c>
      <c r="G1337" s="319" t="s">
        <v>1884</v>
      </c>
      <c r="H1337" s="319" t="s">
        <v>1581</v>
      </c>
      <c r="I1337" s="319" t="s">
        <v>4439</v>
      </c>
      <c r="J1337" s="319" t="s">
        <v>1633</v>
      </c>
      <c r="K1337" s="319" t="s">
        <v>1373</v>
      </c>
      <c r="L1337" s="320">
        <v>45728</v>
      </c>
      <c r="M1337" s="319" t="s">
        <v>1886</v>
      </c>
      <c r="N1337" s="319" t="s">
        <v>2326</v>
      </c>
      <c r="O1337" s="320"/>
      <c r="P1337" s="319" t="s">
        <v>4416</v>
      </c>
      <c r="Q1337" s="319" t="s">
        <v>1534</v>
      </c>
      <c r="R1337" s="322">
        <v>178124808</v>
      </c>
      <c r="S1337" s="319" t="s">
        <v>89</v>
      </c>
      <c r="T1337" s="321">
        <v>10864.58</v>
      </c>
      <c r="U1337" s="319" t="s">
        <v>338</v>
      </c>
      <c r="V1337" s="319" t="s">
        <v>339</v>
      </c>
      <c r="W1337" s="319" t="s">
        <v>1633</v>
      </c>
      <c r="X1337" s="319" t="s">
        <v>1633</v>
      </c>
      <c r="Y1337" s="319" t="s">
        <v>1633</v>
      </c>
      <c r="Z1337" s="319" t="s">
        <v>1633</v>
      </c>
      <c r="AA1337" s="319" t="s">
        <v>1874</v>
      </c>
      <c r="AB1337" s="319" t="s">
        <v>1633</v>
      </c>
      <c r="AC1337" s="320">
        <v>45728</v>
      </c>
      <c r="AD1337" s="319"/>
      <c r="AE1337" s="319"/>
      <c r="AF1337" s="319" t="s">
        <v>1633</v>
      </c>
      <c r="AG1337" s="319" t="s">
        <v>1633</v>
      </c>
      <c r="AH1337" s="319" t="s">
        <v>4409</v>
      </c>
      <c r="AI1337" s="319" t="s">
        <v>4417</v>
      </c>
      <c r="AJ1337" s="325">
        <v>0</v>
      </c>
      <c r="AK1337" s="319" t="s">
        <v>1633</v>
      </c>
      <c r="AL1337" s="319" t="s">
        <v>1633</v>
      </c>
      <c r="AM1337" s="319" t="s">
        <v>1633</v>
      </c>
      <c r="AN1337" s="319" t="s">
        <v>1633</v>
      </c>
      <c r="AO1337" s="319" t="s">
        <v>1633</v>
      </c>
      <c r="AP1337" s="183" t="s">
        <v>1880</v>
      </c>
      <c r="AQ1337" s="183" t="s">
        <v>2113</v>
      </c>
      <c r="AS1337" s="183" t="s">
        <v>1636</v>
      </c>
      <c r="AT1337" s="183" t="s">
        <v>1817</v>
      </c>
      <c r="AU1337" s="183" t="str">
        <f t="shared" si="42"/>
        <v>SSC</v>
      </c>
      <c r="AV1337" s="324">
        <f t="shared" si="43"/>
        <v>178124808</v>
      </c>
    </row>
    <row r="1338" spans="1:48" x14ac:dyDescent="0.25">
      <c r="A1338" s="319" t="s">
        <v>1867</v>
      </c>
      <c r="B1338" s="319" t="s">
        <v>1828</v>
      </c>
      <c r="C1338" s="319" t="s">
        <v>1868</v>
      </c>
      <c r="D1338" s="319" t="s">
        <v>1882</v>
      </c>
      <c r="E1338" s="320">
        <v>45734</v>
      </c>
      <c r="F1338" s="319" t="s">
        <v>2559</v>
      </c>
      <c r="G1338" s="319" t="s">
        <v>1884</v>
      </c>
      <c r="H1338" s="319" t="s">
        <v>1579</v>
      </c>
      <c r="I1338" s="319" t="s">
        <v>2560</v>
      </c>
      <c r="J1338" s="319" t="s">
        <v>1633</v>
      </c>
      <c r="K1338" s="319" t="s">
        <v>1371</v>
      </c>
      <c r="L1338" s="320">
        <v>45734</v>
      </c>
      <c r="M1338" s="319" t="s">
        <v>1886</v>
      </c>
      <c r="N1338" s="319" t="s">
        <v>1887</v>
      </c>
      <c r="O1338" s="320"/>
      <c r="P1338" s="319" t="s">
        <v>4416</v>
      </c>
      <c r="Q1338" s="319" t="s">
        <v>1534</v>
      </c>
      <c r="R1338" s="322">
        <v>18687333</v>
      </c>
      <c r="S1338" s="319" t="s">
        <v>89</v>
      </c>
      <c r="T1338" s="321">
        <v>1139.82</v>
      </c>
      <c r="U1338" s="319" t="s">
        <v>338</v>
      </c>
      <c r="V1338" s="319" t="s">
        <v>339</v>
      </c>
      <c r="W1338" s="319" t="s">
        <v>1633</v>
      </c>
      <c r="X1338" s="319" t="s">
        <v>1633</v>
      </c>
      <c r="Y1338" s="319" t="s">
        <v>1633</v>
      </c>
      <c r="Z1338" s="319" t="s">
        <v>1633</v>
      </c>
      <c r="AA1338" s="319" t="s">
        <v>1874</v>
      </c>
      <c r="AB1338" s="319" t="s">
        <v>1633</v>
      </c>
      <c r="AC1338" s="320">
        <v>45734</v>
      </c>
      <c r="AD1338" s="319"/>
      <c r="AE1338" s="319"/>
      <c r="AF1338" s="319" t="s">
        <v>1633</v>
      </c>
      <c r="AG1338" s="319" t="s">
        <v>1633</v>
      </c>
      <c r="AH1338" s="319" t="s">
        <v>4409</v>
      </c>
      <c r="AI1338" s="319" t="s">
        <v>4417</v>
      </c>
      <c r="AJ1338" s="325">
        <v>0</v>
      </c>
      <c r="AK1338" s="319" t="s">
        <v>1633</v>
      </c>
      <c r="AL1338" s="319" t="s">
        <v>1633</v>
      </c>
      <c r="AM1338" s="319" t="s">
        <v>1633</v>
      </c>
      <c r="AN1338" s="319" t="s">
        <v>1633</v>
      </c>
      <c r="AO1338" s="319" t="s">
        <v>1633</v>
      </c>
      <c r="AP1338" s="183" t="s">
        <v>1880</v>
      </c>
      <c r="AQ1338" s="183" t="s">
        <v>2113</v>
      </c>
      <c r="AS1338" s="183" t="s">
        <v>1636</v>
      </c>
      <c r="AT1338" s="183" t="s">
        <v>1817</v>
      </c>
      <c r="AU1338" s="183" t="str">
        <f t="shared" si="42"/>
        <v>SSC</v>
      </c>
      <c r="AV1338" s="324">
        <f t="shared" si="43"/>
        <v>18687333</v>
      </c>
    </row>
    <row r="1339" spans="1:48" x14ac:dyDescent="0.25">
      <c r="A1339" s="319" t="s">
        <v>1867</v>
      </c>
      <c r="B1339" s="319" t="s">
        <v>1828</v>
      </c>
      <c r="C1339" s="319" t="s">
        <v>1868</v>
      </c>
      <c r="D1339" s="319" t="s">
        <v>2103</v>
      </c>
      <c r="E1339" s="320">
        <v>45735</v>
      </c>
      <c r="F1339" s="319" t="s">
        <v>2419</v>
      </c>
      <c r="G1339" s="319" t="s">
        <v>2420</v>
      </c>
      <c r="H1339" s="319" t="s">
        <v>1577</v>
      </c>
      <c r="I1339" s="319" t="s">
        <v>2561</v>
      </c>
      <c r="J1339" s="319" t="s">
        <v>1633</v>
      </c>
      <c r="K1339" s="319" t="s">
        <v>1369</v>
      </c>
      <c r="L1339" s="320">
        <v>45716</v>
      </c>
      <c r="M1339" s="319" t="s">
        <v>2562</v>
      </c>
      <c r="N1339" s="319" t="s">
        <v>1976</v>
      </c>
      <c r="O1339" s="320"/>
      <c r="P1339" s="319" t="s">
        <v>4416</v>
      </c>
      <c r="Q1339" s="319" t="s">
        <v>1534</v>
      </c>
      <c r="R1339" s="322">
        <v>-167538</v>
      </c>
      <c r="S1339" s="319" t="s">
        <v>89</v>
      </c>
      <c r="T1339" s="321">
        <v>-10.199999999999999</v>
      </c>
      <c r="U1339" s="319" t="s">
        <v>338</v>
      </c>
      <c r="V1339" s="319" t="s">
        <v>339</v>
      </c>
      <c r="W1339" s="319" t="s">
        <v>2421</v>
      </c>
      <c r="X1339" s="319" t="s">
        <v>1633</v>
      </c>
      <c r="Y1339" s="319" t="s">
        <v>1633</v>
      </c>
      <c r="Z1339" s="319" t="s">
        <v>1633</v>
      </c>
      <c r="AA1339" s="319" t="s">
        <v>1874</v>
      </c>
      <c r="AB1339" s="319" t="s">
        <v>1633</v>
      </c>
      <c r="AC1339" s="320">
        <v>45735</v>
      </c>
      <c r="AD1339" s="319"/>
      <c r="AE1339" s="319"/>
      <c r="AF1339" s="319" t="s">
        <v>1633</v>
      </c>
      <c r="AG1339" s="319" t="s">
        <v>1633</v>
      </c>
      <c r="AH1339" s="319" t="s">
        <v>4409</v>
      </c>
      <c r="AI1339" s="319" t="s">
        <v>4417</v>
      </c>
      <c r="AJ1339" s="325">
        <v>0</v>
      </c>
      <c r="AK1339" s="319" t="s">
        <v>1633</v>
      </c>
      <c r="AL1339" s="319" t="s">
        <v>1633</v>
      </c>
      <c r="AM1339" s="319" t="s">
        <v>1633</v>
      </c>
      <c r="AN1339" s="319" t="s">
        <v>1633</v>
      </c>
      <c r="AO1339" s="319" t="s">
        <v>1633</v>
      </c>
      <c r="AP1339" s="183" t="s">
        <v>1880</v>
      </c>
      <c r="AQ1339" s="183" t="s">
        <v>2113</v>
      </c>
      <c r="AS1339" s="183" t="s">
        <v>1636</v>
      </c>
      <c r="AT1339" s="183" t="s">
        <v>1817</v>
      </c>
      <c r="AU1339" s="183" t="str">
        <f t="shared" si="42"/>
        <v>SSC</v>
      </c>
      <c r="AV1339" s="324">
        <f t="shared" si="43"/>
        <v>-167538</v>
      </c>
    </row>
    <row r="1340" spans="1:48" x14ac:dyDescent="0.25">
      <c r="A1340" s="319" t="s">
        <v>1867</v>
      </c>
      <c r="B1340" s="319" t="s">
        <v>1828</v>
      </c>
      <c r="C1340" s="319" t="s">
        <v>1868</v>
      </c>
      <c r="D1340" s="319" t="s">
        <v>1882</v>
      </c>
      <c r="E1340" s="320">
        <v>45737</v>
      </c>
      <c r="F1340" s="319" t="s">
        <v>2587</v>
      </c>
      <c r="G1340" s="319" t="s">
        <v>1884</v>
      </c>
      <c r="H1340" s="319" t="s">
        <v>1581</v>
      </c>
      <c r="I1340" s="319" t="s">
        <v>2588</v>
      </c>
      <c r="J1340" s="319" t="s">
        <v>1633</v>
      </c>
      <c r="K1340" s="319" t="s">
        <v>1373</v>
      </c>
      <c r="L1340" s="320">
        <v>45737</v>
      </c>
      <c r="M1340" s="319" t="s">
        <v>1886</v>
      </c>
      <c r="N1340" s="319" t="s">
        <v>2075</v>
      </c>
      <c r="O1340" s="320"/>
      <c r="P1340" s="319" t="s">
        <v>4416</v>
      </c>
      <c r="Q1340" s="319" t="s">
        <v>1534</v>
      </c>
      <c r="R1340" s="322">
        <v>1785320</v>
      </c>
      <c r="S1340" s="319" t="s">
        <v>89</v>
      </c>
      <c r="T1340" s="321">
        <v>108.82</v>
      </c>
      <c r="U1340" s="319" t="s">
        <v>338</v>
      </c>
      <c r="V1340" s="319" t="s">
        <v>339</v>
      </c>
      <c r="W1340" s="319" t="s">
        <v>1633</v>
      </c>
      <c r="X1340" s="319" t="s">
        <v>1633</v>
      </c>
      <c r="Y1340" s="319" t="s">
        <v>1633</v>
      </c>
      <c r="Z1340" s="319" t="s">
        <v>1633</v>
      </c>
      <c r="AA1340" s="319" t="s">
        <v>1874</v>
      </c>
      <c r="AB1340" s="319" t="s">
        <v>1633</v>
      </c>
      <c r="AC1340" s="320">
        <v>45737</v>
      </c>
      <c r="AD1340" s="319"/>
      <c r="AE1340" s="319"/>
      <c r="AF1340" s="319" t="s">
        <v>1633</v>
      </c>
      <c r="AG1340" s="319" t="s">
        <v>1633</v>
      </c>
      <c r="AH1340" s="319" t="s">
        <v>4409</v>
      </c>
      <c r="AI1340" s="319" t="s">
        <v>4417</v>
      </c>
      <c r="AJ1340" s="325">
        <v>0</v>
      </c>
      <c r="AK1340" s="319" t="s">
        <v>1633</v>
      </c>
      <c r="AL1340" s="319" t="s">
        <v>1633</v>
      </c>
      <c r="AM1340" s="319" t="s">
        <v>1633</v>
      </c>
      <c r="AN1340" s="319" t="s">
        <v>1633</v>
      </c>
      <c r="AO1340" s="319" t="s">
        <v>1633</v>
      </c>
      <c r="AP1340" s="183" t="s">
        <v>1880</v>
      </c>
      <c r="AQ1340" s="183" t="s">
        <v>2113</v>
      </c>
      <c r="AS1340" s="183" t="s">
        <v>1636</v>
      </c>
      <c r="AT1340" s="183" t="s">
        <v>1817</v>
      </c>
      <c r="AU1340" s="183" t="str">
        <f t="shared" si="42"/>
        <v>SSC</v>
      </c>
      <c r="AV1340" s="324">
        <f t="shared" si="43"/>
        <v>1785320</v>
      </c>
    </row>
    <row r="1341" spans="1:48" x14ac:dyDescent="0.25">
      <c r="A1341" s="319" t="s">
        <v>1867</v>
      </c>
      <c r="B1341" s="319" t="s">
        <v>1828</v>
      </c>
      <c r="C1341" s="319" t="s">
        <v>1868</v>
      </c>
      <c r="D1341" s="319" t="s">
        <v>1893</v>
      </c>
      <c r="E1341" s="320">
        <v>45747</v>
      </c>
      <c r="F1341" s="319" t="s">
        <v>1894</v>
      </c>
      <c r="G1341" s="319" t="s">
        <v>1895</v>
      </c>
      <c r="H1341" s="319" t="s">
        <v>1585</v>
      </c>
      <c r="I1341" s="319" t="s">
        <v>2589</v>
      </c>
      <c r="J1341" s="319" t="s">
        <v>1633</v>
      </c>
      <c r="K1341" s="319" t="s">
        <v>1376</v>
      </c>
      <c r="L1341" s="320">
        <v>45747</v>
      </c>
      <c r="M1341" s="319" t="s">
        <v>1897</v>
      </c>
      <c r="N1341" s="319" t="s">
        <v>1898</v>
      </c>
      <c r="O1341" s="320"/>
      <c r="P1341" s="319" t="s">
        <v>4416</v>
      </c>
      <c r="Q1341" s="319" t="s">
        <v>1534</v>
      </c>
      <c r="R1341" s="322">
        <v>7308676</v>
      </c>
      <c r="S1341" s="319" t="s">
        <v>89</v>
      </c>
      <c r="T1341" s="321">
        <v>471.53</v>
      </c>
      <c r="U1341" s="319" t="s">
        <v>338</v>
      </c>
      <c r="V1341" s="319" t="s">
        <v>339</v>
      </c>
      <c r="W1341" s="319" t="s">
        <v>1633</v>
      </c>
      <c r="X1341" s="319" t="s">
        <v>1633</v>
      </c>
      <c r="Y1341" s="319" t="s">
        <v>1633</v>
      </c>
      <c r="Z1341" s="319" t="s">
        <v>1633</v>
      </c>
      <c r="AA1341" s="319" t="s">
        <v>1874</v>
      </c>
      <c r="AB1341" s="319" t="s">
        <v>1633</v>
      </c>
      <c r="AC1341" s="320">
        <v>45740</v>
      </c>
      <c r="AD1341" s="319"/>
      <c r="AE1341" s="319"/>
      <c r="AF1341" s="319" t="s">
        <v>1633</v>
      </c>
      <c r="AG1341" s="319" t="s">
        <v>1633</v>
      </c>
      <c r="AH1341" s="319" t="s">
        <v>4409</v>
      </c>
      <c r="AI1341" s="319" t="s">
        <v>4417</v>
      </c>
      <c r="AJ1341" s="325">
        <v>0</v>
      </c>
      <c r="AK1341" s="319" t="s">
        <v>1633</v>
      </c>
      <c r="AL1341" s="319" t="s">
        <v>1633</v>
      </c>
      <c r="AM1341" s="319" t="s">
        <v>1633</v>
      </c>
      <c r="AN1341" s="319" t="s">
        <v>1633</v>
      </c>
      <c r="AO1341" s="319" t="s">
        <v>1633</v>
      </c>
      <c r="AP1341" s="183" t="s">
        <v>1880</v>
      </c>
      <c r="AQ1341" s="183" t="s">
        <v>2113</v>
      </c>
      <c r="AS1341" s="183" t="s">
        <v>1636</v>
      </c>
      <c r="AT1341" s="183" t="s">
        <v>1817</v>
      </c>
      <c r="AU1341" s="183" t="str">
        <f t="shared" si="42"/>
        <v>SSC</v>
      </c>
      <c r="AV1341" s="324">
        <f t="shared" si="43"/>
        <v>7308676</v>
      </c>
    </row>
    <row r="1342" spans="1:48" x14ac:dyDescent="0.25">
      <c r="A1342" s="319" t="s">
        <v>1867</v>
      </c>
      <c r="B1342" s="319" t="s">
        <v>1828</v>
      </c>
      <c r="C1342" s="319" t="s">
        <v>1868</v>
      </c>
      <c r="D1342" s="319" t="s">
        <v>1893</v>
      </c>
      <c r="E1342" s="320">
        <v>45747</v>
      </c>
      <c r="F1342" s="319" t="s">
        <v>2357</v>
      </c>
      <c r="G1342" s="319" t="s">
        <v>1918</v>
      </c>
      <c r="H1342" s="319" t="s">
        <v>1588</v>
      </c>
      <c r="I1342" s="319" t="s">
        <v>2590</v>
      </c>
      <c r="J1342" s="319" t="s">
        <v>1633</v>
      </c>
      <c r="K1342" s="319" t="s">
        <v>1638</v>
      </c>
      <c r="L1342" s="320">
        <v>45747</v>
      </c>
      <c r="M1342" s="319" t="s">
        <v>2591</v>
      </c>
      <c r="N1342" s="319" t="s">
        <v>1633</v>
      </c>
      <c r="O1342" s="320"/>
      <c r="P1342" s="319" t="s">
        <v>4416</v>
      </c>
      <c r="Q1342" s="319" t="s">
        <v>1534</v>
      </c>
      <c r="R1342" s="322">
        <v>2078093</v>
      </c>
      <c r="S1342" s="319" t="s">
        <v>89</v>
      </c>
      <c r="T1342" s="321">
        <v>127.81</v>
      </c>
      <c r="U1342" s="319" t="s">
        <v>338</v>
      </c>
      <c r="V1342" s="319" t="s">
        <v>339</v>
      </c>
      <c r="W1342" s="319" t="s">
        <v>1633</v>
      </c>
      <c r="X1342" s="319" t="s">
        <v>1633</v>
      </c>
      <c r="Y1342" s="319" t="s">
        <v>1633</v>
      </c>
      <c r="Z1342" s="319" t="s">
        <v>1633</v>
      </c>
      <c r="AA1342" s="319" t="s">
        <v>1874</v>
      </c>
      <c r="AB1342" s="319" t="s">
        <v>1633</v>
      </c>
      <c r="AC1342" s="320">
        <v>45740</v>
      </c>
      <c r="AD1342" s="319"/>
      <c r="AE1342" s="319"/>
      <c r="AF1342" s="319" t="s">
        <v>1633</v>
      </c>
      <c r="AG1342" s="319" t="s">
        <v>1633</v>
      </c>
      <c r="AH1342" s="319" t="s">
        <v>4409</v>
      </c>
      <c r="AI1342" s="319" t="s">
        <v>4417</v>
      </c>
      <c r="AJ1342" s="325">
        <v>0</v>
      </c>
      <c r="AK1342" s="319" t="s">
        <v>1633</v>
      </c>
      <c r="AL1342" s="319" t="s">
        <v>1633</v>
      </c>
      <c r="AM1342" s="319" t="s">
        <v>1633</v>
      </c>
      <c r="AN1342" s="319" t="s">
        <v>1633</v>
      </c>
      <c r="AO1342" s="319" t="s">
        <v>1633</v>
      </c>
      <c r="AP1342" s="183" t="s">
        <v>1880</v>
      </c>
      <c r="AQ1342" s="183" t="s">
        <v>2113</v>
      </c>
      <c r="AS1342" s="183" t="s">
        <v>1636</v>
      </c>
      <c r="AT1342" s="183" t="s">
        <v>1817</v>
      </c>
      <c r="AU1342" s="183" t="str">
        <f t="shared" si="42"/>
        <v>SSC</v>
      </c>
      <c r="AV1342" s="324">
        <f t="shared" si="43"/>
        <v>2078093</v>
      </c>
    </row>
    <row r="1343" spans="1:48" x14ac:dyDescent="0.25">
      <c r="A1343" s="319" t="s">
        <v>1867</v>
      </c>
      <c r="B1343" s="319" t="s">
        <v>1828</v>
      </c>
      <c r="C1343" s="319" t="s">
        <v>1868</v>
      </c>
      <c r="D1343" s="319" t="s">
        <v>1882</v>
      </c>
      <c r="E1343" s="320">
        <v>45741</v>
      </c>
      <c r="F1343" s="319" t="s">
        <v>2592</v>
      </c>
      <c r="G1343" s="319" t="s">
        <v>1884</v>
      </c>
      <c r="H1343" s="319" t="s">
        <v>1587</v>
      </c>
      <c r="I1343" s="319" t="s">
        <v>2593</v>
      </c>
      <c r="J1343" s="319" t="s">
        <v>1633</v>
      </c>
      <c r="K1343" s="319" t="s">
        <v>1379</v>
      </c>
      <c r="L1343" s="320">
        <v>45741</v>
      </c>
      <c r="M1343" s="319" t="s">
        <v>1886</v>
      </c>
      <c r="N1343" s="319" t="s">
        <v>2594</v>
      </c>
      <c r="O1343" s="320"/>
      <c r="P1343" s="319" t="s">
        <v>4416</v>
      </c>
      <c r="Q1343" s="319" t="s">
        <v>1534</v>
      </c>
      <c r="R1343" s="322">
        <v>270000</v>
      </c>
      <c r="S1343" s="319" t="s">
        <v>89</v>
      </c>
      <c r="T1343" s="321">
        <v>16.46</v>
      </c>
      <c r="U1343" s="319" t="s">
        <v>338</v>
      </c>
      <c r="V1343" s="319" t="s">
        <v>339</v>
      </c>
      <c r="W1343" s="319" t="s">
        <v>1633</v>
      </c>
      <c r="X1343" s="319" t="s">
        <v>1633</v>
      </c>
      <c r="Y1343" s="319" t="s">
        <v>1633</v>
      </c>
      <c r="Z1343" s="319" t="s">
        <v>1633</v>
      </c>
      <c r="AA1343" s="319" t="s">
        <v>1874</v>
      </c>
      <c r="AB1343" s="319" t="s">
        <v>1633</v>
      </c>
      <c r="AC1343" s="320">
        <v>45741</v>
      </c>
      <c r="AD1343" s="319"/>
      <c r="AE1343" s="319"/>
      <c r="AF1343" s="319" t="s">
        <v>1633</v>
      </c>
      <c r="AG1343" s="319" t="s">
        <v>1633</v>
      </c>
      <c r="AH1343" s="319" t="s">
        <v>4409</v>
      </c>
      <c r="AI1343" s="319" t="s">
        <v>4417</v>
      </c>
      <c r="AJ1343" s="325">
        <v>0</v>
      </c>
      <c r="AK1343" s="319" t="s">
        <v>1633</v>
      </c>
      <c r="AL1343" s="319" t="s">
        <v>1633</v>
      </c>
      <c r="AM1343" s="319" t="s">
        <v>1633</v>
      </c>
      <c r="AN1343" s="319" t="s">
        <v>1633</v>
      </c>
      <c r="AO1343" s="319" t="s">
        <v>1633</v>
      </c>
      <c r="AP1343" s="183" t="s">
        <v>1880</v>
      </c>
      <c r="AQ1343" s="183" t="s">
        <v>2113</v>
      </c>
      <c r="AS1343" s="183" t="s">
        <v>1636</v>
      </c>
      <c r="AT1343" s="183" t="s">
        <v>1817</v>
      </c>
      <c r="AU1343" s="183" t="str">
        <f t="shared" si="42"/>
        <v>SSC</v>
      </c>
      <c r="AV1343" s="324">
        <f t="shared" si="43"/>
        <v>270000</v>
      </c>
    </row>
    <row r="1344" spans="1:48" x14ac:dyDescent="0.25">
      <c r="A1344" s="319" t="s">
        <v>1867</v>
      </c>
      <c r="B1344" s="319" t="s">
        <v>1828</v>
      </c>
      <c r="C1344" s="319" t="s">
        <v>1868</v>
      </c>
      <c r="D1344" s="319" t="s">
        <v>1882</v>
      </c>
      <c r="E1344" s="320">
        <v>45741</v>
      </c>
      <c r="F1344" s="319" t="s">
        <v>2592</v>
      </c>
      <c r="G1344" s="319" t="s">
        <v>1884</v>
      </c>
      <c r="H1344" s="319" t="s">
        <v>1580</v>
      </c>
      <c r="I1344" s="319" t="s">
        <v>2593</v>
      </c>
      <c r="J1344" s="319" t="s">
        <v>1633</v>
      </c>
      <c r="K1344" s="319" t="s">
        <v>1372</v>
      </c>
      <c r="L1344" s="320">
        <v>45741</v>
      </c>
      <c r="M1344" s="319" t="s">
        <v>1886</v>
      </c>
      <c r="N1344" s="319" t="s">
        <v>2594</v>
      </c>
      <c r="O1344" s="320"/>
      <c r="P1344" s="319" t="s">
        <v>4416</v>
      </c>
      <c r="Q1344" s="319" t="s">
        <v>1534</v>
      </c>
      <c r="R1344" s="322">
        <v>575625</v>
      </c>
      <c r="S1344" s="319" t="s">
        <v>89</v>
      </c>
      <c r="T1344" s="321">
        <v>35.090000000000003</v>
      </c>
      <c r="U1344" s="319" t="s">
        <v>338</v>
      </c>
      <c r="V1344" s="319" t="s">
        <v>339</v>
      </c>
      <c r="W1344" s="319" t="s">
        <v>1633</v>
      </c>
      <c r="X1344" s="319" t="s">
        <v>1633</v>
      </c>
      <c r="Y1344" s="319" t="s">
        <v>1633</v>
      </c>
      <c r="Z1344" s="319" t="s">
        <v>1633</v>
      </c>
      <c r="AA1344" s="319" t="s">
        <v>1874</v>
      </c>
      <c r="AB1344" s="319" t="s">
        <v>1633</v>
      </c>
      <c r="AC1344" s="320">
        <v>45741</v>
      </c>
      <c r="AD1344" s="319"/>
      <c r="AE1344" s="319"/>
      <c r="AF1344" s="319" t="s">
        <v>1633</v>
      </c>
      <c r="AG1344" s="319" t="s">
        <v>1633</v>
      </c>
      <c r="AH1344" s="319" t="s">
        <v>4409</v>
      </c>
      <c r="AI1344" s="319" t="s">
        <v>4417</v>
      </c>
      <c r="AJ1344" s="325">
        <v>0</v>
      </c>
      <c r="AK1344" s="319" t="s">
        <v>1633</v>
      </c>
      <c r="AL1344" s="319" t="s">
        <v>1633</v>
      </c>
      <c r="AM1344" s="319" t="s">
        <v>1633</v>
      </c>
      <c r="AN1344" s="319" t="s">
        <v>1633</v>
      </c>
      <c r="AO1344" s="319" t="s">
        <v>1633</v>
      </c>
      <c r="AP1344" s="183" t="s">
        <v>1880</v>
      </c>
      <c r="AQ1344" s="183" t="s">
        <v>2113</v>
      </c>
      <c r="AS1344" s="183" t="s">
        <v>1636</v>
      </c>
      <c r="AT1344" s="183" t="s">
        <v>1817</v>
      </c>
      <c r="AU1344" s="183" t="str">
        <f t="shared" si="42"/>
        <v>SSC</v>
      </c>
      <c r="AV1344" s="324">
        <f t="shared" si="43"/>
        <v>575625</v>
      </c>
    </row>
    <row r="1345" spans="1:48" x14ac:dyDescent="0.25">
      <c r="A1345" s="319" t="s">
        <v>1867</v>
      </c>
      <c r="B1345" s="319" t="s">
        <v>1828</v>
      </c>
      <c r="C1345" s="319" t="s">
        <v>1868</v>
      </c>
      <c r="D1345" s="319" t="s">
        <v>1882</v>
      </c>
      <c r="E1345" s="320">
        <v>45741</v>
      </c>
      <c r="F1345" s="319" t="s">
        <v>2592</v>
      </c>
      <c r="G1345" s="319" t="s">
        <v>1884</v>
      </c>
      <c r="H1345" s="319" t="s">
        <v>1577</v>
      </c>
      <c r="I1345" s="319" t="s">
        <v>2593</v>
      </c>
      <c r="J1345" s="319" t="s">
        <v>1633</v>
      </c>
      <c r="K1345" s="319" t="s">
        <v>1369</v>
      </c>
      <c r="L1345" s="320">
        <v>45741</v>
      </c>
      <c r="M1345" s="319" t="s">
        <v>1886</v>
      </c>
      <c r="N1345" s="319" t="s">
        <v>2594</v>
      </c>
      <c r="O1345" s="320"/>
      <c r="P1345" s="319" t="s">
        <v>4416</v>
      </c>
      <c r="Q1345" s="319" t="s">
        <v>1534</v>
      </c>
      <c r="R1345" s="322">
        <v>15638784</v>
      </c>
      <c r="S1345" s="319" t="s">
        <v>89</v>
      </c>
      <c r="T1345" s="321">
        <v>953.23</v>
      </c>
      <c r="U1345" s="319" t="s">
        <v>338</v>
      </c>
      <c r="V1345" s="319" t="s">
        <v>339</v>
      </c>
      <c r="W1345" s="319" t="s">
        <v>1633</v>
      </c>
      <c r="X1345" s="319" t="s">
        <v>1633</v>
      </c>
      <c r="Y1345" s="319" t="s">
        <v>1633</v>
      </c>
      <c r="Z1345" s="319" t="s">
        <v>1633</v>
      </c>
      <c r="AA1345" s="319" t="s">
        <v>1874</v>
      </c>
      <c r="AB1345" s="319" t="s">
        <v>1633</v>
      </c>
      <c r="AC1345" s="320">
        <v>45741</v>
      </c>
      <c r="AD1345" s="319"/>
      <c r="AE1345" s="319"/>
      <c r="AF1345" s="319" t="s">
        <v>1633</v>
      </c>
      <c r="AG1345" s="319" t="s">
        <v>1633</v>
      </c>
      <c r="AH1345" s="319" t="s">
        <v>4409</v>
      </c>
      <c r="AI1345" s="319" t="s">
        <v>4417</v>
      </c>
      <c r="AJ1345" s="325">
        <v>0</v>
      </c>
      <c r="AK1345" s="319" t="s">
        <v>1633</v>
      </c>
      <c r="AL1345" s="319" t="s">
        <v>1633</v>
      </c>
      <c r="AM1345" s="319" t="s">
        <v>1633</v>
      </c>
      <c r="AN1345" s="319" t="s">
        <v>1633</v>
      </c>
      <c r="AO1345" s="319" t="s">
        <v>1633</v>
      </c>
      <c r="AP1345" s="183" t="s">
        <v>1880</v>
      </c>
      <c r="AQ1345" s="183" t="s">
        <v>2113</v>
      </c>
      <c r="AS1345" s="183" t="s">
        <v>1636</v>
      </c>
      <c r="AT1345" s="183" t="s">
        <v>1817</v>
      </c>
      <c r="AU1345" s="183" t="str">
        <f t="shared" si="42"/>
        <v>SSC</v>
      </c>
      <c r="AV1345" s="324">
        <f t="shared" si="43"/>
        <v>15638784</v>
      </c>
    </row>
    <row r="1346" spans="1:48" x14ac:dyDescent="0.25">
      <c r="A1346" s="319" t="s">
        <v>1867</v>
      </c>
      <c r="B1346" s="319" t="s">
        <v>1828</v>
      </c>
      <c r="C1346" s="319" t="s">
        <v>1868</v>
      </c>
      <c r="D1346" s="319" t="s">
        <v>1882</v>
      </c>
      <c r="E1346" s="320">
        <v>45741</v>
      </c>
      <c r="F1346" s="319" t="s">
        <v>2592</v>
      </c>
      <c r="G1346" s="319" t="s">
        <v>1884</v>
      </c>
      <c r="H1346" s="319" t="s">
        <v>1582</v>
      </c>
      <c r="I1346" s="319" t="s">
        <v>2593</v>
      </c>
      <c r="J1346" s="319" t="s">
        <v>1633</v>
      </c>
      <c r="K1346" s="319" t="s">
        <v>1374</v>
      </c>
      <c r="L1346" s="320">
        <v>45741</v>
      </c>
      <c r="M1346" s="319" t="s">
        <v>1886</v>
      </c>
      <c r="N1346" s="319" t="s">
        <v>2594</v>
      </c>
      <c r="O1346" s="320"/>
      <c r="P1346" s="319" t="s">
        <v>4416</v>
      </c>
      <c r="Q1346" s="319" t="s">
        <v>1534</v>
      </c>
      <c r="R1346" s="322">
        <v>908556</v>
      </c>
      <c r="S1346" s="319" t="s">
        <v>89</v>
      </c>
      <c r="T1346" s="321">
        <v>55.38</v>
      </c>
      <c r="U1346" s="319" t="s">
        <v>338</v>
      </c>
      <c r="V1346" s="319" t="s">
        <v>339</v>
      </c>
      <c r="W1346" s="319" t="s">
        <v>1633</v>
      </c>
      <c r="X1346" s="319" t="s">
        <v>1633</v>
      </c>
      <c r="Y1346" s="319" t="s">
        <v>1633</v>
      </c>
      <c r="Z1346" s="319" t="s">
        <v>1633</v>
      </c>
      <c r="AA1346" s="319" t="s">
        <v>1874</v>
      </c>
      <c r="AB1346" s="319" t="s">
        <v>1633</v>
      </c>
      <c r="AC1346" s="320">
        <v>45741</v>
      </c>
      <c r="AD1346" s="319"/>
      <c r="AE1346" s="319"/>
      <c r="AF1346" s="319" t="s">
        <v>1633</v>
      </c>
      <c r="AG1346" s="319" t="s">
        <v>1633</v>
      </c>
      <c r="AH1346" s="319" t="s">
        <v>4409</v>
      </c>
      <c r="AI1346" s="319" t="s">
        <v>4417</v>
      </c>
      <c r="AJ1346" s="325">
        <v>0</v>
      </c>
      <c r="AK1346" s="319" t="s">
        <v>1633</v>
      </c>
      <c r="AL1346" s="319" t="s">
        <v>1633</v>
      </c>
      <c r="AM1346" s="319" t="s">
        <v>1633</v>
      </c>
      <c r="AN1346" s="319" t="s">
        <v>1633</v>
      </c>
      <c r="AO1346" s="319" t="s">
        <v>1633</v>
      </c>
      <c r="AP1346" s="183" t="s">
        <v>1880</v>
      </c>
      <c r="AQ1346" s="183" t="s">
        <v>2113</v>
      </c>
      <c r="AS1346" s="183" t="s">
        <v>1640</v>
      </c>
      <c r="AT1346" s="183" t="s">
        <v>1817</v>
      </c>
      <c r="AU1346" s="183" t="str">
        <f t="shared" si="42"/>
        <v>SSC</v>
      </c>
      <c r="AV1346" s="324">
        <f t="shared" si="43"/>
        <v>908556</v>
      </c>
    </row>
    <row r="1347" spans="1:48" x14ac:dyDescent="0.25">
      <c r="A1347" s="319" t="s">
        <v>1867</v>
      </c>
      <c r="B1347" s="319" t="s">
        <v>1828</v>
      </c>
      <c r="C1347" s="319" t="s">
        <v>1868</v>
      </c>
      <c r="D1347" s="319" t="s">
        <v>1888</v>
      </c>
      <c r="E1347" s="320">
        <v>45741</v>
      </c>
      <c r="F1347" s="319" t="s">
        <v>1633</v>
      </c>
      <c r="G1347" s="319" t="s">
        <v>1633</v>
      </c>
      <c r="H1347" s="319" t="s">
        <v>4426</v>
      </c>
      <c r="I1347" s="319" t="s">
        <v>4440</v>
      </c>
      <c r="J1347" s="319" t="s">
        <v>1633</v>
      </c>
      <c r="K1347" s="319" t="s">
        <v>628</v>
      </c>
      <c r="L1347" s="320">
        <v>45741</v>
      </c>
      <c r="M1347" s="319" t="s">
        <v>2596</v>
      </c>
      <c r="N1347" s="319" t="s">
        <v>2605</v>
      </c>
      <c r="O1347" s="320"/>
      <c r="P1347" s="319" t="s">
        <v>4416</v>
      </c>
      <c r="Q1347" s="319" t="s">
        <v>1534</v>
      </c>
      <c r="R1347" s="322">
        <v>36000</v>
      </c>
      <c r="S1347" s="319" t="s">
        <v>89</v>
      </c>
      <c r="T1347" s="321">
        <v>2.19</v>
      </c>
      <c r="U1347" s="319" t="s">
        <v>338</v>
      </c>
      <c r="V1347" s="319" t="s">
        <v>339</v>
      </c>
      <c r="W1347" s="319" t="s">
        <v>1633</v>
      </c>
      <c r="X1347" s="319" t="s">
        <v>1633</v>
      </c>
      <c r="Y1347" s="319" t="s">
        <v>1633</v>
      </c>
      <c r="Z1347" s="319" t="s">
        <v>1633</v>
      </c>
      <c r="AA1347" s="319" t="s">
        <v>1874</v>
      </c>
      <c r="AB1347" s="319" t="s">
        <v>1633</v>
      </c>
      <c r="AC1347" s="320">
        <v>45741</v>
      </c>
      <c r="AD1347" s="319"/>
      <c r="AE1347" s="319"/>
      <c r="AF1347" s="319" t="s">
        <v>1633</v>
      </c>
      <c r="AG1347" s="319" t="s">
        <v>2606</v>
      </c>
      <c r="AH1347" s="319" t="s">
        <v>4409</v>
      </c>
      <c r="AI1347" s="319" t="s">
        <v>4417</v>
      </c>
      <c r="AJ1347" s="322">
        <v>3</v>
      </c>
      <c r="AK1347" s="319" t="s">
        <v>1709</v>
      </c>
      <c r="AL1347" s="323" t="s">
        <v>1877</v>
      </c>
      <c r="AM1347" s="319" t="s">
        <v>1633</v>
      </c>
      <c r="AN1347" s="319" t="s">
        <v>1633</v>
      </c>
      <c r="AO1347" s="319" t="s">
        <v>1633</v>
      </c>
      <c r="AP1347" s="183" t="s">
        <v>1880</v>
      </c>
      <c r="AQ1347" s="183" t="s">
        <v>2113</v>
      </c>
      <c r="AS1347" s="183" t="s">
        <v>1644</v>
      </c>
      <c r="AT1347" s="183" t="s">
        <v>1817</v>
      </c>
      <c r="AU1347" s="183" t="str">
        <f t="shared" si="42"/>
        <v>SSC</v>
      </c>
      <c r="AV1347" s="324">
        <f t="shared" si="43"/>
        <v>36000</v>
      </c>
    </row>
    <row r="1348" spans="1:48" x14ac:dyDescent="0.25">
      <c r="A1348" s="319" t="s">
        <v>1867</v>
      </c>
      <c r="B1348" s="319" t="s">
        <v>1828</v>
      </c>
      <c r="C1348" s="319" t="s">
        <v>1868</v>
      </c>
      <c r="D1348" s="319" t="s">
        <v>1882</v>
      </c>
      <c r="E1348" s="320">
        <v>45747</v>
      </c>
      <c r="F1348" s="319" t="s">
        <v>2624</v>
      </c>
      <c r="G1348" s="319" t="s">
        <v>1884</v>
      </c>
      <c r="H1348" s="319" t="s">
        <v>1577</v>
      </c>
      <c r="I1348" s="319" t="s">
        <v>2625</v>
      </c>
      <c r="J1348" s="319" t="s">
        <v>1633</v>
      </c>
      <c r="K1348" s="319" t="s">
        <v>1369</v>
      </c>
      <c r="L1348" s="320">
        <v>45754</v>
      </c>
      <c r="M1348" s="319" t="s">
        <v>1886</v>
      </c>
      <c r="N1348" s="319" t="s">
        <v>2473</v>
      </c>
      <c r="O1348" s="320"/>
      <c r="P1348" s="319" t="s">
        <v>4416</v>
      </c>
      <c r="Q1348" s="319" t="s">
        <v>1534</v>
      </c>
      <c r="R1348" s="322">
        <v>167538</v>
      </c>
      <c r="S1348" s="319" t="s">
        <v>89</v>
      </c>
      <c r="T1348" s="321">
        <v>10.18</v>
      </c>
      <c r="U1348" s="319" t="s">
        <v>338</v>
      </c>
      <c r="V1348" s="319" t="s">
        <v>339</v>
      </c>
      <c r="W1348" s="319" t="s">
        <v>1633</v>
      </c>
      <c r="X1348" s="319" t="s">
        <v>1633</v>
      </c>
      <c r="Y1348" s="319" t="s">
        <v>1633</v>
      </c>
      <c r="Z1348" s="319" t="s">
        <v>1633</v>
      </c>
      <c r="AA1348" s="319" t="s">
        <v>1874</v>
      </c>
      <c r="AB1348" s="319" t="s">
        <v>1633</v>
      </c>
      <c r="AC1348" s="320">
        <v>45756</v>
      </c>
      <c r="AD1348" s="319"/>
      <c r="AE1348" s="319"/>
      <c r="AF1348" s="319" t="s">
        <v>1633</v>
      </c>
      <c r="AG1348" s="319" t="s">
        <v>1633</v>
      </c>
      <c r="AH1348" s="319" t="s">
        <v>4409</v>
      </c>
      <c r="AI1348" s="319" t="s">
        <v>4417</v>
      </c>
      <c r="AJ1348" s="325">
        <v>0</v>
      </c>
      <c r="AK1348" s="319" t="s">
        <v>1633</v>
      </c>
      <c r="AL1348" s="319" t="s">
        <v>1633</v>
      </c>
      <c r="AM1348" s="319" t="s">
        <v>1633</v>
      </c>
      <c r="AN1348" s="319" t="s">
        <v>1633</v>
      </c>
      <c r="AO1348" s="319" t="s">
        <v>1633</v>
      </c>
      <c r="AP1348" s="183" t="s">
        <v>1880</v>
      </c>
      <c r="AQ1348" s="183" t="s">
        <v>2113</v>
      </c>
      <c r="AS1348" s="183" t="s">
        <v>1636</v>
      </c>
      <c r="AT1348" s="183" t="s">
        <v>1817</v>
      </c>
      <c r="AU1348" s="183" t="str">
        <f t="shared" si="42"/>
        <v>SSC</v>
      </c>
      <c r="AV1348" s="324">
        <f t="shared" si="43"/>
        <v>167538</v>
      </c>
    </row>
    <row r="1349" spans="1:48" x14ac:dyDescent="0.25">
      <c r="A1349" s="319" t="s">
        <v>1867</v>
      </c>
      <c r="B1349" s="319" t="s">
        <v>1828</v>
      </c>
      <c r="C1349" s="319" t="s">
        <v>1868</v>
      </c>
      <c r="D1349" s="319" t="s">
        <v>1917</v>
      </c>
      <c r="E1349" s="320">
        <v>45734</v>
      </c>
      <c r="F1349" s="319" t="s">
        <v>2628</v>
      </c>
      <c r="G1349" s="319" t="s">
        <v>2629</v>
      </c>
      <c r="H1349" s="319" t="s">
        <v>1579</v>
      </c>
      <c r="I1349" s="319" t="s">
        <v>2630</v>
      </c>
      <c r="J1349" s="319" t="s">
        <v>1633</v>
      </c>
      <c r="K1349" s="319" t="s">
        <v>1371</v>
      </c>
      <c r="L1349" s="320">
        <v>45734</v>
      </c>
      <c r="M1349" s="319" t="s">
        <v>2554</v>
      </c>
      <c r="N1349" s="319" t="s">
        <v>1898</v>
      </c>
      <c r="O1349" s="320"/>
      <c r="P1349" s="319" t="s">
        <v>4416</v>
      </c>
      <c r="Q1349" s="319" t="s">
        <v>89</v>
      </c>
      <c r="R1349" s="321">
        <v>-1206.3599999999999</v>
      </c>
      <c r="S1349" s="319" t="s">
        <v>89</v>
      </c>
      <c r="T1349" s="321">
        <v>-1206.3599999999999</v>
      </c>
      <c r="U1349" s="319" t="s">
        <v>338</v>
      </c>
      <c r="V1349" s="319" t="s">
        <v>339</v>
      </c>
      <c r="W1349" s="319" t="s">
        <v>1633</v>
      </c>
      <c r="X1349" s="319" t="s">
        <v>1633</v>
      </c>
      <c r="Y1349" s="319" t="s">
        <v>1633</v>
      </c>
      <c r="Z1349" s="319" t="s">
        <v>1633</v>
      </c>
      <c r="AA1349" s="319" t="s">
        <v>1874</v>
      </c>
      <c r="AB1349" s="319" t="s">
        <v>1633</v>
      </c>
      <c r="AC1349" s="320">
        <v>45756</v>
      </c>
      <c r="AD1349" s="319"/>
      <c r="AE1349" s="319"/>
      <c r="AF1349" s="319" t="s">
        <v>1633</v>
      </c>
      <c r="AG1349" s="319" t="s">
        <v>1633</v>
      </c>
      <c r="AH1349" s="319" t="s">
        <v>4409</v>
      </c>
      <c r="AI1349" s="319" t="s">
        <v>4417</v>
      </c>
      <c r="AJ1349" s="325">
        <v>0</v>
      </c>
      <c r="AK1349" s="319" t="s">
        <v>1633</v>
      </c>
      <c r="AL1349" s="319" t="s">
        <v>1633</v>
      </c>
      <c r="AM1349" s="319" t="s">
        <v>1633</v>
      </c>
      <c r="AN1349" s="319" t="s">
        <v>1633</v>
      </c>
      <c r="AO1349" s="319" t="s">
        <v>1633</v>
      </c>
      <c r="AP1349" s="183" t="s">
        <v>1880</v>
      </c>
      <c r="AQ1349" s="183" t="s">
        <v>2113</v>
      </c>
      <c r="AS1349" s="183" t="s">
        <v>1636</v>
      </c>
      <c r="AT1349" s="183" t="s">
        <v>1817</v>
      </c>
      <c r="AU1349" s="183" t="str">
        <f t="shared" si="42"/>
        <v>SSC</v>
      </c>
      <c r="AV1349" s="324">
        <f t="shared" si="43"/>
        <v>-19904940</v>
      </c>
    </row>
    <row r="1350" spans="1:48" x14ac:dyDescent="0.25">
      <c r="A1350" s="319" t="s">
        <v>1867</v>
      </c>
      <c r="B1350" s="319" t="s">
        <v>1828</v>
      </c>
      <c r="C1350" s="319" t="s">
        <v>1868</v>
      </c>
      <c r="D1350" s="319" t="s">
        <v>1917</v>
      </c>
      <c r="E1350" s="320">
        <v>45747</v>
      </c>
      <c r="F1350" s="319" t="s">
        <v>2631</v>
      </c>
      <c r="G1350" s="319" t="s">
        <v>2632</v>
      </c>
      <c r="H1350" s="319" t="s">
        <v>1577</v>
      </c>
      <c r="I1350" s="319" t="s">
        <v>2633</v>
      </c>
      <c r="J1350" s="319" t="s">
        <v>1633</v>
      </c>
      <c r="K1350" s="319" t="s">
        <v>1369</v>
      </c>
      <c r="L1350" s="320">
        <v>45747</v>
      </c>
      <c r="M1350" s="319" t="s">
        <v>2591</v>
      </c>
      <c r="N1350" s="319" t="s">
        <v>1976</v>
      </c>
      <c r="O1350" s="320"/>
      <c r="P1350" s="319" t="s">
        <v>4416</v>
      </c>
      <c r="Q1350" s="319" t="s">
        <v>1534</v>
      </c>
      <c r="R1350" s="322">
        <v>167538</v>
      </c>
      <c r="S1350" s="319" t="s">
        <v>89</v>
      </c>
      <c r="T1350" s="321">
        <v>10.1</v>
      </c>
      <c r="U1350" s="319" t="s">
        <v>338</v>
      </c>
      <c r="V1350" s="319" t="s">
        <v>339</v>
      </c>
      <c r="W1350" s="319" t="s">
        <v>1633</v>
      </c>
      <c r="X1350" s="319" t="s">
        <v>1633</v>
      </c>
      <c r="Y1350" s="319" t="s">
        <v>1633</v>
      </c>
      <c r="Z1350" s="319" t="s">
        <v>1633</v>
      </c>
      <c r="AA1350" s="319" t="s">
        <v>1874</v>
      </c>
      <c r="AB1350" s="319" t="s">
        <v>1633</v>
      </c>
      <c r="AC1350" s="320">
        <v>45756</v>
      </c>
      <c r="AD1350" s="319"/>
      <c r="AE1350" s="319"/>
      <c r="AF1350" s="319" t="s">
        <v>1633</v>
      </c>
      <c r="AG1350" s="319" t="s">
        <v>1633</v>
      </c>
      <c r="AH1350" s="319" t="s">
        <v>4409</v>
      </c>
      <c r="AI1350" s="319" t="s">
        <v>4417</v>
      </c>
      <c r="AJ1350" s="325">
        <v>0</v>
      </c>
      <c r="AK1350" s="319" t="s">
        <v>1633</v>
      </c>
      <c r="AL1350" s="319" t="s">
        <v>1633</v>
      </c>
      <c r="AM1350" s="319" t="s">
        <v>1633</v>
      </c>
      <c r="AN1350" s="319" t="s">
        <v>1633</v>
      </c>
      <c r="AO1350" s="319" t="s">
        <v>1633</v>
      </c>
      <c r="AP1350" s="183" t="s">
        <v>1880</v>
      </c>
      <c r="AQ1350" s="183" t="s">
        <v>2113</v>
      </c>
      <c r="AS1350" s="183" t="s">
        <v>1636</v>
      </c>
      <c r="AT1350" s="183" t="s">
        <v>1817</v>
      </c>
      <c r="AU1350" s="183" t="str">
        <f t="shared" si="42"/>
        <v>SSC</v>
      </c>
      <c r="AV1350" s="324">
        <f t="shared" si="43"/>
        <v>167538</v>
      </c>
    </row>
    <row r="1351" spans="1:48" x14ac:dyDescent="0.25">
      <c r="A1351" s="319" t="s">
        <v>1867</v>
      </c>
      <c r="B1351" s="319" t="s">
        <v>1828</v>
      </c>
      <c r="C1351" s="319" t="s">
        <v>1868</v>
      </c>
      <c r="D1351" s="319" t="s">
        <v>1917</v>
      </c>
      <c r="E1351" s="320">
        <v>45747</v>
      </c>
      <c r="F1351" s="319" t="s">
        <v>2635</v>
      </c>
      <c r="G1351" s="319" t="s">
        <v>2413</v>
      </c>
      <c r="H1351" s="319" t="s">
        <v>1583</v>
      </c>
      <c r="I1351" s="319" t="s">
        <v>2636</v>
      </c>
      <c r="J1351" s="319" t="s">
        <v>1633</v>
      </c>
      <c r="K1351" s="319" t="s">
        <v>1584</v>
      </c>
      <c r="L1351" s="320">
        <v>45747</v>
      </c>
      <c r="M1351" s="319" t="s">
        <v>2591</v>
      </c>
      <c r="N1351" s="319" t="s">
        <v>1976</v>
      </c>
      <c r="O1351" s="320"/>
      <c r="P1351" s="319" t="s">
        <v>4416</v>
      </c>
      <c r="Q1351" s="319" t="s">
        <v>1534</v>
      </c>
      <c r="R1351" s="322">
        <v>15293061</v>
      </c>
      <c r="S1351" s="319" t="s">
        <v>89</v>
      </c>
      <c r="T1351" s="321">
        <v>921.94</v>
      </c>
      <c r="U1351" s="319" t="s">
        <v>338</v>
      </c>
      <c r="V1351" s="319" t="s">
        <v>339</v>
      </c>
      <c r="W1351" s="319" t="s">
        <v>1633</v>
      </c>
      <c r="X1351" s="319" t="s">
        <v>1633</v>
      </c>
      <c r="Y1351" s="319" t="s">
        <v>1633</v>
      </c>
      <c r="Z1351" s="319" t="s">
        <v>1633</v>
      </c>
      <c r="AA1351" s="319" t="s">
        <v>1874</v>
      </c>
      <c r="AB1351" s="319" t="s">
        <v>1633</v>
      </c>
      <c r="AC1351" s="320">
        <v>45756</v>
      </c>
      <c r="AD1351" s="319"/>
      <c r="AE1351" s="319"/>
      <c r="AF1351" s="319" t="s">
        <v>1633</v>
      </c>
      <c r="AG1351" s="319" t="s">
        <v>1633</v>
      </c>
      <c r="AH1351" s="319" t="s">
        <v>4409</v>
      </c>
      <c r="AI1351" s="319" t="s">
        <v>4417</v>
      </c>
      <c r="AJ1351" s="325">
        <v>0</v>
      </c>
      <c r="AK1351" s="319" t="s">
        <v>1633</v>
      </c>
      <c r="AL1351" s="319" t="s">
        <v>1633</v>
      </c>
      <c r="AM1351" s="319" t="s">
        <v>1633</v>
      </c>
      <c r="AN1351" s="319" t="s">
        <v>1633</v>
      </c>
      <c r="AO1351" s="319" t="s">
        <v>1633</v>
      </c>
      <c r="AP1351" s="183" t="s">
        <v>1880</v>
      </c>
      <c r="AQ1351" s="183" t="s">
        <v>2113</v>
      </c>
      <c r="AS1351" s="183" t="s">
        <v>1636</v>
      </c>
      <c r="AT1351" s="183" t="s">
        <v>1817</v>
      </c>
      <c r="AU1351" s="183" t="str">
        <f t="shared" si="42"/>
        <v>SSC</v>
      </c>
      <c r="AV1351" s="324">
        <f t="shared" si="43"/>
        <v>15293061</v>
      </c>
    </row>
    <row r="1352" spans="1:48" x14ac:dyDescent="0.25">
      <c r="A1352" s="319" t="s">
        <v>1867</v>
      </c>
      <c r="B1352" s="319" t="s">
        <v>1828</v>
      </c>
      <c r="C1352" s="319" t="s">
        <v>1868</v>
      </c>
      <c r="D1352" s="319" t="s">
        <v>1917</v>
      </c>
      <c r="E1352" s="320">
        <v>45747</v>
      </c>
      <c r="F1352" s="319" t="s">
        <v>2638</v>
      </c>
      <c r="G1352" s="319" t="s">
        <v>2639</v>
      </c>
      <c r="H1352" s="319" t="s">
        <v>3259</v>
      </c>
      <c r="I1352" s="319" t="s">
        <v>2640</v>
      </c>
      <c r="J1352" s="319" t="s">
        <v>1633</v>
      </c>
      <c r="K1352" s="319" t="s">
        <v>448</v>
      </c>
      <c r="L1352" s="320">
        <v>45747</v>
      </c>
      <c r="M1352" s="319" t="s">
        <v>2591</v>
      </c>
      <c r="N1352" s="319" t="s">
        <v>2641</v>
      </c>
      <c r="O1352" s="320"/>
      <c r="P1352" s="319" t="s">
        <v>4416</v>
      </c>
      <c r="Q1352" s="319" t="s">
        <v>1534</v>
      </c>
      <c r="R1352" s="322">
        <v>648995</v>
      </c>
      <c r="S1352" s="319" t="s">
        <v>89</v>
      </c>
      <c r="T1352" s="321">
        <v>39.82</v>
      </c>
      <c r="U1352" s="319" t="s">
        <v>338</v>
      </c>
      <c r="V1352" s="319" t="s">
        <v>339</v>
      </c>
      <c r="W1352" s="319" t="s">
        <v>1633</v>
      </c>
      <c r="X1352" s="319" t="s">
        <v>1633</v>
      </c>
      <c r="Y1352" s="319" t="s">
        <v>1633</v>
      </c>
      <c r="Z1352" s="319" t="s">
        <v>1633</v>
      </c>
      <c r="AA1352" s="319" t="s">
        <v>1874</v>
      </c>
      <c r="AB1352" s="319" t="s">
        <v>1633</v>
      </c>
      <c r="AC1352" s="320">
        <v>45757</v>
      </c>
      <c r="AD1352" s="319"/>
      <c r="AE1352" s="319"/>
      <c r="AF1352" s="319" t="s">
        <v>1633</v>
      </c>
      <c r="AG1352" s="319" t="s">
        <v>1633</v>
      </c>
      <c r="AH1352" s="319" t="s">
        <v>4409</v>
      </c>
      <c r="AI1352" s="319" t="s">
        <v>4417</v>
      </c>
      <c r="AJ1352" s="325">
        <v>0</v>
      </c>
      <c r="AK1352" s="319" t="s">
        <v>1633</v>
      </c>
      <c r="AL1352" s="319" t="s">
        <v>1633</v>
      </c>
      <c r="AM1352" s="319" t="s">
        <v>1633</v>
      </c>
      <c r="AN1352" s="319" t="s">
        <v>1633</v>
      </c>
      <c r="AO1352" s="319" t="s">
        <v>1633</v>
      </c>
      <c r="AP1352" s="183" t="s">
        <v>1880</v>
      </c>
      <c r="AQ1352" s="183" t="s">
        <v>2113</v>
      </c>
      <c r="AS1352" s="183" t="s">
        <v>448</v>
      </c>
      <c r="AT1352" s="183" t="s">
        <v>1817</v>
      </c>
      <c r="AU1352" s="183" t="str">
        <f t="shared" si="42"/>
        <v>SSC</v>
      </c>
      <c r="AV1352" s="324">
        <f t="shared" si="43"/>
        <v>648995</v>
      </c>
    </row>
    <row r="1353" spans="1:48" x14ac:dyDescent="0.25">
      <c r="A1353" s="319" t="s">
        <v>1867</v>
      </c>
      <c r="B1353" s="319" t="s">
        <v>1833</v>
      </c>
      <c r="C1353" s="319" t="s">
        <v>1868</v>
      </c>
      <c r="D1353" s="319" t="s">
        <v>1869</v>
      </c>
      <c r="E1353" s="320">
        <v>45756</v>
      </c>
      <c r="F1353" s="319" t="s">
        <v>4441</v>
      </c>
      <c r="G1353" s="319" t="s">
        <v>1633</v>
      </c>
      <c r="H1353" s="319" t="s">
        <v>3280</v>
      </c>
      <c r="I1353" s="319" t="s">
        <v>4442</v>
      </c>
      <c r="J1353" s="319" t="s">
        <v>1633</v>
      </c>
      <c r="K1353" s="319" t="s">
        <v>644</v>
      </c>
      <c r="L1353" s="320">
        <v>45756</v>
      </c>
      <c r="M1353" s="319" t="s">
        <v>2644</v>
      </c>
      <c r="N1353" s="319" t="s">
        <v>1633</v>
      </c>
      <c r="O1353" s="320"/>
      <c r="P1353" s="319" t="s">
        <v>4416</v>
      </c>
      <c r="Q1353" s="319" t="s">
        <v>89</v>
      </c>
      <c r="R1353" s="321">
        <v>22.86</v>
      </c>
      <c r="S1353" s="319" t="s">
        <v>89</v>
      </c>
      <c r="T1353" s="321">
        <v>22.86</v>
      </c>
      <c r="U1353" s="319" t="s">
        <v>338</v>
      </c>
      <c r="V1353" s="319" t="s">
        <v>339</v>
      </c>
      <c r="W1353" s="319" t="s">
        <v>1633</v>
      </c>
      <c r="X1353" s="319" t="s">
        <v>1633</v>
      </c>
      <c r="Y1353" s="319" t="s">
        <v>1633</v>
      </c>
      <c r="Z1353" s="319" t="s">
        <v>1633</v>
      </c>
      <c r="AA1353" s="319" t="s">
        <v>1874</v>
      </c>
      <c r="AB1353" s="319" t="s">
        <v>1633</v>
      </c>
      <c r="AC1353" s="320">
        <v>45756</v>
      </c>
      <c r="AD1353" s="319"/>
      <c r="AE1353" s="319"/>
      <c r="AF1353" s="319" t="s">
        <v>1633</v>
      </c>
      <c r="AG1353" s="319" t="s">
        <v>1633</v>
      </c>
      <c r="AH1353" s="319" t="s">
        <v>4409</v>
      </c>
      <c r="AI1353" s="319" t="s">
        <v>4417</v>
      </c>
      <c r="AJ1353" s="322">
        <v>2</v>
      </c>
      <c r="AK1353" s="319" t="s">
        <v>1709</v>
      </c>
      <c r="AL1353" s="323" t="s">
        <v>1877</v>
      </c>
      <c r="AM1353" s="319" t="s">
        <v>2314</v>
      </c>
      <c r="AN1353" s="319" t="s">
        <v>2315</v>
      </c>
      <c r="AO1353" s="319" t="s">
        <v>1633</v>
      </c>
      <c r="AP1353" s="183" t="s">
        <v>1880</v>
      </c>
      <c r="AQ1353" s="183" t="s">
        <v>2113</v>
      </c>
      <c r="AS1353" s="183" t="s">
        <v>1641</v>
      </c>
      <c r="AT1353" s="183" t="s">
        <v>1817</v>
      </c>
      <c r="AU1353" s="183" t="str">
        <f t="shared" si="42"/>
        <v>SSC</v>
      </c>
      <c r="AV1353" s="324">
        <f t="shared" si="43"/>
        <v>377190</v>
      </c>
    </row>
    <row r="1354" spans="1:48" x14ac:dyDescent="0.25">
      <c r="A1354" s="319" t="s">
        <v>1867</v>
      </c>
      <c r="B1354" s="319" t="s">
        <v>1833</v>
      </c>
      <c r="C1354" s="319" t="s">
        <v>1868</v>
      </c>
      <c r="D1354" s="319" t="s">
        <v>1882</v>
      </c>
      <c r="E1354" s="320">
        <v>45772</v>
      </c>
      <c r="F1354" s="319" t="s">
        <v>2756</v>
      </c>
      <c r="G1354" s="319" t="s">
        <v>1884</v>
      </c>
      <c r="H1354" s="319" t="s">
        <v>1587</v>
      </c>
      <c r="I1354" s="319" t="s">
        <v>2757</v>
      </c>
      <c r="J1354" s="319" t="s">
        <v>1633</v>
      </c>
      <c r="K1354" s="319" t="s">
        <v>1379</v>
      </c>
      <c r="L1354" s="320">
        <v>45772</v>
      </c>
      <c r="M1354" s="319" t="s">
        <v>1886</v>
      </c>
      <c r="N1354" s="319" t="s">
        <v>2758</v>
      </c>
      <c r="O1354" s="320"/>
      <c r="P1354" s="319" t="s">
        <v>4416</v>
      </c>
      <c r="Q1354" s="319" t="s">
        <v>1534</v>
      </c>
      <c r="R1354" s="322">
        <v>60000</v>
      </c>
      <c r="S1354" s="319" t="s">
        <v>89</v>
      </c>
      <c r="T1354" s="321">
        <v>3.57</v>
      </c>
      <c r="U1354" s="319" t="s">
        <v>338</v>
      </c>
      <c r="V1354" s="319" t="s">
        <v>339</v>
      </c>
      <c r="W1354" s="319" t="s">
        <v>1633</v>
      </c>
      <c r="X1354" s="319" t="s">
        <v>1633</v>
      </c>
      <c r="Y1354" s="319" t="s">
        <v>1633</v>
      </c>
      <c r="Z1354" s="319" t="s">
        <v>1633</v>
      </c>
      <c r="AA1354" s="319" t="s">
        <v>1874</v>
      </c>
      <c r="AB1354" s="319" t="s">
        <v>1633</v>
      </c>
      <c r="AC1354" s="320">
        <v>45772</v>
      </c>
      <c r="AD1354" s="319"/>
      <c r="AE1354" s="319"/>
      <c r="AF1354" s="319" t="s">
        <v>1633</v>
      </c>
      <c r="AG1354" s="319" t="s">
        <v>1633</v>
      </c>
      <c r="AH1354" s="319" t="s">
        <v>4409</v>
      </c>
      <c r="AI1354" s="319" t="s">
        <v>4417</v>
      </c>
      <c r="AJ1354" s="325">
        <v>0</v>
      </c>
      <c r="AK1354" s="319" t="s">
        <v>1633</v>
      </c>
      <c r="AL1354" s="319" t="s">
        <v>1633</v>
      </c>
      <c r="AM1354" s="319" t="s">
        <v>1633</v>
      </c>
      <c r="AN1354" s="319" t="s">
        <v>1633</v>
      </c>
      <c r="AO1354" s="319" t="s">
        <v>1633</v>
      </c>
      <c r="AP1354" s="183" t="s">
        <v>1880</v>
      </c>
      <c r="AQ1354" s="183" t="s">
        <v>2113</v>
      </c>
      <c r="AS1354" s="183" t="s">
        <v>1636</v>
      </c>
      <c r="AT1354" s="183" t="s">
        <v>1817</v>
      </c>
      <c r="AU1354" s="183" t="str">
        <f t="shared" si="42"/>
        <v>SSC</v>
      </c>
      <c r="AV1354" s="324">
        <f t="shared" si="43"/>
        <v>60000</v>
      </c>
    </row>
    <row r="1355" spans="1:48" x14ac:dyDescent="0.25">
      <c r="A1355" s="319" t="s">
        <v>1867</v>
      </c>
      <c r="B1355" s="319" t="s">
        <v>1833</v>
      </c>
      <c r="C1355" s="319" t="s">
        <v>1868</v>
      </c>
      <c r="D1355" s="319" t="s">
        <v>1882</v>
      </c>
      <c r="E1355" s="320">
        <v>45772</v>
      </c>
      <c r="F1355" s="319" t="s">
        <v>2756</v>
      </c>
      <c r="G1355" s="319" t="s">
        <v>1884</v>
      </c>
      <c r="H1355" s="319" t="s">
        <v>1580</v>
      </c>
      <c r="I1355" s="319" t="s">
        <v>2757</v>
      </c>
      <c r="J1355" s="319" t="s">
        <v>1633</v>
      </c>
      <c r="K1355" s="319" t="s">
        <v>1372</v>
      </c>
      <c r="L1355" s="320">
        <v>45772</v>
      </c>
      <c r="M1355" s="319" t="s">
        <v>1886</v>
      </c>
      <c r="N1355" s="319" t="s">
        <v>2758</v>
      </c>
      <c r="O1355" s="320"/>
      <c r="P1355" s="319" t="s">
        <v>4416</v>
      </c>
      <c r="Q1355" s="319" t="s">
        <v>1534</v>
      </c>
      <c r="R1355" s="322">
        <v>412500</v>
      </c>
      <c r="S1355" s="319" t="s">
        <v>89</v>
      </c>
      <c r="T1355" s="321">
        <v>24.53</v>
      </c>
      <c r="U1355" s="319" t="s">
        <v>338</v>
      </c>
      <c r="V1355" s="319" t="s">
        <v>339</v>
      </c>
      <c r="W1355" s="319" t="s">
        <v>1633</v>
      </c>
      <c r="X1355" s="319" t="s">
        <v>1633</v>
      </c>
      <c r="Y1355" s="319" t="s">
        <v>1633</v>
      </c>
      <c r="Z1355" s="319" t="s">
        <v>1633</v>
      </c>
      <c r="AA1355" s="319" t="s">
        <v>1874</v>
      </c>
      <c r="AB1355" s="319" t="s">
        <v>1633</v>
      </c>
      <c r="AC1355" s="320">
        <v>45772</v>
      </c>
      <c r="AD1355" s="319"/>
      <c r="AE1355" s="319"/>
      <c r="AF1355" s="319" t="s">
        <v>1633</v>
      </c>
      <c r="AG1355" s="319" t="s">
        <v>1633</v>
      </c>
      <c r="AH1355" s="319" t="s">
        <v>4409</v>
      </c>
      <c r="AI1355" s="319" t="s">
        <v>4417</v>
      </c>
      <c r="AJ1355" s="325">
        <v>0</v>
      </c>
      <c r="AK1355" s="319" t="s">
        <v>1633</v>
      </c>
      <c r="AL1355" s="319" t="s">
        <v>1633</v>
      </c>
      <c r="AM1355" s="319" t="s">
        <v>1633</v>
      </c>
      <c r="AN1355" s="319" t="s">
        <v>1633</v>
      </c>
      <c r="AO1355" s="319" t="s">
        <v>1633</v>
      </c>
      <c r="AP1355" s="183" t="s">
        <v>1880</v>
      </c>
      <c r="AQ1355" s="183" t="s">
        <v>2113</v>
      </c>
      <c r="AS1355" s="183" t="s">
        <v>1636</v>
      </c>
      <c r="AT1355" s="183" t="s">
        <v>1817</v>
      </c>
      <c r="AU1355" s="183" t="str">
        <f t="shared" si="42"/>
        <v>SSC</v>
      </c>
      <c r="AV1355" s="324">
        <f t="shared" si="43"/>
        <v>412500</v>
      </c>
    </row>
    <row r="1356" spans="1:48" x14ac:dyDescent="0.25">
      <c r="A1356" s="319" t="s">
        <v>1867</v>
      </c>
      <c r="B1356" s="319" t="s">
        <v>1833</v>
      </c>
      <c r="C1356" s="319" t="s">
        <v>1868</v>
      </c>
      <c r="D1356" s="319" t="s">
        <v>1882</v>
      </c>
      <c r="E1356" s="320">
        <v>45772</v>
      </c>
      <c r="F1356" s="319" t="s">
        <v>2756</v>
      </c>
      <c r="G1356" s="319" t="s">
        <v>1884</v>
      </c>
      <c r="H1356" s="319" t="s">
        <v>1577</v>
      </c>
      <c r="I1356" s="319" t="s">
        <v>2757</v>
      </c>
      <c r="J1356" s="319" t="s">
        <v>1633</v>
      </c>
      <c r="K1356" s="319" t="s">
        <v>1369</v>
      </c>
      <c r="L1356" s="320">
        <v>45772</v>
      </c>
      <c r="M1356" s="319" t="s">
        <v>1886</v>
      </c>
      <c r="N1356" s="319" t="s">
        <v>2758</v>
      </c>
      <c r="O1356" s="320"/>
      <c r="P1356" s="319" t="s">
        <v>4416</v>
      </c>
      <c r="Q1356" s="319" t="s">
        <v>1534</v>
      </c>
      <c r="R1356" s="322">
        <v>11689008</v>
      </c>
      <c r="S1356" s="319" t="s">
        <v>89</v>
      </c>
      <c r="T1356" s="321">
        <v>695.07</v>
      </c>
      <c r="U1356" s="319" t="s">
        <v>338</v>
      </c>
      <c r="V1356" s="319" t="s">
        <v>339</v>
      </c>
      <c r="W1356" s="319" t="s">
        <v>1633</v>
      </c>
      <c r="X1356" s="319" t="s">
        <v>1633</v>
      </c>
      <c r="Y1356" s="319" t="s">
        <v>1633</v>
      </c>
      <c r="Z1356" s="319" t="s">
        <v>1633</v>
      </c>
      <c r="AA1356" s="319" t="s">
        <v>1874</v>
      </c>
      <c r="AB1356" s="319" t="s">
        <v>1633</v>
      </c>
      <c r="AC1356" s="320">
        <v>45772</v>
      </c>
      <c r="AD1356" s="319"/>
      <c r="AE1356" s="319"/>
      <c r="AF1356" s="319" t="s">
        <v>1633</v>
      </c>
      <c r="AG1356" s="319" t="s">
        <v>1633</v>
      </c>
      <c r="AH1356" s="319" t="s">
        <v>4409</v>
      </c>
      <c r="AI1356" s="319" t="s">
        <v>4417</v>
      </c>
      <c r="AJ1356" s="325">
        <v>0</v>
      </c>
      <c r="AK1356" s="319" t="s">
        <v>1633</v>
      </c>
      <c r="AL1356" s="319" t="s">
        <v>1633</v>
      </c>
      <c r="AM1356" s="319" t="s">
        <v>1633</v>
      </c>
      <c r="AN1356" s="319" t="s">
        <v>1633</v>
      </c>
      <c r="AO1356" s="319" t="s">
        <v>1633</v>
      </c>
      <c r="AP1356" s="183" t="s">
        <v>1880</v>
      </c>
      <c r="AQ1356" s="183" t="s">
        <v>2113</v>
      </c>
      <c r="AS1356" s="183" t="s">
        <v>1636</v>
      </c>
      <c r="AT1356" s="183" t="s">
        <v>1817</v>
      </c>
      <c r="AU1356" s="183" t="str">
        <f t="shared" si="42"/>
        <v>SSC</v>
      </c>
      <c r="AV1356" s="324">
        <f t="shared" si="43"/>
        <v>11689008</v>
      </c>
    </row>
    <row r="1357" spans="1:48" x14ac:dyDescent="0.25">
      <c r="A1357" s="319" t="s">
        <v>1867</v>
      </c>
      <c r="B1357" s="319" t="s">
        <v>1833</v>
      </c>
      <c r="C1357" s="319" t="s">
        <v>1868</v>
      </c>
      <c r="D1357" s="319" t="s">
        <v>1882</v>
      </c>
      <c r="E1357" s="320">
        <v>45772</v>
      </c>
      <c r="F1357" s="319" t="s">
        <v>2756</v>
      </c>
      <c r="G1357" s="319" t="s">
        <v>1884</v>
      </c>
      <c r="H1357" s="319" t="s">
        <v>1582</v>
      </c>
      <c r="I1357" s="319" t="s">
        <v>2757</v>
      </c>
      <c r="J1357" s="319" t="s">
        <v>1633</v>
      </c>
      <c r="K1357" s="319" t="s">
        <v>1374</v>
      </c>
      <c r="L1357" s="320">
        <v>45772</v>
      </c>
      <c r="M1357" s="319" t="s">
        <v>1886</v>
      </c>
      <c r="N1357" s="319" t="s">
        <v>2758</v>
      </c>
      <c r="O1357" s="320"/>
      <c r="P1357" s="319" t="s">
        <v>4416</v>
      </c>
      <c r="Q1357" s="319" t="s">
        <v>1534</v>
      </c>
      <c r="R1357" s="322">
        <v>605704</v>
      </c>
      <c r="S1357" s="319" t="s">
        <v>89</v>
      </c>
      <c r="T1357" s="321">
        <v>36.020000000000003</v>
      </c>
      <c r="U1357" s="319" t="s">
        <v>338</v>
      </c>
      <c r="V1357" s="319" t="s">
        <v>339</v>
      </c>
      <c r="W1357" s="319" t="s">
        <v>1633</v>
      </c>
      <c r="X1357" s="319" t="s">
        <v>1633</v>
      </c>
      <c r="Y1357" s="319" t="s">
        <v>1633</v>
      </c>
      <c r="Z1357" s="319" t="s">
        <v>1633</v>
      </c>
      <c r="AA1357" s="319" t="s">
        <v>1874</v>
      </c>
      <c r="AB1357" s="319" t="s">
        <v>1633</v>
      </c>
      <c r="AC1357" s="320">
        <v>45772</v>
      </c>
      <c r="AD1357" s="319"/>
      <c r="AE1357" s="319"/>
      <c r="AF1357" s="319" t="s">
        <v>1633</v>
      </c>
      <c r="AG1357" s="319" t="s">
        <v>1633</v>
      </c>
      <c r="AH1357" s="319" t="s">
        <v>4409</v>
      </c>
      <c r="AI1357" s="319" t="s">
        <v>4417</v>
      </c>
      <c r="AJ1357" s="325">
        <v>0</v>
      </c>
      <c r="AK1357" s="319" t="s">
        <v>1633</v>
      </c>
      <c r="AL1357" s="319" t="s">
        <v>1633</v>
      </c>
      <c r="AM1357" s="319" t="s">
        <v>1633</v>
      </c>
      <c r="AN1357" s="319" t="s">
        <v>1633</v>
      </c>
      <c r="AO1357" s="319" t="s">
        <v>1633</v>
      </c>
      <c r="AP1357" s="183" t="s">
        <v>1880</v>
      </c>
      <c r="AQ1357" s="183" t="s">
        <v>2113</v>
      </c>
      <c r="AS1357" s="183" t="s">
        <v>1640</v>
      </c>
      <c r="AT1357" s="183" t="s">
        <v>1817</v>
      </c>
      <c r="AU1357" s="183" t="str">
        <f t="shared" si="42"/>
        <v>SSC</v>
      </c>
      <c r="AV1357" s="324">
        <f t="shared" si="43"/>
        <v>605704</v>
      </c>
    </row>
    <row r="1358" spans="1:48" x14ac:dyDescent="0.25">
      <c r="A1358" s="319" t="s">
        <v>1867</v>
      </c>
      <c r="B1358" s="319" t="s">
        <v>1833</v>
      </c>
      <c r="C1358" s="319" t="s">
        <v>1868</v>
      </c>
      <c r="D1358" s="319" t="s">
        <v>2103</v>
      </c>
      <c r="E1358" s="320">
        <v>45754</v>
      </c>
      <c r="F1358" s="319" t="s">
        <v>2631</v>
      </c>
      <c r="G1358" s="319" t="s">
        <v>2632</v>
      </c>
      <c r="H1358" s="319" t="s">
        <v>1577</v>
      </c>
      <c r="I1358" s="319" t="s">
        <v>2759</v>
      </c>
      <c r="J1358" s="319" t="s">
        <v>1633</v>
      </c>
      <c r="K1358" s="319" t="s">
        <v>1369</v>
      </c>
      <c r="L1358" s="320">
        <v>45747</v>
      </c>
      <c r="M1358" s="319" t="s">
        <v>2668</v>
      </c>
      <c r="N1358" s="319" t="s">
        <v>1976</v>
      </c>
      <c r="O1358" s="320"/>
      <c r="P1358" s="319" t="s">
        <v>4416</v>
      </c>
      <c r="Q1358" s="319" t="s">
        <v>1534</v>
      </c>
      <c r="R1358" s="322">
        <v>-167538</v>
      </c>
      <c r="S1358" s="319" t="s">
        <v>89</v>
      </c>
      <c r="T1358" s="321">
        <v>-10.1</v>
      </c>
      <c r="U1358" s="319" t="s">
        <v>338</v>
      </c>
      <c r="V1358" s="319" t="s">
        <v>339</v>
      </c>
      <c r="W1358" s="319" t="s">
        <v>2633</v>
      </c>
      <c r="X1358" s="319" t="s">
        <v>1633</v>
      </c>
      <c r="Y1358" s="319" t="s">
        <v>1633</v>
      </c>
      <c r="Z1358" s="319" t="s">
        <v>1633</v>
      </c>
      <c r="AA1358" s="319" t="s">
        <v>1874</v>
      </c>
      <c r="AB1358" s="319" t="s">
        <v>1633</v>
      </c>
      <c r="AC1358" s="320">
        <v>45771</v>
      </c>
      <c r="AD1358" s="319"/>
      <c r="AE1358" s="319"/>
      <c r="AF1358" s="319" t="s">
        <v>1633</v>
      </c>
      <c r="AG1358" s="319" t="s">
        <v>1633</v>
      </c>
      <c r="AH1358" s="319" t="s">
        <v>4409</v>
      </c>
      <c r="AI1358" s="319" t="s">
        <v>4417</v>
      </c>
      <c r="AJ1358" s="325">
        <v>0</v>
      </c>
      <c r="AK1358" s="319" t="s">
        <v>1633</v>
      </c>
      <c r="AL1358" s="319" t="s">
        <v>1633</v>
      </c>
      <c r="AM1358" s="319" t="s">
        <v>1633</v>
      </c>
      <c r="AN1358" s="319" t="s">
        <v>1633</v>
      </c>
      <c r="AO1358" s="319" t="s">
        <v>1633</v>
      </c>
      <c r="AP1358" s="183" t="s">
        <v>1880</v>
      </c>
      <c r="AQ1358" s="183" t="s">
        <v>2113</v>
      </c>
      <c r="AS1358" s="183" t="s">
        <v>1636</v>
      </c>
      <c r="AT1358" s="183" t="s">
        <v>1817</v>
      </c>
      <c r="AU1358" s="183" t="str">
        <f t="shared" si="42"/>
        <v>SSC</v>
      </c>
      <c r="AV1358" s="324">
        <f t="shared" si="43"/>
        <v>-167538</v>
      </c>
    </row>
    <row r="1359" spans="1:48" x14ac:dyDescent="0.25">
      <c r="A1359" s="319" t="s">
        <v>1867</v>
      </c>
      <c r="B1359" s="319" t="s">
        <v>1833</v>
      </c>
      <c r="C1359" s="319" t="s">
        <v>1868</v>
      </c>
      <c r="D1359" s="319" t="s">
        <v>1882</v>
      </c>
      <c r="E1359" s="320">
        <v>45756</v>
      </c>
      <c r="F1359" s="319" t="s">
        <v>2760</v>
      </c>
      <c r="G1359" s="319" t="s">
        <v>1884</v>
      </c>
      <c r="H1359" s="319" t="s">
        <v>1581</v>
      </c>
      <c r="I1359" s="319" t="s">
        <v>2761</v>
      </c>
      <c r="J1359" s="319" t="s">
        <v>1633</v>
      </c>
      <c r="K1359" s="319" t="s">
        <v>1373</v>
      </c>
      <c r="L1359" s="320">
        <v>45756</v>
      </c>
      <c r="M1359" s="319" t="s">
        <v>1886</v>
      </c>
      <c r="N1359" s="319" t="s">
        <v>2762</v>
      </c>
      <c r="O1359" s="320"/>
      <c r="P1359" s="319" t="s">
        <v>4416</v>
      </c>
      <c r="Q1359" s="319" t="s">
        <v>1534</v>
      </c>
      <c r="R1359" s="322">
        <v>579087</v>
      </c>
      <c r="S1359" s="319" t="s">
        <v>89</v>
      </c>
      <c r="T1359" s="321">
        <v>34.92</v>
      </c>
      <c r="U1359" s="319" t="s">
        <v>338</v>
      </c>
      <c r="V1359" s="319" t="s">
        <v>339</v>
      </c>
      <c r="W1359" s="319" t="s">
        <v>1633</v>
      </c>
      <c r="X1359" s="319" t="s">
        <v>1633</v>
      </c>
      <c r="Y1359" s="319" t="s">
        <v>1633</v>
      </c>
      <c r="Z1359" s="319" t="s">
        <v>1633</v>
      </c>
      <c r="AA1359" s="319" t="s">
        <v>1874</v>
      </c>
      <c r="AB1359" s="319" t="s">
        <v>1633</v>
      </c>
      <c r="AC1359" s="320">
        <v>45756</v>
      </c>
      <c r="AD1359" s="319"/>
      <c r="AE1359" s="319"/>
      <c r="AF1359" s="319" t="s">
        <v>1633</v>
      </c>
      <c r="AG1359" s="319" t="s">
        <v>1633</v>
      </c>
      <c r="AH1359" s="319" t="s">
        <v>4409</v>
      </c>
      <c r="AI1359" s="319" t="s">
        <v>4417</v>
      </c>
      <c r="AJ1359" s="325">
        <v>0</v>
      </c>
      <c r="AK1359" s="319" t="s">
        <v>1633</v>
      </c>
      <c r="AL1359" s="319" t="s">
        <v>1633</v>
      </c>
      <c r="AM1359" s="319" t="s">
        <v>1633</v>
      </c>
      <c r="AN1359" s="319" t="s">
        <v>1633</v>
      </c>
      <c r="AO1359" s="319" t="s">
        <v>1633</v>
      </c>
      <c r="AP1359" s="183" t="s">
        <v>1880</v>
      </c>
      <c r="AQ1359" s="183" t="s">
        <v>2113</v>
      </c>
      <c r="AS1359" s="183" t="s">
        <v>1636</v>
      </c>
      <c r="AT1359" s="183" t="s">
        <v>1817</v>
      </c>
      <c r="AU1359" s="183" t="str">
        <f t="shared" si="42"/>
        <v>SSC</v>
      </c>
      <c r="AV1359" s="324">
        <f t="shared" si="43"/>
        <v>579087</v>
      </c>
    </row>
    <row r="1360" spans="1:48" x14ac:dyDescent="0.25">
      <c r="A1360" s="319" t="s">
        <v>1867</v>
      </c>
      <c r="B1360" s="319" t="s">
        <v>1833</v>
      </c>
      <c r="C1360" s="319" t="s">
        <v>1868</v>
      </c>
      <c r="D1360" s="319" t="s">
        <v>1882</v>
      </c>
      <c r="E1360" s="320">
        <v>45772</v>
      </c>
      <c r="F1360" s="319" t="s">
        <v>2763</v>
      </c>
      <c r="G1360" s="319" t="s">
        <v>1884</v>
      </c>
      <c r="H1360" s="319" t="s">
        <v>1581</v>
      </c>
      <c r="I1360" s="319" t="s">
        <v>2764</v>
      </c>
      <c r="J1360" s="319" t="s">
        <v>1633</v>
      </c>
      <c r="K1360" s="319" t="s">
        <v>1373</v>
      </c>
      <c r="L1360" s="320">
        <v>45772</v>
      </c>
      <c r="M1360" s="319" t="s">
        <v>1886</v>
      </c>
      <c r="N1360" s="319" t="s">
        <v>2765</v>
      </c>
      <c r="O1360" s="320"/>
      <c r="P1360" s="319" t="s">
        <v>4416</v>
      </c>
      <c r="Q1360" s="319" t="s">
        <v>1534</v>
      </c>
      <c r="R1360" s="322">
        <v>1189443</v>
      </c>
      <c r="S1360" s="319" t="s">
        <v>89</v>
      </c>
      <c r="T1360" s="321">
        <v>70.73</v>
      </c>
      <c r="U1360" s="319" t="s">
        <v>338</v>
      </c>
      <c r="V1360" s="319" t="s">
        <v>339</v>
      </c>
      <c r="W1360" s="319" t="s">
        <v>1633</v>
      </c>
      <c r="X1360" s="319" t="s">
        <v>1633</v>
      </c>
      <c r="Y1360" s="319" t="s">
        <v>1633</v>
      </c>
      <c r="Z1360" s="319" t="s">
        <v>1633</v>
      </c>
      <c r="AA1360" s="319" t="s">
        <v>1874</v>
      </c>
      <c r="AB1360" s="319" t="s">
        <v>1633</v>
      </c>
      <c r="AC1360" s="320">
        <v>45772</v>
      </c>
      <c r="AD1360" s="319"/>
      <c r="AE1360" s="319"/>
      <c r="AF1360" s="319" t="s">
        <v>1633</v>
      </c>
      <c r="AG1360" s="319" t="s">
        <v>1633</v>
      </c>
      <c r="AH1360" s="319" t="s">
        <v>4409</v>
      </c>
      <c r="AI1360" s="319" t="s">
        <v>4417</v>
      </c>
      <c r="AJ1360" s="325">
        <v>0</v>
      </c>
      <c r="AK1360" s="319" t="s">
        <v>1633</v>
      </c>
      <c r="AL1360" s="319" t="s">
        <v>1633</v>
      </c>
      <c r="AM1360" s="319" t="s">
        <v>1633</v>
      </c>
      <c r="AN1360" s="319" t="s">
        <v>1633</v>
      </c>
      <c r="AO1360" s="319" t="s">
        <v>1633</v>
      </c>
      <c r="AP1360" s="183" t="s">
        <v>1880</v>
      </c>
      <c r="AQ1360" s="183" t="s">
        <v>2113</v>
      </c>
      <c r="AS1360" s="183" t="s">
        <v>1636</v>
      </c>
      <c r="AT1360" s="183" t="s">
        <v>1817</v>
      </c>
      <c r="AU1360" s="183" t="str">
        <f t="shared" si="42"/>
        <v>SSC</v>
      </c>
      <c r="AV1360" s="324">
        <f t="shared" si="43"/>
        <v>1189443</v>
      </c>
    </row>
    <row r="1361" spans="1:48" x14ac:dyDescent="0.25">
      <c r="A1361" s="319" t="s">
        <v>1867</v>
      </c>
      <c r="B1361" s="319" t="s">
        <v>1833</v>
      </c>
      <c r="C1361" s="319" t="s">
        <v>1868</v>
      </c>
      <c r="D1361" s="319" t="s">
        <v>1882</v>
      </c>
      <c r="E1361" s="320">
        <v>45775</v>
      </c>
      <c r="F1361" s="319" t="s">
        <v>2766</v>
      </c>
      <c r="G1361" s="319" t="s">
        <v>1884</v>
      </c>
      <c r="H1361" s="319" t="s">
        <v>1585</v>
      </c>
      <c r="I1361" s="319" t="s">
        <v>2767</v>
      </c>
      <c r="J1361" s="319" t="s">
        <v>1633</v>
      </c>
      <c r="K1361" s="319" t="s">
        <v>1376</v>
      </c>
      <c r="L1361" s="320">
        <v>45775</v>
      </c>
      <c r="M1361" s="319" t="s">
        <v>1886</v>
      </c>
      <c r="N1361" s="319" t="s">
        <v>2768</v>
      </c>
      <c r="O1361" s="320"/>
      <c r="P1361" s="319" t="s">
        <v>4416</v>
      </c>
      <c r="Q1361" s="319" t="s">
        <v>1534</v>
      </c>
      <c r="R1361" s="322">
        <v>10438526</v>
      </c>
      <c r="S1361" s="319" t="s">
        <v>89</v>
      </c>
      <c r="T1361" s="321">
        <v>620.71</v>
      </c>
      <c r="U1361" s="319" t="s">
        <v>338</v>
      </c>
      <c r="V1361" s="319" t="s">
        <v>339</v>
      </c>
      <c r="W1361" s="319" t="s">
        <v>1633</v>
      </c>
      <c r="X1361" s="319" t="s">
        <v>1633</v>
      </c>
      <c r="Y1361" s="319" t="s">
        <v>1633</v>
      </c>
      <c r="Z1361" s="319" t="s">
        <v>1633</v>
      </c>
      <c r="AA1361" s="319" t="s">
        <v>1874</v>
      </c>
      <c r="AB1361" s="319" t="s">
        <v>1633</v>
      </c>
      <c r="AC1361" s="320">
        <v>45775</v>
      </c>
      <c r="AD1361" s="319"/>
      <c r="AE1361" s="319"/>
      <c r="AF1361" s="319" t="s">
        <v>1633</v>
      </c>
      <c r="AG1361" s="319" t="s">
        <v>1633</v>
      </c>
      <c r="AH1361" s="319" t="s">
        <v>4409</v>
      </c>
      <c r="AI1361" s="319" t="s">
        <v>4417</v>
      </c>
      <c r="AJ1361" s="325">
        <v>0</v>
      </c>
      <c r="AK1361" s="319" t="s">
        <v>1633</v>
      </c>
      <c r="AL1361" s="319" t="s">
        <v>1633</v>
      </c>
      <c r="AM1361" s="319" t="s">
        <v>1633</v>
      </c>
      <c r="AN1361" s="319" t="s">
        <v>1633</v>
      </c>
      <c r="AO1361" s="319" t="s">
        <v>1633</v>
      </c>
      <c r="AP1361" s="183" t="s">
        <v>1880</v>
      </c>
      <c r="AQ1361" s="183" t="s">
        <v>2113</v>
      </c>
      <c r="AS1361" s="183" t="s">
        <v>1636</v>
      </c>
      <c r="AT1361" s="183" t="s">
        <v>1817</v>
      </c>
      <c r="AU1361" s="183" t="str">
        <f t="shared" si="42"/>
        <v>SSC</v>
      </c>
      <c r="AV1361" s="324">
        <f t="shared" si="43"/>
        <v>10438526</v>
      </c>
    </row>
    <row r="1362" spans="1:48" x14ac:dyDescent="0.25">
      <c r="A1362" s="319" t="s">
        <v>1867</v>
      </c>
      <c r="B1362" s="319" t="s">
        <v>1833</v>
      </c>
      <c r="C1362" s="319" t="s">
        <v>1868</v>
      </c>
      <c r="D1362" s="319" t="s">
        <v>1888</v>
      </c>
      <c r="E1362" s="320">
        <v>45757</v>
      </c>
      <c r="F1362" s="319" t="s">
        <v>4443</v>
      </c>
      <c r="G1362" s="319" t="s">
        <v>1633</v>
      </c>
      <c r="H1362" s="319" t="s">
        <v>3259</v>
      </c>
      <c r="I1362" s="319" t="s">
        <v>2772</v>
      </c>
      <c r="J1362" s="319" t="s">
        <v>1633</v>
      </c>
      <c r="K1362" s="319" t="s">
        <v>448</v>
      </c>
      <c r="L1362" s="320">
        <v>45757</v>
      </c>
      <c r="M1362" s="319" t="s">
        <v>2703</v>
      </c>
      <c r="N1362" s="319" t="s">
        <v>2773</v>
      </c>
      <c r="O1362" s="320"/>
      <c r="P1362" s="319" t="s">
        <v>4416</v>
      </c>
      <c r="Q1362" s="319" t="s">
        <v>1534</v>
      </c>
      <c r="R1362" s="322">
        <v>558949</v>
      </c>
      <c r="S1362" s="319" t="s">
        <v>89</v>
      </c>
      <c r="T1362" s="321">
        <v>33.700000000000003</v>
      </c>
      <c r="U1362" s="319" t="s">
        <v>338</v>
      </c>
      <c r="V1362" s="319" t="s">
        <v>339</v>
      </c>
      <c r="W1362" s="319" t="s">
        <v>1633</v>
      </c>
      <c r="X1362" s="319" t="s">
        <v>1633</v>
      </c>
      <c r="Y1362" s="319" t="s">
        <v>1633</v>
      </c>
      <c r="Z1362" s="319" t="s">
        <v>1633</v>
      </c>
      <c r="AA1362" s="319" t="s">
        <v>1874</v>
      </c>
      <c r="AB1362" s="319" t="s">
        <v>1633</v>
      </c>
      <c r="AC1362" s="320">
        <v>45757</v>
      </c>
      <c r="AD1362" s="319"/>
      <c r="AE1362" s="319"/>
      <c r="AF1362" s="319" t="s">
        <v>1633</v>
      </c>
      <c r="AG1362" s="319" t="s">
        <v>2774</v>
      </c>
      <c r="AH1362" s="319" t="s">
        <v>4409</v>
      </c>
      <c r="AI1362" s="319" t="s">
        <v>4417</v>
      </c>
      <c r="AJ1362" s="322">
        <v>1</v>
      </c>
      <c r="AK1362" s="319" t="s">
        <v>2398</v>
      </c>
      <c r="AL1362" s="323" t="s">
        <v>1877</v>
      </c>
      <c r="AM1362" s="319" t="s">
        <v>1633</v>
      </c>
      <c r="AN1362" s="319" t="s">
        <v>1633</v>
      </c>
      <c r="AO1362" s="319" t="s">
        <v>1633</v>
      </c>
      <c r="AP1362" s="183" t="s">
        <v>1880</v>
      </c>
      <c r="AQ1362" s="183" t="s">
        <v>2113</v>
      </c>
      <c r="AS1362" s="183" t="s">
        <v>448</v>
      </c>
      <c r="AT1362" s="183" t="s">
        <v>1817</v>
      </c>
      <c r="AU1362" s="183" t="str">
        <f t="shared" si="42"/>
        <v>SSC</v>
      </c>
      <c r="AV1362" s="324">
        <f t="shared" si="43"/>
        <v>558949</v>
      </c>
    </row>
    <row r="1363" spans="1:48" x14ac:dyDescent="0.25">
      <c r="A1363" s="319" t="s">
        <v>1867</v>
      </c>
      <c r="B1363" s="319" t="s">
        <v>1833</v>
      </c>
      <c r="C1363" s="319" t="s">
        <v>1868</v>
      </c>
      <c r="D1363" s="319" t="s">
        <v>1888</v>
      </c>
      <c r="E1363" s="320">
        <v>45757</v>
      </c>
      <c r="F1363" s="319" t="s">
        <v>4444</v>
      </c>
      <c r="G1363" s="319" t="s">
        <v>1633</v>
      </c>
      <c r="H1363" s="319" t="s">
        <v>3259</v>
      </c>
      <c r="I1363" s="319" t="s">
        <v>2776</v>
      </c>
      <c r="J1363" s="319" t="s">
        <v>1633</v>
      </c>
      <c r="K1363" s="319" t="s">
        <v>448</v>
      </c>
      <c r="L1363" s="320">
        <v>45757</v>
      </c>
      <c r="M1363" s="319" t="s">
        <v>2703</v>
      </c>
      <c r="N1363" s="319" t="s">
        <v>2773</v>
      </c>
      <c r="O1363" s="320"/>
      <c r="P1363" s="319" t="s">
        <v>4416</v>
      </c>
      <c r="Q1363" s="319" t="s">
        <v>1534</v>
      </c>
      <c r="R1363" s="322">
        <v>16768</v>
      </c>
      <c r="S1363" s="319" t="s">
        <v>89</v>
      </c>
      <c r="T1363" s="321">
        <v>1.01</v>
      </c>
      <c r="U1363" s="319" t="s">
        <v>338</v>
      </c>
      <c r="V1363" s="319" t="s">
        <v>339</v>
      </c>
      <c r="W1363" s="319" t="s">
        <v>1633</v>
      </c>
      <c r="X1363" s="319" t="s">
        <v>1633</v>
      </c>
      <c r="Y1363" s="319" t="s">
        <v>1633</v>
      </c>
      <c r="Z1363" s="319" t="s">
        <v>1633</v>
      </c>
      <c r="AA1363" s="319" t="s">
        <v>1874</v>
      </c>
      <c r="AB1363" s="319" t="s">
        <v>1633</v>
      </c>
      <c r="AC1363" s="320">
        <v>45757</v>
      </c>
      <c r="AD1363" s="319"/>
      <c r="AE1363" s="319"/>
      <c r="AF1363" s="319" t="s">
        <v>1633</v>
      </c>
      <c r="AG1363" s="319" t="s">
        <v>2774</v>
      </c>
      <c r="AH1363" s="319" t="s">
        <v>4409</v>
      </c>
      <c r="AI1363" s="319" t="s">
        <v>4417</v>
      </c>
      <c r="AJ1363" s="322">
        <v>1</v>
      </c>
      <c r="AK1363" s="319" t="s">
        <v>2398</v>
      </c>
      <c r="AL1363" s="323" t="s">
        <v>1877</v>
      </c>
      <c r="AM1363" s="319" t="s">
        <v>1633</v>
      </c>
      <c r="AN1363" s="319" t="s">
        <v>1633</v>
      </c>
      <c r="AO1363" s="319" t="s">
        <v>1633</v>
      </c>
      <c r="AP1363" s="183" t="s">
        <v>1880</v>
      </c>
      <c r="AQ1363" s="183" t="s">
        <v>2113</v>
      </c>
      <c r="AS1363" s="183" t="s">
        <v>448</v>
      </c>
      <c r="AT1363" s="183" t="s">
        <v>1817</v>
      </c>
      <c r="AU1363" s="183" t="str">
        <f t="shared" si="42"/>
        <v>SSC</v>
      </c>
      <c r="AV1363" s="324">
        <f t="shared" si="43"/>
        <v>16768</v>
      </c>
    </row>
    <row r="1364" spans="1:48" x14ac:dyDescent="0.25">
      <c r="A1364" s="319" t="s">
        <v>1867</v>
      </c>
      <c r="B1364" s="319" t="s">
        <v>1833</v>
      </c>
      <c r="C1364" s="319" t="s">
        <v>1868</v>
      </c>
      <c r="D1364" s="319" t="s">
        <v>1882</v>
      </c>
      <c r="E1364" s="320">
        <v>45775</v>
      </c>
      <c r="F1364" s="319" t="s">
        <v>2817</v>
      </c>
      <c r="G1364" s="319" t="s">
        <v>1884</v>
      </c>
      <c r="H1364" s="319" t="s">
        <v>1585</v>
      </c>
      <c r="I1364" s="319" t="s">
        <v>2818</v>
      </c>
      <c r="J1364" s="319" t="s">
        <v>1633</v>
      </c>
      <c r="K1364" s="319" t="s">
        <v>1376</v>
      </c>
      <c r="L1364" s="320">
        <v>45775</v>
      </c>
      <c r="M1364" s="319" t="s">
        <v>1886</v>
      </c>
      <c r="N1364" s="319" t="s">
        <v>2819</v>
      </c>
      <c r="O1364" s="320"/>
      <c r="P1364" s="319" t="s">
        <v>4416</v>
      </c>
      <c r="Q1364" s="319" t="s">
        <v>1534</v>
      </c>
      <c r="R1364" s="321">
        <v>5219262</v>
      </c>
      <c r="S1364" s="319" t="s">
        <v>89</v>
      </c>
      <c r="T1364" s="321">
        <v>310.36</v>
      </c>
      <c r="U1364" s="319" t="s">
        <v>338</v>
      </c>
      <c r="V1364" s="319" t="s">
        <v>339</v>
      </c>
      <c r="W1364" s="319" t="s">
        <v>1633</v>
      </c>
      <c r="X1364" s="319" t="s">
        <v>1633</v>
      </c>
      <c r="Y1364" s="319" t="s">
        <v>1633</v>
      </c>
      <c r="Z1364" s="319" t="s">
        <v>1633</v>
      </c>
      <c r="AA1364" s="319" t="s">
        <v>1874</v>
      </c>
      <c r="AB1364" s="319" t="s">
        <v>1633</v>
      </c>
      <c r="AC1364" s="320">
        <v>45776</v>
      </c>
      <c r="AD1364" s="319"/>
      <c r="AE1364" s="319"/>
      <c r="AF1364" s="319" t="s">
        <v>1633</v>
      </c>
      <c r="AG1364" s="319" t="s">
        <v>1633</v>
      </c>
      <c r="AH1364" s="319" t="s">
        <v>4409</v>
      </c>
      <c r="AI1364" s="319" t="s">
        <v>4417</v>
      </c>
      <c r="AJ1364" s="322">
        <v>0</v>
      </c>
      <c r="AK1364" s="319" t="s">
        <v>1633</v>
      </c>
      <c r="AL1364" s="323" t="s">
        <v>1633</v>
      </c>
      <c r="AM1364" s="319" t="s">
        <v>1633</v>
      </c>
      <c r="AN1364" s="319" t="s">
        <v>1633</v>
      </c>
      <c r="AO1364" s="319" t="s">
        <v>1633</v>
      </c>
      <c r="AP1364" s="183" t="s">
        <v>1880</v>
      </c>
      <c r="AQ1364" s="183" t="s">
        <v>2113</v>
      </c>
      <c r="AS1364" s="183" t="s">
        <v>1636</v>
      </c>
      <c r="AT1364" s="183" t="s">
        <v>1817</v>
      </c>
      <c r="AU1364" s="183" t="str">
        <f t="shared" si="42"/>
        <v>SSC</v>
      </c>
      <c r="AV1364" s="324">
        <f t="shared" si="43"/>
        <v>5219262</v>
      </c>
    </row>
    <row r="1365" spans="1:48" x14ac:dyDescent="0.25">
      <c r="A1365" s="319" t="s">
        <v>1867</v>
      </c>
      <c r="B1365" s="319" t="s">
        <v>1833</v>
      </c>
      <c r="C1365" s="319" t="s">
        <v>1868</v>
      </c>
      <c r="D1365" s="319" t="s">
        <v>1882</v>
      </c>
      <c r="E1365" s="320">
        <v>45776</v>
      </c>
      <c r="F1365" s="319" t="s">
        <v>2824</v>
      </c>
      <c r="G1365" s="319" t="s">
        <v>1884</v>
      </c>
      <c r="H1365" s="319" t="s">
        <v>1577</v>
      </c>
      <c r="I1365" s="319" t="s">
        <v>2825</v>
      </c>
      <c r="J1365" s="319" t="s">
        <v>1633</v>
      </c>
      <c r="K1365" s="319" t="s">
        <v>1369</v>
      </c>
      <c r="L1365" s="320">
        <v>45776</v>
      </c>
      <c r="M1365" s="319" t="s">
        <v>1886</v>
      </c>
      <c r="N1365" s="319" t="s">
        <v>2826</v>
      </c>
      <c r="O1365" s="320"/>
      <c r="P1365" s="319" t="s">
        <v>4416</v>
      </c>
      <c r="Q1365" s="319" t="s">
        <v>1534</v>
      </c>
      <c r="R1365" s="321">
        <v>111692</v>
      </c>
      <c r="S1365" s="319" t="s">
        <v>89</v>
      </c>
      <c r="T1365" s="321">
        <v>6.64</v>
      </c>
      <c r="U1365" s="319" t="s">
        <v>338</v>
      </c>
      <c r="V1365" s="319" t="s">
        <v>339</v>
      </c>
      <c r="W1365" s="319" t="s">
        <v>1633</v>
      </c>
      <c r="X1365" s="319" t="s">
        <v>1633</v>
      </c>
      <c r="Y1365" s="319" t="s">
        <v>1633</v>
      </c>
      <c r="Z1365" s="319" t="s">
        <v>1633</v>
      </c>
      <c r="AA1365" s="319" t="s">
        <v>1874</v>
      </c>
      <c r="AB1365" s="319" t="s">
        <v>1633</v>
      </c>
      <c r="AC1365" s="320">
        <v>45777</v>
      </c>
      <c r="AD1365" s="319"/>
      <c r="AE1365" s="319"/>
      <c r="AF1365" s="319" t="s">
        <v>1633</v>
      </c>
      <c r="AG1365" s="319" t="s">
        <v>1633</v>
      </c>
      <c r="AH1365" s="319" t="s">
        <v>4409</v>
      </c>
      <c r="AI1365" s="319" t="s">
        <v>4417</v>
      </c>
      <c r="AJ1365" s="325">
        <v>0</v>
      </c>
      <c r="AK1365" s="319" t="s">
        <v>1633</v>
      </c>
      <c r="AL1365" s="323" t="s">
        <v>1633</v>
      </c>
      <c r="AM1365" s="319" t="s">
        <v>1633</v>
      </c>
      <c r="AN1365" s="319" t="s">
        <v>1633</v>
      </c>
      <c r="AO1365" s="319" t="s">
        <v>1633</v>
      </c>
      <c r="AP1365" s="183" t="s">
        <v>1880</v>
      </c>
      <c r="AQ1365" s="183" t="s">
        <v>2113</v>
      </c>
      <c r="AS1365" s="183" t="s">
        <v>1636</v>
      </c>
      <c r="AT1365" s="183" t="s">
        <v>1817</v>
      </c>
      <c r="AU1365" s="183" t="str">
        <f t="shared" si="42"/>
        <v>SSC</v>
      </c>
      <c r="AV1365" s="324">
        <f t="shared" si="43"/>
        <v>111692</v>
      </c>
    </row>
    <row r="1366" spans="1:48" x14ac:dyDescent="0.25">
      <c r="A1366" s="319" t="s">
        <v>1867</v>
      </c>
      <c r="B1366" s="319" t="s">
        <v>1833</v>
      </c>
      <c r="C1366" s="319" t="s">
        <v>1868</v>
      </c>
      <c r="D1366" s="319" t="s">
        <v>1888</v>
      </c>
      <c r="E1366" s="320">
        <v>45777</v>
      </c>
      <c r="F1366" s="319" t="s">
        <v>4445</v>
      </c>
      <c r="G1366" s="319" t="s">
        <v>1633</v>
      </c>
      <c r="H1366" s="319" t="s">
        <v>3259</v>
      </c>
      <c r="I1366" s="319" t="s">
        <v>3543</v>
      </c>
      <c r="J1366" s="319" t="s">
        <v>1633</v>
      </c>
      <c r="K1366" s="319" t="s">
        <v>448</v>
      </c>
      <c r="L1366" s="320">
        <v>45777</v>
      </c>
      <c r="M1366" s="319" t="s">
        <v>2830</v>
      </c>
      <c r="N1366" s="319" t="s">
        <v>2835</v>
      </c>
      <c r="O1366" s="320"/>
      <c r="P1366" s="319" t="s">
        <v>4416</v>
      </c>
      <c r="Q1366" s="319" t="s">
        <v>1534</v>
      </c>
      <c r="R1366" s="322">
        <v>227163</v>
      </c>
      <c r="S1366" s="319" t="s">
        <v>89</v>
      </c>
      <c r="T1366" s="321">
        <v>13.48</v>
      </c>
      <c r="U1366" s="319" t="s">
        <v>338</v>
      </c>
      <c r="V1366" s="319" t="s">
        <v>339</v>
      </c>
      <c r="W1366" s="319" t="s">
        <v>1633</v>
      </c>
      <c r="X1366" s="319" t="s">
        <v>1633</v>
      </c>
      <c r="Y1366" s="319" t="s">
        <v>1633</v>
      </c>
      <c r="Z1366" s="319" t="s">
        <v>1633</v>
      </c>
      <c r="AA1366" s="319" t="s">
        <v>1874</v>
      </c>
      <c r="AB1366" s="319" t="s">
        <v>1633</v>
      </c>
      <c r="AC1366" s="320">
        <v>45777</v>
      </c>
      <c r="AD1366" s="319"/>
      <c r="AE1366" s="319"/>
      <c r="AF1366" s="319" t="s">
        <v>1633</v>
      </c>
      <c r="AG1366" s="319" t="s">
        <v>2836</v>
      </c>
      <c r="AH1366" s="319" t="s">
        <v>4409</v>
      </c>
      <c r="AI1366" s="319" t="s">
        <v>4417</v>
      </c>
      <c r="AJ1366" s="322">
        <v>1</v>
      </c>
      <c r="AK1366" s="319" t="s">
        <v>2398</v>
      </c>
      <c r="AL1366" s="323" t="s">
        <v>1877</v>
      </c>
      <c r="AM1366" s="319" t="s">
        <v>1633</v>
      </c>
      <c r="AN1366" s="319" t="s">
        <v>1633</v>
      </c>
      <c r="AO1366" s="319" t="s">
        <v>1633</v>
      </c>
      <c r="AP1366" s="183" t="s">
        <v>1880</v>
      </c>
      <c r="AQ1366" s="183" t="s">
        <v>2113</v>
      </c>
      <c r="AS1366" s="183" t="s">
        <v>448</v>
      </c>
      <c r="AT1366" s="183" t="s">
        <v>1817</v>
      </c>
      <c r="AU1366" s="183" t="str">
        <f t="shared" si="42"/>
        <v>SSC</v>
      </c>
      <c r="AV1366" s="324">
        <f t="shared" si="43"/>
        <v>227163</v>
      </c>
    </row>
    <row r="1367" spans="1:48" x14ac:dyDescent="0.25">
      <c r="A1367" s="319" t="s">
        <v>1867</v>
      </c>
      <c r="B1367" s="319" t="s">
        <v>1833</v>
      </c>
      <c r="C1367" s="319" t="s">
        <v>1868</v>
      </c>
      <c r="D1367" s="319" t="s">
        <v>1888</v>
      </c>
      <c r="E1367" s="320">
        <v>45777</v>
      </c>
      <c r="F1367" s="319" t="s">
        <v>4446</v>
      </c>
      <c r="G1367" s="319" t="s">
        <v>1633</v>
      </c>
      <c r="H1367" s="319" t="s">
        <v>3259</v>
      </c>
      <c r="I1367" s="319" t="s">
        <v>2834</v>
      </c>
      <c r="J1367" s="319" t="s">
        <v>1633</v>
      </c>
      <c r="K1367" s="319" t="s">
        <v>448</v>
      </c>
      <c r="L1367" s="320">
        <v>45777</v>
      </c>
      <c r="M1367" s="319" t="s">
        <v>2830</v>
      </c>
      <c r="N1367" s="319" t="s">
        <v>2835</v>
      </c>
      <c r="O1367" s="320"/>
      <c r="P1367" s="319" t="s">
        <v>4416</v>
      </c>
      <c r="Q1367" s="319" t="s">
        <v>1534</v>
      </c>
      <c r="R1367" s="322">
        <v>6815</v>
      </c>
      <c r="S1367" s="319" t="s">
        <v>89</v>
      </c>
      <c r="T1367" s="321">
        <v>0.4</v>
      </c>
      <c r="U1367" s="319" t="s">
        <v>338</v>
      </c>
      <c r="V1367" s="319" t="s">
        <v>339</v>
      </c>
      <c r="W1367" s="319" t="s">
        <v>1633</v>
      </c>
      <c r="X1367" s="319" t="s">
        <v>1633</v>
      </c>
      <c r="Y1367" s="319" t="s">
        <v>1633</v>
      </c>
      <c r="Z1367" s="319" t="s">
        <v>1633</v>
      </c>
      <c r="AA1367" s="319" t="s">
        <v>1874</v>
      </c>
      <c r="AB1367" s="319" t="s">
        <v>1633</v>
      </c>
      <c r="AC1367" s="320">
        <v>45777</v>
      </c>
      <c r="AD1367" s="319"/>
      <c r="AE1367" s="319"/>
      <c r="AF1367" s="319" t="s">
        <v>1633</v>
      </c>
      <c r="AG1367" s="319" t="s">
        <v>2836</v>
      </c>
      <c r="AH1367" s="319" t="s">
        <v>4409</v>
      </c>
      <c r="AI1367" s="319" t="s">
        <v>4417</v>
      </c>
      <c r="AJ1367" s="326">
        <v>1</v>
      </c>
      <c r="AK1367" s="319" t="s">
        <v>2398</v>
      </c>
      <c r="AL1367" s="323" t="s">
        <v>1877</v>
      </c>
      <c r="AM1367" s="319" t="s">
        <v>1633</v>
      </c>
      <c r="AN1367" s="319" t="s">
        <v>1633</v>
      </c>
      <c r="AO1367" s="319" t="s">
        <v>1633</v>
      </c>
      <c r="AP1367" s="183" t="s">
        <v>1880</v>
      </c>
      <c r="AQ1367" s="183" t="s">
        <v>2113</v>
      </c>
      <c r="AS1367" s="183" t="s">
        <v>448</v>
      </c>
      <c r="AT1367" s="183" t="s">
        <v>1817</v>
      </c>
      <c r="AU1367" s="183" t="str">
        <f t="shared" si="42"/>
        <v>SSC</v>
      </c>
      <c r="AV1367" s="324">
        <f t="shared" si="43"/>
        <v>6815</v>
      </c>
    </row>
    <row r="1368" spans="1:48" x14ac:dyDescent="0.25">
      <c r="A1368" s="319" t="s">
        <v>1867</v>
      </c>
      <c r="B1368" s="319" t="s">
        <v>1833</v>
      </c>
      <c r="C1368" s="319" t="s">
        <v>1868</v>
      </c>
      <c r="D1368" s="319" t="s">
        <v>1893</v>
      </c>
      <c r="E1368" s="320">
        <v>45777</v>
      </c>
      <c r="F1368" s="319" t="s">
        <v>1894</v>
      </c>
      <c r="G1368" s="319" t="s">
        <v>1895</v>
      </c>
      <c r="H1368" s="319" t="s">
        <v>1585</v>
      </c>
      <c r="I1368" s="319" t="s">
        <v>2843</v>
      </c>
      <c r="J1368" s="319" t="s">
        <v>1633</v>
      </c>
      <c r="K1368" s="319" t="s">
        <v>1376</v>
      </c>
      <c r="L1368" s="320">
        <v>45777</v>
      </c>
      <c r="M1368" s="319" t="s">
        <v>1897</v>
      </c>
      <c r="N1368" s="319" t="s">
        <v>1898</v>
      </c>
      <c r="O1368" s="320"/>
      <c r="P1368" s="319" t="s">
        <v>4416</v>
      </c>
      <c r="Q1368" s="319" t="s">
        <v>1534</v>
      </c>
      <c r="R1368" s="322">
        <v>7308676</v>
      </c>
      <c r="S1368" s="319" t="s">
        <v>89</v>
      </c>
      <c r="T1368" s="321">
        <v>471.53</v>
      </c>
      <c r="U1368" s="319" t="s">
        <v>338</v>
      </c>
      <c r="V1368" s="319" t="s">
        <v>339</v>
      </c>
      <c r="W1368" s="319" t="s">
        <v>1633</v>
      </c>
      <c r="X1368" s="319" t="s">
        <v>1633</v>
      </c>
      <c r="Y1368" s="319" t="s">
        <v>1633</v>
      </c>
      <c r="Z1368" s="319" t="s">
        <v>1633</v>
      </c>
      <c r="AA1368" s="319" t="s">
        <v>1874</v>
      </c>
      <c r="AB1368" s="319" t="s">
        <v>1633</v>
      </c>
      <c r="AC1368" s="320">
        <v>45779</v>
      </c>
      <c r="AD1368" s="319"/>
      <c r="AE1368" s="319"/>
      <c r="AF1368" s="319" t="s">
        <v>1633</v>
      </c>
      <c r="AG1368" s="319" t="s">
        <v>1633</v>
      </c>
      <c r="AH1368" s="319" t="s">
        <v>4409</v>
      </c>
      <c r="AI1368" s="319" t="s">
        <v>4417</v>
      </c>
      <c r="AJ1368" s="325">
        <v>0</v>
      </c>
      <c r="AK1368" s="319" t="s">
        <v>1633</v>
      </c>
      <c r="AL1368" s="319" t="s">
        <v>1633</v>
      </c>
      <c r="AM1368" s="319" t="s">
        <v>1633</v>
      </c>
      <c r="AN1368" s="319" t="s">
        <v>1633</v>
      </c>
      <c r="AO1368" s="319" t="s">
        <v>1633</v>
      </c>
      <c r="AP1368" s="183" t="s">
        <v>1880</v>
      </c>
      <c r="AQ1368" s="183" t="s">
        <v>2113</v>
      </c>
      <c r="AS1368" s="183" t="s">
        <v>1636</v>
      </c>
      <c r="AT1368" s="183" t="s">
        <v>1817</v>
      </c>
      <c r="AU1368" s="183" t="str">
        <f t="shared" si="42"/>
        <v>SSC</v>
      </c>
      <c r="AV1368" s="324">
        <f t="shared" si="43"/>
        <v>7308676</v>
      </c>
    </row>
    <row r="1369" spans="1:48" x14ac:dyDescent="0.25">
      <c r="A1369" s="319" t="s">
        <v>1867</v>
      </c>
      <c r="B1369" s="319" t="s">
        <v>1833</v>
      </c>
      <c r="C1369" s="319" t="s">
        <v>1868</v>
      </c>
      <c r="D1369" s="319" t="s">
        <v>1893</v>
      </c>
      <c r="E1369" s="320">
        <v>45777</v>
      </c>
      <c r="F1369" s="319" t="s">
        <v>2357</v>
      </c>
      <c r="G1369" s="319" t="s">
        <v>1918</v>
      </c>
      <c r="H1369" s="319" t="s">
        <v>1588</v>
      </c>
      <c r="I1369" s="319" t="s">
        <v>2844</v>
      </c>
      <c r="J1369" s="319" t="s">
        <v>1633</v>
      </c>
      <c r="K1369" s="319" t="s">
        <v>1638</v>
      </c>
      <c r="L1369" s="320">
        <v>45777</v>
      </c>
      <c r="M1369" s="319" t="s">
        <v>2830</v>
      </c>
      <c r="N1369" s="319" t="s">
        <v>1633</v>
      </c>
      <c r="O1369" s="320"/>
      <c r="P1369" s="319" t="s">
        <v>4416</v>
      </c>
      <c r="Q1369" s="319" t="s">
        <v>1534</v>
      </c>
      <c r="R1369" s="322">
        <v>2078093</v>
      </c>
      <c r="S1369" s="319" t="s">
        <v>89</v>
      </c>
      <c r="T1369" s="321">
        <v>127.81</v>
      </c>
      <c r="U1369" s="319" t="s">
        <v>338</v>
      </c>
      <c r="V1369" s="319" t="s">
        <v>339</v>
      </c>
      <c r="W1369" s="319" t="s">
        <v>1633</v>
      </c>
      <c r="X1369" s="319" t="s">
        <v>1633</v>
      </c>
      <c r="Y1369" s="319" t="s">
        <v>1633</v>
      </c>
      <c r="Z1369" s="319" t="s">
        <v>1633</v>
      </c>
      <c r="AA1369" s="319" t="s">
        <v>1874</v>
      </c>
      <c r="AB1369" s="319" t="s">
        <v>1633</v>
      </c>
      <c r="AC1369" s="320">
        <v>45779</v>
      </c>
      <c r="AD1369" s="319"/>
      <c r="AE1369" s="319"/>
      <c r="AF1369" s="319" t="s">
        <v>1633</v>
      </c>
      <c r="AG1369" s="319" t="s">
        <v>1633</v>
      </c>
      <c r="AH1369" s="319" t="s">
        <v>4409</v>
      </c>
      <c r="AI1369" s="319" t="s">
        <v>4417</v>
      </c>
      <c r="AJ1369" s="322">
        <v>0</v>
      </c>
      <c r="AK1369" s="319" t="s">
        <v>1633</v>
      </c>
      <c r="AL1369" s="323" t="s">
        <v>1633</v>
      </c>
      <c r="AM1369" s="319" t="s">
        <v>1633</v>
      </c>
      <c r="AN1369" s="319" t="s">
        <v>1633</v>
      </c>
      <c r="AO1369" s="319" t="s">
        <v>1633</v>
      </c>
      <c r="AP1369" s="183" t="s">
        <v>1880</v>
      </c>
      <c r="AQ1369" s="183" t="s">
        <v>2113</v>
      </c>
      <c r="AS1369" s="183" t="s">
        <v>1636</v>
      </c>
      <c r="AT1369" s="183" t="s">
        <v>1817</v>
      </c>
      <c r="AU1369" s="183" t="str">
        <f t="shared" si="42"/>
        <v>SSC</v>
      </c>
      <c r="AV1369" s="324">
        <f t="shared" si="43"/>
        <v>2078093</v>
      </c>
    </row>
    <row r="1370" spans="1:48" x14ac:dyDescent="0.25">
      <c r="A1370" s="319" t="s">
        <v>1867</v>
      </c>
      <c r="B1370" s="319" t="s">
        <v>1833</v>
      </c>
      <c r="C1370" s="319" t="s">
        <v>1868</v>
      </c>
      <c r="D1370" s="319" t="s">
        <v>1869</v>
      </c>
      <c r="E1370" s="320">
        <v>45777</v>
      </c>
      <c r="F1370" s="319" t="s">
        <v>4447</v>
      </c>
      <c r="G1370" s="319" t="s">
        <v>1633</v>
      </c>
      <c r="H1370" s="319" t="s">
        <v>3295</v>
      </c>
      <c r="I1370" s="319" t="s">
        <v>4448</v>
      </c>
      <c r="J1370" s="319" t="s">
        <v>1633</v>
      </c>
      <c r="K1370" s="319" t="s">
        <v>1635</v>
      </c>
      <c r="L1370" s="320">
        <v>45777</v>
      </c>
      <c r="M1370" s="319" t="s">
        <v>2830</v>
      </c>
      <c r="N1370" s="319" t="s">
        <v>1633</v>
      </c>
      <c r="O1370" s="320"/>
      <c r="P1370" s="319" t="s">
        <v>4416</v>
      </c>
      <c r="Q1370" s="319" t="s">
        <v>89</v>
      </c>
      <c r="R1370" s="321">
        <v>1.1100000000000001</v>
      </c>
      <c r="S1370" s="319" t="s">
        <v>89</v>
      </c>
      <c r="T1370" s="321">
        <v>1.1100000000000001</v>
      </c>
      <c r="U1370" s="319" t="s">
        <v>338</v>
      </c>
      <c r="V1370" s="319" t="s">
        <v>339</v>
      </c>
      <c r="W1370" s="319" t="s">
        <v>1633</v>
      </c>
      <c r="X1370" s="319" t="s">
        <v>1633</v>
      </c>
      <c r="Y1370" s="319" t="s">
        <v>1633</v>
      </c>
      <c r="Z1370" s="319" t="s">
        <v>1633</v>
      </c>
      <c r="AA1370" s="319" t="s">
        <v>1874</v>
      </c>
      <c r="AB1370" s="319" t="s">
        <v>1633</v>
      </c>
      <c r="AC1370" s="320">
        <v>45779</v>
      </c>
      <c r="AD1370" s="319"/>
      <c r="AE1370" s="319"/>
      <c r="AF1370" s="319" t="s">
        <v>1633</v>
      </c>
      <c r="AG1370" s="319" t="s">
        <v>1633</v>
      </c>
      <c r="AH1370" s="319" t="s">
        <v>4409</v>
      </c>
      <c r="AI1370" s="319" t="s">
        <v>4417</v>
      </c>
      <c r="AJ1370" s="325">
        <v>2</v>
      </c>
      <c r="AK1370" s="319" t="s">
        <v>1709</v>
      </c>
      <c r="AL1370" s="323" t="s">
        <v>1877</v>
      </c>
      <c r="AM1370" s="319" t="s">
        <v>2030</v>
      </c>
      <c r="AN1370" s="319" t="s">
        <v>2031</v>
      </c>
      <c r="AO1370" s="319" t="s">
        <v>1633</v>
      </c>
      <c r="AP1370" s="183" t="s">
        <v>1880</v>
      </c>
      <c r="AQ1370" s="183" t="s">
        <v>2113</v>
      </c>
      <c r="AS1370" s="183" t="s">
        <v>1634</v>
      </c>
      <c r="AT1370" s="183" t="s">
        <v>1817</v>
      </c>
      <c r="AU1370" s="183" t="str">
        <f t="shared" si="42"/>
        <v>SSC</v>
      </c>
      <c r="AV1370" s="324">
        <f t="shared" si="43"/>
        <v>18315</v>
      </c>
    </row>
    <row r="1371" spans="1:48" x14ac:dyDescent="0.25">
      <c r="A1371" s="319" t="s">
        <v>1867</v>
      </c>
      <c r="B1371" s="319" t="s">
        <v>1833</v>
      </c>
      <c r="C1371" s="319" t="s">
        <v>1868</v>
      </c>
      <c r="D1371" s="319" t="s">
        <v>1869</v>
      </c>
      <c r="E1371" s="320">
        <v>45777</v>
      </c>
      <c r="F1371" s="319" t="s">
        <v>4449</v>
      </c>
      <c r="G1371" s="319" t="s">
        <v>1633</v>
      </c>
      <c r="H1371" s="319" t="s">
        <v>3295</v>
      </c>
      <c r="I1371" s="319" t="s">
        <v>4448</v>
      </c>
      <c r="J1371" s="319" t="s">
        <v>1633</v>
      </c>
      <c r="K1371" s="319" t="s">
        <v>1635</v>
      </c>
      <c r="L1371" s="320">
        <v>45777</v>
      </c>
      <c r="M1371" s="319" t="s">
        <v>2830</v>
      </c>
      <c r="N1371" s="319" t="s">
        <v>1633</v>
      </c>
      <c r="O1371" s="320"/>
      <c r="P1371" s="319" t="s">
        <v>4416</v>
      </c>
      <c r="Q1371" s="319" t="s">
        <v>89</v>
      </c>
      <c r="R1371" s="321">
        <v>7.32</v>
      </c>
      <c r="S1371" s="319" t="s">
        <v>89</v>
      </c>
      <c r="T1371" s="321">
        <v>7.32</v>
      </c>
      <c r="U1371" s="319" t="s">
        <v>338</v>
      </c>
      <c r="V1371" s="319" t="s">
        <v>339</v>
      </c>
      <c r="W1371" s="319" t="s">
        <v>1633</v>
      </c>
      <c r="X1371" s="319" t="s">
        <v>1633</v>
      </c>
      <c r="Y1371" s="319" t="s">
        <v>1633</v>
      </c>
      <c r="Z1371" s="319" t="s">
        <v>1633</v>
      </c>
      <c r="AA1371" s="319" t="s">
        <v>1874</v>
      </c>
      <c r="AB1371" s="319" t="s">
        <v>1633</v>
      </c>
      <c r="AC1371" s="320">
        <v>45779</v>
      </c>
      <c r="AD1371" s="319"/>
      <c r="AE1371" s="319"/>
      <c r="AF1371" s="319" t="s">
        <v>1633</v>
      </c>
      <c r="AG1371" s="319" t="s">
        <v>1633</v>
      </c>
      <c r="AH1371" s="319" t="s">
        <v>4409</v>
      </c>
      <c r="AI1371" s="319" t="s">
        <v>4417</v>
      </c>
      <c r="AJ1371" s="325">
        <v>2</v>
      </c>
      <c r="AK1371" s="319" t="s">
        <v>1709</v>
      </c>
      <c r="AL1371" s="323" t="s">
        <v>1877</v>
      </c>
      <c r="AM1371" s="319" t="s">
        <v>2034</v>
      </c>
      <c r="AN1371" s="319" t="s">
        <v>2035</v>
      </c>
      <c r="AO1371" s="319" t="s">
        <v>1633</v>
      </c>
      <c r="AP1371" s="183" t="s">
        <v>1880</v>
      </c>
      <c r="AQ1371" s="183" t="s">
        <v>2113</v>
      </c>
      <c r="AS1371" s="183" t="s">
        <v>1634</v>
      </c>
      <c r="AT1371" s="183" t="s">
        <v>1817</v>
      </c>
      <c r="AU1371" s="183" t="str">
        <f t="shared" si="42"/>
        <v>SSC</v>
      </c>
      <c r="AV1371" s="324">
        <f t="shared" si="43"/>
        <v>120780</v>
      </c>
    </row>
    <row r="1372" spans="1:48" x14ac:dyDescent="0.25">
      <c r="A1372" s="319" t="s">
        <v>1867</v>
      </c>
      <c r="B1372" s="319" t="s">
        <v>1833</v>
      </c>
      <c r="C1372" s="319" t="s">
        <v>1868</v>
      </c>
      <c r="D1372" s="319" t="s">
        <v>1917</v>
      </c>
      <c r="E1372" s="320">
        <v>45777</v>
      </c>
      <c r="F1372" s="319" t="s">
        <v>2845</v>
      </c>
      <c r="G1372" s="319" t="s">
        <v>2413</v>
      </c>
      <c r="H1372" s="319" t="s">
        <v>1583</v>
      </c>
      <c r="I1372" s="319" t="s">
        <v>2846</v>
      </c>
      <c r="J1372" s="319" t="s">
        <v>1633</v>
      </c>
      <c r="K1372" s="319" t="s">
        <v>1584</v>
      </c>
      <c r="L1372" s="320">
        <v>45777</v>
      </c>
      <c r="M1372" s="319" t="s">
        <v>2830</v>
      </c>
      <c r="N1372" s="319" t="s">
        <v>1976</v>
      </c>
      <c r="O1372" s="320"/>
      <c r="P1372" s="319" t="s">
        <v>4416</v>
      </c>
      <c r="Q1372" s="319" t="s">
        <v>1534</v>
      </c>
      <c r="R1372" s="322">
        <v>1635046</v>
      </c>
      <c r="S1372" s="319" t="s">
        <v>89</v>
      </c>
      <c r="T1372" s="321">
        <v>97.4</v>
      </c>
      <c r="U1372" s="319" t="s">
        <v>338</v>
      </c>
      <c r="V1372" s="319" t="s">
        <v>339</v>
      </c>
      <c r="W1372" s="319" t="s">
        <v>1633</v>
      </c>
      <c r="X1372" s="319" t="s">
        <v>1633</v>
      </c>
      <c r="Y1372" s="319" t="s">
        <v>1633</v>
      </c>
      <c r="Z1372" s="319" t="s">
        <v>1633</v>
      </c>
      <c r="AA1372" s="319" t="s">
        <v>1874</v>
      </c>
      <c r="AB1372" s="319" t="s">
        <v>1633</v>
      </c>
      <c r="AC1372" s="320">
        <v>45783</v>
      </c>
      <c r="AD1372" s="319"/>
      <c r="AE1372" s="319"/>
      <c r="AF1372" s="319" t="s">
        <v>1633</v>
      </c>
      <c r="AG1372" s="319" t="s">
        <v>1633</v>
      </c>
      <c r="AH1372" s="319" t="s">
        <v>4409</v>
      </c>
      <c r="AI1372" s="319" t="s">
        <v>4417</v>
      </c>
      <c r="AJ1372" s="325">
        <v>0</v>
      </c>
      <c r="AK1372" s="319" t="s">
        <v>1633</v>
      </c>
      <c r="AL1372" s="319" t="s">
        <v>1633</v>
      </c>
      <c r="AM1372" s="319" t="s">
        <v>1633</v>
      </c>
      <c r="AN1372" s="319" t="s">
        <v>1633</v>
      </c>
      <c r="AO1372" s="319" t="s">
        <v>1633</v>
      </c>
      <c r="AP1372" s="183" t="s">
        <v>1880</v>
      </c>
      <c r="AQ1372" s="183" t="s">
        <v>2113</v>
      </c>
      <c r="AS1372" s="183" t="s">
        <v>1636</v>
      </c>
      <c r="AT1372" s="183" t="s">
        <v>1817</v>
      </c>
      <c r="AU1372" s="183" t="str">
        <f t="shared" si="42"/>
        <v>SSC</v>
      </c>
      <c r="AV1372" s="324">
        <f t="shared" si="43"/>
        <v>1635046</v>
      </c>
    </row>
    <row r="1373" spans="1:48" x14ac:dyDescent="0.25">
      <c r="A1373" s="319" t="s">
        <v>1867</v>
      </c>
      <c r="B1373" s="319" t="s">
        <v>1833</v>
      </c>
      <c r="C1373" s="319" t="s">
        <v>1868</v>
      </c>
      <c r="D1373" s="319" t="s">
        <v>1893</v>
      </c>
      <c r="E1373" s="320">
        <v>45777</v>
      </c>
      <c r="F1373" s="319" t="s">
        <v>2847</v>
      </c>
      <c r="G1373" s="319" t="s">
        <v>2848</v>
      </c>
      <c r="H1373" s="319" t="s">
        <v>1585</v>
      </c>
      <c r="I1373" s="319" t="s">
        <v>2849</v>
      </c>
      <c r="J1373" s="319" t="s">
        <v>1633</v>
      </c>
      <c r="K1373" s="319" t="s">
        <v>1376</v>
      </c>
      <c r="L1373" s="320">
        <v>45777</v>
      </c>
      <c r="M1373" s="319" t="s">
        <v>2830</v>
      </c>
      <c r="N1373" s="319" t="s">
        <v>1633</v>
      </c>
      <c r="O1373" s="320"/>
      <c r="P1373" s="319" t="s">
        <v>4416</v>
      </c>
      <c r="Q1373" s="319" t="s">
        <v>1534</v>
      </c>
      <c r="R1373" s="322">
        <v>-2676334</v>
      </c>
      <c r="S1373" s="319" t="s">
        <v>89</v>
      </c>
      <c r="T1373" s="321">
        <v>-165.78</v>
      </c>
      <c r="U1373" s="319" t="s">
        <v>338</v>
      </c>
      <c r="V1373" s="319" t="s">
        <v>339</v>
      </c>
      <c r="W1373" s="319" t="s">
        <v>1633</v>
      </c>
      <c r="X1373" s="319" t="s">
        <v>1633</v>
      </c>
      <c r="Y1373" s="319" t="s">
        <v>1633</v>
      </c>
      <c r="Z1373" s="319" t="s">
        <v>1633</v>
      </c>
      <c r="AA1373" s="319" t="s">
        <v>1874</v>
      </c>
      <c r="AB1373" s="319" t="s">
        <v>1633</v>
      </c>
      <c r="AC1373" s="320">
        <v>45783</v>
      </c>
      <c r="AD1373" s="319"/>
      <c r="AE1373" s="319"/>
      <c r="AF1373" s="319" t="s">
        <v>1633</v>
      </c>
      <c r="AG1373" s="319" t="s">
        <v>1633</v>
      </c>
      <c r="AH1373" s="319" t="s">
        <v>4409</v>
      </c>
      <c r="AI1373" s="319" t="s">
        <v>4417</v>
      </c>
      <c r="AJ1373" s="325">
        <v>0</v>
      </c>
      <c r="AK1373" s="319" t="s">
        <v>1633</v>
      </c>
      <c r="AL1373" s="319" t="s">
        <v>1633</v>
      </c>
      <c r="AM1373" s="319" t="s">
        <v>1633</v>
      </c>
      <c r="AN1373" s="319" t="s">
        <v>1633</v>
      </c>
      <c r="AO1373" s="319" t="s">
        <v>1633</v>
      </c>
      <c r="AP1373" s="183" t="s">
        <v>1880</v>
      </c>
      <c r="AQ1373" s="183" t="s">
        <v>2113</v>
      </c>
      <c r="AS1373" s="183" t="s">
        <v>1636</v>
      </c>
      <c r="AT1373" s="183" t="s">
        <v>1817</v>
      </c>
      <c r="AU1373" s="183" t="str">
        <f t="shared" si="42"/>
        <v>SSC</v>
      </c>
      <c r="AV1373" s="324">
        <f t="shared" si="43"/>
        <v>-2676334</v>
      </c>
    </row>
    <row r="1374" spans="1:48" x14ac:dyDescent="0.25">
      <c r="A1374" s="319" t="s">
        <v>1867</v>
      </c>
      <c r="B1374" s="319" t="s">
        <v>1833</v>
      </c>
      <c r="C1374" s="319" t="s">
        <v>1868</v>
      </c>
      <c r="D1374" s="319" t="s">
        <v>1917</v>
      </c>
      <c r="E1374" s="320">
        <v>45777</v>
      </c>
      <c r="F1374" s="319" t="s">
        <v>2847</v>
      </c>
      <c r="G1374" s="319" t="s">
        <v>2850</v>
      </c>
      <c r="H1374" s="319" t="s">
        <v>1585</v>
      </c>
      <c r="I1374" s="319" t="s">
        <v>2851</v>
      </c>
      <c r="J1374" s="319" t="s">
        <v>1633</v>
      </c>
      <c r="K1374" s="319" t="s">
        <v>1376</v>
      </c>
      <c r="L1374" s="320">
        <v>45777</v>
      </c>
      <c r="M1374" s="319" t="s">
        <v>2830</v>
      </c>
      <c r="N1374" s="319" t="s">
        <v>1898</v>
      </c>
      <c r="O1374" s="320"/>
      <c r="P1374" s="319" t="s">
        <v>4416</v>
      </c>
      <c r="Q1374" s="319" t="s">
        <v>1534</v>
      </c>
      <c r="R1374" s="322">
        <v>-15657788</v>
      </c>
      <c r="S1374" s="319" t="s">
        <v>89</v>
      </c>
      <c r="T1374" s="321">
        <v>-931.07</v>
      </c>
      <c r="U1374" s="319" t="s">
        <v>338</v>
      </c>
      <c r="V1374" s="319" t="s">
        <v>339</v>
      </c>
      <c r="W1374" s="319" t="s">
        <v>1633</v>
      </c>
      <c r="X1374" s="319" t="s">
        <v>1633</v>
      </c>
      <c r="Y1374" s="319" t="s">
        <v>1633</v>
      </c>
      <c r="Z1374" s="319" t="s">
        <v>1633</v>
      </c>
      <c r="AA1374" s="319" t="s">
        <v>1874</v>
      </c>
      <c r="AB1374" s="319" t="s">
        <v>1633</v>
      </c>
      <c r="AC1374" s="320">
        <v>45783</v>
      </c>
      <c r="AD1374" s="319"/>
      <c r="AE1374" s="319"/>
      <c r="AF1374" s="319" t="s">
        <v>1633</v>
      </c>
      <c r="AG1374" s="319" t="s">
        <v>1633</v>
      </c>
      <c r="AH1374" s="319" t="s">
        <v>4409</v>
      </c>
      <c r="AI1374" s="319" t="s">
        <v>4417</v>
      </c>
      <c r="AJ1374" s="322">
        <v>0</v>
      </c>
      <c r="AK1374" s="319" t="s">
        <v>1633</v>
      </c>
      <c r="AL1374" s="323" t="s">
        <v>1633</v>
      </c>
      <c r="AM1374" s="319" t="s">
        <v>1633</v>
      </c>
      <c r="AN1374" s="319" t="s">
        <v>1633</v>
      </c>
      <c r="AO1374" s="319" t="s">
        <v>1633</v>
      </c>
      <c r="AP1374" s="183" t="s">
        <v>1880</v>
      </c>
      <c r="AQ1374" s="183" t="s">
        <v>2113</v>
      </c>
      <c r="AS1374" s="183" t="s">
        <v>1636</v>
      </c>
      <c r="AT1374" s="183" t="s">
        <v>1817</v>
      </c>
      <c r="AU1374" s="183" t="str">
        <f t="shared" si="42"/>
        <v>SSC</v>
      </c>
      <c r="AV1374" s="324">
        <f t="shared" si="43"/>
        <v>-15657788</v>
      </c>
    </row>
    <row r="1375" spans="1:48" x14ac:dyDescent="0.25">
      <c r="A1375" s="319" t="s">
        <v>1867</v>
      </c>
      <c r="B1375" s="319" t="s">
        <v>1833</v>
      </c>
      <c r="C1375" s="319" t="s">
        <v>1868</v>
      </c>
      <c r="D1375" s="319" t="s">
        <v>1893</v>
      </c>
      <c r="E1375" s="320">
        <v>45777</v>
      </c>
      <c r="F1375" s="319" t="s">
        <v>2855</v>
      </c>
      <c r="G1375" s="319" t="s">
        <v>2856</v>
      </c>
      <c r="H1375" s="319" t="s">
        <v>1579</v>
      </c>
      <c r="I1375" s="319" t="s">
        <v>2857</v>
      </c>
      <c r="J1375" s="319" t="s">
        <v>1633</v>
      </c>
      <c r="K1375" s="319" t="s">
        <v>1371</v>
      </c>
      <c r="L1375" s="320">
        <v>45777</v>
      </c>
      <c r="M1375" s="319" t="s">
        <v>2560</v>
      </c>
      <c r="N1375" s="319" t="s">
        <v>1898</v>
      </c>
      <c r="O1375" s="320"/>
      <c r="P1375" s="319" t="s">
        <v>4416</v>
      </c>
      <c r="Q1375" s="319" t="s">
        <v>1534</v>
      </c>
      <c r="R1375" s="321">
        <v>1666287</v>
      </c>
      <c r="S1375" s="319" t="s">
        <v>89</v>
      </c>
      <c r="T1375" s="321">
        <v>100.45</v>
      </c>
      <c r="U1375" s="319" t="s">
        <v>338</v>
      </c>
      <c r="V1375" s="319" t="s">
        <v>339</v>
      </c>
      <c r="W1375" s="319" t="s">
        <v>1633</v>
      </c>
      <c r="X1375" s="319" t="s">
        <v>1633</v>
      </c>
      <c r="Y1375" s="319" t="s">
        <v>1633</v>
      </c>
      <c r="Z1375" s="319" t="s">
        <v>1633</v>
      </c>
      <c r="AA1375" s="319" t="s">
        <v>1874</v>
      </c>
      <c r="AB1375" s="319" t="s">
        <v>1633</v>
      </c>
      <c r="AC1375" s="320">
        <v>45784</v>
      </c>
      <c r="AD1375" s="319"/>
      <c r="AE1375" s="319"/>
      <c r="AF1375" s="319" t="s">
        <v>1633</v>
      </c>
      <c r="AG1375" s="319" t="s">
        <v>1633</v>
      </c>
      <c r="AH1375" s="319" t="s">
        <v>4409</v>
      </c>
      <c r="AI1375" s="319" t="s">
        <v>4417</v>
      </c>
      <c r="AJ1375" s="325">
        <v>0</v>
      </c>
      <c r="AK1375" s="319" t="s">
        <v>1633</v>
      </c>
      <c r="AL1375" s="319" t="s">
        <v>1633</v>
      </c>
      <c r="AM1375" s="319" t="s">
        <v>1633</v>
      </c>
      <c r="AN1375" s="319" t="s">
        <v>1633</v>
      </c>
      <c r="AO1375" s="319" t="s">
        <v>1633</v>
      </c>
      <c r="AP1375" s="183" t="s">
        <v>1880</v>
      </c>
      <c r="AQ1375" s="183" t="s">
        <v>2113</v>
      </c>
      <c r="AS1375" s="183" t="s">
        <v>1636</v>
      </c>
      <c r="AT1375" s="183" t="s">
        <v>1817</v>
      </c>
      <c r="AU1375" s="183" t="str">
        <f t="shared" si="42"/>
        <v>SSC</v>
      </c>
      <c r="AV1375" s="324">
        <f t="shared" si="43"/>
        <v>1666287</v>
      </c>
    </row>
    <row r="1376" spans="1:48" x14ac:dyDescent="0.25">
      <c r="A1376" s="319" t="s">
        <v>1867</v>
      </c>
      <c r="B1376" s="319" t="s">
        <v>1838</v>
      </c>
      <c r="C1376" s="319" t="s">
        <v>1868</v>
      </c>
      <c r="D1376" s="319" t="s">
        <v>1882</v>
      </c>
      <c r="E1376" s="320">
        <v>45784</v>
      </c>
      <c r="F1376" s="319" t="s">
        <v>2880</v>
      </c>
      <c r="G1376" s="319" t="s">
        <v>1884</v>
      </c>
      <c r="H1376" s="319" t="s">
        <v>1581</v>
      </c>
      <c r="I1376" s="319" t="s">
        <v>2881</v>
      </c>
      <c r="J1376" s="319" t="s">
        <v>1633</v>
      </c>
      <c r="K1376" s="319" t="s">
        <v>1373</v>
      </c>
      <c r="L1376" s="320">
        <v>45784</v>
      </c>
      <c r="M1376" s="319" t="s">
        <v>1886</v>
      </c>
      <c r="N1376" s="319" t="s">
        <v>1948</v>
      </c>
      <c r="O1376" s="320"/>
      <c r="P1376" s="319" t="s">
        <v>4416</v>
      </c>
      <c r="Q1376" s="319" t="s">
        <v>1534</v>
      </c>
      <c r="R1376" s="322">
        <v>579087</v>
      </c>
      <c r="S1376" s="319" t="s">
        <v>89</v>
      </c>
      <c r="T1376" s="321">
        <v>34.659999999999997</v>
      </c>
      <c r="U1376" s="319" t="s">
        <v>338</v>
      </c>
      <c r="V1376" s="319" t="s">
        <v>339</v>
      </c>
      <c r="W1376" s="319" t="s">
        <v>1633</v>
      </c>
      <c r="X1376" s="319" t="s">
        <v>1633</v>
      </c>
      <c r="Y1376" s="319" t="s">
        <v>1633</v>
      </c>
      <c r="Z1376" s="319" t="s">
        <v>1633</v>
      </c>
      <c r="AA1376" s="319" t="s">
        <v>1874</v>
      </c>
      <c r="AB1376" s="319" t="s">
        <v>1633</v>
      </c>
      <c r="AC1376" s="320">
        <v>45784</v>
      </c>
      <c r="AD1376" s="319"/>
      <c r="AE1376" s="319"/>
      <c r="AF1376" s="319" t="s">
        <v>1633</v>
      </c>
      <c r="AG1376" s="319" t="s">
        <v>1633</v>
      </c>
      <c r="AH1376" s="319" t="s">
        <v>4409</v>
      </c>
      <c r="AI1376" s="319" t="s">
        <v>4417</v>
      </c>
      <c r="AJ1376" s="325">
        <v>0</v>
      </c>
      <c r="AK1376" s="319" t="s">
        <v>1633</v>
      </c>
      <c r="AL1376" s="319" t="s">
        <v>1633</v>
      </c>
      <c r="AM1376" s="319" t="s">
        <v>1633</v>
      </c>
      <c r="AN1376" s="319" t="s">
        <v>1633</v>
      </c>
      <c r="AO1376" s="319" t="s">
        <v>1633</v>
      </c>
      <c r="AP1376" s="183" t="s">
        <v>1880</v>
      </c>
      <c r="AQ1376" s="183" t="s">
        <v>2113</v>
      </c>
      <c r="AS1376" s="183" t="s">
        <v>1636</v>
      </c>
      <c r="AT1376" s="183" t="s">
        <v>1817</v>
      </c>
      <c r="AU1376" s="183" t="str">
        <f t="shared" si="42"/>
        <v>SSC</v>
      </c>
      <c r="AV1376" s="324">
        <f t="shared" si="43"/>
        <v>579087</v>
      </c>
    </row>
    <row r="1377" spans="1:48" x14ac:dyDescent="0.25">
      <c r="A1377" s="319" t="s">
        <v>1867</v>
      </c>
      <c r="B1377" s="319" t="s">
        <v>1838</v>
      </c>
      <c r="C1377" s="319" t="s">
        <v>1868</v>
      </c>
      <c r="D1377" s="319" t="s">
        <v>1888</v>
      </c>
      <c r="E1377" s="320">
        <v>45798</v>
      </c>
      <c r="F1377" s="319" t="s">
        <v>1633</v>
      </c>
      <c r="G1377" s="319" t="s">
        <v>1633</v>
      </c>
      <c r="H1377" s="319" t="s">
        <v>4426</v>
      </c>
      <c r="I1377" s="319" t="s">
        <v>4450</v>
      </c>
      <c r="J1377" s="319" t="s">
        <v>1633</v>
      </c>
      <c r="K1377" s="319" t="s">
        <v>628</v>
      </c>
      <c r="L1377" s="320">
        <v>45798</v>
      </c>
      <c r="M1377" s="319" t="s">
        <v>4183</v>
      </c>
      <c r="N1377" s="319" t="s">
        <v>4451</v>
      </c>
      <c r="O1377" s="320"/>
      <c r="P1377" s="319" t="s">
        <v>4416</v>
      </c>
      <c r="Q1377" s="319" t="s">
        <v>1534</v>
      </c>
      <c r="R1377" s="322">
        <v>1100000</v>
      </c>
      <c r="S1377" s="319" t="s">
        <v>89</v>
      </c>
      <c r="T1377" s="321">
        <v>66.63</v>
      </c>
      <c r="U1377" s="319" t="s">
        <v>338</v>
      </c>
      <c r="V1377" s="319" t="s">
        <v>339</v>
      </c>
      <c r="W1377" s="319" t="s">
        <v>1633</v>
      </c>
      <c r="X1377" s="319" t="s">
        <v>1633</v>
      </c>
      <c r="Y1377" s="319" t="s">
        <v>1633</v>
      </c>
      <c r="Z1377" s="319" t="s">
        <v>1633</v>
      </c>
      <c r="AA1377" s="319" t="s">
        <v>1874</v>
      </c>
      <c r="AB1377" s="319" t="s">
        <v>1633</v>
      </c>
      <c r="AC1377" s="320">
        <v>45798</v>
      </c>
      <c r="AD1377" s="319"/>
      <c r="AE1377" s="319"/>
      <c r="AF1377" s="319" t="s">
        <v>1633</v>
      </c>
      <c r="AG1377" s="319" t="s">
        <v>4452</v>
      </c>
      <c r="AH1377" s="319" t="s">
        <v>4409</v>
      </c>
      <c r="AI1377" s="319" t="s">
        <v>4417</v>
      </c>
      <c r="AJ1377" s="322">
        <v>2</v>
      </c>
      <c r="AK1377" s="319" t="s">
        <v>1709</v>
      </c>
      <c r="AL1377" s="323" t="s">
        <v>1877</v>
      </c>
      <c r="AM1377" s="319" t="s">
        <v>1633</v>
      </c>
      <c r="AN1377" s="319" t="s">
        <v>1633</v>
      </c>
      <c r="AO1377" s="319" t="s">
        <v>1633</v>
      </c>
      <c r="AP1377" s="183" t="s">
        <v>1880</v>
      </c>
      <c r="AQ1377" s="183" t="s">
        <v>2113</v>
      </c>
      <c r="AS1377" s="183" t="s">
        <v>1644</v>
      </c>
      <c r="AT1377" s="183" t="s">
        <v>1817</v>
      </c>
      <c r="AU1377" s="183" t="str">
        <f t="shared" si="42"/>
        <v>SSC</v>
      </c>
      <c r="AV1377" s="324">
        <f t="shared" si="43"/>
        <v>1100000</v>
      </c>
    </row>
    <row r="1378" spans="1:48" x14ac:dyDescent="0.25">
      <c r="A1378" s="319" t="s">
        <v>1867</v>
      </c>
      <c r="B1378" s="319" t="s">
        <v>1838</v>
      </c>
      <c r="C1378" s="319" t="s">
        <v>1868</v>
      </c>
      <c r="D1378" s="319" t="s">
        <v>1882</v>
      </c>
      <c r="E1378" s="320">
        <v>45799</v>
      </c>
      <c r="F1378" s="319" t="s">
        <v>2966</v>
      </c>
      <c r="G1378" s="319" t="s">
        <v>1884</v>
      </c>
      <c r="H1378" s="319" t="s">
        <v>1581</v>
      </c>
      <c r="I1378" s="319" t="s">
        <v>2967</v>
      </c>
      <c r="J1378" s="319" t="s">
        <v>1633</v>
      </c>
      <c r="K1378" s="319" t="s">
        <v>1373</v>
      </c>
      <c r="L1378" s="320">
        <v>45799</v>
      </c>
      <c r="M1378" s="319" t="s">
        <v>1886</v>
      </c>
      <c r="N1378" s="319" t="s">
        <v>1887</v>
      </c>
      <c r="O1378" s="320"/>
      <c r="P1378" s="319" t="s">
        <v>4416</v>
      </c>
      <c r="Q1378" s="319" t="s">
        <v>1534</v>
      </c>
      <c r="R1378" s="322">
        <v>1189443</v>
      </c>
      <c r="S1378" s="319" t="s">
        <v>89</v>
      </c>
      <c r="T1378" s="321">
        <v>72.05</v>
      </c>
      <c r="U1378" s="319" t="s">
        <v>338</v>
      </c>
      <c r="V1378" s="319" t="s">
        <v>339</v>
      </c>
      <c r="W1378" s="319" t="s">
        <v>1633</v>
      </c>
      <c r="X1378" s="319" t="s">
        <v>1633</v>
      </c>
      <c r="Y1378" s="319" t="s">
        <v>1633</v>
      </c>
      <c r="Z1378" s="319" t="s">
        <v>1633</v>
      </c>
      <c r="AA1378" s="319" t="s">
        <v>1874</v>
      </c>
      <c r="AB1378" s="319" t="s">
        <v>1633</v>
      </c>
      <c r="AC1378" s="320">
        <v>45799</v>
      </c>
      <c r="AD1378" s="319"/>
      <c r="AE1378" s="319"/>
      <c r="AF1378" s="319" t="s">
        <v>1633</v>
      </c>
      <c r="AG1378" s="319" t="s">
        <v>1633</v>
      </c>
      <c r="AH1378" s="319" t="s">
        <v>4409</v>
      </c>
      <c r="AI1378" s="319" t="s">
        <v>4417</v>
      </c>
      <c r="AJ1378" s="325">
        <v>0</v>
      </c>
      <c r="AK1378" s="319" t="s">
        <v>1633</v>
      </c>
      <c r="AL1378" s="319" t="s">
        <v>1633</v>
      </c>
      <c r="AM1378" s="319" t="s">
        <v>1633</v>
      </c>
      <c r="AN1378" s="319" t="s">
        <v>1633</v>
      </c>
      <c r="AO1378" s="319" t="s">
        <v>1633</v>
      </c>
      <c r="AP1378" s="183" t="s">
        <v>1880</v>
      </c>
      <c r="AQ1378" s="183" t="s">
        <v>2113</v>
      </c>
      <c r="AS1378" s="183" t="s">
        <v>1636</v>
      </c>
      <c r="AT1378" s="183" t="s">
        <v>1817</v>
      </c>
      <c r="AU1378" s="183" t="str">
        <f t="shared" si="42"/>
        <v>SSC</v>
      </c>
      <c r="AV1378" s="324">
        <f t="shared" si="43"/>
        <v>1189443</v>
      </c>
    </row>
    <row r="1379" spans="1:48" x14ac:dyDescent="0.25">
      <c r="A1379" s="319" t="s">
        <v>1867</v>
      </c>
      <c r="B1379" s="319" t="s">
        <v>1838</v>
      </c>
      <c r="C1379" s="319" t="s">
        <v>1868</v>
      </c>
      <c r="D1379" s="319" t="s">
        <v>1888</v>
      </c>
      <c r="E1379" s="320">
        <v>45799</v>
      </c>
      <c r="F1379" s="319" t="s">
        <v>1633</v>
      </c>
      <c r="G1379" s="319" t="s">
        <v>1633</v>
      </c>
      <c r="H1379" s="319" t="s">
        <v>4426</v>
      </c>
      <c r="I1379" s="319" t="s">
        <v>4453</v>
      </c>
      <c r="J1379" s="319" t="s">
        <v>1633</v>
      </c>
      <c r="K1379" s="319" t="s">
        <v>628</v>
      </c>
      <c r="L1379" s="320">
        <v>45799</v>
      </c>
      <c r="M1379" s="319" t="s">
        <v>2969</v>
      </c>
      <c r="N1379" s="319" t="s">
        <v>2970</v>
      </c>
      <c r="O1379" s="320"/>
      <c r="P1379" s="319" t="s">
        <v>4416</v>
      </c>
      <c r="Q1379" s="319" t="s">
        <v>1534</v>
      </c>
      <c r="R1379" s="322">
        <v>5375000</v>
      </c>
      <c r="S1379" s="319" t="s">
        <v>89</v>
      </c>
      <c r="T1379" s="321">
        <v>325.58</v>
      </c>
      <c r="U1379" s="319" t="s">
        <v>338</v>
      </c>
      <c r="V1379" s="319" t="s">
        <v>339</v>
      </c>
      <c r="W1379" s="319" t="s">
        <v>1633</v>
      </c>
      <c r="X1379" s="319" t="s">
        <v>1633</v>
      </c>
      <c r="Y1379" s="319" t="s">
        <v>1633</v>
      </c>
      <c r="Z1379" s="319" t="s">
        <v>1633</v>
      </c>
      <c r="AA1379" s="319" t="s">
        <v>1874</v>
      </c>
      <c r="AB1379" s="319" t="s">
        <v>1633</v>
      </c>
      <c r="AC1379" s="320">
        <v>45799</v>
      </c>
      <c r="AD1379" s="319"/>
      <c r="AE1379" s="319"/>
      <c r="AF1379" s="319" t="s">
        <v>1633</v>
      </c>
      <c r="AG1379" s="319" t="s">
        <v>2971</v>
      </c>
      <c r="AH1379" s="319" t="s">
        <v>4409</v>
      </c>
      <c r="AI1379" s="319" t="s">
        <v>4417</v>
      </c>
      <c r="AJ1379" s="322">
        <v>25</v>
      </c>
      <c r="AK1379" s="319" t="s">
        <v>1980</v>
      </c>
      <c r="AL1379" s="323" t="s">
        <v>1877</v>
      </c>
      <c r="AM1379" s="319" t="s">
        <v>1633</v>
      </c>
      <c r="AN1379" s="319" t="s">
        <v>1633</v>
      </c>
      <c r="AO1379" s="319" t="s">
        <v>1633</v>
      </c>
      <c r="AP1379" s="183" t="s">
        <v>1880</v>
      </c>
      <c r="AQ1379" s="183" t="s">
        <v>2113</v>
      </c>
      <c r="AS1379" s="183" t="s">
        <v>1644</v>
      </c>
      <c r="AT1379" s="183" t="s">
        <v>1817</v>
      </c>
      <c r="AU1379" s="183" t="str">
        <f t="shared" si="42"/>
        <v>SSC</v>
      </c>
      <c r="AV1379" s="324">
        <f t="shared" si="43"/>
        <v>5375000</v>
      </c>
    </row>
    <row r="1380" spans="1:48" x14ac:dyDescent="0.25">
      <c r="A1380" s="319" t="s">
        <v>1867</v>
      </c>
      <c r="B1380" s="319" t="s">
        <v>1838</v>
      </c>
      <c r="C1380" s="319" t="s">
        <v>1868</v>
      </c>
      <c r="D1380" s="319" t="s">
        <v>1888</v>
      </c>
      <c r="E1380" s="320">
        <v>45799</v>
      </c>
      <c r="F1380" s="319" t="s">
        <v>1633</v>
      </c>
      <c r="G1380" s="319" t="s">
        <v>1633</v>
      </c>
      <c r="H1380" s="319" t="s">
        <v>4426</v>
      </c>
      <c r="I1380" s="319" t="s">
        <v>4453</v>
      </c>
      <c r="J1380" s="319" t="s">
        <v>1633</v>
      </c>
      <c r="K1380" s="319" t="s">
        <v>628</v>
      </c>
      <c r="L1380" s="320">
        <v>45799</v>
      </c>
      <c r="M1380" s="319" t="s">
        <v>2969</v>
      </c>
      <c r="N1380" s="319" t="s">
        <v>2970</v>
      </c>
      <c r="O1380" s="320"/>
      <c r="P1380" s="319" t="s">
        <v>4416</v>
      </c>
      <c r="Q1380" s="319" t="s">
        <v>1534</v>
      </c>
      <c r="R1380" s="322">
        <v>525000</v>
      </c>
      <c r="S1380" s="319" t="s">
        <v>89</v>
      </c>
      <c r="T1380" s="321">
        <v>31.8</v>
      </c>
      <c r="U1380" s="319" t="s">
        <v>338</v>
      </c>
      <c r="V1380" s="319" t="s">
        <v>339</v>
      </c>
      <c r="W1380" s="319" t="s">
        <v>1633</v>
      </c>
      <c r="X1380" s="319" t="s">
        <v>1633</v>
      </c>
      <c r="Y1380" s="319" t="s">
        <v>1633</v>
      </c>
      <c r="Z1380" s="319" t="s">
        <v>1633</v>
      </c>
      <c r="AA1380" s="319" t="s">
        <v>1874</v>
      </c>
      <c r="AB1380" s="319" t="s">
        <v>1633</v>
      </c>
      <c r="AC1380" s="320">
        <v>45799</v>
      </c>
      <c r="AD1380" s="319"/>
      <c r="AE1380" s="319"/>
      <c r="AF1380" s="319" t="s">
        <v>1633</v>
      </c>
      <c r="AG1380" s="319" t="s">
        <v>2971</v>
      </c>
      <c r="AH1380" s="319" t="s">
        <v>4409</v>
      </c>
      <c r="AI1380" s="319" t="s">
        <v>4417</v>
      </c>
      <c r="AJ1380" s="322">
        <v>1</v>
      </c>
      <c r="AK1380" s="319" t="s">
        <v>2039</v>
      </c>
      <c r="AL1380" s="323" t="s">
        <v>1877</v>
      </c>
      <c r="AM1380" s="319" t="s">
        <v>1633</v>
      </c>
      <c r="AN1380" s="319" t="s">
        <v>1633</v>
      </c>
      <c r="AO1380" s="319" t="s">
        <v>1633</v>
      </c>
      <c r="AP1380" s="183" t="s">
        <v>1880</v>
      </c>
      <c r="AQ1380" s="183" t="s">
        <v>2113</v>
      </c>
      <c r="AS1380" s="183" t="s">
        <v>1644</v>
      </c>
      <c r="AT1380" s="183" t="s">
        <v>1817</v>
      </c>
      <c r="AU1380" s="183" t="str">
        <f t="shared" si="42"/>
        <v>SSC</v>
      </c>
      <c r="AV1380" s="324">
        <f t="shared" si="43"/>
        <v>525000</v>
      </c>
    </row>
    <row r="1381" spans="1:48" x14ac:dyDescent="0.25">
      <c r="A1381" s="319" t="s">
        <v>1867</v>
      </c>
      <c r="B1381" s="319" t="s">
        <v>1838</v>
      </c>
      <c r="C1381" s="319" t="s">
        <v>1868</v>
      </c>
      <c r="D1381" s="319" t="s">
        <v>1888</v>
      </c>
      <c r="E1381" s="320">
        <v>45799</v>
      </c>
      <c r="F1381" s="319" t="s">
        <v>1633</v>
      </c>
      <c r="G1381" s="319" t="s">
        <v>1633</v>
      </c>
      <c r="H1381" s="319" t="s">
        <v>4426</v>
      </c>
      <c r="I1381" s="319" t="s">
        <v>4453</v>
      </c>
      <c r="J1381" s="319" t="s">
        <v>1633</v>
      </c>
      <c r="K1381" s="319" t="s">
        <v>628</v>
      </c>
      <c r="L1381" s="320">
        <v>45799</v>
      </c>
      <c r="M1381" s="319" t="s">
        <v>2969</v>
      </c>
      <c r="N1381" s="319" t="s">
        <v>2970</v>
      </c>
      <c r="O1381" s="320"/>
      <c r="P1381" s="319" t="s">
        <v>4416</v>
      </c>
      <c r="Q1381" s="319" t="s">
        <v>1534</v>
      </c>
      <c r="R1381" s="322">
        <v>3900</v>
      </c>
      <c r="S1381" s="319" t="s">
        <v>89</v>
      </c>
      <c r="T1381" s="321">
        <v>0.24</v>
      </c>
      <c r="U1381" s="319" t="s">
        <v>338</v>
      </c>
      <c r="V1381" s="319" t="s">
        <v>339</v>
      </c>
      <c r="W1381" s="319" t="s">
        <v>1633</v>
      </c>
      <c r="X1381" s="319" t="s">
        <v>1633</v>
      </c>
      <c r="Y1381" s="319" t="s">
        <v>1633</v>
      </c>
      <c r="Z1381" s="319" t="s">
        <v>1633</v>
      </c>
      <c r="AA1381" s="319" t="s">
        <v>1874</v>
      </c>
      <c r="AB1381" s="319" t="s">
        <v>1633</v>
      </c>
      <c r="AC1381" s="320">
        <v>45799</v>
      </c>
      <c r="AD1381" s="319"/>
      <c r="AE1381" s="319"/>
      <c r="AF1381" s="319" t="s">
        <v>1633</v>
      </c>
      <c r="AG1381" s="319" t="s">
        <v>2971</v>
      </c>
      <c r="AH1381" s="319" t="s">
        <v>4409</v>
      </c>
      <c r="AI1381" s="319" t="s">
        <v>4417</v>
      </c>
      <c r="AJ1381" s="322">
        <v>3</v>
      </c>
      <c r="AK1381" s="319" t="s">
        <v>1709</v>
      </c>
      <c r="AL1381" s="323" t="s">
        <v>1877</v>
      </c>
      <c r="AM1381" s="319" t="s">
        <v>1633</v>
      </c>
      <c r="AN1381" s="319" t="s">
        <v>1633</v>
      </c>
      <c r="AO1381" s="319" t="s">
        <v>1633</v>
      </c>
      <c r="AP1381" s="183" t="s">
        <v>1880</v>
      </c>
      <c r="AQ1381" s="183" t="s">
        <v>2113</v>
      </c>
      <c r="AS1381" s="183" t="s">
        <v>1644</v>
      </c>
      <c r="AT1381" s="183" t="s">
        <v>1817</v>
      </c>
      <c r="AU1381" s="183" t="str">
        <f t="shared" ref="AU1381:AU1411" si="44">LEFT(V1381,3)</f>
        <v>SSC</v>
      </c>
      <c r="AV1381" s="324">
        <f t="shared" si="43"/>
        <v>3900</v>
      </c>
    </row>
    <row r="1382" spans="1:48" x14ac:dyDescent="0.25">
      <c r="A1382" s="319" t="s">
        <v>1867</v>
      </c>
      <c r="B1382" s="319" t="s">
        <v>1838</v>
      </c>
      <c r="C1382" s="319" t="s">
        <v>1868</v>
      </c>
      <c r="D1382" s="319" t="s">
        <v>1888</v>
      </c>
      <c r="E1382" s="320">
        <v>45799</v>
      </c>
      <c r="F1382" s="319" t="s">
        <v>1633</v>
      </c>
      <c r="G1382" s="319" t="s">
        <v>1633</v>
      </c>
      <c r="H1382" s="319" t="s">
        <v>4426</v>
      </c>
      <c r="I1382" s="319" t="s">
        <v>4454</v>
      </c>
      <c r="J1382" s="319" t="s">
        <v>1633</v>
      </c>
      <c r="K1382" s="319" t="s">
        <v>628</v>
      </c>
      <c r="L1382" s="320">
        <v>45799</v>
      </c>
      <c r="M1382" s="319" t="s">
        <v>2969</v>
      </c>
      <c r="N1382" s="319" t="s">
        <v>2973</v>
      </c>
      <c r="O1382" s="320"/>
      <c r="P1382" s="319" t="s">
        <v>4416</v>
      </c>
      <c r="Q1382" s="319" t="s">
        <v>1534</v>
      </c>
      <c r="R1382" s="322">
        <v>250000</v>
      </c>
      <c r="S1382" s="319" t="s">
        <v>89</v>
      </c>
      <c r="T1382" s="321">
        <v>15.14</v>
      </c>
      <c r="U1382" s="319" t="s">
        <v>338</v>
      </c>
      <c r="V1382" s="319" t="s">
        <v>339</v>
      </c>
      <c r="W1382" s="319" t="s">
        <v>1633</v>
      </c>
      <c r="X1382" s="319" t="s">
        <v>1633</v>
      </c>
      <c r="Y1382" s="319" t="s">
        <v>1633</v>
      </c>
      <c r="Z1382" s="319" t="s">
        <v>1633</v>
      </c>
      <c r="AA1382" s="319" t="s">
        <v>1874</v>
      </c>
      <c r="AB1382" s="319" t="s">
        <v>1633</v>
      </c>
      <c r="AC1382" s="320">
        <v>45799</v>
      </c>
      <c r="AD1382" s="319"/>
      <c r="AE1382" s="319"/>
      <c r="AF1382" s="319" t="s">
        <v>1633</v>
      </c>
      <c r="AG1382" s="319" t="s">
        <v>2974</v>
      </c>
      <c r="AH1382" s="319" t="s">
        <v>4409</v>
      </c>
      <c r="AI1382" s="319" t="s">
        <v>4417</v>
      </c>
      <c r="AJ1382" s="322">
        <v>1</v>
      </c>
      <c r="AK1382" s="319" t="s">
        <v>2039</v>
      </c>
      <c r="AL1382" s="323" t="s">
        <v>1877</v>
      </c>
      <c r="AM1382" s="319" t="s">
        <v>1633</v>
      </c>
      <c r="AN1382" s="319" t="s">
        <v>1633</v>
      </c>
      <c r="AO1382" s="319" t="s">
        <v>1633</v>
      </c>
      <c r="AP1382" s="183" t="s">
        <v>1880</v>
      </c>
      <c r="AQ1382" s="183" t="s">
        <v>2113</v>
      </c>
      <c r="AS1382" s="183" t="s">
        <v>1644</v>
      </c>
      <c r="AT1382" s="183" t="s">
        <v>1817</v>
      </c>
      <c r="AU1382" s="183" t="str">
        <f t="shared" si="44"/>
        <v>SSC</v>
      </c>
      <c r="AV1382" s="324">
        <f t="shared" si="43"/>
        <v>250000</v>
      </c>
    </row>
    <row r="1383" spans="1:48" x14ac:dyDescent="0.25">
      <c r="A1383" s="319" t="s">
        <v>1867</v>
      </c>
      <c r="B1383" s="319" t="s">
        <v>1838</v>
      </c>
      <c r="C1383" s="319" t="s">
        <v>1868</v>
      </c>
      <c r="D1383" s="319" t="s">
        <v>1882</v>
      </c>
      <c r="E1383" s="320">
        <v>45803</v>
      </c>
      <c r="F1383" s="319" t="s">
        <v>3000</v>
      </c>
      <c r="G1383" s="319" t="s">
        <v>1884</v>
      </c>
      <c r="H1383" s="319" t="s">
        <v>1580</v>
      </c>
      <c r="I1383" s="319" t="s">
        <v>3001</v>
      </c>
      <c r="J1383" s="319" t="s">
        <v>1633</v>
      </c>
      <c r="K1383" s="319" t="s">
        <v>1372</v>
      </c>
      <c r="L1383" s="320">
        <v>45803</v>
      </c>
      <c r="M1383" s="319" t="s">
        <v>1886</v>
      </c>
      <c r="N1383" s="319" t="s">
        <v>1998</v>
      </c>
      <c r="O1383" s="320"/>
      <c r="P1383" s="319" t="s">
        <v>4416</v>
      </c>
      <c r="Q1383" s="319" t="s">
        <v>1534</v>
      </c>
      <c r="R1383" s="322">
        <v>412500</v>
      </c>
      <c r="S1383" s="319" t="s">
        <v>89</v>
      </c>
      <c r="T1383" s="321">
        <v>24.99</v>
      </c>
      <c r="U1383" s="319" t="s">
        <v>338</v>
      </c>
      <c r="V1383" s="319" t="s">
        <v>339</v>
      </c>
      <c r="W1383" s="319" t="s">
        <v>1633</v>
      </c>
      <c r="X1383" s="319" t="s">
        <v>1633</v>
      </c>
      <c r="Y1383" s="319" t="s">
        <v>1633</v>
      </c>
      <c r="Z1383" s="319" t="s">
        <v>1633</v>
      </c>
      <c r="AA1383" s="319" t="s">
        <v>1874</v>
      </c>
      <c r="AB1383" s="319" t="s">
        <v>1633</v>
      </c>
      <c r="AC1383" s="320">
        <v>45804</v>
      </c>
      <c r="AD1383" s="319"/>
      <c r="AE1383" s="319"/>
      <c r="AF1383" s="319" t="s">
        <v>1633</v>
      </c>
      <c r="AG1383" s="319" t="s">
        <v>1633</v>
      </c>
      <c r="AH1383" s="319" t="s">
        <v>4409</v>
      </c>
      <c r="AI1383" s="319" t="s">
        <v>4417</v>
      </c>
      <c r="AJ1383" s="325">
        <v>0</v>
      </c>
      <c r="AK1383" s="319" t="s">
        <v>1633</v>
      </c>
      <c r="AL1383" s="319" t="s">
        <v>1633</v>
      </c>
      <c r="AM1383" s="319" t="s">
        <v>1633</v>
      </c>
      <c r="AN1383" s="319" t="s">
        <v>1633</v>
      </c>
      <c r="AO1383" s="319" t="s">
        <v>1633</v>
      </c>
      <c r="AP1383" s="183" t="s">
        <v>1880</v>
      </c>
      <c r="AQ1383" s="183" t="s">
        <v>2113</v>
      </c>
      <c r="AS1383" s="183" t="s">
        <v>1636</v>
      </c>
      <c r="AT1383" s="183" t="s">
        <v>1817</v>
      </c>
      <c r="AU1383" s="183" t="str">
        <f t="shared" si="44"/>
        <v>SSC</v>
      </c>
      <c r="AV1383" s="324">
        <f t="shared" si="43"/>
        <v>412500</v>
      </c>
    </row>
    <row r="1384" spans="1:48" x14ac:dyDescent="0.25">
      <c r="A1384" s="319" t="s">
        <v>1867</v>
      </c>
      <c r="B1384" s="319" t="s">
        <v>1838</v>
      </c>
      <c r="C1384" s="319" t="s">
        <v>1868</v>
      </c>
      <c r="D1384" s="319" t="s">
        <v>1882</v>
      </c>
      <c r="E1384" s="320">
        <v>45803</v>
      </c>
      <c r="F1384" s="319" t="s">
        <v>3000</v>
      </c>
      <c r="G1384" s="319" t="s">
        <v>1884</v>
      </c>
      <c r="H1384" s="319" t="s">
        <v>1577</v>
      </c>
      <c r="I1384" s="319" t="s">
        <v>3001</v>
      </c>
      <c r="J1384" s="319" t="s">
        <v>1633</v>
      </c>
      <c r="K1384" s="319" t="s">
        <v>1369</v>
      </c>
      <c r="L1384" s="320">
        <v>45803</v>
      </c>
      <c r="M1384" s="319" t="s">
        <v>1886</v>
      </c>
      <c r="N1384" s="319" t="s">
        <v>1998</v>
      </c>
      <c r="O1384" s="320"/>
      <c r="P1384" s="319" t="s">
        <v>4416</v>
      </c>
      <c r="Q1384" s="319" t="s">
        <v>1534</v>
      </c>
      <c r="R1384" s="322">
        <v>11697258</v>
      </c>
      <c r="S1384" s="319" t="s">
        <v>89</v>
      </c>
      <c r="T1384" s="321">
        <v>708.54</v>
      </c>
      <c r="U1384" s="319" t="s">
        <v>338</v>
      </c>
      <c r="V1384" s="319" t="s">
        <v>339</v>
      </c>
      <c r="W1384" s="319" t="s">
        <v>1633</v>
      </c>
      <c r="X1384" s="319" t="s">
        <v>1633</v>
      </c>
      <c r="Y1384" s="319" t="s">
        <v>1633</v>
      </c>
      <c r="Z1384" s="319" t="s">
        <v>1633</v>
      </c>
      <c r="AA1384" s="319" t="s">
        <v>1874</v>
      </c>
      <c r="AB1384" s="319" t="s">
        <v>1633</v>
      </c>
      <c r="AC1384" s="320">
        <v>45804</v>
      </c>
      <c r="AD1384" s="319"/>
      <c r="AE1384" s="319"/>
      <c r="AF1384" s="319" t="s">
        <v>1633</v>
      </c>
      <c r="AG1384" s="319" t="s">
        <v>1633</v>
      </c>
      <c r="AH1384" s="319" t="s">
        <v>4409</v>
      </c>
      <c r="AI1384" s="319" t="s">
        <v>4417</v>
      </c>
      <c r="AJ1384" s="325">
        <v>0</v>
      </c>
      <c r="AK1384" s="319" t="s">
        <v>1633</v>
      </c>
      <c r="AL1384" s="319" t="s">
        <v>1633</v>
      </c>
      <c r="AM1384" s="319" t="s">
        <v>1633</v>
      </c>
      <c r="AN1384" s="319" t="s">
        <v>1633</v>
      </c>
      <c r="AO1384" s="319" t="s">
        <v>1633</v>
      </c>
      <c r="AP1384" s="183" t="s">
        <v>1880</v>
      </c>
      <c r="AQ1384" s="183" t="s">
        <v>2113</v>
      </c>
      <c r="AS1384" s="183" t="s">
        <v>1636</v>
      </c>
      <c r="AT1384" s="183" t="s">
        <v>1817</v>
      </c>
      <c r="AU1384" s="183" t="str">
        <f t="shared" si="44"/>
        <v>SSC</v>
      </c>
      <c r="AV1384" s="324">
        <f t="shared" si="43"/>
        <v>11697258</v>
      </c>
    </row>
    <row r="1385" spans="1:48" x14ac:dyDescent="0.25">
      <c r="A1385" s="319" t="s">
        <v>1867</v>
      </c>
      <c r="B1385" s="319" t="s">
        <v>1838</v>
      </c>
      <c r="C1385" s="319" t="s">
        <v>1868</v>
      </c>
      <c r="D1385" s="319" t="s">
        <v>1882</v>
      </c>
      <c r="E1385" s="320">
        <v>45803</v>
      </c>
      <c r="F1385" s="319" t="s">
        <v>3000</v>
      </c>
      <c r="G1385" s="319" t="s">
        <v>1884</v>
      </c>
      <c r="H1385" s="319" t="s">
        <v>1582</v>
      </c>
      <c r="I1385" s="319" t="s">
        <v>3001</v>
      </c>
      <c r="J1385" s="319" t="s">
        <v>1633</v>
      </c>
      <c r="K1385" s="319" t="s">
        <v>1374</v>
      </c>
      <c r="L1385" s="320">
        <v>45803</v>
      </c>
      <c r="M1385" s="319" t="s">
        <v>1886</v>
      </c>
      <c r="N1385" s="319" t="s">
        <v>1998</v>
      </c>
      <c r="O1385" s="320"/>
      <c r="P1385" s="319" t="s">
        <v>4416</v>
      </c>
      <c r="Q1385" s="319" t="s">
        <v>1534</v>
      </c>
      <c r="R1385" s="322">
        <v>660768</v>
      </c>
      <c r="S1385" s="319" t="s">
        <v>89</v>
      </c>
      <c r="T1385" s="321">
        <v>40.020000000000003</v>
      </c>
      <c r="U1385" s="319" t="s">
        <v>338</v>
      </c>
      <c r="V1385" s="319" t="s">
        <v>339</v>
      </c>
      <c r="W1385" s="319" t="s">
        <v>1633</v>
      </c>
      <c r="X1385" s="319" t="s">
        <v>1633</v>
      </c>
      <c r="Y1385" s="319" t="s">
        <v>1633</v>
      </c>
      <c r="Z1385" s="319" t="s">
        <v>1633</v>
      </c>
      <c r="AA1385" s="319" t="s">
        <v>1874</v>
      </c>
      <c r="AB1385" s="319" t="s">
        <v>1633</v>
      </c>
      <c r="AC1385" s="320">
        <v>45804</v>
      </c>
      <c r="AD1385" s="319"/>
      <c r="AE1385" s="319"/>
      <c r="AF1385" s="319" t="s">
        <v>1633</v>
      </c>
      <c r="AG1385" s="319" t="s">
        <v>1633</v>
      </c>
      <c r="AH1385" s="319" t="s">
        <v>4409</v>
      </c>
      <c r="AI1385" s="319" t="s">
        <v>4417</v>
      </c>
      <c r="AJ1385" s="325">
        <v>0</v>
      </c>
      <c r="AK1385" s="319" t="s">
        <v>1633</v>
      </c>
      <c r="AL1385" s="319" t="s">
        <v>1633</v>
      </c>
      <c r="AM1385" s="319" t="s">
        <v>1633</v>
      </c>
      <c r="AN1385" s="319" t="s">
        <v>1633</v>
      </c>
      <c r="AO1385" s="319" t="s">
        <v>1633</v>
      </c>
      <c r="AP1385" s="183" t="s">
        <v>1880</v>
      </c>
      <c r="AQ1385" s="183" t="s">
        <v>2113</v>
      </c>
      <c r="AS1385" s="183" t="s">
        <v>1640</v>
      </c>
      <c r="AT1385" s="183" t="s">
        <v>1817</v>
      </c>
      <c r="AU1385" s="183" t="str">
        <f t="shared" si="44"/>
        <v>SSC</v>
      </c>
      <c r="AV1385" s="324">
        <f t="shared" si="43"/>
        <v>660768</v>
      </c>
    </row>
    <row r="1386" spans="1:48" x14ac:dyDescent="0.25">
      <c r="A1386" s="319" t="s">
        <v>1867</v>
      </c>
      <c r="B1386" s="319" t="s">
        <v>1838</v>
      </c>
      <c r="C1386" s="319" t="s">
        <v>1868</v>
      </c>
      <c r="D1386" s="319" t="s">
        <v>1882</v>
      </c>
      <c r="E1386" s="320">
        <v>45804</v>
      </c>
      <c r="F1386" s="319" t="s">
        <v>3002</v>
      </c>
      <c r="G1386" s="319" t="s">
        <v>1884</v>
      </c>
      <c r="H1386" s="319" t="s">
        <v>1582</v>
      </c>
      <c r="I1386" s="319" t="s">
        <v>3003</v>
      </c>
      <c r="J1386" s="319" t="s">
        <v>1633</v>
      </c>
      <c r="K1386" s="319" t="s">
        <v>1374</v>
      </c>
      <c r="L1386" s="320">
        <v>45804</v>
      </c>
      <c r="M1386" s="319" t="s">
        <v>1886</v>
      </c>
      <c r="N1386" s="319" t="s">
        <v>2594</v>
      </c>
      <c r="O1386" s="320"/>
      <c r="P1386" s="319" t="s">
        <v>4416</v>
      </c>
      <c r="Q1386" s="319" t="s">
        <v>1534</v>
      </c>
      <c r="R1386" s="322">
        <v>45000</v>
      </c>
      <c r="S1386" s="319" t="s">
        <v>89</v>
      </c>
      <c r="T1386" s="321">
        <v>2.73</v>
      </c>
      <c r="U1386" s="319" t="s">
        <v>338</v>
      </c>
      <c r="V1386" s="319" t="s">
        <v>339</v>
      </c>
      <c r="W1386" s="319" t="s">
        <v>1633</v>
      </c>
      <c r="X1386" s="319" t="s">
        <v>1633</v>
      </c>
      <c r="Y1386" s="319" t="s">
        <v>1633</v>
      </c>
      <c r="Z1386" s="319" t="s">
        <v>1633</v>
      </c>
      <c r="AA1386" s="319" t="s">
        <v>1874</v>
      </c>
      <c r="AB1386" s="319" t="s">
        <v>1633</v>
      </c>
      <c r="AC1386" s="320">
        <v>45804</v>
      </c>
      <c r="AD1386" s="319"/>
      <c r="AE1386" s="319"/>
      <c r="AF1386" s="319" t="s">
        <v>1633</v>
      </c>
      <c r="AG1386" s="319" t="s">
        <v>1633</v>
      </c>
      <c r="AH1386" s="319" t="s">
        <v>4409</v>
      </c>
      <c r="AI1386" s="319" t="s">
        <v>4417</v>
      </c>
      <c r="AJ1386" s="325">
        <v>0</v>
      </c>
      <c r="AK1386" s="319" t="s">
        <v>1633</v>
      </c>
      <c r="AL1386" s="319" t="s">
        <v>1633</v>
      </c>
      <c r="AM1386" s="319" t="s">
        <v>1633</v>
      </c>
      <c r="AN1386" s="319" t="s">
        <v>1633</v>
      </c>
      <c r="AO1386" s="319" t="s">
        <v>1633</v>
      </c>
      <c r="AP1386" s="183" t="s">
        <v>1880</v>
      </c>
      <c r="AQ1386" s="183" t="s">
        <v>2113</v>
      </c>
      <c r="AS1386" s="183" t="s">
        <v>1640</v>
      </c>
      <c r="AT1386" s="183" t="s">
        <v>1817</v>
      </c>
      <c r="AU1386" s="183" t="str">
        <f t="shared" si="44"/>
        <v>SSC</v>
      </c>
      <c r="AV1386" s="324">
        <f t="shared" si="43"/>
        <v>45000</v>
      </c>
    </row>
    <row r="1387" spans="1:48" x14ac:dyDescent="0.25">
      <c r="A1387" s="319" t="s">
        <v>1867</v>
      </c>
      <c r="B1387" s="319" t="s">
        <v>1838</v>
      </c>
      <c r="C1387" s="319" t="s">
        <v>1868</v>
      </c>
      <c r="D1387" s="319" t="s">
        <v>1882</v>
      </c>
      <c r="E1387" s="320">
        <v>45805</v>
      </c>
      <c r="F1387" s="319" t="s">
        <v>3004</v>
      </c>
      <c r="G1387" s="319" t="s">
        <v>1884</v>
      </c>
      <c r="H1387" s="319" t="s">
        <v>1577</v>
      </c>
      <c r="I1387" s="319" t="s">
        <v>3005</v>
      </c>
      <c r="J1387" s="319" t="s">
        <v>1633</v>
      </c>
      <c r="K1387" s="319" t="s">
        <v>1369</v>
      </c>
      <c r="L1387" s="320">
        <v>45805</v>
      </c>
      <c r="M1387" s="319" t="s">
        <v>1886</v>
      </c>
      <c r="N1387" s="319" t="s">
        <v>3006</v>
      </c>
      <c r="O1387" s="320"/>
      <c r="P1387" s="319" t="s">
        <v>4416</v>
      </c>
      <c r="Q1387" s="319" t="s">
        <v>1534</v>
      </c>
      <c r="R1387" s="322">
        <v>111692</v>
      </c>
      <c r="S1387" s="319" t="s">
        <v>89</v>
      </c>
      <c r="T1387" s="321">
        <v>6.82</v>
      </c>
      <c r="U1387" s="319" t="s">
        <v>338</v>
      </c>
      <c r="V1387" s="319" t="s">
        <v>339</v>
      </c>
      <c r="W1387" s="319" t="s">
        <v>1633</v>
      </c>
      <c r="X1387" s="319" t="s">
        <v>1633</v>
      </c>
      <c r="Y1387" s="319" t="s">
        <v>1633</v>
      </c>
      <c r="Z1387" s="319" t="s">
        <v>1633</v>
      </c>
      <c r="AA1387" s="319" t="s">
        <v>1874</v>
      </c>
      <c r="AB1387" s="319" t="s">
        <v>1633</v>
      </c>
      <c r="AC1387" s="320">
        <v>45805</v>
      </c>
      <c r="AD1387" s="319"/>
      <c r="AE1387" s="319"/>
      <c r="AF1387" s="319" t="s">
        <v>1633</v>
      </c>
      <c r="AG1387" s="319" t="s">
        <v>1633</v>
      </c>
      <c r="AH1387" s="319" t="s">
        <v>4409</v>
      </c>
      <c r="AI1387" s="319" t="s">
        <v>4417</v>
      </c>
      <c r="AJ1387" s="325">
        <v>0</v>
      </c>
      <c r="AK1387" s="319" t="s">
        <v>1633</v>
      </c>
      <c r="AL1387" s="319" t="s">
        <v>1633</v>
      </c>
      <c r="AM1387" s="319" t="s">
        <v>1633</v>
      </c>
      <c r="AN1387" s="319" t="s">
        <v>1633</v>
      </c>
      <c r="AO1387" s="319" t="s">
        <v>1633</v>
      </c>
      <c r="AP1387" s="183" t="s">
        <v>1880</v>
      </c>
      <c r="AQ1387" s="183" t="s">
        <v>2113</v>
      </c>
      <c r="AS1387" s="183" t="s">
        <v>1636</v>
      </c>
      <c r="AT1387" s="183" t="s">
        <v>1817</v>
      </c>
      <c r="AU1387" s="183" t="str">
        <f t="shared" si="44"/>
        <v>SSC</v>
      </c>
      <c r="AV1387" s="324">
        <f t="shared" si="43"/>
        <v>111692</v>
      </c>
    </row>
    <row r="1388" spans="1:48" x14ac:dyDescent="0.25">
      <c r="A1388" s="319" t="s">
        <v>1867</v>
      </c>
      <c r="B1388" s="319" t="s">
        <v>1838</v>
      </c>
      <c r="C1388" s="319" t="s">
        <v>1868</v>
      </c>
      <c r="D1388" s="319" t="s">
        <v>1888</v>
      </c>
      <c r="E1388" s="320">
        <v>45805</v>
      </c>
      <c r="F1388" s="319" t="s">
        <v>4455</v>
      </c>
      <c r="G1388" s="319" t="s">
        <v>1633</v>
      </c>
      <c r="H1388" s="319" t="s">
        <v>3259</v>
      </c>
      <c r="I1388" s="319" t="s">
        <v>3011</v>
      </c>
      <c r="J1388" s="319" t="s">
        <v>1633</v>
      </c>
      <c r="K1388" s="319" t="s">
        <v>448</v>
      </c>
      <c r="L1388" s="320">
        <v>45805</v>
      </c>
      <c r="M1388" s="319" t="s">
        <v>3012</v>
      </c>
      <c r="N1388" s="319" t="s">
        <v>3013</v>
      </c>
      <c r="O1388" s="320"/>
      <c r="P1388" s="319" t="s">
        <v>4416</v>
      </c>
      <c r="Q1388" s="319" t="s">
        <v>1534</v>
      </c>
      <c r="R1388" s="322">
        <v>338601</v>
      </c>
      <c r="S1388" s="319" t="s">
        <v>89</v>
      </c>
      <c r="T1388" s="321">
        <v>20.68</v>
      </c>
      <c r="U1388" s="319" t="s">
        <v>338</v>
      </c>
      <c r="V1388" s="319" t="s">
        <v>339</v>
      </c>
      <c r="W1388" s="319" t="s">
        <v>1633</v>
      </c>
      <c r="X1388" s="319" t="s">
        <v>1633</v>
      </c>
      <c r="Y1388" s="319" t="s">
        <v>1633</v>
      </c>
      <c r="Z1388" s="319" t="s">
        <v>1633</v>
      </c>
      <c r="AA1388" s="319" t="s">
        <v>1874</v>
      </c>
      <c r="AB1388" s="319" t="s">
        <v>1633</v>
      </c>
      <c r="AC1388" s="320">
        <v>45805</v>
      </c>
      <c r="AD1388" s="319"/>
      <c r="AE1388" s="319"/>
      <c r="AF1388" s="319" t="s">
        <v>1633</v>
      </c>
      <c r="AG1388" s="319" t="s">
        <v>3014</v>
      </c>
      <c r="AH1388" s="319" t="s">
        <v>4409</v>
      </c>
      <c r="AI1388" s="319" t="s">
        <v>4417</v>
      </c>
      <c r="AJ1388" s="322">
        <v>1</v>
      </c>
      <c r="AK1388" s="319" t="s">
        <v>2398</v>
      </c>
      <c r="AL1388" s="323" t="s">
        <v>1877</v>
      </c>
      <c r="AM1388" s="319" t="s">
        <v>1633</v>
      </c>
      <c r="AN1388" s="319" t="s">
        <v>1633</v>
      </c>
      <c r="AO1388" s="319" t="s">
        <v>1633</v>
      </c>
      <c r="AP1388" s="183" t="s">
        <v>1880</v>
      </c>
      <c r="AQ1388" s="183" t="s">
        <v>2113</v>
      </c>
      <c r="AS1388" s="183" t="s">
        <v>448</v>
      </c>
      <c r="AT1388" s="183" t="s">
        <v>1817</v>
      </c>
      <c r="AU1388" s="183" t="str">
        <f t="shared" si="44"/>
        <v>SSC</v>
      </c>
      <c r="AV1388" s="324">
        <f t="shared" si="43"/>
        <v>338601</v>
      </c>
    </row>
    <row r="1389" spans="1:48" x14ac:dyDescent="0.25">
      <c r="A1389" s="319" t="s">
        <v>1867</v>
      </c>
      <c r="B1389" s="319" t="s">
        <v>1838</v>
      </c>
      <c r="C1389" s="319" t="s">
        <v>1868</v>
      </c>
      <c r="D1389" s="319" t="s">
        <v>1888</v>
      </c>
      <c r="E1389" s="320">
        <v>45805</v>
      </c>
      <c r="F1389" s="319" t="s">
        <v>4456</v>
      </c>
      <c r="G1389" s="319" t="s">
        <v>1633</v>
      </c>
      <c r="H1389" s="319" t="s">
        <v>3259</v>
      </c>
      <c r="I1389" s="319" t="s">
        <v>3016</v>
      </c>
      <c r="J1389" s="319" t="s">
        <v>1633</v>
      </c>
      <c r="K1389" s="319" t="s">
        <v>448</v>
      </c>
      <c r="L1389" s="320">
        <v>45805</v>
      </c>
      <c r="M1389" s="319" t="s">
        <v>3012</v>
      </c>
      <c r="N1389" s="319" t="s">
        <v>3013</v>
      </c>
      <c r="O1389" s="320"/>
      <c r="P1389" s="319" t="s">
        <v>4416</v>
      </c>
      <c r="Q1389" s="319" t="s">
        <v>1534</v>
      </c>
      <c r="R1389" s="322">
        <v>10158</v>
      </c>
      <c r="S1389" s="319" t="s">
        <v>89</v>
      </c>
      <c r="T1389" s="321">
        <v>0.62</v>
      </c>
      <c r="U1389" s="319" t="s">
        <v>338</v>
      </c>
      <c r="V1389" s="319" t="s">
        <v>339</v>
      </c>
      <c r="W1389" s="319" t="s">
        <v>1633</v>
      </c>
      <c r="X1389" s="319" t="s">
        <v>1633</v>
      </c>
      <c r="Y1389" s="319" t="s">
        <v>1633</v>
      </c>
      <c r="Z1389" s="319" t="s">
        <v>1633</v>
      </c>
      <c r="AA1389" s="319" t="s">
        <v>1874</v>
      </c>
      <c r="AB1389" s="319" t="s">
        <v>1633</v>
      </c>
      <c r="AC1389" s="320">
        <v>45805</v>
      </c>
      <c r="AD1389" s="319"/>
      <c r="AE1389" s="319"/>
      <c r="AF1389" s="319" t="s">
        <v>1633</v>
      </c>
      <c r="AG1389" s="319" t="s">
        <v>3014</v>
      </c>
      <c r="AH1389" s="319" t="s">
        <v>4409</v>
      </c>
      <c r="AI1389" s="319" t="s">
        <v>4417</v>
      </c>
      <c r="AJ1389" s="322">
        <v>1</v>
      </c>
      <c r="AK1389" s="319" t="s">
        <v>2398</v>
      </c>
      <c r="AL1389" s="323" t="s">
        <v>1877</v>
      </c>
      <c r="AM1389" s="319" t="s">
        <v>1633</v>
      </c>
      <c r="AN1389" s="319" t="s">
        <v>1633</v>
      </c>
      <c r="AO1389" s="319" t="s">
        <v>1633</v>
      </c>
      <c r="AP1389" s="183" t="s">
        <v>1880</v>
      </c>
      <c r="AQ1389" s="183" t="s">
        <v>2113</v>
      </c>
      <c r="AS1389" s="183" t="s">
        <v>448</v>
      </c>
      <c r="AT1389" s="183" t="s">
        <v>1817</v>
      </c>
      <c r="AU1389" s="183" t="str">
        <f t="shared" si="44"/>
        <v>SSC</v>
      </c>
      <c r="AV1389" s="324">
        <f t="shared" si="43"/>
        <v>10158</v>
      </c>
    </row>
    <row r="1390" spans="1:48" x14ac:dyDescent="0.25">
      <c r="A1390" s="319" t="s">
        <v>1867</v>
      </c>
      <c r="B1390" s="319" t="s">
        <v>1838</v>
      </c>
      <c r="C1390" s="319" t="s">
        <v>1868</v>
      </c>
      <c r="D1390" s="319" t="s">
        <v>1893</v>
      </c>
      <c r="E1390" s="320">
        <v>45808</v>
      </c>
      <c r="F1390" s="319" t="s">
        <v>1894</v>
      </c>
      <c r="G1390" s="319" t="s">
        <v>1895</v>
      </c>
      <c r="H1390" s="319" t="s">
        <v>1585</v>
      </c>
      <c r="I1390" s="319" t="s">
        <v>3032</v>
      </c>
      <c r="J1390" s="319" t="s">
        <v>1633</v>
      </c>
      <c r="K1390" s="319" t="s">
        <v>1376</v>
      </c>
      <c r="L1390" s="320">
        <v>45808</v>
      </c>
      <c r="M1390" s="319" t="s">
        <v>1897</v>
      </c>
      <c r="N1390" s="319" t="s">
        <v>1898</v>
      </c>
      <c r="O1390" s="320"/>
      <c r="P1390" s="319" t="s">
        <v>4416</v>
      </c>
      <c r="Q1390" s="319" t="s">
        <v>1534</v>
      </c>
      <c r="R1390" s="322">
        <v>7308676</v>
      </c>
      <c r="S1390" s="319" t="s">
        <v>89</v>
      </c>
      <c r="T1390" s="321">
        <v>471.53</v>
      </c>
      <c r="U1390" s="319" t="s">
        <v>338</v>
      </c>
      <c r="V1390" s="319" t="s">
        <v>339</v>
      </c>
      <c r="W1390" s="319" t="s">
        <v>1633</v>
      </c>
      <c r="X1390" s="319" t="s">
        <v>1633</v>
      </c>
      <c r="Y1390" s="319" t="s">
        <v>1633</v>
      </c>
      <c r="Z1390" s="319" t="s">
        <v>1633</v>
      </c>
      <c r="AA1390" s="319" t="s">
        <v>1874</v>
      </c>
      <c r="AB1390" s="319" t="s">
        <v>1633</v>
      </c>
      <c r="AC1390" s="320">
        <v>45809</v>
      </c>
      <c r="AD1390" s="319"/>
      <c r="AE1390" s="319"/>
      <c r="AF1390" s="319" t="s">
        <v>1633</v>
      </c>
      <c r="AG1390" s="319" t="s">
        <v>1633</v>
      </c>
      <c r="AH1390" s="319" t="s">
        <v>4409</v>
      </c>
      <c r="AI1390" s="319" t="s">
        <v>4417</v>
      </c>
      <c r="AJ1390" s="325">
        <v>0</v>
      </c>
      <c r="AK1390" s="319" t="s">
        <v>1633</v>
      </c>
      <c r="AL1390" s="319" t="s">
        <v>1633</v>
      </c>
      <c r="AM1390" s="319" t="s">
        <v>1633</v>
      </c>
      <c r="AN1390" s="319" t="s">
        <v>1633</v>
      </c>
      <c r="AO1390" s="319" t="s">
        <v>1633</v>
      </c>
      <c r="AP1390" s="183" t="s">
        <v>1880</v>
      </c>
      <c r="AQ1390" s="183" t="s">
        <v>2113</v>
      </c>
      <c r="AS1390" s="183" t="s">
        <v>1636</v>
      </c>
      <c r="AT1390" s="183" t="s">
        <v>1817</v>
      </c>
      <c r="AU1390" s="183" t="str">
        <f t="shared" si="44"/>
        <v>SSC</v>
      </c>
      <c r="AV1390" s="324">
        <f t="shared" si="43"/>
        <v>7308676</v>
      </c>
    </row>
    <row r="1391" spans="1:48" x14ac:dyDescent="0.25">
      <c r="A1391" s="319" t="s">
        <v>1867</v>
      </c>
      <c r="B1391" s="319" t="s">
        <v>1838</v>
      </c>
      <c r="C1391" s="319" t="s">
        <v>1868</v>
      </c>
      <c r="D1391" s="319" t="s">
        <v>1893</v>
      </c>
      <c r="E1391" s="320">
        <v>45808</v>
      </c>
      <c r="F1391" s="319" t="s">
        <v>2357</v>
      </c>
      <c r="G1391" s="319" t="s">
        <v>1918</v>
      </c>
      <c r="H1391" s="319" t="s">
        <v>1588</v>
      </c>
      <c r="I1391" s="319" t="s">
        <v>3033</v>
      </c>
      <c r="J1391" s="319" t="s">
        <v>1633</v>
      </c>
      <c r="K1391" s="319" t="s">
        <v>1638</v>
      </c>
      <c r="L1391" s="320">
        <v>45808</v>
      </c>
      <c r="M1391" s="319" t="s">
        <v>3034</v>
      </c>
      <c r="N1391" s="319" t="s">
        <v>1633</v>
      </c>
      <c r="O1391" s="320"/>
      <c r="P1391" s="319" t="s">
        <v>4416</v>
      </c>
      <c r="Q1391" s="319" t="s">
        <v>1534</v>
      </c>
      <c r="R1391" s="322">
        <v>2078093</v>
      </c>
      <c r="S1391" s="319" t="s">
        <v>89</v>
      </c>
      <c r="T1391" s="321">
        <v>127.81</v>
      </c>
      <c r="U1391" s="319" t="s">
        <v>338</v>
      </c>
      <c r="V1391" s="319" t="s">
        <v>339</v>
      </c>
      <c r="W1391" s="319" t="s">
        <v>1633</v>
      </c>
      <c r="X1391" s="319" t="s">
        <v>1633</v>
      </c>
      <c r="Y1391" s="319" t="s">
        <v>1633</v>
      </c>
      <c r="Z1391" s="319" t="s">
        <v>1633</v>
      </c>
      <c r="AA1391" s="319" t="s">
        <v>1874</v>
      </c>
      <c r="AB1391" s="319" t="s">
        <v>1633</v>
      </c>
      <c r="AC1391" s="320">
        <v>45809</v>
      </c>
      <c r="AD1391" s="319"/>
      <c r="AE1391" s="319"/>
      <c r="AF1391" s="319" t="s">
        <v>1633</v>
      </c>
      <c r="AG1391" s="319" t="s">
        <v>1633</v>
      </c>
      <c r="AH1391" s="319" t="s">
        <v>4409</v>
      </c>
      <c r="AI1391" s="319" t="s">
        <v>4417</v>
      </c>
      <c r="AJ1391" s="325">
        <v>0</v>
      </c>
      <c r="AK1391" s="319" t="s">
        <v>1633</v>
      </c>
      <c r="AL1391" s="319" t="s">
        <v>1633</v>
      </c>
      <c r="AM1391" s="319" t="s">
        <v>1633</v>
      </c>
      <c r="AN1391" s="319" t="s">
        <v>1633</v>
      </c>
      <c r="AO1391" s="319" t="s">
        <v>1633</v>
      </c>
      <c r="AP1391" s="183" t="s">
        <v>1880</v>
      </c>
      <c r="AQ1391" s="183" t="s">
        <v>2113</v>
      </c>
      <c r="AS1391" s="183" t="s">
        <v>1636</v>
      </c>
      <c r="AT1391" s="183" t="s">
        <v>1817</v>
      </c>
      <c r="AU1391" s="183" t="str">
        <f t="shared" si="44"/>
        <v>SSC</v>
      </c>
      <c r="AV1391" s="324">
        <f t="shared" si="43"/>
        <v>2078093</v>
      </c>
    </row>
    <row r="1392" spans="1:48" x14ac:dyDescent="0.25">
      <c r="A1392" s="319" t="s">
        <v>1867</v>
      </c>
      <c r="B1392" s="319" t="s">
        <v>1838</v>
      </c>
      <c r="C1392" s="319" t="s">
        <v>1868</v>
      </c>
      <c r="D1392" s="319" t="s">
        <v>1893</v>
      </c>
      <c r="E1392" s="320">
        <v>45808</v>
      </c>
      <c r="F1392" s="319" t="s">
        <v>2847</v>
      </c>
      <c r="G1392" s="319" t="s">
        <v>2848</v>
      </c>
      <c r="H1392" s="319" t="s">
        <v>1585</v>
      </c>
      <c r="I1392" s="319" t="s">
        <v>3035</v>
      </c>
      <c r="J1392" s="319" t="s">
        <v>1633</v>
      </c>
      <c r="K1392" s="319" t="s">
        <v>1376</v>
      </c>
      <c r="L1392" s="320">
        <v>45808</v>
      </c>
      <c r="M1392" s="319" t="s">
        <v>3034</v>
      </c>
      <c r="N1392" s="319" t="s">
        <v>1633</v>
      </c>
      <c r="O1392" s="320"/>
      <c r="P1392" s="319" t="s">
        <v>4416</v>
      </c>
      <c r="Q1392" s="319" t="s">
        <v>1534</v>
      </c>
      <c r="R1392" s="322">
        <v>-2676334</v>
      </c>
      <c r="S1392" s="319" t="s">
        <v>89</v>
      </c>
      <c r="T1392" s="321">
        <v>-165.78</v>
      </c>
      <c r="U1392" s="319" t="s">
        <v>338</v>
      </c>
      <c r="V1392" s="319" t="s">
        <v>339</v>
      </c>
      <c r="W1392" s="319" t="s">
        <v>1633</v>
      </c>
      <c r="X1392" s="319" t="s">
        <v>1633</v>
      </c>
      <c r="Y1392" s="319" t="s">
        <v>1633</v>
      </c>
      <c r="Z1392" s="319" t="s">
        <v>1633</v>
      </c>
      <c r="AA1392" s="319" t="s">
        <v>1874</v>
      </c>
      <c r="AB1392" s="319" t="s">
        <v>1633</v>
      </c>
      <c r="AC1392" s="320">
        <v>45809</v>
      </c>
      <c r="AD1392" s="319"/>
      <c r="AE1392" s="319"/>
      <c r="AF1392" s="319" t="s">
        <v>1633</v>
      </c>
      <c r="AG1392" s="319" t="s">
        <v>1633</v>
      </c>
      <c r="AH1392" s="319" t="s">
        <v>4409</v>
      </c>
      <c r="AI1392" s="319" t="s">
        <v>4417</v>
      </c>
      <c r="AJ1392" s="325">
        <v>0</v>
      </c>
      <c r="AK1392" s="319" t="s">
        <v>1633</v>
      </c>
      <c r="AL1392" s="319" t="s">
        <v>1633</v>
      </c>
      <c r="AM1392" s="319" t="s">
        <v>1633</v>
      </c>
      <c r="AN1392" s="319" t="s">
        <v>1633</v>
      </c>
      <c r="AO1392" s="319" t="s">
        <v>1633</v>
      </c>
      <c r="AP1392" s="183" t="s">
        <v>1880</v>
      </c>
      <c r="AQ1392" s="183" t="s">
        <v>2113</v>
      </c>
      <c r="AS1392" s="183" t="s">
        <v>1636</v>
      </c>
      <c r="AT1392" s="183" t="s">
        <v>1817</v>
      </c>
      <c r="AU1392" s="183" t="str">
        <f t="shared" si="44"/>
        <v>SSC</v>
      </c>
      <c r="AV1392" s="324">
        <f t="shared" si="43"/>
        <v>-2676334</v>
      </c>
    </row>
    <row r="1393" spans="1:48" x14ac:dyDescent="0.25">
      <c r="A1393" s="319" t="s">
        <v>1867</v>
      </c>
      <c r="B1393" s="319" t="s">
        <v>1838</v>
      </c>
      <c r="C1393" s="319" t="s">
        <v>1868</v>
      </c>
      <c r="D1393" s="319" t="s">
        <v>1893</v>
      </c>
      <c r="E1393" s="320">
        <v>45808</v>
      </c>
      <c r="F1393" s="319" t="s">
        <v>2855</v>
      </c>
      <c r="G1393" s="319" t="s">
        <v>2856</v>
      </c>
      <c r="H1393" s="319" t="s">
        <v>1579</v>
      </c>
      <c r="I1393" s="319" t="s">
        <v>3036</v>
      </c>
      <c r="J1393" s="319" t="s">
        <v>1633</v>
      </c>
      <c r="K1393" s="319" t="s">
        <v>1371</v>
      </c>
      <c r="L1393" s="320">
        <v>45808</v>
      </c>
      <c r="M1393" s="319" t="s">
        <v>2560</v>
      </c>
      <c r="N1393" s="319" t="s">
        <v>1898</v>
      </c>
      <c r="O1393" s="320"/>
      <c r="P1393" s="319" t="s">
        <v>4416</v>
      </c>
      <c r="Q1393" s="319" t="s">
        <v>1534</v>
      </c>
      <c r="R1393" s="322">
        <v>1666287</v>
      </c>
      <c r="S1393" s="319" t="s">
        <v>89</v>
      </c>
      <c r="T1393" s="321">
        <v>100.45</v>
      </c>
      <c r="U1393" s="319" t="s">
        <v>338</v>
      </c>
      <c r="V1393" s="319" t="s">
        <v>339</v>
      </c>
      <c r="W1393" s="319" t="s">
        <v>1633</v>
      </c>
      <c r="X1393" s="319" t="s">
        <v>1633</v>
      </c>
      <c r="Y1393" s="319" t="s">
        <v>1633</v>
      </c>
      <c r="Z1393" s="319" t="s">
        <v>1633</v>
      </c>
      <c r="AA1393" s="319" t="s">
        <v>1874</v>
      </c>
      <c r="AB1393" s="319" t="s">
        <v>1633</v>
      </c>
      <c r="AC1393" s="320">
        <v>45809</v>
      </c>
      <c r="AD1393" s="319"/>
      <c r="AE1393" s="319"/>
      <c r="AF1393" s="319" t="s">
        <v>1633</v>
      </c>
      <c r="AG1393" s="319" t="s">
        <v>1633</v>
      </c>
      <c r="AH1393" s="319" t="s">
        <v>4409</v>
      </c>
      <c r="AI1393" s="319" t="s">
        <v>4417</v>
      </c>
      <c r="AJ1393" s="325">
        <v>0</v>
      </c>
      <c r="AK1393" s="319" t="s">
        <v>1633</v>
      </c>
      <c r="AL1393" s="319" t="s">
        <v>1633</v>
      </c>
      <c r="AM1393" s="319" t="s">
        <v>1633</v>
      </c>
      <c r="AN1393" s="319" t="s">
        <v>1633</v>
      </c>
      <c r="AO1393" s="319" t="s">
        <v>1633</v>
      </c>
      <c r="AP1393" s="183" t="s">
        <v>1880</v>
      </c>
      <c r="AQ1393" s="183" t="s">
        <v>2113</v>
      </c>
      <c r="AS1393" s="183" t="s">
        <v>1636</v>
      </c>
      <c r="AT1393" s="183" t="s">
        <v>1817</v>
      </c>
      <c r="AU1393" s="183" t="str">
        <f t="shared" si="44"/>
        <v>SSC</v>
      </c>
      <c r="AV1393" s="324">
        <f t="shared" si="43"/>
        <v>1666287</v>
      </c>
    </row>
    <row r="1394" spans="1:48" x14ac:dyDescent="0.25">
      <c r="A1394" s="319" t="s">
        <v>1867</v>
      </c>
      <c r="B1394" s="319" t="s">
        <v>1838</v>
      </c>
      <c r="C1394" s="319" t="s">
        <v>1868</v>
      </c>
      <c r="D1394" s="319" t="s">
        <v>2153</v>
      </c>
      <c r="E1394" s="320">
        <v>45807</v>
      </c>
      <c r="F1394" s="319" t="s">
        <v>4438</v>
      </c>
      <c r="G1394" s="319" t="s">
        <v>1884</v>
      </c>
      <c r="H1394" s="319" t="s">
        <v>1581</v>
      </c>
      <c r="I1394" s="319" t="s">
        <v>4457</v>
      </c>
      <c r="J1394" s="319" t="s">
        <v>1633</v>
      </c>
      <c r="K1394" s="319" t="s">
        <v>1373</v>
      </c>
      <c r="L1394" s="320">
        <v>45728</v>
      </c>
      <c r="M1394" s="319" t="s">
        <v>1886</v>
      </c>
      <c r="N1394" s="319" t="s">
        <v>2326</v>
      </c>
      <c r="O1394" s="320"/>
      <c r="P1394" s="319" t="s">
        <v>4416</v>
      </c>
      <c r="Q1394" s="319" t="s">
        <v>1534</v>
      </c>
      <c r="R1394" s="322">
        <v>-178124808</v>
      </c>
      <c r="S1394" s="319" t="s">
        <v>89</v>
      </c>
      <c r="T1394" s="321">
        <v>-10864.58</v>
      </c>
      <c r="U1394" s="319" t="s">
        <v>338</v>
      </c>
      <c r="V1394" s="319" t="s">
        <v>339</v>
      </c>
      <c r="W1394" s="319" t="s">
        <v>4439</v>
      </c>
      <c r="X1394" s="319" t="s">
        <v>1633</v>
      </c>
      <c r="Y1394" s="319" t="s">
        <v>1633</v>
      </c>
      <c r="Z1394" s="319" t="s">
        <v>1633</v>
      </c>
      <c r="AA1394" s="319" t="s">
        <v>1874</v>
      </c>
      <c r="AB1394" s="319" t="s">
        <v>1633</v>
      </c>
      <c r="AC1394" s="320">
        <v>45810</v>
      </c>
      <c r="AD1394" s="319"/>
      <c r="AE1394" s="319"/>
      <c r="AF1394" s="319" t="s">
        <v>1633</v>
      </c>
      <c r="AG1394" s="319" t="s">
        <v>1633</v>
      </c>
      <c r="AH1394" s="319" t="s">
        <v>4409</v>
      </c>
      <c r="AI1394" s="319" t="s">
        <v>4417</v>
      </c>
      <c r="AJ1394" s="325">
        <v>0</v>
      </c>
      <c r="AK1394" s="319" t="s">
        <v>1633</v>
      </c>
      <c r="AL1394" s="319" t="s">
        <v>1633</v>
      </c>
      <c r="AM1394" s="319" t="s">
        <v>1633</v>
      </c>
      <c r="AN1394" s="319" t="s">
        <v>1633</v>
      </c>
      <c r="AO1394" s="319" t="s">
        <v>1633</v>
      </c>
      <c r="AP1394" s="183" t="s">
        <v>1880</v>
      </c>
      <c r="AQ1394" s="183" t="s">
        <v>2113</v>
      </c>
      <c r="AS1394" s="183" t="s">
        <v>1636</v>
      </c>
      <c r="AT1394" s="183" t="s">
        <v>1817</v>
      </c>
      <c r="AU1394" s="183" t="str">
        <f t="shared" si="44"/>
        <v>SSC</v>
      </c>
      <c r="AV1394" s="324">
        <f t="shared" si="43"/>
        <v>-178124808</v>
      </c>
    </row>
    <row r="1395" spans="1:48" x14ac:dyDescent="0.25">
      <c r="A1395" s="319" t="s">
        <v>1867</v>
      </c>
      <c r="B1395" s="319" t="s">
        <v>1838</v>
      </c>
      <c r="C1395" s="319" t="s">
        <v>1868</v>
      </c>
      <c r="D1395" s="319" t="s">
        <v>1882</v>
      </c>
      <c r="E1395" s="320">
        <v>45807</v>
      </c>
      <c r="F1395" s="319" t="s">
        <v>4438</v>
      </c>
      <c r="G1395" s="319" t="s">
        <v>1884</v>
      </c>
      <c r="H1395" s="319" t="s">
        <v>1586</v>
      </c>
      <c r="I1395" s="319" t="s">
        <v>4458</v>
      </c>
      <c r="J1395" s="319" t="s">
        <v>1633</v>
      </c>
      <c r="K1395" s="319" t="s">
        <v>1377</v>
      </c>
      <c r="L1395" s="320">
        <v>45807</v>
      </c>
      <c r="M1395" s="319" t="s">
        <v>1886</v>
      </c>
      <c r="N1395" s="319" t="s">
        <v>2326</v>
      </c>
      <c r="O1395" s="320"/>
      <c r="P1395" s="319" t="s">
        <v>4416</v>
      </c>
      <c r="Q1395" s="319" t="s">
        <v>1534</v>
      </c>
      <c r="R1395" s="322">
        <v>178124808</v>
      </c>
      <c r="S1395" s="319" t="s">
        <v>89</v>
      </c>
      <c r="T1395" s="321">
        <v>10877.19</v>
      </c>
      <c r="U1395" s="319" t="s">
        <v>338</v>
      </c>
      <c r="V1395" s="319" t="s">
        <v>339</v>
      </c>
      <c r="W1395" s="319" t="s">
        <v>1633</v>
      </c>
      <c r="X1395" s="319" t="s">
        <v>1633</v>
      </c>
      <c r="Y1395" s="319" t="s">
        <v>1633</v>
      </c>
      <c r="Z1395" s="319" t="s">
        <v>1633</v>
      </c>
      <c r="AA1395" s="319" t="s">
        <v>1874</v>
      </c>
      <c r="AB1395" s="319" t="s">
        <v>1633</v>
      </c>
      <c r="AC1395" s="320">
        <v>45810</v>
      </c>
      <c r="AD1395" s="319"/>
      <c r="AE1395" s="319"/>
      <c r="AF1395" s="319" t="s">
        <v>1633</v>
      </c>
      <c r="AG1395" s="319" t="s">
        <v>1633</v>
      </c>
      <c r="AH1395" s="319" t="s">
        <v>4409</v>
      </c>
      <c r="AI1395" s="319" t="s">
        <v>4417</v>
      </c>
      <c r="AJ1395" s="325">
        <v>0</v>
      </c>
      <c r="AK1395" s="319" t="s">
        <v>1633</v>
      </c>
      <c r="AL1395" s="319" t="s">
        <v>1633</v>
      </c>
      <c r="AM1395" s="319" t="s">
        <v>1633</v>
      </c>
      <c r="AN1395" s="319" t="s">
        <v>1633</v>
      </c>
      <c r="AO1395" s="319" t="s">
        <v>1633</v>
      </c>
      <c r="AP1395" s="183" t="s">
        <v>1880</v>
      </c>
      <c r="AQ1395" s="183" t="s">
        <v>2113</v>
      </c>
      <c r="AS1395" s="183" t="s">
        <v>1636</v>
      </c>
      <c r="AT1395" s="183" t="s">
        <v>1817</v>
      </c>
      <c r="AU1395" s="183" t="str">
        <f t="shared" si="44"/>
        <v>SSC</v>
      </c>
      <c r="AV1395" s="324">
        <f t="shared" ref="AV1395:AV1458" si="45">IF(Q1395="USD",R1395*16500,IF(Q1395="IDR",R1395,T1395*16500))</f>
        <v>178124808</v>
      </c>
    </row>
    <row r="1396" spans="1:48" x14ac:dyDescent="0.25">
      <c r="A1396" s="319" t="s">
        <v>1867</v>
      </c>
      <c r="B1396" s="319" t="s">
        <v>1838</v>
      </c>
      <c r="C1396" s="319" t="s">
        <v>1868</v>
      </c>
      <c r="D1396" s="319" t="s">
        <v>1917</v>
      </c>
      <c r="E1396" s="320">
        <v>45808</v>
      </c>
      <c r="F1396" s="319" t="s">
        <v>3037</v>
      </c>
      <c r="G1396" s="319" t="s">
        <v>2413</v>
      </c>
      <c r="H1396" s="319" t="s">
        <v>1583</v>
      </c>
      <c r="I1396" s="319" t="s">
        <v>3038</v>
      </c>
      <c r="J1396" s="319" t="s">
        <v>1633</v>
      </c>
      <c r="K1396" s="319" t="s">
        <v>1584</v>
      </c>
      <c r="L1396" s="320">
        <v>45808</v>
      </c>
      <c r="M1396" s="319" t="s">
        <v>3034</v>
      </c>
      <c r="N1396" s="319" t="s">
        <v>1976</v>
      </c>
      <c r="O1396" s="320"/>
      <c r="P1396" s="319" t="s">
        <v>4416</v>
      </c>
      <c r="Q1396" s="319" t="s">
        <v>1534</v>
      </c>
      <c r="R1396" s="322">
        <v>74662</v>
      </c>
      <c r="S1396" s="319" t="s">
        <v>89</v>
      </c>
      <c r="T1396" s="321">
        <v>4.59</v>
      </c>
      <c r="U1396" s="319" t="s">
        <v>338</v>
      </c>
      <c r="V1396" s="319" t="s">
        <v>339</v>
      </c>
      <c r="W1396" s="319" t="s">
        <v>1633</v>
      </c>
      <c r="X1396" s="319" t="s">
        <v>1633</v>
      </c>
      <c r="Y1396" s="319" t="s">
        <v>1633</v>
      </c>
      <c r="Z1396" s="319" t="s">
        <v>1633</v>
      </c>
      <c r="AA1396" s="319" t="s">
        <v>1874</v>
      </c>
      <c r="AB1396" s="319" t="s">
        <v>1633</v>
      </c>
      <c r="AC1396" s="320">
        <v>45812</v>
      </c>
      <c r="AD1396" s="319"/>
      <c r="AE1396" s="319"/>
      <c r="AF1396" s="319" t="s">
        <v>1633</v>
      </c>
      <c r="AG1396" s="319" t="s">
        <v>1633</v>
      </c>
      <c r="AH1396" s="319" t="s">
        <v>4409</v>
      </c>
      <c r="AI1396" s="319" t="s">
        <v>4417</v>
      </c>
      <c r="AJ1396" s="325">
        <v>0</v>
      </c>
      <c r="AK1396" s="319" t="s">
        <v>1633</v>
      </c>
      <c r="AL1396" s="319" t="s">
        <v>1633</v>
      </c>
      <c r="AM1396" s="319" t="s">
        <v>1633</v>
      </c>
      <c r="AN1396" s="319" t="s">
        <v>1633</v>
      </c>
      <c r="AO1396" s="319" t="s">
        <v>1633</v>
      </c>
      <c r="AP1396" s="183" t="s">
        <v>1880</v>
      </c>
      <c r="AQ1396" s="183" t="s">
        <v>2113</v>
      </c>
      <c r="AS1396" s="183" t="s">
        <v>1636</v>
      </c>
      <c r="AT1396" s="183" t="s">
        <v>1817</v>
      </c>
      <c r="AU1396" s="183" t="str">
        <f t="shared" si="44"/>
        <v>SSC</v>
      </c>
      <c r="AV1396" s="324">
        <f t="shared" si="45"/>
        <v>74662</v>
      </c>
    </row>
    <row r="1397" spans="1:48" x14ac:dyDescent="0.25">
      <c r="A1397" s="319" t="s">
        <v>1867</v>
      </c>
      <c r="B1397" s="319" t="s">
        <v>1843</v>
      </c>
      <c r="C1397" s="319" t="s">
        <v>1868</v>
      </c>
      <c r="D1397" s="319" t="s">
        <v>1882</v>
      </c>
      <c r="E1397" s="320">
        <v>45812</v>
      </c>
      <c r="F1397" s="319" t="s">
        <v>3070</v>
      </c>
      <c r="G1397" s="319" t="s">
        <v>1884</v>
      </c>
      <c r="H1397" s="319" t="s">
        <v>1581</v>
      </c>
      <c r="I1397" s="319" t="s">
        <v>3071</v>
      </c>
      <c r="J1397" s="319" t="s">
        <v>1633</v>
      </c>
      <c r="K1397" s="319" t="s">
        <v>1373</v>
      </c>
      <c r="L1397" s="320">
        <v>45812</v>
      </c>
      <c r="M1397" s="319" t="s">
        <v>1886</v>
      </c>
      <c r="N1397" s="319" t="s">
        <v>1948</v>
      </c>
      <c r="O1397" s="320"/>
      <c r="P1397" s="319" t="s">
        <v>4416</v>
      </c>
      <c r="Q1397" s="319" t="s">
        <v>1534</v>
      </c>
      <c r="R1397" s="322">
        <v>579087</v>
      </c>
      <c r="S1397" s="319" t="s">
        <v>89</v>
      </c>
      <c r="T1397" s="321">
        <v>35.630000000000003</v>
      </c>
      <c r="U1397" s="319" t="s">
        <v>338</v>
      </c>
      <c r="V1397" s="319" t="s">
        <v>339</v>
      </c>
      <c r="W1397" s="319" t="s">
        <v>1633</v>
      </c>
      <c r="X1397" s="319" t="s">
        <v>1633</v>
      </c>
      <c r="Y1397" s="319" t="s">
        <v>1633</v>
      </c>
      <c r="Z1397" s="319" t="s">
        <v>1633</v>
      </c>
      <c r="AA1397" s="319" t="s">
        <v>1874</v>
      </c>
      <c r="AB1397" s="319" t="s">
        <v>1633</v>
      </c>
      <c r="AC1397" s="320">
        <v>45812</v>
      </c>
      <c r="AD1397" s="319"/>
      <c r="AE1397" s="319"/>
      <c r="AF1397" s="319" t="s">
        <v>1633</v>
      </c>
      <c r="AG1397" s="319" t="s">
        <v>1633</v>
      </c>
      <c r="AH1397" s="319" t="s">
        <v>4409</v>
      </c>
      <c r="AI1397" s="319" t="s">
        <v>4417</v>
      </c>
      <c r="AJ1397" s="325">
        <v>0</v>
      </c>
      <c r="AK1397" s="319" t="s">
        <v>1633</v>
      </c>
      <c r="AL1397" s="319" t="s">
        <v>1633</v>
      </c>
      <c r="AM1397" s="319" t="s">
        <v>1633</v>
      </c>
      <c r="AN1397" s="319" t="s">
        <v>1633</v>
      </c>
      <c r="AO1397" s="319" t="s">
        <v>1633</v>
      </c>
      <c r="AP1397" s="183" t="s">
        <v>1880</v>
      </c>
      <c r="AQ1397" s="183" t="s">
        <v>2113</v>
      </c>
      <c r="AS1397" s="183" t="s">
        <v>1636</v>
      </c>
      <c r="AT1397" s="183" t="s">
        <v>1817</v>
      </c>
      <c r="AU1397" s="183" t="str">
        <f t="shared" si="44"/>
        <v>SSC</v>
      </c>
      <c r="AV1397" s="324">
        <f t="shared" si="45"/>
        <v>579087</v>
      </c>
    </row>
    <row r="1398" spans="1:48" x14ac:dyDescent="0.25">
      <c r="A1398" s="319" t="s">
        <v>1867</v>
      </c>
      <c r="B1398" s="319" t="s">
        <v>1843</v>
      </c>
      <c r="C1398" s="319" t="s">
        <v>1868</v>
      </c>
      <c r="D1398" s="319" t="s">
        <v>1882</v>
      </c>
      <c r="E1398" s="320">
        <v>45827</v>
      </c>
      <c r="F1398" s="319" t="s">
        <v>3153</v>
      </c>
      <c r="G1398" s="319" t="s">
        <v>1884</v>
      </c>
      <c r="H1398" s="319" t="s">
        <v>1581</v>
      </c>
      <c r="I1398" s="319" t="s">
        <v>3154</v>
      </c>
      <c r="J1398" s="319" t="s">
        <v>1633</v>
      </c>
      <c r="K1398" s="319" t="s">
        <v>1373</v>
      </c>
      <c r="L1398" s="320">
        <v>45827</v>
      </c>
      <c r="M1398" s="319" t="s">
        <v>1886</v>
      </c>
      <c r="N1398" s="319" t="s">
        <v>1887</v>
      </c>
      <c r="O1398" s="320"/>
      <c r="P1398" s="319" t="s">
        <v>4416</v>
      </c>
      <c r="Q1398" s="319" t="s">
        <v>1534</v>
      </c>
      <c r="R1398" s="322">
        <v>1189443</v>
      </c>
      <c r="S1398" s="319" t="s">
        <v>89</v>
      </c>
      <c r="T1398" s="321">
        <v>73.12</v>
      </c>
      <c r="U1398" s="319" t="s">
        <v>338</v>
      </c>
      <c r="V1398" s="319" t="s">
        <v>339</v>
      </c>
      <c r="W1398" s="319" t="s">
        <v>1633</v>
      </c>
      <c r="X1398" s="319" t="s">
        <v>1633</v>
      </c>
      <c r="Y1398" s="319" t="s">
        <v>1633</v>
      </c>
      <c r="Z1398" s="319" t="s">
        <v>1633</v>
      </c>
      <c r="AA1398" s="319" t="s">
        <v>1874</v>
      </c>
      <c r="AB1398" s="319" t="s">
        <v>1633</v>
      </c>
      <c r="AC1398" s="320">
        <v>45828</v>
      </c>
      <c r="AD1398" s="319"/>
      <c r="AE1398" s="319"/>
      <c r="AF1398" s="319" t="s">
        <v>1633</v>
      </c>
      <c r="AG1398" s="319" t="s">
        <v>1633</v>
      </c>
      <c r="AH1398" s="319" t="s">
        <v>4409</v>
      </c>
      <c r="AI1398" s="319" t="s">
        <v>4417</v>
      </c>
      <c r="AJ1398" s="325">
        <v>0</v>
      </c>
      <c r="AK1398" s="319" t="s">
        <v>1633</v>
      </c>
      <c r="AL1398" s="319" t="s">
        <v>1633</v>
      </c>
      <c r="AM1398" s="319" t="s">
        <v>1633</v>
      </c>
      <c r="AN1398" s="319" t="s">
        <v>1633</v>
      </c>
      <c r="AO1398" s="319" t="s">
        <v>1633</v>
      </c>
      <c r="AP1398" s="183" t="b">
        <v>0</v>
      </c>
      <c r="AQ1398" s="183" t="s">
        <v>2113</v>
      </c>
      <c r="AS1398" s="183" t="s">
        <v>1636</v>
      </c>
      <c r="AT1398" s="183" t="s">
        <v>1817</v>
      </c>
      <c r="AU1398" s="183" t="str">
        <f t="shared" si="44"/>
        <v>SSC</v>
      </c>
      <c r="AV1398" s="324">
        <f t="shared" si="45"/>
        <v>1189443</v>
      </c>
    </row>
    <row r="1399" spans="1:48" x14ac:dyDescent="0.25">
      <c r="A1399" s="319" t="s">
        <v>1867</v>
      </c>
      <c r="B1399" s="319" t="s">
        <v>1843</v>
      </c>
      <c r="C1399" s="319" t="s">
        <v>1868</v>
      </c>
      <c r="D1399" s="319" t="s">
        <v>1869</v>
      </c>
      <c r="E1399" s="320">
        <v>45828</v>
      </c>
      <c r="F1399" s="319" t="s">
        <v>4459</v>
      </c>
      <c r="G1399" s="319" t="s">
        <v>1633</v>
      </c>
      <c r="H1399" s="319" t="s">
        <v>3280</v>
      </c>
      <c r="I1399" s="319" t="s">
        <v>4460</v>
      </c>
      <c r="J1399" s="319" t="s">
        <v>1633</v>
      </c>
      <c r="K1399" s="319" t="s">
        <v>644</v>
      </c>
      <c r="L1399" s="320">
        <v>45828</v>
      </c>
      <c r="M1399" s="319" t="s">
        <v>3157</v>
      </c>
      <c r="N1399" s="319" t="s">
        <v>1633</v>
      </c>
      <c r="O1399" s="320"/>
      <c r="P1399" s="319" t="s">
        <v>4416</v>
      </c>
      <c r="Q1399" s="319" t="s">
        <v>89</v>
      </c>
      <c r="R1399" s="321">
        <v>3846.79</v>
      </c>
      <c r="S1399" s="319" t="s">
        <v>89</v>
      </c>
      <c r="T1399" s="321">
        <v>3846.79</v>
      </c>
      <c r="U1399" s="319" t="s">
        <v>338</v>
      </c>
      <c r="V1399" s="319" t="s">
        <v>339</v>
      </c>
      <c r="W1399" s="319" t="s">
        <v>1633</v>
      </c>
      <c r="X1399" s="319" t="s">
        <v>1633</v>
      </c>
      <c r="Y1399" s="319" t="s">
        <v>1633</v>
      </c>
      <c r="Z1399" s="319" t="s">
        <v>1633</v>
      </c>
      <c r="AA1399" s="319" t="s">
        <v>1874</v>
      </c>
      <c r="AB1399" s="319" t="s">
        <v>1633</v>
      </c>
      <c r="AC1399" s="320">
        <v>45828</v>
      </c>
      <c r="AD1399" s="319"/>
      <c r="AE1399" s="319"/>
      <c r="AF1399" s="319" t="s">
        <v>1633</v>
      </c>
      <c r="AG1399" s="319" t="s">
        <v>1633</v>
      </c>
      <c r="AH1399" s="319" t="s">
        <v>4409</v>
      </c>
      <c r="AI1399" s="319" t="s">
        <v>4417</v>
      </c>
      <c r="AJ1399" s="322">
        <v>1</v>
      </c>
      <c r="AK1399" s="319" t="s">
        <v>1709</v>
      </c>
      <c r="AL1399" s="323" t="s">
        <v>1877</v>
      </c>
      <c r="AM1399" s="319" t="s">
        <v>4461</v>
      </c>
      <c r="AN1399" s="319" t="s">
        <v>4462</v>
      </c>
      <c r="AO1399" s="319" t="s">
        <v>1633</v>
      </c>
      <c r="AP1399" s="183" t="b">
        <v>0</v>
      </c>
      <c r="AQ1399" s="183" t="s">
        <v>2113</v>
      </c>
      <c r="AS1399" s="183" t="s">
        <v>1641</v>
      </c>
      <c r="AT1399" s="183" t="s">
        <v>1817</v>
      </c>
      <c r="AU1399" s="183" t="str">
        <f t="shared" si="44"/>
        <v>SSC</v>
      </c>
      <c r="AV1399" s="324">
        <f t="shared" si="45"/>
        <v>63472035</v>
      </c>
    </row>
    <row r="1400" spans="1:48" x14ac:dyDescent="0.25">
      <c r="A1400" s="319" t="s">
        <v>1867</v>
      </c>
      <c r="B1400" s="319" t="s">
        <v>1843</v>
      </c>
      <c r="C1400" s="319" t="s">
        <v>1868</v>
      </c>
      <c r="D1400" s="319" t="s">
        <v>1888</v>
      </c>
      <c r="E1400" s="320">
        <v>45828</v>
      </c>
      <c r="F1400" s="319" t="s">
        <v>4463</v>
      </c>
      <c r="G1400" s="319" t="s">
        <v>1633</v>
      </c>
      <c r="H1400" s="319" t="s">
        <v>3259</v>
      </c>
      <c r="I1400" s="319" t="s">
        <v>3156</v>
      </c>
      <c r="J1400" s="319" t="s">
        <v>1633</v>
      </c>
      <c r="K1400" s="319" t="s">
        <v>448</v>
      </c>
      <c r="L1400" s="320">
        <v>45828</v>
      </c>
      <c r="M1400" s="319" t="s">
        <v>3157</v>
      </c>
      <c r="N1400" s="319" t="s">
        <v>3158</v>
      </c>
      <c r="O1400" s="320"/>
      <c r="P1400" s="319" t="s">
        <v>4416</v>
      </c>
      <c r="Q1400" s="319" t="s">
        <v>1534</v>
      </c>
      <c r="R1400" s="322">
        <v>489773</v>
      </c>
      <c r="S1400" s="319" t="s">
        <v>89</v>
      </c>
      <c r="T1400" s="321">
        <v>30.11</v>
      </c>
      <c r="U1400" s="319" t="s">
        <v>338</v>
      </c>
      <c r="V1400" s="319" t="s">
        <v>339</v>
      </c>
      <c r="W1400" s="319" t="s">
        <v>1633</v>
      </c>
      <c r="X1400" s="319" t="s">
        <v>1633</v>
      </c>
      <c r="Y1400" s="319" t="s">
        <v>1633</v>
      </c>
      <c r="Z1400" s="319" t="s">
        <v>1633</v>
      </c>
      <c r="AA1400" s="319" t="s">
        <v>1874</v>
      </c>
      <c r="AB1400" s="319" t="s">
        <v>1633</v>
      </c>
      <c r="AC1400" s="320">
        <v>45828</v>
      </c>
      <c r="AD1400" s="319"/>
      <c r="AE1400" s="319"/>
      <c r="AF1400" s="319" t="s">
        <v>1633</v>
      </c>
      <c r="AG1400" s="319" t="s">
        <v>3159</v>
      </c>
      <c r="AH1400" s="319" t="s">
        <v>4409</v>
      </c>
      <c r="AI1400" s="319" t="s">
        <v>4417</v>
      </c>
      <c r="AJ1400" s="322">
        <v>1</v>
      </c>
      <c r="AK1400" s="319" t="s">
        <v>2398</v>
      </c>
      <c r="AL1400" s="323" t="s">
        <v>1877</v>
      </c>
      <c r="AM1400" s="319" t="s">
        <v>1633</v>
      </c>
      <c r="AN1400" s="319" t="s">
        <v>1633</v>
      </c>
      <c r="AO1400" s="319" t="s">
        <v>1633</v>
      </c>
      <c r="AP1400" s="183" t="s">
        <v>1880</v>
      </c>
      <c r="AQ1400" s="183" t="s">
        <v>2113</v>
      </c>
      <c r="AS1400" s="183" t="s">
        <v>448</v>
      </c>
      <c r="AT1400" s="183" t="s">
        <v>1817</v>
      </c>
      <c r="AU1400" s="183" t="str">
        <f t="shared" si="44"/>
        <v>SSC</v>
      </c>
      <c r="AV1400" s="324">
        <f t="shared" si="45"/>
        <v>489773</v>
      </c>
    </row>
    <row r="1401" spans="1:48" x14ac:dyDescent="0.25">
      <c r="A1401" s="319" t="s">
        <v>1867</v>
      </c>
      <c r="B1401" s="319" t="s">
        <v>1843</v>
      </c>
      <c r="C1401" s="319" t="s">
        <v>1868</v>
      </c>
      <c r="D1401" s="319" t="s">
        <v>1888</v>
      </c>
      <c r="E1401" s="320">
        <v>45828</v>
      </c>
      <c r="F1401" s="319" t="s">
        <v>4464</v>
      </c>
      <c r="G1401" s="319" t="s">
        <v>1633</v>
      </c>
      <c r="H1401" s="319" t="s">
        <v>3259</v>
      </c>
      <c r="I1401" s="319" t="s">
        <v>3479</v>
      </c>
      <c r="J1401" s="319" t="s">
        <v>1633</v>
      </c>
      <c r="K1401" s="319" t="s">
        <v>448</v>
      </c>
      <c r="L1401" s="320">
        <v>45828</v>
      </c>
      <c r="M1401" s="319" t="s">
        <v>3157</v>
      </c>
      <c r="N1401" s="319" t="s">
        <v>3158</v>
      </c>
      <c r="O1401" s="320"/>
      <c r="P1401" s="319" t="s">
        <v>4416</v>
      </c>
      <c r="Q1401" s="319" t="s">
        <v>1534</v>
      </c>
      <c r="R1401" s="322">
        <v>14693</v>
      </c>
      <c r="S1401" s="319" t="s">
        <v>89</v>
      </c>
      <c r="T1401" s="321">
        <v>0.9</v>
      </c>
      <c r="U1401" s="319" t="s">
        <v>338</v>
      </c>
      <c r="V1401" s="319" t="s">
        <v>339</v>
      </c>
      <c r="W1401" s="319" t="s">
        <v>1633</v>
      </c>
      <c r="X1401" s="319" t="s">
        <v>1633</v>
      </c>
      <c r="Y1401" s="319" t="s">
        <v>1633</v>
      </c>
      <c r="Z1401" s="319" t="s">
        <v>1633</v>
      </c>
      <c r="AA1401" s="319" t="s">
        <v>1874</v>
      </c>
      <c r="AB1401" s="319" t="s">
        <v>1633</v>
      </c>
      <c r="AC1401" s="320">
        <v>45828</v>
      </c>
      <c r="AD1401" s="319"/>
      <c r="AE1401" s="319"/>
      <c r="AF1401" s="319" t="s">
        <v>1633</v>
      </c>
      <c r="AG1401" s="319" t="s">
        <v>3159</v>
      </c>
      <c r="AH1401" s="319" t="s">
        <v>4409</v>
      </c>
      <c r="AI1401" s="319" t="s">
        <v>4417</v>
      </c>
      <c r="AJ1401" s="322">
        <v>1</v>
      </c>
      <c r="AK1401" s="319" t="s">
        <v>2398</v>
      </c>
      <c r="AL1401" s="323" t="s">
        <v>1877</v>
      </c>
      <c r="AM1401" s="319" t="s">
        <v>1633</v>
      </c>
      <c r="AN1401" s="319" t="s">
        <v>1633</v>
      </c>
      <c r="AO1401" s="319" t="s">
        <v>1633</v>
      </c>
      <c r="AP1401" s="183" t="s">
        <v>1880</v>
      </c>
      <c r="AQ1401" s="183" t="s">
        <v>2113</v>
      </c>
      <c r="AS1401" s="183" t="s">
        <v>448</v>
      </c>
      <c r="AT1401" s="183" t="s">
        <v>1817</v>
      </c>
      <c r="AU1401" s="183" t="str">
        <f t="shared" si="44"/>
        <v>SSC</v>
      </c>
      <c r="AV1401" s="324">
        <f t="shared" si="45"/>
        <v>14693</v>
      </c>
    </row>
    <row r="1402" spans="1:48" x14ac:dyDescent="0.25">
      <c r="A1402" s="319" t="s">
        <v>1867</v>
      </c>
      <c r="B1402" s="319" t="s">
        <v>1843</v>
      </c>
      <c r="C1402" s="319" t="s">
        <v>1868</v>
      </c>
      <c r="D1402" s="319" t="s">
        <v>1888</v>
      </c>
      <c r="E1402" s="320">
        <v>45832</v>
      </c>
      <c r="F1402" s="319" t="s">
        <v>1633</v>
      </c>
      <c r="G1402" s="319" t="s">
        <v>1633</v>
      </c>
      <c r="H1402" s="319" t="s">
        <v>4426</v>
      </c>
      <c r="I1402" s="319" t="s">
        <v>4465</v>
      </c>
      <c r="J1402" s="319" t="s">
        <v>1633</v>
      </c>
      <c r="K1402" s="319" t="s">
        <v>628</v>
      </c>
      <c r="L1402" s="320">
        <v>45832</v>
      </c>
      <c r="M1402" s="319" t="s">
        <v>3195</v>
      </c>
      <c r="N1402" s="319" t="s">
        <v>4319</v>
      </c>
      <c r="O1402" s="320"/>
      <c r="P1402" s="319" t="s">
        <v>4416</v>
      </c>
      <c r="Q1402" s="319" t="s">
        <v>1534</v>
      </c>
      <c r="R1402" s="322">
        <v>2650000</v>
      </c>
      <c r="S1402" s="319" t="s">
        <v>89</v>
      </c>
      <c r="T1402" s="321">
        <v>162.9</v>
      </c>
      <c r="U1402" s="319" t="s">
        <v>338</v>
      </c>
      <c r="V1402" s="319" t="s">
        <v>339</v>
      </c>
      <c r="W1402" s="319" t="s">
        <v>1633</v>
      </c>
      <c r="X1402" s="319" t="s">
        <v>1633</v>
      </c>
      <c r="Y1402" s="319" t="s">
        <v>1633</v>
      </c>
      <c r="Z1402" s="319" t="s">
        <v>1633</v>
      </c>
      <c r="AA1402" s="319" t="s">
        <v>1874</v>
      </c>
      <c r="AB1402" s="319" t="s">
        <v>1633</v>
      </c>
      <c r="AC1402" s="320">
        <v>45832</v>
      </c>
      <c r="AD1402" s="319"/>
      <c r="AE1402" s="319"/>
      <c r="AF1402" s="319" t="s">
        <v>1633</v>
      </c>
      <c r="AG1402" s="319" t="s">
        <v>3203</v>
      </c>
      <c r="AH1402" s="319" t="s">
        <v>4409</v>
      </c>
      <c r="AI1402" s="319" t="s">
        <v>4417</v>
      </c>
      <c r="AJ1402" s="322">
        <v>1</v>
      </c>
      <c r="AK1402" s="319" t="s">
        <v>1709</v>
      </c>
      <c r="AL1402" s="323" t="s">
        <v>1877</v>
      </c>
      <c r="AM1402" s="319" t="s">
        <v>1633</v>
      </c>
      <c r="AN1402" s="319" t="s">
        <v>1633</v>
      </c>
      <c r="AO1402" s="319" t="s">
        <v>1633</v>
      </c>
      <c r="AP1402" s="183" t="s">
        <v>1880</v>
      </c>
      <c r="AQ1402" s="183" t="s">
        <v>2113</v>
      </c>
      <c r="AS1402" s="183" t="s">
        <v>1644</v>
      </c>
      <c r="AT1402" s="183" t="s">
        <v>1817</v>
      </c>
      <c r="AU1402" s="183" t="str">
        <f t="shared" si="44"/>
        <v>SSC</v>
      </c>
      <c r="AV1402" s="324">
        <f t="shared" si="45"/>
        <v>2650000</v>
      </c>
    </row>
    <row r="1403" spans="1:48" x14ac:dyDescent="0.25">
      <c r="A1403" s="319" t="s">
        <v>1867</v>
      </c>
      <c r="B1403" s="319" t="s">
        <v>1843</v>
      </c>
      <c r="C1403" s="319" t="s">
        <v>1868</v>
      </c>
      <c r="D1403" s="319" t="s">
        <v>1882</v>
      </c>
      <c r="E1403" s="320">
        <v>45832</v>
      </c>
      <c r="F1403" s="319" t="s">
        <v>3213</v>
      </c>
      <c r="G1403" s="319" t="s">
        <v>1884</v>
      </c>
      <c r="H1403" s="319" t="s">
        <v>1580</v>
      </c>
      <c r="I1403" s="319" t="s">
        <v>3214</v>
      </c>
      <c r="J1403" s="319" t="s">
        <v>1633</v>
      </c>
      <c r="K1403" s="319" t="s">
        <v>1372</v>
      </c>
      <c r="L1403" s="320">
        <v>45832</v>
      </c>
      <c r="M1403" s="319" t="s">
        <v>1886</v>
      </c>
      <c r="N1403" s="319" t="s">
        <v>2075</v>
      </c>
      <c r="O1403" s="320"/>
      <c r="P1403" s="319" t="s">
        <v>4416</v>
      </c>
      <c r="Q1403" s="319" t="s">
        <v>1534</v>
      </c>
      <c r="R1403" s="322">
        <v>404444</v>
      </c>
      <c r="S1403" s="319" t="s">
        <v>89</v>
      </c>
      <c r="T1403" s="321">
        <v>24.86</v>
      </c>
      <c r="U1403" s="319" t="s">
        <v>338</v>
      </c>
      <c r="V1403" s="319" t="s">
        <v>339</v>
      </c>
      <c r="W1403" s="319" t="s">
        <v>1633</v>
      </c>
      <c r="X1403" s="319" t="s">
        <v>1633</v>
      </c>
      <c r="Y1403" s="319" t="s">
        <v>1633</v>
      </c>
      <c r="Z1403" s="319" t="s">
        <v>1633</v>
      </c>
      <c r="AA1403" s="319" t="s">
        <v>1874</v>
      </c>
      <c r="AB1403" s="319" t="s">
        <v>1633</v>
      </c>
      <c r="AC1403" s="320">
        <v>45833</v>
      </c>
      <c r="AD1403" s="319"/>
      <c r="AE1403" s="319"/>
      <c r="AF1403" s="319" t="s">
        <v>1633</v>
      </c>
      <c r="AG1403" s="319" t="s">
        <v>1633</v>
      </c>
      <c r="AH1403" s="319" t="s">
        <v>4409</v>
      </c>
      <c r="AI1403" s="319" t="s">
        <v>4417</v>
      </c>
      <c r="AJ1403" s="325">
        <v>0</v>
      </c>
      <c r="AK1403" s="319" t="s">
        <v>1633</v>
      </c>
      <c r="AL1403" s="319" t="s">
        <v>1633</v>
      </c>
      <c r="AM1403" s="319" t="s">
        <v>1633</v>
      </c>
      <c r="AN1403" s="319" t="s">
        <v>1633</v>
      </c>
      <c r="AO1403" s="319" t="s">
        <v>1633</v>
      </c>
      <c r="AP1403" s="183" t="s">
        <v>1880</v>
      </c>
      <c r="AQ1403" s="183" t="s">
        <v>2113</v>
      </c>
      <c r="AS1403" s="183" t="s">
        <v>1636</v>
      </c>
      <c r="AT1403" s="183" t="s">
        <v>1817</v>
      </c>
      <c r="AU1403" s="183" t="str">
        <f t="shared" si="44"/>
        <v>SSC</v>
      </c>
      <c r="AV1403" s="324">
        <f t="shared" si="45"/>
        <v>404444</v>
      </c>
    </row>
    <row r="1404" spans="1:48" x14ac:dyDescent="0.25">
      <c r="A1404" s="319" t="s">
        <v>1867</v>
      </c>
      <c r="B1404" s="319" t="s">
        <v>1843</v>
      </c>
      <c r="C1404" s="319" t="s">
        <v>1868</v>
      </c>
      <c r="D1404" s="319" t="s">
        <v>1882</v>
      </c>
      <c r="E1404" s="320">
        <v>45832</v>
      </c>
      <c r="F1404" s="319" t="s">
        <v>3213</v>
      </c>
      <c r="G1404" s="319" t="s">
        <v>1884</v>
      </c>
      <c r="H1404" s="319" t="s">
        <v>1577</v>
      </c>
      <c r="I1404" s="319" t="s">
        <v>3214</v>
      </c>
      <c r="J1404" s="319" t="s">
        <v>1633</v>
      </c>
      <c r="K1404" s="319" t="s">
        <v>1369</v>
      </c>
      <c r="L1404" s="320">
        <v>45832</v>
      </c>
      <c r="M1404" s="319" t="s">
        <v>1886</v>
      </c>
      <c r="N1404" s="319" t="s">
        <v>2075</v>
      </c>
      <c r="O1404" s="320"/>
      <c r="P1404" s="319" t="s">
        <v>4416</v>
      </c>
      <c r="Q1404" s="319" t="s">
        <v>1534</v>
      </c>
      <c r="R1404" s="322">
        <v>11490420</v>
      </c>
      <c r="S1404" s="319" t="s">
        <v>89</v>
      </c>
      <c r="T1404" s="321">
        <v>706.32</v>
      </c>
      <c r="U1404" s="319" t="s">
        <v>338</v>
      </c>
      <c r="V1404" s="319" t="s">
        <v>339</v>
      </c>
      <c r="W1404" s="319" t="s">
        <v>1633</v>
      </c>
      <c r="X1404" s="319" t="s">
        <v>1633</v>
      </c>
      <c r="Y1404" s="319" t="s">
        <v>1633</v>
      </c>
      <c r="Z1404" s="319" t="s">
        <v>1633</v>
      </c>
      <c r="AA1404" s="319" t="s">
        <v>1874</v>
      </c>
      <c r="AB1404" s="319" t="s">
        <v>1633</v>
      </c>
      <c r="AC1404" s="320">
        <v>45833</v>
      </c>
      <c r="AD1404" s="319"/>
      <c r="AE1404" s="319"/>
      <c r="AF1404" s="319" t="s">
        <v>1633</v>
      </c>
      <c r="AG1404" s="319" t="s">
        <v>1633</v>
      </c>
      <c r="AH1404" s="319" t="s">
        <v>4409</v>
      </c>
      <c r="AI1404" s="319" t="s">
        <v>4417</v>
      </c>
      <c r="AJ1404" s="325">
        <v>0</v>
      </c>
      <c r="AK1404" s="319" t="s">
        <v>1633</v>
      </c>
      <c r="AL1404" s="319" t="s">
        <v>1633</v>
      </c>
      <c r="AM1404" s="319" t="s">
        <v>1633</v>
      </c>
      <c r="AN1404" s="319" t="s">
        <v>1633</v>
      </c>
      <c r="AO1404" s="319" t="s">
        <v>1633</v>
      </c>
      <c r="AP1404" s="183" t="s">
        <v>1880</v>
      </c>
      <c r="AQ1404" s="183" t="s">
        <v>2113</v>
      </c>
      <c r="AS1404" s="183" t="s">
        <v>1636</v>
      </c>
      <c r="AT1404" s="183" t="s">
        <v>1817</v>
      </c>
      <c r="AU1404" s="183" t="str">
        <f t="shared" si="44"/>
        <v>SSC</v>
      </c>
      <c r="AV1404" s="324">
        <f t="shared" si="45"/>
        <v>11490420</v>
      </c>
    </row>
    <row r="1405" spans="1:48" x14ac:dyDescent="0.25">
      <c r="A1405" s="319" t="s">
        <v>1867</v>
      </c>
      <c r="B1405" s="319" t="s">
        <v>1843</v>
      </c>
      <c r="C1405" s="319" t="s">
        <v>1868</v>
      </c>
      <c r="D1405" s="319" t="s">
        <v>1882</v>
      </c>
      <c r="E1405" s="320">
        <v>45832</v>
      </c>
      <c r="F1405" s="319" t="s">
        <v>3213</v>
      </c>
      <c r="G1405" s="319" t="s">
        <v>1884</v>
      </c>
      <c r="H1405" s="319" t="s">
        <v>1582</v>
      </c>
      <c r="I1405" s="319" t="s">
        <v>3214</v>
      </c>
      <c r="J1405" s="319" t="s">
        <v>1633</v>
      </c>
      <c r="K1405" s="319" t="s">
        <v>1374</v>
      </c>
      <c r="L1405" s="320">
        <v>45832</v>
      </c>
      <c r="M1405" s="319" t="s">
        <v>1886</v>
      </c>
      <c r="N1405" s="319" t="s">
        <v>2075</v>
      </c>
      <c r="O1405" s="320"/>
      <c r="P1405" s="319" t="s">
        <v>4416</v>
      </c>
      <c r="Q1405" s="319" t="s">
        <v>1534</v>
      </c>
      <c r="R1405" s="322">
        <v>674534</v>
      </c>
      <c r="S1405" s="319" t="s">
        <v>89</v>
      </c>
      <c r="T1405" s="321">
        <v>41.46</v>
      </c>
      <c r="U1405" s="319" t="s">
        <v>338</v>
      </c>
      <c r="V1405" s="319" t="s">
        <v>339</v>
      </c>
      <c r="W1405" s="319" t="s">
        <v>1633</v>
      </c>
      <c r="X1405" s="319" t="s">
        <v>1633</v>
      </c>
      <c r="Y1405" s="319" t="s">
        <v>1633</v>
      </c>
      <c r="Z1405" s="319" t="s">
        <v>1633</v>
      </c>
      <c r="AA1405" s="319" t="s">
        <v>1874</v>
      </c>
      <c r="AB1405" s="319" t="s">
        <v>1633</v>
      </c>
      <c r="AC1405" s="320">
        <v>45833</v>
      </c>
      <c r="AD1405" s="319"/>
      <c r="AE1405" s="319"/>
      <c r="AF1405" s="319" t="s">
        <v>1633</v>
      </c>
      <c r="AG1405" s="319" t="s">
        <v>1633</v>
      </c>
      <c r="AH1405" s="319" t="s">
        <v>4409</v>
      </c>
      <c r="AI1405" s="319" t="s">
        <v>4417</v>
      </c>
      <c r="AJ1405" s="325">
        <v>0</v>
      </c>
      <c r="AK1405" s="319" t="s">
        <v>1633</v>
      </c>
      <c r="AL1405" s="319" t="s">
        <v>1633</v>
      </c>
      <c r="AM1405" s="319" t="s">
        <v>1633</v>
      </c>
      <c r="AN1405" s="319" t="s">
        <v>1633</v>
      </c>
      <c r="AO1405" s="319" t="s">
        <v>1633</v>
      </c>
      <c r="AP1405" s="183" t="s">
        <v>1880</v>
      </c>
      <c r="AQ1405" s="183" t="s">
        <v>2113</v>
      </c>
      <c r="AS1405" s="183" t="s">
        <v>1640</v>
      </c>
      <c r="AT1405" s="183" t="s">
        <v>1817</v>
      </c>
      <c r="AU1405" s="183" t="str">
        <f t="shared" si="44"/>
        <v>SSC</v>
      </c>
      <c r="AV1405" s="324">
        <f t="shared" si="45"/>
        <v>674534</v>
      </c>
    </row>
    <row r="1406" spans="1:48" x14ac:dyDescent="0.25">
      <c r="A1406" s="319" t="s">
        <v>1867</v>
      </c>
      <c r="B1406" s="319" t="s">
        <v>1843</v>
      </c>
      <c r="C1406" s="319" t="s">
        <v>1868</v>
      </c>
      <c r="D1406" s="319" t="s">
        <v>1882</v>
      </c>
      <c r="E1406" s="320">
        <v>45838</v>
      </c>
      <c r="F1406" s="319" t="s">
        <v>3219</v>
      </c>
      <c r="G1406" s="319" t="s">
        <v>1884</v>
      </c>
      <c r="H1406" s="319" t="s">
        <v>1577</v>
      </c>
      <c r="I1406" s="319" t="s">
        <v>3220</v>
      </c>
      <c r="J1406" s="319" t="s">
        <v>1633</v>
      </c>
      <c r="K1406" s="319" t="s">
        <v>1369</v>
      </c>
      <c r="L1406" s="320">
        <v>45838</v>
      </c>
      <c r="M1406" s="319" t="s">
        <v>1886</v>
      </c>
      <c r="N1406" s="319" t="s">
        <v>3221</v>
      </c>
      <c r="O1406" s="320"/>
      <c r="P1406" s="319" t="s">
        <v>4416</v>
      </c>
      <c r="Q1406" s="319" t="s">
        <v>1534</v>
      </c>
      <c r="R1406" s="322">
        <v>111692</v>
      </c>
      <c r="S1406" s="319" t="s">
        <v>89</v>
      </c>
      <c r="T1406" s="321">
        <v>6.84</v>
      </c>
      <c r="U1406" s="319" t="s">
        <v>338</v>
      </c>
      <c r="V1406" s="319" t="s">
        <v>339</v>
      </c>
      <c r="W1406" s="319" t="s">
        <v>1633</v>
      </c>
      <c r="X1406" s="319" t="s">
        <v>1633</v>
      </c>
      <c r="Y1406" s="319" t="s">
        <v>1633</v>
      </c>
      <c r="Z1406" s="319" t="s">
        <v>1633</v>
      </c>
      <c r="AA1406" s="319" t="s">
        <v>1874</v>
      </c>
      <c r="AB1406" s="319" t="s">
        <v>1633</v>
      </c>
      <c r="AC1406" s="320">
        <v>45838</v>
      </c>
      <c r="AD1406" s="319"/>
      <c r="AE1406" s="319"/>
      <c r="AF1406" s="319" t="s">
        <v>1633</v>
      </c>
      <c r="AG1406" s="319" t="s">
        <v>1633</v>
      </c>
      <c r="AH1406" s="319" t="s">
        <v>4409</v>
      </c>
      <c r="AI1406" s="319" t="s">
        <v>4417</v>
      </c>
      <c r="AJ1406" s="325">
        <v>0</v>
      </c>
      <c r="AK1406" s="319" t="s">
        <v>1633</v>
      </c>
      <c r="AL1406" s="319" t="s">
        <v>1633</v>
      </c>
      <c r="AM1406" s="319" t="s">
        <v>1633</v>
      </c>
      <c r="AN1406" s="319" t="s">
        <v>1633</v>
      </c>
      <c r="AO1406" s="319" t="s">
        <v>1633</v>
      </c>
      <c r="AP1406" s="183" t="s">
        <v>1880</v>
      </c>
      <c r="AQ1406" s="183" t="s">
        <v>2113</v>
      </c>
      <c r="AS1406" s="183" t="s">
        <v>1636</v>
      </c>
      <c r="AT1406" s="183" t="s">
        <v>1817</v>
      </c>
      <c r="AU1406" s="183" t="str">
        <f t="shared" si="44"/>
        <v>SSC</v>
      </c>
      <c r="AV1406" s="324">
        <f t="shared" si="45"/>
        <v>111692</v>
      </c>
    </row>
    <row r="1407" spans="1:48" x14ac:dyDescent="0.25">
      <c r="A1407" s="319" t="s">
        <v>1867</v>
      </c>
      <c r="B1407" s="319" t="s">
        <v>1843</v>
      </c>
      <c r="C1407" s="319" t="s">
        <v>1868</v>
      </c>
      <c r="D1407" s="319" t="s">
        <v>1893</v>
      </c>
      <c r="E1407" s="320">
        <v>45838</v>
      </c>
      <c r="F1407" s="319" t="s">
        <v>1894</v>
      </c>
      <c r="G1407" s="319" t="s">
        <v>1895</v>
      </c>
      <c r="H1407" s="319" t="s">
        <v>1585</v>
      </c>
      <c r="I1407" s="319" t="s">
        <v>3222</v>
      </c>
      <c r="J1407" s="319" t="s">
        <v>1633</v>
      </c>
      <c r="K1407" s="319" t="s">
        <v>1376</v>
      </c>
      <c r="L1407" s="320">
        <v>45838</v>
      </c>
      <c r="M1407" s="319" t="s">
        <v>1897</v>
      </c>
      <c r="N1407" s="319" t="s">
        <v>1898</v>
      </c>
      <c r="O1407" s="320"/>
      <c r="P1407" s="319" t="s">
        <v>4416</v>
      </c>
      <c r="Q1407" s="319" t="s">
        <v>1534</v>
      </c>
      <c r="R1407" s="322">
        <v>7308676</v>
      </c>
      <c r="S1407" s="319" t="s">
        <v>89</v>
      </c>
      <c r="T1407" s="321">
        <v>471.53</v>
      </c>
      <c r="U1407" s="319" t="s">
        <v>338</v>
      </c>
      <c r="V1407" s="319" t="s">
        <v>339</v>
      </c>
      <c r="W1407" s="319" t="s">
        <v>1633</v>
      </c>
      <c r="X1407" s="319" t="s">
        <v>1633</v>
      </c>
      <c r="Y1407" s="319" t="s">
        <v>1633</v>
      </c>
      <c r="Z1407" s="319" t="s">
        <v>1633</v>
      </c>
      <c r="AA1407" s="319" t="s">
        <v>1874</v>
      </c>
      <c r="AB1407" s="319" t="s">
        <v>1633</v>
      </c>
      <c r="AC1407" s="320">
        <v>45838</v>
      </c>
      <c r="AD1407" s="319"/>
      <c r="AE1407" s="319"/>
      <c r="AF1407" s="319" t="s">
        <v>1633</v>
      </c>
      <c r="AG1407" s="319" t="s">
        <v>1633</v>
      </c>
      <c r="AH1407" s="319" t="s">
        <v>4409</v>
      </c>
      <c r="AI1407" s="319" t="s">
        <v>4417</v>
      </c>
      <c r="AJ1407" s="325">
        <v>0</v>
      </c>
      <c r="AK1407" s="319" t="s">
        <v>1633</v>
      </c>
      <c r="AL1407" s="319" t="s">
        <v>1633</v>
      </c>
      <c r="AM1407" s="319" t="s">
        <v>1633</v>
      </c>
      <c r="AN1407" s="319" t="s">
        <v>1633</v>
      </c>
      <c r="AO1407" s="319" t="s">
        <v>1633</v>
      </c>
      <c r="AP1407" s="183" t="s">
        <v>1880</v>
      </c>
      <c r="AQ1407" s="183" t="s">
        <v>2113</v>
      </c>
      <c r="AS1407" s="183" t="s">
        <v>1636</v>
      </c>
      <c r="AT1407" s="183" t="s">
        <v>1817</v>
      </c>
      <c r="AU1407" s="183" t="str">
        <f t="shared" si="44"/>
        <v>SSC</v>
      </c>
      <c r="AV1407" s="324">
        <f t="shared" si="45"/>
        <v>7308676</v>
      </c>
    </row>
    <row r="1408" spans="1:48" x14ac:dyDescent="0.25">
      <c r="A1408" s="319" t="s">
        <v>1867</v>
      </c>
      <c r="B1408" s="319" t="s">
        <v>1843</v>
      </c>
      <c r="C1408" s="319" t="s">
        <v>1868</v>
      </c>
      <c r="D1408" s="319" t="s">
        <v>1893</v>
      </c>
      <c r="E1408" s="320">
        <v>45838</v>
      </c>
      <c r="F1408" s="319" t="s">
        <v>2357</v>
      </c>
      <c r="G1408" s="319" t="s">
        <v>1918</v>
      </c>
      <c r="H1408" s="319" t="s">
        <v>1588</v>
      </c>
      <c r="I1408" s="319" t="s">
        <v>3223</v>
      </c>
      <c r="J1408" s="319" t="s">
        <v>1633</v>
      </c>
      <c r="K1408" s="319" t="s">
        <v>1638</v>
      </c>
      <c r="L1408" s="320">
        <v>45838</v>
      </c>
      <c r="M1408" s="319" t="s">
        <v>3224</v>
      </c>
      <c r="N1408" s="319" t="s">
        <v>1633</v>
      </c>
      <c r="O1408" s="320"/>
      <c r="P1408" s="319" t="s">
        <v>4416</v>
      </c>
      <c r="Q1408" s="319" t="s">
        <v>1534</v>
      </c>
      <c r="R1408" s="322">
        <v>2078093</v>
      </c>
      <c r="S1408" s="319" t="s">
        <v>89</v>
      </c>
      <c r="T1408" s="321">
        <v>127.81</v>
      </c>
      <c r="U1408" s="319" t="s">
        <v>338</v>
      </c>
      <c r="V1408" s="319" t="s">
        <v>339</v>
      </c>
      <c r="W1408" s="319" t="s">
        <v>1633</v>
      </c>
      <c r="X1408" s="319" t="s">
        <v>1633</v>
      </c>
      <c r="Y1408" s="319" t="s">
        <v>1633</v>
      </c>
      <c r="Z1408" s="319" t="s">
        <v>1633</v>
      </c>
      <c r="AA1408" s="319" t="s">
        <v>1874</v>
      </c>
      <c r="AB1408" s="319" t="s">
        <v>1633</v>
      </c>
      <c r="AC1408" s="320">
        <v>45838</v>
      </c>
      <c r="AD1408" s="319"/>
      <c r="AE1408" s="319"/>
      <c r="AF1408" s="319" t="s">
        <v>1633</v>
      </c>
      <c r="AG1408" s="319" t="s">
        <v>1633</v>
      </c>
      <c r="AH1408" s="319" t="s">
        <v>4409</v>
      </c>
      <c r="AI1408" s="319" t="s">
        <v>4417</v>
      </c>
      <c r="AJ1408" s="325">
        <v>0</v>
      </c>
      <c r="AK1408" s="319" t="s">
        <v>1633</v>
      </c>
      <c r="AL1408" s="319" t="s">
        <v>1633</v>
      </c>
      <c r="AM1408" s="319" t="s">
        <v>1633</v>
      </c>
      <c r="AN1408" s="319" t="s">
        <v>1633</v>
      </c>
      <c r="AO1408" s="319" t="s">
        <v>1633</v>
      </c>
      <c r="AP1408" s="183" t="s">
        <v>1880</v>
      </c>
      <c r="AQ1408" s="183" t="s">
        <v>2113</v>
      </c>
      <c r="AS1408" s="183" t="s">
        <v>1636</v>
      </c>
      <c r="AT1408" s="183" t="s">
        <v>1817</v>
      </c>
      <c r="AU1408" s="183" t="str">
        <f t="shared" si="44"/>
        <v>SSC</v>
      </c>
      <c r="AV1408" s="324">
        <f t="shared" si="45"/>
        <v>2078093</v>
      </c>
    </row>
    <row r="1409" spans="1:48" x14ac:dyDescent="0.25">
      <c r="A1409" s="319" t="s">
        <v>1867</v>
      </c>
      <c r="B1409" s="319" t="s">
        <v>1843</v>
      </c>
      <c r="C1409" s="319" t="s">
        <v>1868</v>
      </c>
      <c r="D1409" s="319" t="s">
        <v>1893</v>
      </c>
      <c r="E1409" s="320">
        <v>45838</v>
      </c>
      <c r="F1409" s="319" t="s">
        <v>2847</v>
      </c>
      <c r="G1409" s="319" t="s">
        <v>2848</v>
      </c>
      <c r="H1409" s="319" t="s">
        <v>1585</v>
      </c>
      <c r="I1409" s="319" t="s">
        <v>3225</v>
      </c>
      <c r="J1409" s="319" t="s">
        <v>1633</v>
      </c>
      <c r="K1409" s="319" t="s">
        <v>1376</v>
      </c>
      <c r="L1409" s="320">
        <v>45838</v>
      </c>
      <c r="M1409" s="319" t="s">
        <v>3224</v>
      </c>
      <c r="N1409" s="319" t="s">
        <v>1633</v>
      </c>
      <c r="O1409" s="320"/>
      <c r="P1409" s="319" t="s">
        <v>4416</v>
      </c>
      <c r="Q1409" s="319" t="s">
        <v>1534</v>
      </c>
      <c r="R1409" s="322">
        <v>-2676334</v>
      </c>
      <c r="S1409" s="319" t="s">
        <v>89</v>
      </c>
      <c r="T1409" s="321">
        <v>-165.78</v>
      </c>
      <c r="U1409" s="319" t="s">
        <v>338</v>
      </c>
      <c r="V1409" s="319" t="s">
        <v>339</v>
      </c>
      <c r="W1409" s="319" t="s">
        <v>1633</v>
      </c>
      <c r="X1409" s="319" t="s">
        <v>1633</v>
      </c>
      <c r="Y1409" s="319" t="s">
        <v>1633</v>
      </c>
      <c r="Z1409" s="319" t="s">
        <v>1633</v>
      </c>
      <c r="AA1409" s="319" t="s">
        <v>1874</v>
      </c>
      <c r="AB1409" s="319" t="s">
        <v>1633</v>
      </c>
      <c r="AC1409" s="320">
        <v>45838</v>
      </c>
      <c r="AD1409" s="319"/>
      <c r="AE1409" s="319"/>
      <c r="AF1409" s="319" t="s">
        <v>1633</v>
      </c>
      <c r="AG1409" s="319" t="s">
        <v>1633</v>
      </c>
      <c r="AH1409" s="319" t="s">
        <v>4409</v>
      </c>
      <c r="AI1409" s="319" t="s">
        <v>4417</v>
      </c>
      <c r="AJ1409" s="325">
        <v>0</v>
      </c>
      <c r="AK1409" s="319" t="s">
        <v>1633</v>
      </c>
      <c r="AL1409" s="319" t="s">
        <v>1633</v>
      </c>
      <c r="AM1409" s="319" t="s">
        <v>1633</v>
      </c>
      <c r="AN1409" s="319" t="s">
        <v>1633</v>
      </c>
      <c r="AO1409" s="319" t="s">
        <v>1633</v>
      </c>
      <c r="AP1409" s="183" t="s">
        <v>1880</v>
      </c>
      <c r="AQ1409" s="183" t="s">
        <v>2113</v>
      </c>
      <c r="AS1409" s="183" t="s">
        <v>1636</v>
      </c>
      <c r="AT1409" s="183" t="s">
        <v>1817</v>
      </c>
      <c r="AU1409" s="183" t="str">
        <f t="shared" si="44"/>
        <v>SSC</v>
      </c>
      <c r="AV1409" s="324">
        <f t="shared" si="45"/>
        <v>-2676334</v>
      </c>
    </row>
    <row r="1410" spans="1:48" x14ac:dyDescent="0.25">
      <c r="A1410" s="319" t="s">
        <v>1867</v>
      </c>
      <c r="B1410" s="319" t="s">
        <v>1843</v>
      </c>
      <c r="C1410" s="319" t="s">
        <v>1868</v>
      </c>
      <c r="D1410" s="319" t="s">
        <v>1893</v>
      </c>
      <c r="E1410" s="320">
        <v>45838</v>
      </c>
      <c r="F1410" s="319" t="s">
        <v>2855</v>
      </c>
      <c r="G1410" s="319" t="s">
        <v>2856</v>
      </c>
      <c r="H1410" s="319" t="s">
        <v>1579</v>
      </c>
      <c r="I1410" s="319" t="s">
        <v>3226</v>
      </c>
      <c r="J1410" s="319" t="s">
        <v>1633</v>
      </c>
      <c r="K1410" s="319" t="s">
        <v>1371</v>
      </c>
      <c r="L1410" s="320">
        <v>45838</v>
      </c>
      <c r="M1410" s="319" t="s">
        <v>2560</v>
      </c>
      <c r="N1410" s="319" t="s">
        <v>1898</v>
      </c>
      <c r="O1410" s="320"/>
      <c r="P1410" s="319" t="s">
        <v>4416</v>
      </c>
      <c r="Q1410" s="319" t="s">
        <v>1534</v>
      </c>
      <c r="R1410" s="322">
        <v>1666287</v>
      </c>
      <c r="S1410" s="319" t="s">
        <v>89</v>
      </c>
      <c r="T1410" s="321">
        <v>100.45</v>
      </c>
      <c r="U1410" s="319" t="s">
        <v>338</v>
      </c>
      <c r="V1410" s="319" t="s">
        <v>339</v>
      </c>
      <c r="W1410" s="319" t="s">
        <v>1633</v>
      </c>
      <c r="X1410" s="319" t="s">
        <v>1633</v>
      </c>
      <c r="Y1410" s="319" t="s">
        <v>1633</v>
      </c>
      <c r="Z1410" s="319" t="s">
        <v>1633</v>
      </c>
      <c r="AA1410" s="319" t="s">
        <v>1874</v>
      </c>
      <c r="AB1410" s="319" t="s">
        <v>1633</v>
      </c>
      <c r="AC1410" s="320">
        <v>45838</v>
      </c>
      <c r="AD1410" s="319"/>
      <c r="AE1410" s="319"/>
      <c r="AF1410" s="319" t="s">
        <v>1633</v>
      </c>
      <c r="AG1410" s="319" t="s">
        <v>1633</v>
      </c>
      <c r="AH1410" s="319" t="s">
        <v>4409</v>
      </c>
      <c r="AI1410" s="319" t="s">
        <v>4417</v>
      </c>
      <c r="AJ1410" s="325">
        <v>0</v>
      </c>
      <c r="AK1410" s="319" t="s">
        <v>1633</v>
      </c>
      <c r="AL1410" s="319" t="s">
        <v>1633</v>
      </c>
      <c r="AM1410" s="319" t="s">
        <v>1633</v>
      </c>
      <c r="AN1410" s="319" t="s">
        <v>1633</v>
      </c>
      <c r="AO1410" s="319" t="s">
        <v>1633</v>
      </c>
      <c r="AP1410" s="183" t="s">
        <v>1880</v>
      </c>
      <c r="AQ1410" s="183" t="s">
        <v>2113</v>
      </c>
      <c r="AS1410" s="183" t="s">
        <v>1636</v>
      </c>
      <c r="AT1410" s="183" t="s">
        <v>1817</v>
      </c>
      <c r="AU1410" s="183" t="str">
        <f t="shared" si="44"/>
        <v>SSC</v>
      </c>
      <c r="AV1410" s="324">
        <f t="shared" si="45"/>
        <v>1666287</v>
      </c>
    </row>
    <row r="1411" spans="1:48" x14ac:dyDescent="0.25">
      <c r="A1411" s="319" t="s">
        <v>1867</v>
      </c>
      <c r="B1411" s="319" t="s">
        <v>1843</v>
      </c>
      <c r="C1411" s="319" t="s">
        <v>1868</v>
      </c>
      <c r="D1411" s="319" t="s">
        <v>1917</v>
      </c>
      <c r="E1411" s="320">
        <v>45838</v>
      </c>
      <c r="F1411" s="319" t="s">
        <v>3234</v>
      </c>
      <c r="G1411" s="319" t="s">
        <v>2413</v>
      </c>
      <c r="H1411" s="319" t="s">
        <v>1583</v>
      </c>
      <c r="I1411" s="319" t="s">
        <v>3235</v>
      </c>
      <c r="J1411" s="319" t="s">
        <v>1633</v>
      </c>
      <c r="K1411" s="319" t="s">
        <v>1584</v>
      </c>
      <c r="L1411" s="320">
        <v>45838</v>
      </c>
      <c r="M1411" s="319" t="s">
        <v>3224</v>
      </c>
      <c r="N1411" s="319" t="s">
        <v>1976</v>
      </c>
      <c r="O1411" s="320"/>
      <c r="P1411" s="319" t="s">
        <v>4416</v>
      </c>
      <c r="Q1411" s="319" t="s">
        <v>1534</v>
      </c>
      <c r="R1411" s="322">
        <v>54160</v>
      </c>
      <c r="S1411" s="319" t="s">
        <v>89</v>
      </c>
      <c r="T1411" s="321">
        <v>3.34</v>
      </c>
      <c r="U1411" s="319" t="s">
        <v>338</v>
      </c>
      <c r="V1411" s="319" t="s">
        <v>339</v>
      </c>
      <c r="W1411" s="319" t="s">
        <v>1633</v>
      </c>
      <c r="X1411" s="319" t="s">
        <v>1633</v>
      </c>
      <c r="Y1411" s="319" t="s">
        <v>1633</v>
      </c>
      <c r="Z1411" s="319" t="s">
        <v>1633</v>
      </c>
      <c r="AA1411" s="319" t="s">
        <v>1874</v>
      </c>
      <c r="AB1411" s="319" t="s">
        <v>1633</v>
      </c>
      <c r="AC1411" s="320">
        <v>45840</v>
      </c>
      <c r="AD1411" s="319"/>
      <c r="AE1411" s="319"/>
      <c r="AF1411" s="319" t="s">
        <v>1633</v>
      </c>
      <c r="AG1411" s="319" t="s">
        <v>1633</v>
      </c>
      <c r="AH1411" s="319" t="s">
        <v>4409</v>
      </c>
      <c r="AI1411" s="319" t="s">
        <v>4417</v>
      </c>
      <c r="AJ1411" s="325">
        <v>0</v>
      </c>
      <c r="AK1411" s="319" t="s">
        <v>1633</v>
      </c>
      <c r="AL1411" s="319" t="s">
        <v>1633</v>
      </c>
      <c r="AM1411" s="319" t="s">
        <v>1633</v>
      </c>
      <c r="AN1411" s="319" t="s">
        <v>1633</v>
      </c>
      <c r="AO1411" s="319" t="s">
        <v>1633</v>
      </c>
      <c r="AP1411" s="183" t="b">
        <v>0</v>
      </c>
      <c r="AQ1411" s="183" t="s">
        <v>2113</v>
      </c>
      <c r="AS1411" s="183" t="s">
        <v>1636</v>
      </c>
      <c r="AT1411" s="183" t="s">
        <v>1817</v>
      </c>
      <c r="AU1411" s="183" t="str">
        <f t="shared" si="44"/>
        <v>SSC</v>
      </c>
      <c r="AV1411" s="324">
        <f t="shared" si="45"/>
        <v>54160</v>
      </c>
    </row>
    <row r="1412" spans="1:48" x14ac:dyDescent="0.25">
      <c r="A1412" s="319" t="s">
        <v>1867</v>
      </c>
      <c r="B1412" s="319" t="s">
        <v>1810</v>
      </c>
      <c r="C1412" s="319" t="s">
        <v>1868</v>
      </c>
      <c r="D1412" s="319" t="s">
        <v>1882</v>
      </c>
      <c r="E1412" s="320">
        <v>45681</v>
      </c>
      <c r="F1412" s="319" t="s">
        <v>1883</v>
      </c>
      <c r="G1412" s="319" t="s">
        <v>1884</v>
      </c>
      <c r="H1412" s="319" t="s">
        <v>1577</v>
      </c>
      <c r="I1412" s="319" t="s">
        <v>1885</v>
      </c>
      <c r="J1412" s="319" t="s">
        <v>1633</v>
      </c>
      <c r="K1412" s="319" t="s">
        <v>1369</v>
      </c>
      <c r="L1412" s="320">
        <v>45681</v>
      </c>
      <c r="M1412" s="319" t="s">
        <v>1886</v>
      </c>
      <c r="N1412" s="319" t="s">
        <v>1887</v>
      </c>
      <c r="O1412" s="320"/>
      <c r="P1412" s="319" t="s">
        <v>4466</v>
      </c>
      <c r="Q1412" s="319" t="s">
        <v>1534</v>
      </c>
      <c r="R1412" s="322">
        <v>96780153</v>
      </c>
      <c r="S1412" s="319" t="s">
        <v>89</v>
      </c>
      <c r="T1412" s="321">
        <v>5929.43</v>
      </c>
      <c r="U1412" s="319" t="s">
        <v>377</v>
      </c>
      <c r="V1412" s="319" t="s">
        <v>4467</v>
      </c>
      <c r="W1412" s="319" t="s">
        <v>1633</v>
      </c>
      <c r="X1412" s="319" t="s">
        <v>1633</v>
      </c>
      <c r="Y1412" s="319" t="s">
        <v>1633</v>
      </c>
      <c r="Z1412" s="319" t="s">
        <v>1633</v>
      </c>
      <c r="AA1412" s="319" t="s">
        <v>1874</v>
      </c>
      <c r="AB1412" s="319" t="s">
        <v>1633</v>
      </c>
      <c r="AC1412" s="320">
        <v>45681</v>
      </c>
      <c r="AD1412" s="319"/>
      <c r="AE1412" s="319"/>
      <c r="AF1412" s="319" t="s">
        <v>1633</v>
      </c>
      <c r="AG1412" s="319" t="s">
        <v>1633</v>
      </c>
      <c r="AH1412" s="319" t="s">
        <v>4468</v>
      </c>
      <c r="AI1412" s="319" t="s">
        <v>4468</v>
      </c>
      <c r="AJ1412" s="325">
        <v>0</v>
      </c>
      <c r="AK1412" s="319" t="s">
        <v>1633</v>
      </c>
      <c r="AL1412" s="319" t="s">
        <v>1633</v>
      </c>
      <c r="AM1412" s="319" t="s">
        <v>1633</v>
      </c>
      <c r="AN1412" s="319" t="s">
        <v>1633</v>
      </c>
      <c r="AO1412" s="319" t="s">
        <v>1633</v>
      </c>
      <c r="AP1412" s="183" t="s">
        <v>1880</v>
      </c>
      <c r="AQ1412" s="319" t="s">
        <v>1633</v>
      </c>
      <c r="AR1412" s="183" t="s">
        <v>1881</v>
      </c>
      <c r="AS1412" s="183" t="s">
        <v>1636</v>
      </c>
      <c r="AT1412" s="183" t="s">
        <v>1817</v>
      </c>
      <c r="AU1412" s="183" t="s">
        <v>1817</v>
      </c>
      <c r="AV1412" s="324">
        <f t="shared" si="45"/>
        <v>96780153</v>
      </c>
    </row>
    <row r="1413" spans="1:48" x14ac:dyDescent="0.25">
      <c r="A1413" s="319" t="s">
        <v>1867</v>
      </c>
      <c r="B1413" s="319" t="s">
        <v>1810</v>
      </c>
      <c r="C1413" s="319" t="s">
        <v>1868</v>
      </c>
      <c r="D1413" s="319" t="s">
        <v>1893</v>
      </c>
      <c r="E1413" s="320">
        <v>45688</v>
      </c>
      <c r="F1413" s="319" t="s">
        <v>1894</v>
      </c>
      <c r="G1413" s="319" t="s">
        <v>1895</v>
      </c>
      <c r="H1413" s="319" t="s">
        <v>1585</v>
      </c>
      <c r="I1413" s="319" t="s">
        <v>1896</v>
      </c>
      <c r="J1413" s="319" t="s">
        <v>1633</v>
      </c>
      <c r="K1413" s="319" t="s">
        <v>1376</v>
      </c>
      <c r="L1413" s="320">
        <v>45688</v>
      </c>
      <c r="M1413" s="319" t="s">
        <v>1897</v>
      </c>
      <c r="N1413" s="319" t="s">
        <v>1898</v>
      </c>
      <c r="O1413" s="320"/>
      <c r="P1413" s="319" t="s">
        <v>4466</v>
      </c>
      <c r="Q1413" s="319" t="s">
        <v>1534</v>
      </c>
      <c r="R1413" s="322">
        <v>31315578</v>
      </c>
      <c r="S1413" s="319" t="s">
        <v>89</v>
      </c>
      <c r="T1413" s="321">
        <v>2020.36</v>
      </c>
      <c r="U1413" s="319" t="s">
        <v>377</v>
      </c>
      <c r="V1413" s="319" t="s">
        <v>4467</v>
      </c>
      <c r="W1413" s="319" t="s">
        <v>1633</v>
      </c>
      <c r="X1413" s="319" t="s">
        <v>1633</v>
      </c>
      <c r="Y1413" s="319" t="s">
        <v>1633</v>
      </c>
      <c r="Z1413" s="319" t="s">
        <v>1633</v>
      </c>
      <c r="AA1413" s="319" t="s">
        <v>1874</v>
      </c>
      <c r="AB1413" s="319" t="s">
        <v>1633</v>
      </c>
      <c r="AC1413" s="320">
        <v>45693</v>
      </c>
      <c r="AD1413" s="319"/>
      <c r="AE1413" s="319"/>
      <c r="AF1413" s="319" t="s">
        <v>1633</v>
      </c>
      <c r="AG1413" s="319" t="s">
        <v>1633</v>
      </c>
      <c r="AH1413" s="319" t="s">
        <v>4468</v>
      </c>
      <c r="AI1413" s="319" t="s">
        <v>4468</v>
      </c>
      <c r="AJ1413" s="325">
        <v>0</v>
      </c>
      <c r="AK1413" s="319" t="s">
        <v>1633</v>
      </c>
      <c r="AL1413" s="319" t="s">
        <v>1633</v>
      </c>
      <c r="AM1413" s="319" t="s">
        <v>1633</v>
      </c>
      <c r="AN1413" s="319" t="s">
        <v>1633</v>
      </c>
      <c r="AO1413" s="319" t="s">
        <v>1633</v>
      </c>
      <c r="AP1413" s="183" t="s">
        <v>1880</v>
      </c>
      <c r="AQ1413" s="319" t="s">
        <v>1633</v>
      </c>
      <c r="AR1413" s="183" t="s">
        <v>1881</v>
      </c>
      <c r="AS1413" s="183" t="s">
        <v>1636</v>
      </c>
      <c r="AT1413" s="183" t="s">
        <v>1817</v>
      </c>
      <c r="AU1413" s="183" t="s">
        <v>1817</v>
      </c>
      <c r="AV1413" s="324">
        <f t="shared" si="45"/>
        <v>31315578</v>
      </c>
    </row>
    <row r="1414" spans="1:48" x14ac:dyDescent="0.25">
      <c r="A1414" s="319" t="s">
        <v>1867</v>
      </c>
      <c r="B1414" s="319" t="s">
        <v>1810</v>
      </c>
      <c r="C1414" s="319" t="s">
        <v>1868</v>
      </c>
      <c r="D1414" s="319" t="s">
        <v>1882</v>
      </c>
      <c r="E1414" s="320">
        <v>45681</v>
      </c>
      <c r="F1414" s="319" t="s">
        <v>1883</v>
      </c>
      <c r="G1414" s="319" t="s">
        <v>1884</v>
      </c>
      <c r="H1414" s="319" t="s">
        <v>1578</v>
      </c>
      <c r="I1414" s="319" t="s">
        <v>1885</v>
      </c>
      <c r="J1414" s="319" t="s">
        <v>1633</v>
      </c>
      <c r="K1414" s="319" t="s">
        <v>1370</v>
      </c>
      <c r="L1414" s="320">
        <v>45681</v>
      </c>
      <c r="M1414" s="319" t="s">
        <v>1886</v>
      </c>
      <c r="N1414" s="319" t="s">
        <v>1887</v>
      </c>
      <c r="O1414" s="320"/>
      <c r="P1414" s="319" t="s">
        <v>4466</v>
      </c>
      <c r="Q1414" s="319" t="s">
        <v>1534</v>
      </c>
      <c r="R1414" s="322">
        <v>24382386</v>
      </c>
      <c r="S1414" s="319" t="s">
        <v>89</v>
      </c>
      <c r="T1414" s="321">
        <v>1493.84</v>
      </c>
      <c r="U1414" s="319" t="s">
        <v>377</v>
      </c>
      <c r="V1414" s="319" t="s">
        <v>4467</v>
      </c>
      <c r="W1414" s="319" t="s">
        <v>1633</v>
      </c>
      <c r="X1414" s="319" t="s">
        <v>1633</v>
      </c>
      <c r="Y1414" s="319" t="s">
        <v>1633</v>
      </c>
      <c r="Z1414" s="319" t="s">
        <v>1633</v>
      </c>
      <c r="AA1414" s="319" t="s">
        <v>1874</v>
      </c>
      <c r="AB1414" s="319" t="s">
        <v>1633</v>
      </c>
      <c r="AC1414" s="320">
        <v>45681</v>
      </c>
      <c r="AD1414" s="319"/>
      <c r="AE1414" s="319"/>
      <c r="AF1414" s="319" t="s">
        <v>1633</v>
      </c>
      <c r="AG1414" s="319" t="s">
        <v>1633</v>
      </c>
      <c r="AH1414" s="319" t="s">
        <v>4468</v>
      </c>
      <c r="AI1414" s="319" t="s">
        <v>4468</v>
      </c>
      <c r="AJ1414" s="325">
        <v>0</v>
      </c>
      <c r="AK1414" s="319" t="s">
        <v>1633</v>
      </c>
      <c r="AL1414" s="319" t="s">
        <v>1633</v>
      </c>
      <c r="AM1414" s="319" t="s">
        <v>1633</v>
      </c>
      <c r="AN1414" s="319" t="s">
        <v>1633</v>
      </c>
      <c r="AO1414" s="319" t="s">
        <v>1633</v>
      </c>
      <c r="AP1414" s="183" t="s">
        <v>1880</v>
      </c>
      <c r="AQ1414" s="319" t="s">
        <v>1633</v>
      </c>
      <c r="AR1414" s="183" t="s">
        <v>1881</v>
      </c>
      <c r="AS1414" s="183" t="s">
        <v>1640</v>
      </c>
      <c r="AT1414" s="183" t="s">
        <v>1817</v>
      </c>
      <c r="AU1414" s="183" t="s">
        <v>1817</v>
      </c>
      <c r="AV1414" s="324">
        <f t="shared" si="45"/>
        <v>24382386</v>
      </c>
    </row>
    <row r="1415" spans="1:48" x14ac:dyDescent="0.25">
      <c r="A1415" s="319" t="s">
        <v>1867</v>
      </c>
      <c r="B1415" s="319" t="s">
        <v>1810</v>
      </c>
      <c r="C1415" s="319" t="s">
        <v>1868</v>
      </c>
      <c r="D1415" s="319" t="s">
        <v>1888</v>
      </c>
      <c r="E1415" s="320">
        <v>45677</v>
      </c>
      <c r="F1415" s="319" t="s">
        <v>1633</v>
      </c>
      <c r="G1415" s="319" t="s">
        <v>1633</v>
      </c>
      <c r="H1415" s="319" t="s">
        <v>3538</v>
      </c>
      <c r="I1415" s="319" t="s">
        <v>4469</v>
      </c>
      <c r="J1415" s="319" t="s">
        <v>1633</v>
      </c>
      <c r="K1415" s="319" t="s">
        <v>1642</v>
      </c>
      <c r="L1415" s="320">
        <v>45677</v>
      </c>
      <c r="M1415" s="319" t="s">
        <v>2078</v>
      </c>
      <c r="N1415" s="319" t="s">
        <v>4470</v>
      </c>
      <c r="O1415" s="320"/>
      <c r="P1415" s="319" t="s">
        <v>4466</v>
      </c>
      <c r="Q1415" s="319" t="s">
        <v>1534</v>
      </c>
      <c r="R1415" s="322">
        <v>23625000</v>
      </c>
      <c r="S1415" s="319" t="s">
        <v>89</v>
      </c>
      <c r="T1415" s="321">
        <v>1458.42</v>
      </c>
      <c r="U1415" s="319" t="s">
        <v>377</v>
      </c>
      <c r="V1415" s="319" t="s">
        <v>4467</v>
      </c>
      <c r="W1415" s="319" t="s">
        <v>1633</v>
      </c>
      <c r="X1415" s="319" t="s">
        <v>1633</v>
      </c>
      <c r="Y1415" s="319" t="s">
        <v>1633</v>
      </c>
      <c r="Z1415" s="319" t="s">
        <v>1633</v>
      </c>
      <c r="AA1415" s="319" t="s">
        <v>1874</v>
      </c>
      <c r="AB1415" s="319" t="s">
        <v>1633</v>
      </c>
      <c r="AC1415" s="320">
        <v>45677</v>
      </c>
      <c r="AD1415" s="319"/>
      <c r="AE1415" s="319"/>
      <c r="AF1415" s="319" t="s">
        <v>1633</v>
      </c>
      <c r="AG1415" s="319" t="s">
        <v>4471</v>
      </c>
      <c r="AH1415" s="319" t="s">
        <v>4468</v>
      </c>
      <c r="AI1415" s="319" t="s">
        <v>4468</v>
      </c>
      <c r="AJ1415" s="322">
        <v>30</v>
      </c>
      <c r="AK1415" s="319" t="s">
        <v>1709</v>
      </c>
      <c r="AL1415" s="323" t="s">
        <v>1877</v>
      </c>
      <c r="AM1415" s="319" t="s">
        <v>1633</v>
      </c>
      <c r="AN1415" s="319" t="s">
        <v>1633</v>
      </c>
      <c r="AO1415" s="319" t="s">
        <v>1633</v>
      </c>
      <c r="AP1415" s="183" t="s">
        <v>1880</v>
      </c>
      <c r="AQ1415" s="319" t="s">
        <v>1633</v>
      </c>
      <c r="AR1415" s="183" t="s">
        <v>1881</v>
      </c>
      <c r="AS1415" s="183" t="s">
        <v>1641</v>
      </c>
      <c r="AT1415" s="183" t="s">
        <v>1817</v>
      </c>
      <c r="AU1415" s="183" t="s">
        <v>1817</v>
      </c>
      <c r="AV1415" s="324">
        <f t="shared" si="45"/>
        <v>23625000</v>
      </c>
    </row>
    <row r="1416" spans="1:48" x14ac:dyDescent="0.25">
      <c r="A1416" s="319" t="s">
        <v>1867</v>
      </c>
      <c r="B1416" s="319" t="s">
        <v>1810</v>
      </c>
      <c r="C1416" s="319" t="s">
        <v>1868</v>
      </c>
      <c r="D1416" s="319" t="s">
        <v>1917</v>
      </c>
      <c r="E1416" s="320">
        <v>45688</v>
      </c>
      <c r="F1416" s="319" t="s">
        <v>1918</v>
      </c>
      <c r="G1416" s="319" t="s">
        <v>1918</v>
      </c>
      <c r="H1416" s="319" t="s">
        <v>1588</v>
      </c>
      <c r="I1416" s="319" t="s">
        <v>1919</v>
      </c>
      <c r="J1416" s="319" t="s">
        <v>1633</v>
      </c>
      <c r="K1416" s="319" t="s">
        <v>1638</v>
      </c>
      <c r="L1416" s="320">
        <v>45688</v>
      </c>
      <c r="M1416" s="319" t="s">
        <v>1920</v>
      </c>
      <c r="N1416" s="319" t="s">
        <v>1898</v>
      </c>
      <c r="O1416" s="320"/>
      <c r="P1416" s="319" t="s">
        <v>4466</v>
      </c>
      <c r="Q1416" s="319" t="s">
        <v>1534</v>
      </c>
      <c r="R1416" s="322">
        <v>18917823</v>
      </c>
      <c r="S1416" s="319" t="s">
        <v>89</v>
      </c>
      <c r="T1416" s="321">
        <v>1163.53</v>
      </c>
      <c r="U1416" s="319" t="s">
        <v>377</v>
      </c>
      <c r="V1416" s="319" t="s">
        <v>4467</v>
      </c>
      <c r="W1416" s="319" t="s">
        <v>1633</v>
      </c>
      <c r="X1416" s="319" t="s">
        <v>1633</v>
      </c>
      <c r="Y1416" s="319" t="s">
        <v>1633</v>
      </c>
      <c r="Z1416" s="319" t="s">
        <v>1633</v>
      </c>
      <c r="AA1416" s="319" t="s">
        <v>1874</v>
      </c>
      <c r="AB1416" s="319" t="s">
        <v>1633</v>
      </c>
      <c r="AC1416" s="320">
        <v>45693</v>
      </c>
      <c r="AD1416" s="319"/>
      <c r="AE1416" s="319"/>
      <c r="AF1416" s="319" t="s">
        <v>1633</v>
      </c>
      <c r="AG1416" s="319" t="s">
        <v>1633</v>
      </c>
      <c r="AH1416" s="319" t="s">
        <v>4468</v>
      </c>
      <c r="AI1416" s="319" t="s">
        <v>4468</v>
      </c>
      <c r="AJ1416" s="325">
        <v>0</v>
      </c>
      <c r="AK1416" s="319" t="s">
        <v>1633</v>
      </c>
      <c r="AL1416" s="319" t="s">
        <v>1633</v>
      </c>
      <c r="AM1416" s="319" t="s">
        <v>1633</v>
      </c>
      <c r="AN1416" s="319" t="s">
        <v>1633</v>
      </c>
      <c r="AO1416" s="319" t="s">
        <v>1633</v>
      </c>
      <c r="AP1416" s="183" t="s">
        <v>1880</v>
      </c>
      <c r="AQ1416" s="319" t="s">
        <v>1633</v>
      </c>
      <c r="AR1416" s="183" t="s">
        <v>1881</v>
      </c>
      <c r="AS1416" s="183" t="s">
        <v>1636</v>
      </c>
      <c r="AT1416" s="183" t="s">
        <v>1817</v>
      </c>
      <c r="AU1416" s="183" t="s">
        <v>1817</v>
      </c>
      <c r="AV1416" s="324">
        <f t="shared" si="45"/>
        <v>18917823</v>
      </c>
    </row>
    <row r="1417" spans="1:48" x14ac:dyDescent="0.25">
      <c r="A1417" s="319" t="s">
        <v>1867</v>
      </c>
      <c r="B1417" s="319" t="s">
        <v>1810</v>
      </c>
      <c r="C1417" s="319" t="s">
        <v>1868</v>
      </c>
      <c r="D1417" s="319" t="s">
        <v>1882</v>
      </c>
      <c r="E1417" s="320">
        <v>45680</v>
      </c>
      <c r="F1417" s="319" t="s">
        <v>1925</v>
      </c>
      <c r="G1417" s="319" t="s">
        <v>1884</v>
      </c>
      <c r="H1417" s="319" t="s">
        <v>1581</v>
      </c>
      <c r="I1417" s="319" t="s">
        <v>1926</v>
      </c>
      <c r="J1417" s="319" t="s">
        <v>1633</v>
      </c>
      <c r="K1417" s="319" t="s">
        <v>1373</v>
      </c>
      <c r="L1417" s="320">
        <v>45680</v>
      </c>
      <c r="M1417" s="319" t="s">
        <v>1886</v>
      </c>
      <c r="N1417" s="319" t="s">
        <v>1927</v>
      </c>
      <c r="O1417" s="320"/>
      <c r="P1417" s="319" t="s">
        <v>4466</v>
      </c>
      <c r="Q1417" s="319" t="s">
        <v>1534</v>
      </c>
      <c r="R1417" s="322">
        <v>10434381</v>
      </c>
      <c r="S1417" s="319" t="s">
        <v>89</v>
      </c>
      <c r="T1417" s="321">
        <v>639.28</v>
      </c>
      <c r="U1417" s="319" t="s">
        <v>377</v>
      </c>
      <c r="V1417" s="319" t="s">
        <v>4467</v>
      </c>
      <c r="W1417" s="319" t="s">
        <v>1633</v>
      </c>
      <c r="X1417" s="319" t="s">
        <v>1633</v>
      </c>
      <c r="Y1417" s="319" t="s">
        <v>1633</v>
      </c>
      <c r="Z1417" s="319" t="s">
        <v>1633</v>
      </c>
      <c r="AA1417" s="319" t="s">
        <v>1874</v>
      </c>
      <c r="AB1417" s="319" t="s">
        <v>1633</v>
      </c>
      <c r="AC1417" s="320">
        <v>45680</v>
      </c>
      <c r="AD1417" s="319"/>
      <c r="AE1417" s="319"/>
      <c r="AF1417" s="319" t="s">
        <v>1633</v>
      </c>
      <c r="AG1417" s="319" t="s">
        <v>1633</v>
      </c>
      <c r="AH1417" s="319" t="s">
        <v>4468</v>
      </c>
      <c r="AI1417" s="319" t="s">
        <v>4468</v>
      </c>
      <c r="AJ1417" s="325">
        <v>0</v>
      </c>
      <c r="AK1417" s="319" t="s">
        <v>1633</v>
      </c>
      <c r="AL1417" s="319" t="s">
        <v>1633</v>
      </c>
      <c r="AM1417" s="319" t="s">
        <v>1633</v>
      </c>
      <c r="AN1417" s="319" t="s">
        <v>1633</v>
      </c>
      <c r="AO1417" s="319" t="s">
        <v>1633</v>
      </c>
      <c r="AP1417" s="183" t="s">
        <v>1880</v>
      </c>
      <c r="AQ1417" s="319" t="s">
        <v>1633</v>
      </c>
      <c r="AR1417" s="183" t="s">
        <v>1881</v>
      </c>
      <c r="AS1417" s="183" t="s">
        <v>1636</v>
      </c>
      <c r="AT1417" s="183" t="s">
        <v>1817</v>
      </c>
      <c r="AU1417" s="183" t="s">
        <v>1817</v>
      </c>
      <c r="AV1417" s="324">
        <f t="shared" si="45"/>
        <v>10434381</v>
      </c>
    </row>
    <row r="1418" spans="1:48" x14ac:dyDescent="0.25">
      <c r="A1418" s="319" t="s">
        <v>1867</v>
      </c>
      <c r="B1418" s="319" t="s">
        <v>1810</v>
      </c>
      <c r="C1418" s="319" t="s">
        <v>1868</v>
      </c>
      <c r="D1418" s="319" t="s">
        <v>1893</v>
      </c>
      <c r="E1418" s="320">
        <v>45688</v>
      </c>
      <c r="F1418" s="319" t="s">
        <v>1928</v>
      </c>
      <c r="G1418" s="319" t="s">
        <v>1929</v>
      </c>
      <c r="H1418" s="319" t="s">
        <v>1579</v>
      </c>
      <c r="I1418" s="319" t="s">
        <v>1930</v>
      </c>
      <c r="J1418" s="319" t="s">
        <v>1633</v>
      </c>
      <c r="K1418" s="319" t="s">
        <v>1371</v>
      </c>
      <c r="L1418" s="320">
        <v>45688</v>
      </c>
      <c r="M1418" s="323" t="s">
        <v>1931</v>
      </c>
      <c r="N1418" s="323" t="s">
        <v>1931</v>
      </c>
      <c r="O1418" s="320"/>
      <c r="P1418" s="319" t="s">
        <v>4466</v>
      </c>
      <c r="Q1418" s="319" t="s">
        <v>89</v>
      </c>
      <c r="R1418" s="321">
        <v>648.27</v>
      </c>
      <c r="S1418" s="319" t="s">
        <v>89</v>
      </c>
      <c r="T1418" s="321">
        <v>648.27</v>
      </c>
      <c r="U1418" s="319" t="s">
        <v>377</v>
      </c>
      <c r="V1418" s="319" t="s">
        <v>4467</v>
      </c>
      <c r="W1418" s="319" t="s">
        <v>1633</v>
      </c>
      <c r="X1418" s="319" t="s">
        <v>1633</v>
      </c>
      <c r="Y1418" s="319" t="s">
        <v>1633</v>
      </c>
      <c r="Z1418" s="319" t="s">
        <v>1633</v>
      </c>
      <c r="AA1418" s="319" t="s">
        <v>1874</v>
      </c>
      <c r="AB1418" s="319" t="s">
        <v>1633</v>
      </c>
      <c r="AC1418" s="320">
        <v>45685</v>
      </c>
      <c r="AD1418" s="319"/>
      <c r="AE1418" s="319"/>
      <c r="AF1418" s="319" t="s">
        <v>1633</v>
      </c>
      <c r="AG1418" s="319" t="s">
        <v>1633</v>
      </c>
      <c r="AH1418" s="319" t="s">
        <v>4468</v>
      </c>
      <c r="AI1418" s="319" t="s">
        <v>4468</v>
      </c>
      <c r="AJ1418" s="325">
        <v>0</v>
      </c>
      <c r="AK1418" s="319" t="s">
        <v>1633</v>
      </c>
      <c r="AL1418" s="319" t="s">
        <v>1633</v>
      </c>
      <c r="AM1418" s="319" t="s">
        <v>1633</v>
      </c>
      <c r="AN1418" s="319" t="s">
        <v>1633</v>
      </c>
      <c r="AO1418" s="319" t="s">
        <v>1633</v>
      </c>
      <c r="AP1418" s="183" t="s">
        <v>1880</v>
      </c>
      <c r="AQ1418" s="319" t="s">
        <v>1633</v>
      </c>
      <c r="AR1418" s="183" t="s">
        <v>1881</v>
      </c>
      <c r="AS1418" s="183" t="s">
        <v>1636</v>
      </c>
      <c r="AT1418" s="183" t="s">
        <v>1817</v>
      </c>
      <c r="AU1418" s="183" t="s">
        <v>1817</v>
      </c>
      <c r="AV1418" s="324">
        <f t="shared" si="45"/>
        <v>10696455</v>
      </c>
    </row>
    <row r="1419" spans="1:48" x14ac:dyDescent="0.25">
      <c r="A1419" s="319" t="s">
        <v>1867</v>
      </c>
      <c r="B1419" s="319" t="s">
        <v>1810</v>
      </c>
      <c r="C1419" s="319" t="s">
        <v>1868</v>
      </c>
      <c r="D1419" s="319" t="s">
        <v>1888</v>
      </c>
      <c r="E1419" s="320">
        <v>45688</v>
      </c>
      <c r="F1419" s="319" t="s">
        <v>1633</v>
      </c>
      <c r="G1419" s="319" t="s">
        <v>1633</v>
      </c>
      <c r="H1419" s="319" t="s">
        <v>3538</v>
      </c>
      <c r="I1419" s="319" t="s">
        <v>4472</v>
      </c>
      <c r="J1419" s="319" t="s">
        <v>1633</v>
      </c>
      <c r="K1419" s="319" t="s">
        <v>1642</v>
      </c>
      <c r="L1419" s="320">
        <v>45688</v>
      </c>
      <c r="M1419" s="319" t="s">
        <v>1920</v>
      </c>
      <c r="N1419" s="319" t="s">
        <v>4473</v>
      </c>
      <c r="O1419" s="320"/>
      <c r="P1419" s="319" t="s">
        <v>4466</v>
      </c>
      <c r="Q1419" s="319" t="s">
        <v>1534</v>
      </c>
      <c r="R1419" s="322">
        <v>7780000</v>
      </c>
      <c r="S1419" s="319" t="s">
        <v>89</v>
      </c>
      <c r="T1419" s="321">
        <v>475.64</v>
      </c>
      <c r="U1419" s="319" t="s">
        <v>377</v>
      </c>
      <c r="V1419" s="319" t="s">
        <v>4467</v>
      </c>
      <c r="W1419" s="319" t="s">
        <v>1633</v>
      </c>
      <c r="X1419" s="319" t="s">
        <v>1633</v>
      </c>
      <c r="Y1419" s="319" t="s">
        <v>1633</v>
      </c>
      <c r="Z1419" s="319" t="s">
        <v>1633</v>
      </c>
      <c r="AA1419" s="319" t="s">
        <v>1874</v>
      </c>
      <c r="AB1419" s="319" t="s">
        <v>1633</v>
      </c>
      <c r="AC1419" s="320">
        <v>45688</v>
      </c>
      <c r="AD1419" s="319"/>
      <c r="AE1419" s="319"/>
      <c r="AF1419" s="319" t="s">
        <v>1633</v>
      </c>
      <c r="AG1419" s="319" t="s">
        <v>4474</v>
      </c>
      <c r="AH1419" s="319" t="s">
        <v>4468</v>
      </c>
      <c r="AI1419" s="319" t="s">
        <v>4468</v>
      </c>
      <c r="AJ1419" s="322">
        <v>20</v>
      </c>
      <c r="AK1419" s="319" t="s">
        <v>1709</v>
      </c>
      <c r="AL1419" s="323" t="s">
        <v>1877</v>
      </c>
      <c r="AM1419" s="319" t="s">
        <v>1633</v>
      </c>
      <c r="AN1419" s="319" t="s">
        <v>1633</v>
      </c>
      <c r="AO1419" s="319" t="s">
        <v>1633</v>
      </c>
      <c r="AP1419" s="183" t="s">
        <v>1880</v>
      </c>
      <c r="AQ1419" s="319" t="s">
        <v>1633</v>
      </c>
      <c r="AR1419" s="183" t="s">
        <v>1881</v>
      </c>
      <c r="AS1419" s="183" t="s">
        <v>1641</v>
      </c>
      <c r="AT1419" s="183" t="s">
        <v>1817</v>
      </c>
      <c r="AU1419" s="183" t="s">
        <v>1817</v>
      </c>
      <c r="AV1419" s="324">
        <f t="shared" si="45"/>
        <v>7780000</v>
      </c>
    </row>
    <row r="1420" spans="1:48" x14ac:dyDescent="0.25">
      <c r="A1420" s="319" t="s">
        <v>1867</v>
      </c>
      <c r="B1420" s="319" t="s">
        <v>1810</v>
      </c>
      <c r="C1420" s="319" t="s">
        <v>1868</v>
      </c>
      <c r="D1420" s="319" t="s">
        <v>1882</v>
      </c>
      <c r="E1420" s="320">
        <v>45681</v>
      </c>
      <c r="F1420" s="319" t="s">
        <v>1883</v>
      </c>
      <c r="G1420" s="319" t="s">
        <v>1884</v>
      </c>
      <c r="H1420" s="319" t="s">
        <v>1582</v>
      </c>
      <c r="I1420" s="319" t="s">
        <v>1885</v>
      </c>
      <c r="J1420" s="319" t="s">
        <v>1633</v>
      </c>
      <c r="K1420" s="319" t="s">
        <v>1374</v>
      </c>
      <c r="L1420" s="320">
        <v>45681</v>
      </c>
      <c r="M1420" s="319" t="s">
        <v>1886</v>
      </c>
      <c r="N1420" s="319" t="s">
        <v>1887</v>
      </c>
      <c r="O1420" s="320"/>
      <c r="P1420" s="319" t="s">
        <v>4466</v>
      </c>
      <c r="Q1420" s="319" t="s">
        <v>1534</v>
      </c>
      <c r="R1420" s="322">
        <v>6025243</v>
      </c>
      <c r="S1420" s="319" t="s">
        <v>89</v>
      </c>
      <c r="T1420" s="321">
        <v>369.15</v>
      </c>
      <c r="U1420" s="319" t="s">
        <v>377</v>
      </c>
      <c r="V1420" s="319" t="s">
        <v>4467</v>
      </c>
      <c r="W1420" s="319" t="s">
        <v>1633</v>
      </c>
      <c r="X1420" s="319" t="s">
        <v>1633</v>
      </c>
      <c r="Y1420" s="319" t="s">
        <v>1633</v>
      </c>
      <c r="Z1420" s="319" t="s">
        <v>1633</v>
      </c>
      <c r="AA1420" s="319" t="s">
        <v>1874</v>
      </c>
      <c r="AB1420" s="319" t="s">
        <v>1633</v>
      </c>
      <c r="AC1420" s="320">
        <v>45681</v>
      </c>
      <c r="AD1420" s="319"/>
      <c r="AE1420" s="319"/>
      <c r="AF1420" s="319" t="s">
        <v>1633</v>
      </c>
      <c r="AG1420" s="319" t="s">
        <v>1633</v>
      </c>
      <c r="AH1420" s="319" t="s">
        <v>4468</v>
      </c>
      <c r="AI1420" s="319" t="s">
        <v>4468</v>
      </c>
      <c r="AJ1420" s="325">
        <v>0</v>
      </c>
      <c r="AK1420" s="319" t="s">
        <v>1633</v>
      </c>
      <c r="AL1420" s="319" t="s">
        <v>1633</v>
      </c>
      <c r="AM1420" s="319" t="s">
        <v>1633</v>
      </c>
      <c r="AN1420" s="319" t="s">
        <v>1633</v>
      </c>
      <c r="AO1420" s="319" t="s">
        <v>1633</v>
      </c>
      <c r="AP1420" s="183" t="s">
        <v>1880</v>
      </c>
      <c r="AQ1420" s="319" t="s">
        <v>1633</v>
      </c>
      <c r="AR1420" s="183" t="s">
        <v>1881</v>
      </c>
      <c r="AS1420" s="183" t="s">
        <v>1640</v>
      </c>
      <c r="AT1420" s="183" t="s">
        <v>1817</v>
      </c>
      <c r="AU1420" s="183" t="s">
        <v>1817</v>
      </c>
      <c r="AV1420" s="324">
        <f t="shared" si="45"/>
        <v>6025243</v>
      </c>
    </row>
    <row r="1421" spans="1:48" x14ac:dyDescent="0.25">
      <c r="A1421" s="319" t="s">
        <v>1867</v>
      </c>
      <c r="B1421" s="319" t="s">
        <v>1810</v>
      </c>
      <c r="C1421" s="319" t="s">
        <v>1868</v>
      </c>
      <c r="D1421" s="319" t="s">
        <v>1882</v>
      </c>
      <c r="E1421" s="320">
        <v>45663</v>
      </c>
      <c r="F1421" s="319" t="s">
        <v>1946</v>
      </c>
      <c r="G1421" s="319" t="s">
        <v>1884</v>
      </c>
      <c r="H1421" s="319" t="s">
        <v>1581</v>
      </c>
      <c r="I1421" s="319" t="s">
        <v>1947</v>
      </c>
      <c r="J1421" s="319" t="s">
        <v>1633</v>
      </c>
      <c r="K1421" s="319" t="s">
        <v>1373</v>
      </c>
      <c r="L1421" s="320">
        <v>45656</v>
      </c>
      <c r="M1421" s="319" t="s">
        <v>1886</v>
      </c>
      <c r="N1421" s="319" t="s">
        <v>1948</v>
      </c>
      <c r="O1421" s="320"/>
      <c r="P1421" s="319" t="s">
        <v>4466</v>
      </c>
      <c r="Q1421" s="319" t="s">
        <v>1534</v>
      </c>
      <c r="R1421" s="322">
        <v>5002668</v>
      </c>
      <c r="S1421" s="319" t="s">
        <v>89</v>
      </c>
      <c r="T1421" s="321">
        <v>308.69</v>
      </c>
      <c r="U1421" s="319" t="s">
        <v>377</v>
      </c>
      <c r="V1421" s="319" t="s">
        <v>4467</v>
      </c>
      <c r="W1421" s="319" t="s">
        <v>1633</v>
      </c>
      <c r="X1421" s="319" t="s">
        <v>1633</v>
      </c>
      <c r="Y1421" s="319" t="s">
        <v>1633</v>
      </c>
      <c r="Z1421" s="319" t="s">
        <v>1633</v>
      </c>
      <c r="AA1421" s="319" t="s">
        <v>1874</v>
      </c>
      <c r="AB1421" s="319" t="s">
        <v>1633</v>
      </c>
      <c r="AC1421" s="320">
        <v>45663</v>
      </c>
      <c r="AD1421" s="319"/>
      <c r="AE1421" s="319"/>
      <c r="AF1421" s="319" t="s">
        <v>1633</v>
      </c>
      <c r="AG1421" s="319" t="s">
        <v>1633</v>
      </c>
      <c r="AH1421" s="319" t="s">
        <v>4468</v>
      </c>
      <c r="AI1421" s="319" t="s">
        <v>4468</v>
      </c>
      <c r="AJ1421" s="325">
        <v>0</v>
      </c>
      <c r="AK1421" s="319" t="s">
        <v>1633</v>
      </c>
      <c r="AL1421" s="319" t="s">
        <v>1633</v>
      </c>
      <c r="AM1421" s="319" t="s">
        <v>1633</v>
      </c>
      <c r="AN1421" s="319" t="s">
        <v>1633</v>
      </c>
      <c r="AO1421" s="319" t="s">
        <v>1633</v>
      </c>
      <c r="AP1421" s="183" t="s">
        <v>1880</v>
      </c>
      <c r="AQ1421" s="319" t="s">
        <v>1633</v>
      </c>
      <c r="AR1421" s="183" t="s">
        <v>1881</v>
      </c>
      <c r="AS1421" s="183" t="s">
        <v>1636</v>
      </c>
      <c r="AT1421" s="183" t="s">
        <v>1817</v>
      </c>
      <c r="AU1421" s="183" t="s">
        <v>1817</v>
      </c>
      <c r="AV1421" s="324">
        <f t="shared" si="45"/>
        <v>5002668</v>
      </c>
    </row>
    <row r="1422" spans="1:48" x14ac:dyDescent="0.25">
      <c r="A1422" s="319" t="s">
        <v>1867</v>
      </c>
      <c r="B1422" s="319" t="s">
        <v>1810</v>
      </c>
      <c r="C1422" s="319" t="s">
        <v>1868</v>
      </c>
      <c r="D1422" s="319" t="s">
        <v>1882</v>
      </c>
      <c r="E1422" s="320">
        <v>45681</v>
      </c>
      <c r="F1422" s="319" t="s">
        <v>1883</v>
      </c>
      <c r="G1422" s="319" t="s">
        <v>1884</v>
      </c>
      <c r="H1422" s="319" t="s">
        <v>1580</v>
      </c>
      <c r="I1422" s="319" t="s">
        <v>1885</v>
      </c>
      <c r="J1422" s="319" t="s">
        <v>1633</v>
      </c>
      <c r="K1422" s="319" t="s">
        <v>1372</v>
      </c>
      <c r="L1422" s="320">
        <v>45681</v>
      </c>
      <c r="M1422" s="319" t="s">
        <v>1886</v>
      </c>
      <c r="N1422" s="319" t="s">
        <v>1887</v>
      </c>
      <c r="O1422" s="320"/>
      <c r="P1422" s="319" t="s">
        <v>4466</v>
      </c>
      <c r="Q1422" s="319" t="s">
        <v>1534</v>
      </c>
      <c r="R1422" s="322">
        <v>3314171</v>
      </c>
      <c r="S1422" s="319" t="s">
        <v>89</v>
      </c>
      <c r="T1422" s="321">
        <v>203.05</v>
      </c>
      <c r="U1422" s="319" t="s">
        <v>377</v>
      </c>
      <c r="V1422" s="319" t="s">
        <v>4467</v>
      </c>
      <c r="W1422" s="319" t="s">
        <v>1633</v>
      </c>
      <c r="X1422" s="319" t="s">
        <v>1633</v>
      </c>
      <c r="Y1422" s="319" t="s">
        <v>1633</v>
      </c>
      <c r="Z1422" s="319" t="s">
        <v>1633</v>
      </c>
      <c r="AA1422" s="319" t="s">
        <v>1874</v>
      </c>
      <c r="AB1422" s="319" t="s">
        <v>1633</v>
      </c>
      <c r="AC1422" s="320">
        <v>45681</v>
      </c>
      <c r="AD1422" s="319"/>
      <c r="AE1422" s="319"/>
      <c r="AF1422" s="319" t="s">
        <v>1633</v>
      </c>
      <c r="AG1422" s="319" t="s">
        <v>1633</v>
      </c>
      <c r="AH1422" s="319" t="s">
        <v>4468</v>
      </c>
      <c r="AI1422" s="319" t="s">
        <v>4468</v>
      </c>
      <c r="AJ1422" s="325">
        <v>0</v>
      </c>
      <c r="AK1422" s="319" t="s">
        <v>1633</v>
      </c>
      <c r="AL1422" s="319" t="s">
        <v>1633</v>
      </c>
      <c r="AM1422" s="319" t="s">
        <v>1633</v>
      </c>
      <c r="AN1422" s="319" t="s">
        <v>1633</v>
      </c>
      <c r="AO1422" s="319" t="s">
        <v>1633</v>
      </c>
      <c r="AP1422" s="183" t="s">
        <v>1880</v>
      </c>
      <c r="AQ1422" s="319" t="s">
        <v>1633</v>
      </c>
      <c r="AR1422" s="183" t="s">
        <v>1881</v>
      </c>
      <c r="AS1422" s="183" t="s">
        <v>1636</v>
      </c>
      <c r="AT1422" s="183" t="s">
        <v>1817</v>
      </c>
      <c r="AU1422" s="183" t="s">
        <v>1817</v>
      </c>
      <c r="AV1422" s="324">
        <f t="shared" si="45"/>
        <v>3314171</v>
      </c>
    </row>
    <row r="1423" spans="1:48" x14ac:dyDescent="0.25">
      <c r="A1423" s="319" t="s">
        <v>1867</v>
      </c>
      <c r="B1423" s="319" t="s">
        <v>1810</v>
      </c>
      <c r="C1423" s="319" t="s">
        <v>1868</v>
      </c>
      <c r="D1423" s="319" t="s">
        <v>1888</v>
      </c>
      <c r="E1423" s="320">
        <v>45666</v>
      </c>
      <c r="F1423" s="319" t="s">
        <v>1633</v>
      </c>
      <c r="G1423" s="319" t="s">
        <v>1633</v>
      </c>
      <c r="H1423" s="319" t="s">
        <v>3240</v>
      </c>
      <c r="I1423" s="319" t="s">
        <v>4475</v>
      </c>
      <c r="J1423" s="319" t="s">
        <v>1633</v>
      </c>
      <c r="K1423" s="319" t="s">
        <v>454</v>
      </c>
      <c r="L1423" s="320">
        <v>45666</v>
      </c>
      <c r="M1423" s="319" t="s">
        <v>1983</v>
      </c>
      <c r="N1423" s="319" t="s">
        <v>4476</v>
      </c>
      <c r="O1423" s="320"/>
      <c r="P1423" s="319" t="s">
        <v>4466</v>
      </c>
      <c r="Q1423" s="319" t="s">
        <v>1534</v>
      </c>
      <c r="R1423" s="322">
        <v>3087500</v>
      </c>
      <c r="S1423" s="319" t="s">
        <v>89</v>
      </c>
      <c r="T1423" s="321">
        <v>190.67</v>
      </c>
      <c r="U1423" s="319" t="s">
        <v>377</v>
      </c>
      <c r="V1423" s="319" t="s">
        <v>4467</v>
      </c>
      <c r="W1423" s="319" t="s">
        <v>1633</v>
      </c>
      <c r="X1423" s="319" t="s">
        <v>1633</v>
      </c>
      <c r="Y1423" s="319" t="s">
        <v>1633</v>
      </c>
      <c r="Z1423" s="319" t="s">
        <v>1633</v>
      </c>
      <c r="AA1423" s="319" t="s">
        <v>1874</v>
      </c>
      <c r="AB1423" s="319" t="s">
        <v>1633</v>
      </c>
      <c r="AC1423" s="320">
        <v>45666</v>
      </c>
      <c r="AD1423" s="319"/>
      <c r="AE1423" s="319"/>
      <c r="AF1423" s="319" t="s">
        <v>1633</v>
      </c>
      <c r="AG1423" s="319" t="s">
        <v>4477</v>
      </c>
      <c r="AH1423" s="319" t="s">
        <v>4468</v>
      </c>
      <c r="AI1423" s="319" t="s">
        <v>4468</v>
      </c>
      <c r="AJ1423" s="322">
        <v>1</v>
      </c>
      <c r="AK1423" s="319" t="s">
        <v>1709</v>
      </c>
      <c r="AL1423" s="323" t="s">
        <v>1877</v>
      </c>
      <c r="AM1423" s="319" t="s">
        <v>1633</v>
      </c>
      <c r="AN1423" s="319" t="s">
        <v>1633</v>
      </c>
      <c r="AO1423" s="319" t="s">
        <v>1633</v>
      </c>
      <c r="AP1423" s="183" t="s">
        <v>1880</v>
      </c>
      <c r="AQ1423" s="319" t="s">
        <v>1633</v>
      </c>
      <c r="AR1423" s="183" t="s">
        <v>1881</v>
      </c>
      <c r="AS1423" s="183" t="s">
        <v>1641</v>
      </c>
      <c r="AT1423" s="183" t="s">
        <v>1817</v>
      </c>
      <c r="AU1423" s="183" t="s">
        <v>1817</v>
      </c>
      <c r="AV1423" s="324">
        <f t="shared" si="45"/>
        <v>3087500</v>
      </c>
    </row>
    <row r="1424" spans="1:48" x14ac:dyDescent="0.25">
      <c r="A1424" s="319" t="s">
        <v>1867</v>
      </c>
      <c r="B1424" s="319" t="s">
        <v>1810</v>
      </c>
      <c r="C1424" s="319" t="s">
        <v>1868</v>
      </c>
      <c r="D1424" s="319" t="s">
        <v>1888</v>
      </c>
      <c r="E1424" s="320">
        <v>45680</v>
      </c>
      <c r="F1424" s="319" t="s">
        <v>4478</v>
      </c>
      <c r="G1424" s="319" t="s">
        <v>1633</v>
      </c>
      <c r="H1424" s="319" t="s">
        <v>3259</v>
      </c>
      <c r="I1424" s="319" t="s">
        <v>1957</v>
      </c>
      <c r="J1424" s="319" t="s">
        <v>1633</v>
      </c>
      <c r="K1424" s="319" t="s">
        <v>448</v>
      </c>
      <c r="L1424" s="320">
        <v>45680</v>
      </c>
      <c r="M1424" s="319" t="s">
        <v>1912</v>
      </c>
      <c r="N1424" s="319" t="s">
        <v>1958</v>
      </c>
      <c r="O1424" s="320"/>
      <c r="P1424" s="319" t="s">
        <v>4466</v>
      </c>
      <c r="Q1424" s="319" t="s">
        <v>1534</v>
      </c>
      <c r="R1424" s="322">
        <v>2497539</v>
      </c>
      <c r="S1424" s="319" t="s">
        <v>89</v>
      </c>
      <c r="T1424" s="321">
        <v>153.02000000000001</v>
      </c>
      <c r="U1424" s="319" t="s">
        <v>377</v>
      </c>
      <c r="V1424" s="319" t="s">
        <v>4467</v>
      </c>
      <c r="W1424" s="319" t="s">
        <v>1633</v>
      </c>
      <c r="X1424" s="319" t="s">
        <v>1633</v>
      </c>
      <c r="Y1424" s="319" t="s">
        <v>1633</v>
      </c>
      <c r="Z1424" s="319" t="s">
        <v>1633</v>
      </c>
      <c r="AA1424" s="319" t="s">
        <v>1874</v>
      </c>
      <c r="AB1424" s="319" t="s">
        <v>1633</v>
      </c>
      <c r="AC1424" s="320">
        <v>45680</v>
      </c>
      <c r="AD1424" s="319"/>
      <c r="AE1424" s="319"/>
      <c r="AF1424" s="319" t="s">
        <v>1633</v>
      </c>
      <c r="AG1424" s="319" t="s">
        <v>1959</v>
      </c>
      <c r="AH1424" s="319" t="s">
        <v>4468</v>
      </c>
      <c r="AI1424" s="319" t="s">
        <v>4468</v>
      </c>
      <c r="AJ1424" s="322">
        <v>1</v>
      </c>
      <c r="AK1424" s="319" t="s">
        <v>1960</v>
      </c>
      <c r="AL1424" s="323" t="s">
        <v>1877</v>
      </c>
      <c r="AM1424" s="319" t="s">
        <v>1633</v>
      </c>
      <c r="AN1424" s="319" t="s">
        <v>1633</v>
      </c>
      <c r="AO1424" s="319" t="s">
        <v>1633</v>
      </c>
      <c r="AP1424" s="183" t="s">
        <v>1880</v>
      </c>
      <c r="AQ1424" s="319" t="s">
        <v>1633</v>
      </c>
      <c r="AR1424" s="183" t="s">
        <v>1881</v>
      </c>
      <c r="AS1424" s="183" t="s">
        <v>448</v>
      </c>
      <c r="AT1424" s="183" t="s">
        <v>1817</v>
      </c>
      <c r="AU1424" s="183" t="s">
        <v>1817</v>
      </c>
      <c r="AV1424" s="324">
        <f t="shared" si="45"/>
        <v>2497539</v>
      </c>
    </row>
    <row r="1425" spans="1:48" x14ac:dyDescent="0.25">
      <c r="A1425" s="319" t="s">
        <v>1867</v>
      </c>
      <c r="B1425" s="319" t="s">
        <v>1810</v>
      </c>
      <c r="C1425" s="319" t="s">
        <v>1868</v>
      </c>
      <c r="D1425" s="319" t="s">
        <v>1917</v>
      </c>
      <c r="E1425" s="320">
        <v>45688</v>
      </c>
      <c r="F1425" s="319" t="s">
        <v>1973</v>
      </c>
      <c r="G1425" s="319" t="s">
        <v>1974</v>
      </c>
      <c r="H1425" s="319" t="s">
        <v>1583</v>
      </c>
      <c r="I1425" s="319" t="s">
        <v>1975</v>
      </c>
      <c r="J1425" s="319" t="s">
        <v>1633</v>
      </c>
      <c r="K1425" s="319" t="s">
        <v>1584</v>
      </c>
      <c r="L1425" s="320">
        <v>45688</v>
      </c>
      <c r="M1425" s="319" t="s">
        <v>1920</v>
      </c>
      <c r="N1425" s="319" t="s">
        <v>1976</v>
      </c>
      <c r="O1425" s="320"/>
      <c r="P1425" s="319" t="s">
        <v>4466</v>
      </c>
      <c r="Q1425" s="319" t="s">
        <v>1534</v>
      </c>
      <c r="R1425" s="322">
        <v>1420620</v>
      </c>
      <c r="S1425" s="319" t="s">
        <v>89</v>
      </c>
      <c r="T1425" s="321">
        <v>87.37</v>
      </c>
      <c r="U1425" s="319" t="s">
        <v>377</v>
      </c>
      <c r="V1425" s="319" t="s">
        <v>4467</v>
      </c>
      <c r="W1425" s="319" t="s">
        <v>1633</v>
      </c>
      <c r="X1425" s="319" t="s">
        <v>1633</v>
      </c>
      <c r="Y1425" s="319" t="s">
        <v>1633</v>
      </c>
      <c r="Z1425" s="319" t="s">
        <v>1633</v>
      </c>
      <c r="AA1425" s="319" t="s">
        <v>1874</v>
      </c>
      <c r="AB1425" s="319" t="s">
        <v>1633</v>
      </c>
      <c r="AC1425" s="320">
        <v>45693</v>
      </c>
      <c r="AD1425" s="319"/>
      <c r="AE1425" s="319"/>
      <c r="AF1425" s="319" t="s">
        <v>1633</v>
      </c>
      <c r="AG1425" s="319" t="s">
        <v>1633</v>
      </c>
      <c r="AH1425" s="319" t="s">
        <v>4468</v>
      </c>
      <c r="AI1425" s="319" t="s">
        <v>4468</v>
      </c>
      <c r="AJ1425" s="325">
        <v>0</v>
      </c>
      <c r="AK1425" s="319" t="s">
        <v>1633</v>
      </c>
      <c r="AL1425" s="319" t="s">
        <v>1633</v>
      </c>
      <c r="AM1425" s="319" t="s">
        <v>1633</v>
      </c>
      <c r="AN1425" s="319" t="s">
        <v>1633</v>
      </c>
      <c r="AO1425" s="319" t="s">
        <v>1633</v>
      </c>
      <c r="AP1425" s="183" t="s">
        <v>1880</v>
      </c>
      <c r="AQ1425" s="319" t="s">
        <v>1633</v>
      </c>
      <c r="AR1425" s="183" t="s">
        <v>1881</v>
      </c>
      <c r="AS1425" s="183" t="s">
        <v>1636</v>
      </c>
      <c r="AT1425" s="183" t="s">
        <v>1817</v>
      </c>
      <c r="AU1425" s="183" t="s">
        <v>1817</v>
      </c>
      <c r="AV1425" s="324">
        <f t="shared" si="45"/>
        <v>1420620</v>
      </c>
    </row>
    <row r="1426" spans="1:48" x14ac:dyDescent="0.25">
      <c r="A1426" s="319" t="s">
        <v>1867</v>
      </c>
      <c r="B1426" s="319" t="s">
        <v>1810</v>
      </c>
      <c r="C1426" s="319" t="s">
        <v>1868</v>
      </c>
      <c r="D1426" s="319" t="s">
        <v>1882</v>
      </c>
      <c r="E1426" s="320">
        <v>45687</v>
      </c>
      <c r="F1426" s="319" t="s">
        <v>1996</v>
      </c>
      <c r="G1426" s="319" t="s">
        <v>1884</v>
      </c>
      <c r="H1426" s="319" t="s">
        <v>1577</v>
      </c>
      <c r="I1426" s="319" t="s">
        <v>1997</v>
      </c>
      <c r="J1426" s="319" t="s">
        <v>1633</v>
      </c>
      <c r="K1426" s="319" t="s">
        <v>1369</v>
      </c>
      <c r="L1426" s="320">
        <v>45687</v>
      </c>
      <c r="M1426" s="319" t="s">
        <v>1886</v>
      </c>
      <c r="N1426" s="319" t="s">
        <v>1998</v>
      </c>
      <c r="O1426" s="320"/>
      <c r="P1426" s="319" t="s">
        <v>4466</v>
      </c>
      <c r="Q1426" s="319" t="s">
        <v>1534</v>
      </c>
      <c r="R1426" s="322">
        <v>927877</v>
      </c>
      <c r="S1426" s="319" t="s">
        <v>89</v>
      </c>
      <c r="T1426" s="321">
        <v>56.73</v>
      </c>
      <c r="U1426" s="319" t="s">
        <v>377</v>
      </c>
      <c r="V1426" s="319" t="s">
        <v>4467</v>
      </c>
      <c r="W1426" s="319" t="s">
        <v>1633</v>
      </c>
      <c r="X1426" s="319" t="s">
        <v>1633</v>
      </c>
      <c r="Y1426" s="319" t="s">
        <v>1633</v>
      </c>
      <c r="Z1426" s="319" t="s">
        <v>1633</v>
      </c>
      <c r="AA1426" s="319" t="s">
        <v>1874</v>
      </c>
      <c r="AB1426" s="319" t="s">
        <v>1633</v>
      </c>
      <c r="AC1426" s="320">
        <v>45687</v>
      </c>
      <c r="AD1426" s="319"/>
      <c r="AE1426" s="319"/>
      <c r="AF1426" s="319" t="s">
        <v>1633</v>
      </c>
      <c r="AG1426" s="319" t="s">
        <v>1633</v>
      </c>
      <c r="AH1426" s="319" t="s">
        <v>4468</v>
      </c>
      <c r="AI1426" s="319" t="s">
        <v>4468</v>
      </c>
      <c r="AJ1426" s="325">
        <v>0</v>
      </c>
      <c r="AK1426" s="319" t="s">
        <v>1633</v>
      </c>
      <c r="AL1426" s="319" t="s">
        <v>1633</v>
      </c>
      <c r="AM1426" s="319" t="s">
        <v>1633</v>
      </c>
      <c r="AN1426" s="319" t="s">
        <v>1633</v>
      </c>
      <c r="AO1426" s="319" t="s">
        <v>1633</v>
      </c>
      <c r="AP1426" s="183" t="s">
        <v>1880</v>
      </c>
      <c r="AQ1426" s="319" t="s">
        <v>1633</v>
      </c>
      <c r="AR1426" s="183" t="s">
        <v>1881</v>
      </c>
      <c r="AS1426" s="183" t="s">
        <v>1636</v>
      </c>
      <c r="AT1426" s="183" t="s">
        <v>1817</v>
      </c>
      <c r="AU1426" s="183" t="s">
        <v>1817</v>
      </c>
      <c r="AV1426" s="324">
        <f t="shared" si="45"/>
        <v>927877</v>
      </c>
    </row>
    <row r="1427" spans="1:48" x14ac:dyDescent="0.25">
      <c r="A1427" s="319" t="s">
        <v>1867</v>
      </c>
      <c r="B1427" s="319" t="s">
        <v>1810</v>
      </c>
      <c r="C1427" s="319" t="s">
        <v>1868</v>
      </c>
      <c r="D1427" s="319" t="s">
        <v>1712</v>
      </c>
      <c r="E1427" s="320">
        <v>45688</v>
      </c>
      <c r="F1427" s="319" t="s">
        <v>1633</v>
      </c>
      <c r="G1427" s="319" t="s">
        <v>1884</v>
      </c>
      <c r="H1427" s="319" t="s">
        <v>3240</v>
      </c>
      <c r="I1427" s="319" t="s">
        <v>4479</v>
      </c>
      <c r="J1427" s="319" t="s">
        <v>1633</v>
      </c>
      <c r="K1427" s="319" t="s">
        <v>454</v>
      </c>
      <c r="L1427" s="320">
        <v>45681</v>
      </c>
      <c r="M1427" s="319" t="s">
        <v>4480</v>
      </c>
      <c r="N1427" s="319" t="s">
        <v>4481</v>
      </c>
      <c r="O1427" s="320"/>
      <c r="P1427" s="319" t="s">
        <v>4466</v>
      </c>
      <c r="Q1427" s="319" t="s">
        <v>1534</v>
      </c>
      <c r="R1427" s="322">
        <v>904000</v>
      </c>
      <c r="S1427" s="319" t="s">
        <v>89</v>
      </c>
      <c r="T1427" s="321">
        <v>55.4</v>
      </c>
      <c r="U1427" s="319" t="s">
        <v>377</v>
      </c>
      <c r="V1427" s="319" t="s">
        <v>4467</v>
      </c>
      <c r="W1427" s="319" t="s">
        <v>1633</v>
      </c>
      <c r="X1427" s="319" t="s">
        <v>1633</v>
      </c>
      <c r="Y1427" s="319" t="s">
        <v>1633</v>
      </c>
      <c r="Z1427" s="319" t="s">
        <v>4482</v>
      </c>
      <c r="AA1427" s="319" t="s">
        <v>1874</v>
      </c>
      <c r="AB1427" s="319" t="s">
        <v>1633</v>
      </c>
      <c r="AC1427" s="320">
        <v>45692</v>
      </c>
      <c r="AD1427" s="319"/>
      <c r="AE1427" s="319"/>
      <c r="AF1427" s="319" t="s">
        <v>1633</v>
      </c>
      <c r="AG1427" s="319" t="s">
        <v>4480</v>
      </c>
      <c r="AH1427" s="319" t="s">
        <v>4468</v>
      </c>
      <c r="AI1427" s="319" t="s">
        <v>4468</v>
      </c>
      <c r="AJ1427" s="322">
        <v>2</v>
      </c>
      <c r="AK1427" s="319" t="s">
        <v>1709</v>
      </c>
      <c r="AL1427" s="319" t="s">
        <v>1815</v>
      </c>
      <c r="AM1427" s="319" t="s">
        <v>1633</v>
      </c>
      <c r="AN1427" s="319" t="s">
        <v>1633</v>
      </c>
      <c r="AO1427" s="319" t="s">
        <v>1633</v>
      </c>
      <c r="AP1427" s="183" t="s">
        <v>1880</v>
      </c>
      <c r="AQ1427" s="319" t="s">
        <v>1633</v>
      </c>
      <c r="AR1427" s="183" t="s">
        <v>1881</v>
      </c>
      <c r="AS1427" s="183" t="s">
        <v>1641</v>
      </c>
      <c r="AT1427" s="183" t="s">
        <v>1817</v>
      </c>
      <c r="AU1427" s="183" t="s">
        <v>1817</v>
      </c>
      <c r="AV1427" s="324">
        <f t="shared" si="45"/>
        <v>904000</v>
      </c>
    </row>
    <row r="1428" spans="1:48" x14ac:dyDescent="0.25">
      <c r="A1428" s="319" t="s">
        <v>1867</v>
      </c>
      <c r="B1428" s="319" t="s">
        <v>1810</v>
      </c>
      <c r="C1428" s="319" t="s">
        <v>1868</v>
      </c>
      <c r="D1428" s="319" t="s">
        <v>1888</v>
      </c>
      <c r="E1428" s="320">
        <v>45678</v>
      </c>
      <c r="F1428" s="319" t="s">
        <v>1633</v>
      </c>
      <c r="G1428" s="319" t="s">
        <v>1633</v>
      </c>
      <c r="H1428" s="319" t="s">
        <v>3240</v>
      </c>
      <c r="I1428" s="319" t="s">
        <v>4483</v>
      </c>
      <c r="J1428" s="319" t="s">
        <v>1633</v>
      </c>
      <c r="K1428" s="319" t="s">
        <v>454</v>
      </c>
      <c r="L1428" s="320">
        <v>45678</v>
      </c>
      <c r="M1428" s="319" t="s">
        <v>4484</v>
      </c>
      <c r="N1428" s="319" t="s">
        <v>2006</v>
      </c>
      <c r="O1428" s="320"/>
      <c r="P1428" s="319" t="s">
        <v>4466</v>
      </c>
      <c r="Q1428" s="319" t="s">
        <v>1534</v>
      </c>
      <c r="R1428" s="322">
        <v>600000</v>
      </c>
      <c r="S1428" s="319" t="s">
        <v>89</v>
      </c>
      <c r="T1428" s="321">
        <v>37.04</v>
      </c>
      <c r="U1428" s="319" t="s">
        <v>377</v>
      </c>
      <c r="V1428" s="319" t="s">
        <v>4467</v>
      </c>
      <c r="W1428" s="319" t="s">
        <v>1633</v>
      </c>
      <c r="X1428" s="319" t="s">
        <v>1633</v>
      </c>
      <c r="Y1428" s="319" t="s">
        <v>1633</v>
      </c>
      <c r="Z1428" s="319" t="s">
        <v>1633</v>
      </c>
      <c r="AA1428" s="319" t="s">
        <v>1874</v>
      </c>
      <c r="AB1428" s="319" t="s">
        <v>1633</v>
      </c>
      <c r="AC1428" s="320">
        <v>45678</v>
      </c>
      <c r="AD1428" s="319"/>
      <c r="AE1428" s="319"/>
      <c r="AF1428" s="319" t="s">
        <v>1633</v>
      </c>
      <c r="AG1428" s="319" t="s">
        <v>4485</v>
      </c>
      <c r="AH1428" s="319" t="s">
        <v>4468</v>
      </c>
      <c r="AI1428" s="319" t="s">
        <v>4468</v>
      </c>
      <c r="AJ1428" s="322">
        <v>2</v>
      </c>
      <c r="AK1428" s="319" t="s">
        <v>1709</v>
      </c>
      <c r="AL1428" s="323" t="s">
        <v>1877</v>
      </c>
      <c r="AM1428" s="319" t="s">
        <v>1633</v>
      </c>
      <c r="AN1428" s="319" t="s">
        <v>1633</v>
      </c>
      <c r="AO1428" s="319" t="s">
        <v>1633</v>
      </c>
      <c r="AP1428" s="183" t="s">
        <v>1880</v>
      </c>
      <c r="AQ1428" s="319" t="s">
        <v>1633</v>
      </c>
      <c r="AR1428" s="183" t="s">
        <v>1881</v>
      </c>
      <c r="AS1428" s="183" t="s">
        <v>1641</v>
      </c>
      <c r="AT1428" s="183" t="s">
        <v>1817</v>
      </c>
      <c r="AU1428" s="183" t="s">
        <v>1817</v>
      </c>
      <c r="AV1428" s="324">
        <f t="shared" si="45"/>
        <v>600000</v>
      </c>
    </row>
    <row r="1429" spans="1:48" x14ac:dyDescent="0.25">
      <c r="A1429" s="319" t="s">
        <v>1867</v>
      </c>
      <c r="B1429" s="319" t="s">
        <v>1810</v>
      </c>
      <c r="C1429" s="319" t="s">
        <v>1868</v>
      </c>
      <c r="D1429" s="319" t="s">
        <v>1869</v>
      </c>
      <c r="E1429" s="320">
        <v>45663</v>
      </c>
      <c r="F1429" s="319" t="s">
        <v>4486</v>
      </c>
      <c r="G1429" s="319" t="s">
        <v>1633</v>
      </c>
      <c r="H1429" s="319" t="s">
        <v>3295</v>
      </c>
      <c r="I1429" s="319" t="s">
        <v>4487</v>
      </c>
      <c r="J1429" s="319" t="s">
        <v>1633</v>
      </c>
      <c r="K1429" s="319" t="s">
        <v>1635</v>
      </c>
      <c r="L1429" s="320">
        <v>45663</v>
      </c>
      <c r="M1429" s="319" t="s">
        <v>1906</v>
      </c>
      <c r="N1429" s="319" t="s">
        <v>1633</v>
      </c>
      <c r="O1429" s="320"/>
      <c r="P1429" s="319" t="s">
        <v>4466</v>
      </c>
      <c r="Q1429" s="319" t="s">
        <v>89</v>
      </c>
      <c r="R1429" s="321">
        <v>18.79</v>
      </c>
      <c r="S1429" s="319" t="s">
        <v>89</v>
      </c>
      <c r="T1429" s="321">
        <v>18.79</v>
      </c>
      <c r="U1429" s="319" t="s">
        <v>377</v>
      </c>
      <c r="V1429" s="319" t="s">
        <v>4467</v>
      </c>
      <c r="W1429" s="319" t="s">
        <v>1633</v>
      </c>
      <c r="X1429" s="319" t="s">
        <v>1633</v>
      </c>
      <c r="Y1429" s="319" t="s">
        <v>1633</v>
      </c>
      <c r="Z1429" s="319" t="s">
        <v>1633</v>
      </c>
      <c r="AA1429" s="319" t="s">
        <v>1874</v>
      </c>
      <c r="AB1429" s="319" t="s">
        <v>1633</v>
      </c>
      <c r="AC1429" s="320">
        <v>45663</v>
      </c>
      <c r="AD1429" s="319"/>
      <c r="AE1429" s="319"/>
      <c r="AF1429" s="319" t="s">
        <v>1633</v>
      </c>
      <c r="AG1429" s="319" t="s">
        <v>1633</v>
      </c>
      <c r="AH1429" s="319" t="s">
        <v>4468</v>
      </c>
      <c r="AI1429" s="319" t="s">
        <v>4468</v>
      </c>
      <c r="AJ1429" s="322">
        <v>12</v>
      </c>
      <c r="AK1429" s="319" t="s">
        <v>1980</v>
      </c>
      <c r="AL1429" s="323" t="s">
        <v>1877</v>
      </c>
      <c r="AM1429" s="319" t="s">
        <v>4000</v>
      </c>
      <c r="AN1429" s="319" t="s">
        <v>4001</v>
      </c>
      <c r="AO1429" s="319" t="s">
        <v>1633</v>
      </c>
      <c r="AP1429" s="183" t="s">
        <v>1880</v>
      </c>
      <c r="AQ1429" s="319" t="s">
        <v>1633</v>
      </c>
      <c r="AR1429" s="183" t="s">
        <v>1881</v>
      </c>
      <c r="AS1429" s="183" t="s">
        <v>1634</v>
      </c>
      <c r="AT1429" s="183" t="s">
        <v>1817</v>
      </c>
      <c r="AU1429" s="183" t="s">
        <v>1817</v>
      </c>
      <c r="AV1429" s="324">
        <f t="shared" si="45"/>
        <v>310035</v>
      </c>
    </row>
    <row r="1430" spans="1:48" x14ac:dyDescent="0.25">
      <c r="A1430" s="319" t="s">
        <v>1867</v>
      </c>
      <c r="B1430" s="319" t="s">
        <v>1810</v>
      </c>
      <c r="C1430" s="319" t="s">
        <v>1868</v>
      </c>
      <c r="D1430" s="319" t="s">
        <v>1869</v>
      </c>
      <c r="E1430" s="320">
        <v>45680</v>
      </c>
      <c r="F1430" s="319" t="s">
        <v>4488</v>
      </c>
      <c r="G1430" s="319" t="s">
        <v>1633</v>
      </c>
      <c r="H1430" s="319" t="s">
        <v>3280</v>
      </c>
      <c r="I1430" s="319" t="s">
        <v>4489</v>
      </c>
      <c r="J1430" s="319" t="s">
        <v>1633</v>
      </c>
      <c r="K1430" s="319" t="s">
        <v>644</v>
      </c>
      <c r="L1430" s="320">
        <v>45680</v>
      </c>
      <c r="M1430" s="319" t="s">
        <v>1912</v>
      </c>
      <c r="N1430" s="319" t="s">
        <v>1633</v>
      </c>
      <c r="O1430" s="320"/>
      <c r="P1430" s="319" t="s">
        <v>4466</v>
      </c>
      <c r="Q1430" s="319" t="s">
        <v>89</v>
      </c>
      <c r="R1430" s="321">
        <v>14.51</v>
      </c>
      <c r="S1430" s="319" t="s">
        <v>89</v>
      </c>
      <c r="T1430" s="321">
        <v>14.51</v>
      </c>
      <c r="U1430" s="319" t="s">
        <v>377</v>
      </c>
      <c r="V1430" s="319" t="s">
        <v>4467</v>
      </c>
      <c r="W1430" s="319" t="s">
        <v>1633</v>
      </c>
      <c r="X1430" s="319" t="s">
        <v>1633</v>
      </c>
      <c r="Y1430" s="319" t="s">
        <v>1633</v>
      </c>
      <c r="Z1430" s="319" t="s">
        <v>1633</v>
      </c>
      <c r="AA1430" s="319" t="s">
        <v>1874</v>
      </c>
      <c r="AB1430" s="319" t="s">
        <v>1633</v>
      </c>
      <c r="AC1430" s="320">
        <v>45680</v>
      </c>
      <c r="AD1430" s="319"/>
      <c r="AE1430" s="319"/>
      <c r="AF1430" s="319" t="s">
        <v>1633</v>
      </c>
      <c r="AG1430" s="319" t="s">
        <v>1633</v>
      </c>
      <c r="AH1430" s="319" t="s">
        <v>4468</v>
      </c>
      <c r="AI1430" s="319" t="s">
        <v>4468</v>
      </c>
      <c r="AJ1430" s="322">
        <v>500</v>
      </c>
      <c r="AK1430" s="319" t="s">
        <v>1709</v>
      </c>
      <c r="AL1430" s="323" t="s">
        <v>1877</v>
      </c>
      <c r="AM1430" s="319" t="s">
        <v>4490</v>
      </c>
      <c r="AN1430" s="319" t="s">
        <v>4491</v>
      </c>
      <c r="AO1430" s="319" t="s">
        <v>1633</v>
      </c>
      <c r="AP1430" s="183" t="s">
        <v>1880</v>
      </c>
      <c r="AQ1430" s="319" t="s">
        <v>1633</v>
      </c>
      <c r="AR1430" s="183" t="s">
        <v>1881</v>
      </c>
      <c r="AS1430" s="183" t="s">
        <v>1641</v>
      </c>
      <c r="AT1430" s="183" t="s">
        <v>1817</v>
      </c>
      <c r="AU1430" s="183" t="s">
        <v>1817</v>
      </c>
      <c r="AV1430" s="324">
        <f t="shared" si="45"/>
        <v>239415</v>
      </c>
    </row>
    <row r="1431" spans="1:48" x14ac:dyDescent="0.25">
      <c r="A1431" s="319" t="s">
        <v>1867</v>
      </c>
      <c r="B1431" s="319" t="s">
        <v>1810</v>
      </c>
      <c r="C1431" s="319" t="s">
        <v>1868</v>
      </c>
      <c r="D1431" s="319" t="s">
        <v>1888</v>
      </c>
      <c r="E1431" s="320">
        <v>45666</v>
      </c>
      <c r="F1431" s="319" t="s">
        <v>1633</v>
      </c>
      <c r="G1431" s="319" t="s">
        <v>1633</v>
      </c>
      <c r="H1431" s="319" t="s">
        <v>3240</v>
      </c>
      <c r="I1431" s="319" t="s">
        <v>4492</v>
      </c>
      <c r="J1431" s="319" t="s">
        <v>1633</v>
      </c>
      <c r="K1431" s="319" t="s">
        <v>454</v>
      </c>
      <c r="L1431" s="320">
        <v>45666</v>
      </c>
      <c r="M1431" s="319" t="s">
        <v>1983</v>
      </c>
      <c r="N1431" s="319" t="s">
        <v>4493</v>
      </c>
      <c r="O1431" s="320"/>
      <c r="P1431" s="319" t="s">
        <v>4466</v>
      </c>
      <c r="Q1431" s="319" t="s">
        <v>1534</v>
      </c>
      <c r="R1431" s="322">
        <v>210000</v>
      </c>
      <c r="S1431" s="319" t="s">
        <v>89</v>
      </c>
      <c r="T1431" s="321">
        <v>12.97</v>
      </c>
      <c r="U1431" s="319" t="s">
        <v>377</v>
      </c>
      <c r="V1431" s="319" t="s">
        <v>4467</v>
      </c>
      <c r="W1431" s="319" t="s">
        <v>1633</v>
      </c>
      <c r="X1431" s="319" t="s">
        <v>1633</v>
      </c>
      <c r="Y1431" s="319" t="s">
        <v>1633</v>
      </c>
      <c r="Z1431" s="319" t="s">
        <v>1633</v>
      </c>
      <c r="AA1431" s="319" t="s">
        <v>1874</v>
      </c>
      <c r="AB1431" s="319" t="s">
        <v>1633</v>
      </c>
      <c r="AC1431" s="320">
        <v>45666</v>
      </c>
      <c r="AD1431" s="319"/>
      <c r="AE1431" s="319"/>
      <c r="AF1431" s="319" t="s">
        <v>1633</v>
      </c>
      <c r="AG1431" s="319" t="s">
        <v>4480</v>
      </c>
      <c r="AH1431" s="319" t="s">
        <v>4468</v>
      </c>
      <c r="AI1431" s="319" t="s">
        <v>4468</v>
      </c>
      <c r="AJ1431" s="322">
        <v>2</v>
      </c>
      <c r="AK1431" s="319" t="s">
        <v>1709</v>
      </c>
      <c r="AL1431" s="323" t="s">
        <v>1877</v>
      </c>
      <c r="AM1431" s="319" t="s">
        <v>1633</v>
      </c>
      <c r="AN1431" s="319" t="s">
        <v>1633</v>
      </c>
      <c r="AO1431" s="319" t="s">
        <v>1633</v>
      </c>
      <c r="AP1431" s="183" t="s">
        <v>1880</v>
      </c>
      <c r="AQ1431" s="319" t="s">
        <v>1633</v>
      </c>
      <c r="AR1431" s="183" t="s">
        <v>1881</v>
      </c>
      <c r="AS1431" s="183" t="s">
        <v>1641</v>
      </c>
      <c r="AT1431" s="183" t="s">
        <v>1817</v>
      </c>
      <c r="AU1431" s="183" t="s">
        <v>1817</v>
      </c>
      <c r="AV1431" s="324">
        <f t="shared" si="45"/>
        <v>210000</v>
      </c>
    </row>
    <row r="1432" spans="1:48" x14ac:dyDescent="0.25">
      <c r="A1432" s="319" t="s">
        <v>1867</v>
      </c>
      <c r="B1432" s="319" t="s">
        <v>1810</v>
      </c>
      <c r="C1432" s="319" t="s">
        <v>1868</v>
      </c>
      <c r="D1432" s="319" t="s">
        <v>1888</v>
      </c>
      <c r="E1432" s="320">
        <v>45685</v>
      </c>
      <c r="F1432" s="319" t="s">
        <v>1633</v>
      </c>
      <c r="G1432" s="319" t="s">
        <v>1633</v>
      </c>
      <c r="H1432" s="319" t="s">
        <v>3240</v>
      </c>
      <c r="I1432" s="319" t="s">
        <v>4494</v>
      </c>
      <c r="J1432" s="319" t="s">
        <v>1633</v>
      </c>
      <c r="K1432" s="319" t="s">
        <v>454</v>
      </c>
      <c r="L1432" s="320">
        <v>45685</v>
      </c>
      <c r="M1432" s="319" t="s">
        <v>3242</v>
      </c>
      <c r="N1432" s="319" t="s">
        <v>4495</v>
      </c>
      <c r="O1432" s="320"/>
      <c r="P1432" s="319" t="s">
        <v>4466</v>
      </c>
      <c r="Q1432" s="319" t="s">
        <v>1534</v>
      </c>
      <c r="R1432" s="322">
        <v>210000</v>
      </c>
      <c r="S1432" s="319" t="s">
        <v>89</v>
      </c>
      <c r="T1432" s="321">
        <v>12.87</v>
      </c>
      <c r="U1432" s="319" t="s">
        <v>377</v>
      </c>
      <c r="V1432" s="319" t="s">
        <v>4467</v>
      </c>
      <c r="W1432" s="319" t="s">
        <v>1633</v>
      </c>
      <c r="X1432" s="319" t="s">
        <v>1633</v>
      </c>
      <c r="Y1432" s="319" t="s">
        <v>1633</v>
      </c>
      <c r="Z1432" s="319" t="s">
        <v>1633</v>
      </c>
      <c r="AA1432" s="319" t="s">
        <v>1874</v>
      </c>
      <c r="AB1432" s="319" t="s">
        <v>1633</v>
      </c>
      <c r="AC1432" s="320">
        <v>45685</v>
      </c>
      <c r="AD1432" s="319"/>
      <c r="AE1432" s="319"/>
      <c r="AF1432" s="319" t="s">
        <v>1633</v>
      </c>
      <c r="AG1432" s="319" t="s">
        <v>4480</v>
      </c>
      <c r="AH1432" s="319" t="s">
        <v>4468</v>
      </c>
      <c r="AI1432" s="319" t="s">
        <v>4468</v>
      </c>
      <c r="AJ1432" s="322">
        <v>2</v>
      </c>
      <c r="AK1432" s="319" t="s">
        <v>1709</v>
      </c>
      <c r="AL1432" s="323" t="s">
        <v>1877</v>
      </c>
      <c r="AM1432" s="319" t="s">
        <v>1633</v>
      </c>
      <c r="AN1432" s="319" t="s">
        <v>1633</v>
      </c>
      <c r="AO1432" s="319" t="s">
        <v>1633</v>
      </c>
      <c r="AP1432" s="183" t="s">
        <v>1880</v>
      </c>
      <c r="AQ1432" s="319" t="s">
        <v>1633</v>
      </c>
      <c r="AR1432" s="183" t="s">
        <v>1881</v>
      </c>
      <c r="AS1432" s="183" t="s">
        <v>1641</v>
      </c>
      <c r="AT1432" s="183" t="s">
        <v>1817</v>
      </c>
      <c r="AU1432" s="183" t="s">
        <v>1817</v>
      </c>
      <c r="AV1432" s="324">
        <f t="shared" si="45"/>
        <v>210000</v>
      </c>
    </row>
    <row r="1433" spans="1:48" x14ac:dyDescent="0.25">
      <c r="A1433" s="319" t="s">
        <v>1867</v>
      </c>
      <c r="B1433" s="319" t="s">
        <v>1810</v>
      </c>
      <c r="C1433" s="319" t="s">
        <v>1868</v>
      </c>
      <c r="D1433" s="319" t="s">
        <v>1869</v>
      </c>
      <c r="E1433" s="320">
        <v>45682</v>
      </c>
      <c r="F1433" s="319" t="s">
        <v>4496</v>
      </c>
      <c r="G1433" s="319" t="s">
        <v>1633</v>
      </c>
      <c r="H1433" s="319" t="s">
        <v>3295</v>
      </c>
      <c r="I1433" s="319" t="s">
        <v>4497</v>
      </c>
      <c r="J1433" s="319" t="s">
        <v>1633</v>
      </c>
      <c r="K1433" s="319" t="s">
        <v>1635</v>
      </c>
      <c r="L1433" s="320">
        <v>45682</v>
      </c>
      <c r="M1433" s="319" t="s">
        <v>2038</v>
      </c>
      <c r="N1433" s="319" t="s">
        <v>1633</v>
      </c>
      <c r="O1433" s="320"/>
      <c r="P1433" s="319" t="s">
        <v>4466</v>
      </c>
      <c r="Q1433" s="319" t="s">
        <v>89</v>
      </c>
      <c r="R1433" s="321">
        <v>12.53</v>
      </c>
      <c r="S1433" s="319" t="s">
        <v>89</v>
      </c>
      <c r="T1433" s="321">
        <v>12.53</v>
      </c>
      <c r="U1433" s="319" t="s">
        <v>377</v>
      </c>
      <c r="V1433" s="319" t="s">
        <v>4467</v>
      </c>
      <c r="W1433" s="319" t="s">
        <v>1633</v>
      </c>
      <c r="X1433" s="319" t="s">
        <v>1633</v>
      </c>
      <c r="Y1433" s="319" t="s">
        <v>1633</v>
      </c>
      <c r="Z1433" s="319" t="s">
        <v>1633</v>
      </c>
      <c r="AA1433" s="319" t="s">
        <v>1874</v>
      </c>
      <c r="AB1433" s="319" t="s">
        <v>1633</v>
      </c>
      <c r="AC1433" s="320">
        <v>45682</v>
      </c>
      <c r="AD1433" s="319"/>
      <c r="AE1433" s="319"/>
      <c r="AF1433" s="319" t="s">
        <v>1633</v>
      </c>
      <c r="AG1433" s="319" t="s">
        <v>1633</v>
      </c>
      <c r="AH1433" s="319" t="s">
        <v>4468</v>
      </c>
      <c r="AI1433" s="319" t="s">
        <v>4468</v>
      </c>
      <c r="AJ1433" s="322">
        <v>8</v>
      </c>
      <c r="AK1433" s="319" t="s">
        <v>1980</v>
      </c>
      <c r="AL1433" s="323" t="s">
        <v>1877</v>
      </c>
      <c r="AM1433" s="319" t="s">
        <v>4000</v>
      </c>
      <c r="AN1433" s="319" t="s">
        <v>4001</v>
      </c>
      <c r="AO1433" s="319" t="s">
        <v>1633</v>
      </c>
      <c r="AP1433" s="183" t="s">
        <v>1880</v>
      </c>
      <c r="AQ1433" s="319" t="s">
        <v>1633</v>
      </c>
      <c r="AR1433" s="183" t="s">
        <v>1881</v>
      </c>
      <c r="AS1433" s="183" t="s">
        <v>1634</v>
      </c>
      <c r="AT1433" s="183" t="s">
        <v>1817</v>
      </c>
      <c r="AU1433" s="183" t="s">
        <v>1817</v>
      </c>
      <c r="AV1433" s="324">
        <f t="shared" si="45"/>
        <v>206745</v>
      </c>
    </row>
    <row r="1434" spans="1:48" x14ac:dyDescent="0.25">
      <c r="A1434" s="319" t="s">
        <v>1867</v>
      </c>
      <c r="B1434" s="319" t="s">
        <v>1810</v>
      </c>
      <c r="C1434" s="319" t="s">
        <v>1868</v>
      </c>
      <c r="D1434" s="319" t="s">
        <v>1888</v>
      </c>
      <c r="E1434" s="320">
        <v>45688</v>
      </c>
      <c r="F1434" s="319" t="s">
        <v>1633</v>
      </c>
      <c r="G1434" s="319" t="s">
        <v>1633</v>
      </c>
      <c r="H1434" s="319" t="s">
        <v>3240</v>
      </c>
      <c r="I1434" s="319" t="s">
        <v>4498</v>
      </c>
      <c r="J1434" s="319" t="s">
        <v>1633</v>
      </c>
      <c r="K1434" s="319" t="s">
        <v>454</v>
      </c>
      <c r="L1434" s="320">
        <v>45688</v>
      </c>
      <c r="M1434" s="319" t="s">
        <v>1920</v>
      </c>
      <c r="N1434" s="319" t="s">
        <v>4499</v>
      </c>
      <c r="O1434" s="320"/>
      <c r="P1434" s="319" t="s">
        <v>4466</v>
      </c>
      <c r="Q1434" s="319" t="s">
        <v>1534</v>
      </c>
      <c r="R1434" s="322">
        <v>190944</v>
      </c>
      <c r="S1434" s="319" t="s">
        <v>89</v>
      </c>
      <c r="T1434" s="321">
        <v>11.67</v>
      </c>
      <c r="U1434" s="319" t="s">
        <v>377</v>
      </c>
      <c r="V1434" s="319" t="s">
        <v>4467</v>
      </c>
      <c r="W1434" s="319" t="s">
        <v>1633</v>
      </c>
      <c r="X1434" s="319" t="s">
        <v>1633</v>
      </c>
      <c r="Y1434" s="319" t="s">
        <v>1633</v>
      </c>
      <c r="Z1434" s="319" t="s">
        <v>1633</v>
      </c>
      <c r="AA1434" s="319" t="s">
        <v>1874</v>
      </c>
      <c r="AB1434" s="319" t="s">
        <v>1633</v>
      </c>
      <c r="AC1434" s="320">
        <v>45688</v>
      </c>
      <c r="AD1434" s="319"/>
      <c r="AE1434" s="319"/>
      <c r="AF1434" s="319" t="s">
        <v>1633</v>
      </c>
      <c r="AG1434" s="319" t="s">
        <v>4500</v>
      </c>
      <c r="AH1434" s="319" t="s">
        <v>4468</v>
      </c>
      <c r="AI1434" s="319" t="s">
        <v>4468</v>
      </c>
      <c r="AJ1434" s="322">
        <v>3</v>
      </c>
      <c r="AK1434" s="319" t="s">
        <v>2432</v>
      </c>
      <c r="AL1434" s="323" t="s">
        <v>1877</v>
      </c>
      <c r="AM1434" s="319" t="s">
        <v>1633</v>
      </c>
      <c r="AN1434" s="319" t="s">
        <v>1633</v>
      </c>
      <c r="AO1434" s="319" t="s">
        <v>1633</v>
      </c>
      <c r="AP1434" s="183" t="s">
        <v>1880</v>
      </c>
      <c r="AQ1434" s="319" t="s">
        <v>1633</v>
      </c>
      <c r="AR1434" s="183" t="s">
        <v>1881</v>
      </c>
      <c r="AS1434" s="183" t="s">
        <v>1641</v>
      </c>
      <c r="AT1434" s="183" t="s">
        <v>1817</v>
      </c>
      <c r="AU1434" s="183" t="s">
        <v>1817</v>
      </c>
      <c r="AV1434" s="324">
        <f t="shared" si="45"/>
        <v>190944</v>
      </c>
    </row>
    <row r="1435" spans="1:48" x14ac:dyDescent="0.25">
      <c r="A1435" s="319" t="s">
        <v>1867</v>
      </c>
      <c r="B1435" s="319" t="s">
        <v>1810</v>
      </c>
      <c r="C1435" s="319" t="s">
        <v>1868</v>
      </c>
      <c r="D1435" s="319" t="s">
        <v>1869</v>
      </c>
      <c r="E1435" s="320">
        <v>45663</v>
      </c>
      <c r="F1435" s="319" t="s">
        <v>4501</v>
      </c>
      <c r="G1435" s="319" t="s">
        <v>1633</v>
      </c>
      <c r="H1435" s="319" t="s">
        <v>3295</v>
      </c>
      <c r="I1435" s="319" t="s">
        <v>4487</v>
      </c>
      <c r="J1435" s="319" t="s">
        <v>1633</v>
      </c>
      <c r="K1435" s="319" t="s">
        <v>1635</v>
      </c>
      <c r="L1435" s="320">
        <v>45663</v>
      </c>
      <c r="M1435" s="319" t="s">
        <v>1906</v>
      </c>
      <c r="N1435" s="319" t="s">
        <v>1633</v>
      </c>
      <c r="O1435" s="320"/>
      <c r="P1435" s="319" t="s">
        <v>4466</v>
      </c>
      <c r="Q1435" s="319" t="s">
        <v>89</v>
      </c>
      <c r="R1435" s="321">
        <v>8.08</v>
      </c>
      <c r="S1435" s="319" t="s">
        <v>89</v>
      </c>
      <c r="T1435" s="321">
        <v>8.08</v>
      </c>
      <c r="U1435" s="319" t="s">
        <v>377</v>
      </c>
      <c r="V1435" s="319" t="s">
        <v>4467</v>
      </c>
      <c r="W1435" s="319" t="s">
        <v>1633</v>
      </c>
      <c r="X1435" s="319" t="s">
        <v>1633</v>
      </c>
      <c r="Y1435" s="319" t="s">
        <v>1633</v>
      </c>
      <c r="Z1435" s="319" t="s">
        <v>1633</v>
      </c>
      <c r="AA1435" s="319" t="s">
        <v>1874</v>
      </c>
      <c r="AB1435" s="319" t="s">
        <v>1633</v>
      </c>
      <c r="AC1435" s="320">
        <v>45663</v>
      </c>
      <c r="AD1435" s="319"/>
      <c r="AE1435" s="319"/>
      <c r="AF1435" s="319" t="s">
        <v>1633</v>
      </c>
      <c r="AG1435" s="319" t="s">
        <v>1633</v>
      </c>
      <c r="AH1435" s="319" t="s">
        <v>4468</v>
      </c>
      <c r="AI1435" s="319" t="s">
        <v>4468</v>
      </c>
      <c r="AJ1435" s="322">
        <v>4</v>
      </c>
      <c r="AK1435" s="319" t="s">
        <v>1980</v>
      </c>
      <c r="AL1435" s="323" t="s">
        <v>1877</v>
      </c>
      <c r="AM1435" s="319" t="s">
        <v>4502</v>
      </c>
      <c r="AN1435" s="319" t="s">
        <v>4503</v>
      </c>
      <c r="AO1435" s="319" t="s">
        <v>1633</v>
      </c>
      <c r="AP1435" s="183" t="s">
        <v>1880</v>
      </c>
      <c r="AQ1435" s="319" t="s">
        <v>1633</v>
      </c>
      <c r="AR1435" s="183" t="s">
        <v>1881</v>
      </c>
      <c r="AS1435" s="183" t="s">
        <v>1634</v>
      </c>
      <c r="AT1435" s="183" t="s">
        <v>1817</v>
      </c>
      <c r="AU1435" s="183" t="s">
        <v>1817</v>
      </c>
      <c r="AV1435" s="324">
        <f t="shared" si="45"/>
        <v>133320</v>
      </c>
    </row>
    <row r="1436" spans="1:48" x14ac:dyDescent="0.25">
      <c r="A1436" s="319" t="s">
        <v>1867</v>
      </c>
      <c r="B1436" s="319" t="s">
        <v>1810</v>
      </c>
      <c r="C1436" s="319" t="s">
        <v>1868</v>
      </c>
      <c r="D1436" s="319" t="s">
        <v>1869</v>
      </c>
      <c r="E1436" s="320">
        <v>45682</v>
      </c>
      <c r="F1436" s="319" t="s">
        <v>4504</v>
      </c>
      <c r="G1436" s="319" t="s">
        <v>1633</v>
      </c>
      <c r="H1436" s="319" t="s">
        <v>3295</v>
      </c>
      <c r="I1436" s="319" t="s">
        <v>4497</v>
      </c>
      <c r="J1436" s="319" t="s">
        <v>1633</v>
      </c>
      <c r="K1436" s="319" t="s">
        <v>1635</v>
      </c>
      <c r="L1436" s="320">
        <v>45682</v>
      </c>
      <c r="M1436" s="319" t="s">
        <v>2038</v>
      </c>
      <c r="N1436" s="319" t="s">
        <v>1633</v>
      </c>
      <c r="O1436" s="320"/>
      <c r="P1436" s="319" t="s">
        <v>4466</v>
      </c>
      <c r="Q1436" s="319" t="s">
        <v>89</v>
      </c>
      <c r="R1436" s="321">
        <v>6.91</v>
      </c>
      <c r="S1436" s="319" t="s">
        <v>89</v>
      </c>
      <c r="T1436" s="321">
        <v>6.91</v>
      </c>
      <c r="U1436" s="319" t="s">
        <v>377</v>
      </c>
      <c r="V1436" s="319" t="s">
        <v>4467</v>
      </c>
      <c r="W1436" s="319" t="s">
        <v>1633</v>
      </c>
      <c r="X1436" s="319" t="s">
        <v>1633</v>
      </c>
      <c r="Y1436" s="319" t="s">
        <v>1633</v>
      </c>
      <c r="Z1436" s="319" t="s">
        <v>1633</v>
      </c>
      <c r="AA1436" s="319" t="s">
        <v>1874</v>
      </c>
      <c r="AB1436" s="319" t="s">
        <v>1633</v>
      </c>
      <c r="AC1436" s="320">
        <v>45682</v>
      </c>
      <c r="AD1436" s="319"/>
      <c r="AE1436" s="319"/>
      <c r="AF1436" s="319" t="s">
        <v>1633</v>
      </c>
      <c r="AG1436" s="319" t="s">
        <v>1633</v>
      </c>
      <c r="AH1436" s="319" t="s">
        <v>4468</v>
      </c>
      <c r="AI1436" s="319" t="s">
        <v>4468</v>
      </c>
      <c r="AJ1436" s="322">
        <v>20</v>
      </c>
      <c r="AK1436" s="319" t="s">
        <v>1980</v>
      </c>
      <c r="AL1436" s="323" t="s">
        <v>1877</v>
      </c>
      <c r="AM1436" s="319" t="s">
        <v>2128</v>
      </c>
      <c r="AN1436" s="319" t="s">
        <v>2129</v>
      </c>
      <c r="AO1436" s="319" t="s">
        <v>1633</v>
      </c>
      <c r="AP1436" s="183" t="s">
        <v>1880</v>
      </c>
      <c r="AQ1436" s="319" t="s">
        <v>1633</v>
      </c>
      <c r="AR1436" s="183" t="s">
        <v>1881</v>
      </c>
      <c r="AS1436" s="183" t="s">
        <v>1634</v>
      </c>
      <c r="AT1436" s="183" t="s">
        <v>1817</v>
      </c>
      <c r="AU1436" s="183" t="s">
        <v>1817</v>
      </c>
      <c r="AV1436" s="324">
        <f t="shared" si="45"/>
        <v>114015</v>
      </c>
    </row>
    <row r="1437" spans="1:48" x14ac:dyDescent="0.25">
      <c r="A1437" s="319" t="s">
        <v>1867</v>
      </c>
      <c r="B1437" s="319" t="s">
        <v>1810</v>
      </c>
      <c r="C1437" s="319" t="s">
        <v>1868</v>
      </c>
      <c r="D1437" s="319" t="s">
        <v>1869</v>
      </c>
      <c r="E1437" s="320">
        <v>45682</v>
      </c>
      <c r="F1437" s="319" t="s">
        <v>4505</v>
      </c>
      <c r="G1437" s="319" t="s">
        <v>1633</v>
      </c>
      <c r="H1437" s="319" t="s">
        <v>3295</v>
      </c>
      <c r="I1437" s="319" t="s">
        <v>4497</v>
      </c>
      <c r="J1437" s="319" t="s">
        <v>1633</v>
      </c>
      <c r="K1437" s="319" t="s">
        <v>1635</v>
      </c>
      <c r="L1437" s="320">
        <v>45682</v>
      </c>
      <c r="M1437" s="319" t="s">
        <v>2038</v>
      </c>
      <c r="N1437" s="319" t="s">
        <v>1633</v>
      </c>
      <c r="O1437" s="320"/>
      <c r="P1437" s="319" t="s">
        <v>4466</v>
      </c>
      <c r="Q1437" s="319" t="s">
        <v>89</v>
      </c>
      <c r="R1437" s="321">
        <v>4.91</v>
      </c>
      <c r="S1437" s="319" t="s">
        <v>89</v>
      </c>
      <c r="T1437" s="321">
        <v>4.91</v>
      </c>
      <c r="U1437" s="319" t="s">
        <v>377</v>
      </c>
      <c r="V1437" s="319" t="s">
        <v>4467</v>
      </c>
      <c r="W1437" s="319" t="s">
        <v>1633</v>
      </c>
      <c r="X1437" s="319" t="s">
        <v>1633</v>
      </c>
      <c r="Y1437" s="319" t="s">
        <v>1633</v>
      </c>
      <c r="Z1437" s="319" t="s">
        <v>1633</v>
      </c>
      <c r="AA1437" s="319" t="s">
        <v>1874</v>
      </c>
      <c r="AB1437" s="319" t="s">
        <v>1633</v>
      </c>
      <c r="AC1437" s="320">
        <v>45682</v>
      </c>
      <c r="AD1437" s="319"/>
      <c r="AE1437" s="319"/>
      <c r="AF1437" s="319" t="s">
        <v>1633</v>
      </c>
      <c r="AG1437" s="319" t="s">
        <v>1633</v>
      </c>
      <c r="AH1437" s="319" t="s">
        <v>4468</v>
      </c>
      <c r="AI1437" s="319" t="s">
        <v>4468</v>
      </c>
      <c r="AJ1437" s="322">
        <v>10</v>
      </c>
      <c r="AK1437" s="319" t="s">
        <v>1709</v>
      </c>
      <c r="AL1437" s="323" t="s">
        <v>1877</v>
      </c>
      <c r="AM1437" s="319" t="s">
        <v>2098</v>
      </c>
      <c r="AN1437" s="319" t="s">
        <v>2099</v>
      </c>
      <c r="AO1437" s="319" t="s">
        <v>1633</v>
      </c>
      <c r="AP1437" s="183" t="s">
        <v>1880</v>
      </c>
      <c r="AQ1437" s="319" t="s">
        <v>1633</v>
      </c>
      <c r="AR1437" s="183" t="s">
        <v>1881</v>
      </c>
      <c r="AS1437" s="183" t="s">
        <v>1634</v>
      </c>
      <c r="AT1437" s="183" t="s">
        <v>1817</v>
      </c>
      <c r="AU1437" s="183" t="s">
        <v>1817</v>
      </c>
      <c r="AV1437" s="324">
        <f t="shared" si="45"/>
        <v>81015</v>
      </c>
    </row>
    <row r="1438" spans="1:48" x14ac:dyDescent="0.25">
      <c r="A1438" s="319" t="s">
        <v>1867</v>
      </c>
      <c r="B1438" s="319" t="s">
        <v>1810</v>
      </c>
      <c r="C1438" s="319" t="s">
        <v>1868</v>
      </c>
      <c r="D1438" s="319" t="s">
        <v>1888</v>
      </c>
      <c r="E1438" s="320">
        <v>45680</v>
      </c>
      <c r="F1438" s="319" t="s">
        <v>4506</v>
      </c>
      <c r="G1438" s="319" t="s">
        <v>1633</v>
      </c>
      <c r="H1438" s="319" t="s">
        <v>3259</v>
      </c>
      <c r="I1438" s="319" t="s">
        <v>2043</v>
      </c>
      <c r="J1438" s="319" t="s">
        <v>1633</v>
      </c>
      <c r="K1438" s="319" t="s">
        <v>448</v>
      </c>
      <c r="L1438" s="320">
        <v>45680</v>
      </c>
      <c r="M1438" s="319" t="s">
        <v>1912</v>
      </c>
      <c r="N1438" s="319" t="s">
        <v>1958</v>
      </c>
      <c r="O1438" s="320"/>
      <c r="P1438" s="319" t="s">
        <v>4466</v>
      </c>
      <c r="Q1438" s="319" t="s">
        <v>1534</v>
      </c>
      <c r="R1438" s="322">
        <v>74926</v>
      </c>
      <c r="S1438" s="319" t="s">
        <v>89</v>
      </c>
      <c r="T1438" s="321">
        <v>4.59</v>
      </c>
      <c r="U1438" s="319" t="s">
        <v>377</v>
      </c>
      <c r="V1438" s="319" t="s">
        <v>4467</v>
      </c>
      <c r="W1438" s="319" t="s">
        <v>1633</v>
      </c>
      <c r="X1438" s="319" t="s">
        <v>1633</v>
      </c>
      <c r="Y1438" s="319" t="s">
        <v>1633</v>
      </c>
      <c r="Z1438" s="319" t="s">
        <v>1633</v>
      </c>
      <c r="AA1438" s="319" t="s">
        <v>1874</v>
      </c>
      <c r="AB1438" s="319" t="s">
        <v>1633</v>
      </c>
      <c r="AC1438" s="320">
        <v>45680</v>
      </c>
      <c r="AD1438" s="319"/>
      <c r="AE1438" s="319"/>
      <c r="AF1438" s="319" t="s">
        <v>1633</v>
      </c>
      <c r="AG1438" s="319" t="s">
        <v>1959</v>
      </c>
      <c r="AH1438" s="319" t="s">
        <v>4468</v>
      </c>
      <c r="AI1438" s="319" t="s">
        <v>4468</v>
      </c>
      <c r="AJ1438" s="322">
        <v>1</v>
      </c>
      <c r="AK1438" s="319" t="s">
        <v>1960</v>
      </c>
      <c r="AL1438" s="323" t="s">
        <v>1877</v>
      </c>
      <c r="AM1438" s="319" t="s">
        <v>1633</v>
      </c>
      <c r="AN1438" s="319" t="s">
        <v>1633</v>
      </c>
      <c r="AO1438" s="319" t="s">
        <v>1633</v>
      </c>
      <c r="AP1438" s="183" t="s">
        <v>1880</v>
      </c>
      <c r="AQ1438" s="319" t="s">
        <v>1633</v>
      </c>
      <c r="AR1438" s="183" t="s">
        <v>1881</v>
      </c>
      <c r="AS1438" s="183" t="s">
        <v>448</v>
      </c>
      <c r="AT1438" s="183" t="s">
        <v>1817</v>
      </c>
      <c r="AU1438" s="183" t="s">
        <v>1817</v>
      </c>
      <c r="AV1438" s="324">
        <f t="shared" si="45"/>
        <v>74926</v>
      </c>
    </row>
    <row r="1439" spans="1:48" x14ac:dyDescent="0.25">
      <c r="A1439" s="319" t="s">
        <v>1867</v>
      </c>
      <c r="B1439" s="319" t="s">
        <v>1810</v>
      </c>
      <c r="C1439" s="319" t="s">
        <v>1868</v>
      </c>
      <c r="D1439" s="319" t="s">
        <v>1869</v>
      </c>
      <c r="E1439" s="320">
        <v>45680</v>
      </c>
      <c r="F1439" s="319" t="s">
        <v>4507</v>
      </c>
      <c r="G1439" s="319" t="s">
        <v>1633</v>
      </c>
      <c r="H1439" s="319" t="s">
        <v>3295</v>
      </c>
      <c r="I1439" s="319" t="s">
        <v>4489</v>
      </c>
      <c r="J1439" s="319" t="s">
        <v>1633</v>
      </c>
      <c r="K1439" s="319" t="s">
        <v>1635</v>
      </c>
      <c r="L1439" s="320">
        <v>45680</v>
      </c>
      <c r="M1439" s="319" t="s">
        <v>1912</v>
      </c>
      <c r="N1439" s="319" t="s">
        <v>1633</v>
      </c>
      <c r="O1439" s="320"/>
      <c r="P1439" s="319" t="s">
        <v>4466</v>
      </c>
      <c r="Q1439" s="319" t="s">
        <v>89</v>
      </c>
      <c r="R1439" s="321">
        <v>4.5999999999999996</v>
      </c>
      <c r="S1439" s="319" t="s">
        <v>89</v>
      </c>
      <c r="T1439" s="321">
        <v>4.5999999999999996</v>
      </c>
      <c r="U1439" s="319" t="s">
        <v>377</v>
      </c>
      <c r="V1439" s="319" t="s">
        <v>4467</v>
      </c>
      <c r="W1439" s="319" t="s">
        <v>1633</v>
      </c>
      <c r="X1439" s="319" t="s">
        <v>1633</v>
      </c>
      <c r="Y1439" s="319" t="s">
        <v>1633</v>
      </c>
      <c r="Z1439" s="319" t="s">
        <v>1633</v>
      </c>
      <c r="AA1439" s="319" t="s">
        <v>1874</v>
      </c>
      <c r="AB1439" s="319" t="s">
        <v>1633</v>
      </c>
      <c r="AC1439" s="320">
        <v>45680</v>
      </c>
      <c r="AD1439" s="319"/>
      <c r="AE1439" s="319"/>
      <c r="AF1439" s="319" t="s">
        <v>1633</v>
      </c>
      <c r="AG1439" s="319" t="s">
        <v>1633</v>
      </c>
      <c r="AH1439" s="319" t="s">
        <v>4468</v>
      </c>
      <c r="AI1439" s="319" t="s">
        <v>4468</v>
      </c>
      <c r="AJ1439" s="322">
        <v>2</v>
      </c>
      <c r="AK1439" s="319" t="s">
        <v>2039</v>
      </c>
      <c r="AL1439" s="323" t="s">
        <v>1877</v>
      </c>
      <c r="AM1439" s="319" t="s">
        <v>4508</v>
      </c>
      <c r="AN1439" s="319" t="s">
        <v>4509</v>
      </c>
      <c r="AO1439" s="319" t="s">
        <v>1633</v>
      </c>
      <c r="AP1439" s="183" t="s">
        <v>1880</v>
      </c>
      <c r="AQ1439" s="319" t="s">
        <v>1633</v>
      </c>
      <c r="AR1439" s="183" t="s">
        <v>1881</v>
      </c>
      <c r="AS1439" s="183" t="s">
        <v>1634</v>
      </c>
      <c r="AT1439" s="183" t="s">
        <v>1817</v>
      </c>
      <c r="AU1439" s="183" t="s">
        <v>1817</v>
      </c>
      <c r="AV1439" s="324">
        <f t="shared" si="45"/>
        <v>75900</v>
      </c>
    </row>
    <row r="1440" spans="1:48" x14ac:dyDescent="0.25">
      <c r="A1440" s="319" t="s">
        <v>1867</v>
      </c>
      <c r="B1440" s="319" t="s">
        <v>1810</v>
      </c>
      <c r="C1440" s="319" t="s">
        <v>1868</v>
      </c>
      <c r="D1440" s="319" t="s">
        <v>1869</v>
      </c>
      <c r="E1440" s="320">
        <v>45682</v>
      </c>
      <c r="F1440" s="319" t="s">
        <v>4510</v>
      </c>
      <c r="G1440" s="319" t="s">
        <v>1633</v>
      </c>
      <c r="H1440" s="319" t="s">
        <v>3295</v>
      </c>
      <c r="I1440" s="319" t="s">
        <v>4497</v>
      </c>
      <c r="J1440" s="319" t="s">
        <v>1633</v>
      </c>
      <c r="K1440" s="319" t="s">
        <v>1635</v>
      </c>
      <c r="L1440" s="320">
        <v>45682</v>
      </c>
      <c r="M1440" s="319" t="s">
        <v>2038</v>
      </c>
      <c r="N1440" s="319" t="s">
        <v>1633</v>
      </c>
      <c r="O1440" s="320"/>
      <c r="P1440" s="319" t="s">
        <v>4466</v>
      </c>
      <c r="Q1440" s="319" t="s">
        <v>89</v>
      </c>
      <c r="R1440" s="321">
        <v>2.89</v>
      </c>
      <c r="S1440" s="319" t="s">
        <v>89</v>
      </c>
      <c r="T1440" s="321">
        <v>2.89</v>
      </c>
      <c r="U1440" s="319" t="s">
        <v>377</v>
      </c>
      <c r="V1440" s="319" t="s">
        <v>4467</v>
      </c>
      <c r="W1440" s="319" t="s">
        <v>1633</v>
      </c>
      <c r="X1440" s="319" t="s">
        <v>1633</v>
      </c>
      <c r="Y1440" s="319" t="s">
        <v>1633</v>
      </c>
      <c r="Z1440" s="319" t="s">
        <v>1633</v>
      </c>
      <c r="AA1440" s="319" t="s">
        <v>1874</v>
      </c>
      <c r="AB1440" s="319" t="s">
        <v>1633</v>
      </c>
      <c r="AC1440" s="320">
        <v>45682</v>
      </c>
      <c r="AD1440" s="319"/>
      <c r="AE1440" s="319"/>
      <c r="AF1440" s="319" t="s">
        <v>1633</v>
      </c>
      <c r="AG1440" s="319" t="s">
        <v>1633</v>
      </c>
      <c r="AH1440" s="319" t="s">
        <v>4468</v>
      </c>
      <c r="AI1440" s="319" t="s">
        <v>4468</v>
      </c>
      <c r="AJ1440" s="322">
        <v>5</v>
      </c>
      <c r="AK1440" s="319" t="s">
        <v>1709</v>
      </c>
      <c r="AL1440" s="323" t="s">
        <v>1877</v>
      </c>
      <c r="AM1440" s="319" t="s">
        <v>2030</v>
      </c>
      <c r="AN1440" s="319" t="s">
        <v>2031</v>
      </c>
      <c r="AO1440" s="319" t="s">
        <v>1633</v>
      </c>
      <c r="AP1440" s="183" t="s">
        <v>1880</v>
      </c>
      <c r="AQ1440" s="319" t="s">
        <v>1633</v>
      </c>
      <c r="AR1440" s="183" t="s">
        <v>1881</v>
      </c>
      <c r="AS1440" s="183" t="s">
        <v>1634</v>
      </c>
      <c r="AT1440" s="183" t="s">
        <v>1817</v>
      </c>
      <c r="AU1440" s="183" t="s">
        <v>1817</v>
      </c>
      <c r="AV1440" s="324">
        <f t="shared" si="45"/>
        <v>47685</v>
      </c>
    </row>
    <row r="1441" spans="1:48" x14ac:dyDescent="0.25">
      <c r="A1441" s="319" t="s">
        <v>1867</v>
      </c>
      <c r="B1441" s="319" t="s">
        <v>1810</v>
      </c>
      <c r="C1441" s="319" t="s">
        <v>1868</v>
      </c>
      <c r="D1441" s="319" t="s">
        <v>1869</v>
      </c>
      <c r="E1441" s="320">
        <v>45680</v>
      </c>
      <c r="F1441" s="319" t="s">
        <v>4511</v>
      </c>
      <c r="G1441" s="319" t="s">
        <v>1633</v>
      </c>
      <c r="H1441" s="319" t="s">
        <v>3295</v>
      </c>
      <c r="I1441" s="319" t="s">
        <v>4512</v>
      </c>
      <c r="J1441" s="319" t="s">
        <v>1633</v>
      </c>
      <c r="K1441" s="319" t="s">
        <v>1635</v>
      </c>
      <c r="L1441" s="320">
        <v>45680</v>
      </c>
      <c r="M1441" s="319" t="s">
        <v>1912</v>
      </c>
      <c r="N1441" s="319" t="s">
        <v>1633</v>
      </c>
      <c r="O1441" s="320"/>
      <c r="P1441" s="319" t="s">
        <v>4466</v>
      </c>
      <c r="Q1441" s="319" t="s">
        <v>89</v>
      </c>
      <c r="R1441" s="321">
        <v>1.94</v>
      </c>
      <c r="S1441" s="319" t="s">
        <v>89</v>
      </c>
      <c r="T1441" s="321">
        <v>1.94</v>
      </c>
      <c r="U1441" s="319" t="s">
        <v>377</v>
      </c>
      <c r="V1441" s="319" t="s">
        <v>4467</v>
      </c>
      <c r="W1441" s="319" t="s">
        <v>1633</v>
      </c>
      <c r="X1441" s="319" t="s">
        <v>1633</v>
      </c>
      <c r="Y1441" s="319" t="s">
        <v>1633</v>
      </c>
      <c r="Z1441" s="319" t="s">
        <v>1633</v>
      </c>
      <c r="AA1441" s="319" t="s">
        <v>1874</v>
      </c>
      <c r="AB1441" s="319" t="s">
        <v>1633</v>
      </c>
      <c r="AC1441" s="320">
        <v>45680</v>
      </c>
      <c r="AD1441" s="319"/>
      <c r="AE1441" s="319"/>
      <c r="AF1441" s="319" t="s">
        <v>1633</v>
      </c>
      <c r="AG1441" s="319" t="s">
        <v>1633</v>
      </c>
      <c r="AH1441" s="319" t="s">
        <v>4468</v>
      </c>
      <c r="AI1441" s="319" t="s">
        <v>4468</v>
      </c>
      <c r="AJ1441" s="322">
        <v>5</v>
      </c>
      <c r="AK1441" s="319" t="s">
        <v>1709</v>
      </c>
      <c r="AL1441" s="323" t="s">
        <v>1877</v>
      </c>
      <c r="AM1441" s="319" t="s">
        <v>2144</v>
      </c>
      <c r="AN1441" s="319" t="s">
        <v>2145</v>
      </c>
      <c r="AO1441" s="319" t="s">
        <v>1633</v>
      </c>
      <c r="AP1441" s="183" t="s">
        <v>1880</v>
      </c>
      <c r="AQ1441" s="319" t="s">
        <v>1633</v>
      </c>
      <c r="AR1441" s="183" t="s">
        <v>1881</v>
      </c>
      <c r="AS1441" s="183" t="s">
        <v>1634</v>
      </c>
      <c r="AT1441" s="183" t="s">
        <v>1817</v>
      </c>
      <c r="AU1441" s="183" t="s">
        <v>1817</v>
      </c>
      <c r="AV1441" s="324">
        <f t="shared" si="45"/>
        <v>32010</v>
      </c>
    </row>
    <row r="1442" spans="1:48" x14ac:dyDescent="0.25">
      <c r="A1442" s="319" t="s">
        <v>1867</v>
      </c>
      <c r="B1442" s="319" t="s">
        <v>1810</v>
      </c>
      <c r="C1442" s="319" t="s">
        <v>1868</v>
      </c>
      <c r="D1442" s="319" t="s">
        <v>1869</v>
      </c>
      <c r="E1442" s="320">
        <v>45670</v>
      </c>
      <c r="F1442" s="319" t="s">
        <v>4513</v>
      </c>
      <c r="G1442" s="319" t="s">
        <v>1633</v>
      </c>
      <c r="H1442" s="319" t="s">
        <v>3295</v>
      </c>
      <c r="I1442" s="319" t="s">
        <v>4514</v>
      </c>
      <c r="J1442" s="319" t="s">
        <v>1633</v>
      </c>
      <c r="K1442" s="319" t="s">
        <v>1635</v>
      </c>
      <c r="L1442" s="320">
        <v>45670</v>
      </c>
      <c r="M1442" s="319" t="s">
        <v>1963</v>
      </c>
      <c r="N1442" s="319" t="s">
        <v>1633</v>
      </c>
      <c r="O1442" s="320"/>
      <c r="P1442" s="319" t="s">
        <v>4466</v>
      </c>
      <c r="Q1442" s="319" t="s">
        <v>89</v>
      </c>
      <c r="R1442" s="321">
        <v>1.27</v>
      </c>
      <c r="S1442" s="319" t="s">
        <v>89</v>
      </c>
      <c r="T1442" s="321">
        <v>1.27</v>
      </c>
      <c r="U1442" s="319" t="s">
        <v>377</v>
      </c>
      <c r="V1442" s="319" t="s">
        <v>4467</v>
      </c>
      <c r="W1442" s="319" t="s">
        <v>1633</v>
      </c>
      <c r="X1442" s="319" t="s">
        <v>1633</v>
      </c>
      <c r="Y1442" s="319" t="s">
        <v>1633</v>
      </c>
      <c r="Z1442" s="319" t="s">
        <v>1633</v>
      </c>
      <c r="AA1442" s="319" t="s">
        <v>1874</v>
      </c>
      <c r="AB1442" s="319" t="s">
        <v>1633</v>
      </c>
      <c r="AC1442" s="320">
        <v>45670</v>
      </c>
      <c r="AD1442" s="319"/>
      <c r="AE1442" s="319"/>
      <c r="AF1442" s="319" t="s">
        <v>1633</v>
      </c>
      <c r="AG1442" s="319" t="s">
        <v>1633</v>
      </c>
      <c r="AH1442" s="319" t="s">
        <v>4468</v>
      </c>
      <c r="AI1442" s="319" t="s">
        <v>4468</v>
      </c>
      <c r="AJ1442" s="322">
        <v>2</v>
      </c>
      <c r="AK1442" s="319" t="s">
        <v>1709</v>
      </c>
      <c r="AL1442" s="323" t="s">
        <v>1877</v>
      </c>
      <c r="AM1442" s="319" t="s">
        <v>4515</v>
      </c>
      <c r="AN1442" s="319" t="s">
        <v>4516</v>
      </c>
      <c r="AO1442" s="319" t="s">
        <v>1633</v>
      </c>
      <c r="AP1442" s="183" t="s">
        <v>1880</v>
      </c>
      <c r="AQ1442" s="319" t="s">
        <v>1633</v>
      </c>
      <c r="AR1442" s="183" t="s">
        <v>1881</v>
      </c>
      <c r="AS1442" s="183" t="s">
        <v>1634</v>
      </c>
      <c r="AT1442" s="183" t="s">
        <v>1817</v>
      </c>
      <c r="AU1442" s="183" t="s">
        <v>1817</v>
      </c>
      <c r="AV1442" s="324">
        <f t="shared" si="45"/>
        <v>20955</v>
      </c>
    </row>
    <row r="1443" spans="1:48" x14ac:dyDescent="0.25">
      <c r="A1443" s="319" t="s">
        <v>1867</v>
      </c>
      <c r="B1443" s="319" t="s">
        <v>1810</v>
      </c>
      <c r="C1443" s="319" t="s">
        <v>1868</v>
      </c>
      <c r="D1443" s="319" t="s">
        <v>1869</v>
      </c>
      <c r="E1443" s="320">
        <v>45663</v>
      </c>
      <c r="F1443" s="319" t="s">
        <v>4486</v>
      </c>
      <c r="G1443" s="319" t="s">
        <v>1633</v>
      </c>
      <c r="H1443" s="319" t="s">
        <v>3295</v>
      </c>
      <c r="I1443" s="319" t="s">
        <v>4487</v>
      </c>
      <c r="J1443" s="319" t="s">
        <v>1633</v>
      </c>
      <c r="K1443" s="319" t="s">
        <v>1635</v>
      </c>
      <c r="L1443" s="320">
        <v>45663</v>
      </c>
      <c r="M1443" s="319" t="s">
        <v>1906</v>
      </c>
      <c r="N1443" s="319" t="s">
        <v>1633</v>
      </c>
      <c r="O1443" s="320"/>
      <c r="P1443" s="319" t="s">
        <v>4466</v>
      </c>
      <c r="Q1443" s="319" t="s">
        <v>89</v>
      </c>
      <c r="R1443" s="321">
        <v>0.75</v>
      </c>
      <c r="S1443" s="319" t="s">
        <v>89</v>
      </c>
      <c r="T1443" s="321">
        <v>0.75</v>
      </c>
      <c r="U1443" s="319" t="s">
        <v>377</v>
      </c>
      <c r="V1443" s="319" t="s">
        <v>4467</v>
      </c>
      <c r="W1443" s="319" t="s">
        <v>1633</v>
      </c>
      <c r="X1443" s="319" t="s">
        <v>1633</v>
      </c>
      <c r="Y1443" s="319" t="s">
        <v>1633</v>
      </c>
      <c r="Z1443" s="319" t="s">
        <v>1633</v>
      </c>
      <c r="AA1443" s="319" t="s">
        <v>1874</v>
      </c>
      <c r="AB1443" s="319" t="s">
        <v>1633</v>
      </c>
      <c r="AC1443" s="320">
        <v>45663</v>
      </c>
      <c r="AD1443" s="319"/>
      <c r="AE1443" s="319"/>
      <c r="AF1443" s="319" t="s">
        <v>1633</v>
      </c>
      <c r="AG1443" s="319" t="s">
        <v>1633</v>
      </c>
      <c r="AH1443" s="319" t="s">
        <v>4468</v>
      </c>
      <c r="AI1443" s="319" t="s">
        <v>4468</v>
      </c>
      <c r="AJ1443" s="322">
        <v>2</v>
      </c>
      <c r="AK1443" s="319" t="s">
        <v>1709</v>
      </c>
      <c r="AL1443" s="323" t="s">
        <v>1877</v>
      </c>
      <c r="AM1443" s="319" t="s">
        <v>2144</v>
      </c>
      <c r="AN1443" s="319" t="s">
        <v>2145</v>
      </c>
      <c r="AO1443" s="319" t="s">
        <v>1633</v>
      </c>
      <c r="AP1443" s="183" t="s">
        <v>1880</v>
      </c>
      <c r="AQ1443" s="319" t="s">
        <v>1633</v>
      </c>
      <c r="AR1443" s="183" t="s">
        <v>1881</v>
      </c>
      <c r="AS1443" s="183" t="s">
        <v>1634</v>
      </c>
      <c r="AT1443" s="183" t="s">
        <v>1817</v>
      </c>
      <c r="AU1443" s="183" t="s">
        <v>1817</v>
      </c>
      <c r="AV1443" s="324">
        <f t="shared" si="45"/>
        <v>12375</v>
      </c>
    </row>
    <row r="1444" spans="1:48" x14ac:dyDescent="0.25">
      <c r="A1444" s="319" t="s">
        <v>1867</v>
      </c>
      <c r="B1444" s="319" t="s">
        <v>1810</v>
      </c>
      <c r="C1444" s="319" t="s">
        <v>1868</v>
      </c>
      <c r="D1444" s="319" t="s">
        <v>1869</v>
      </c>
      <c r="E1444" s="320">
        <v>45663</v>
      </c>
      <c r="F1444" s="319" t="s">
        <v>4486</v>
      </c>
      <c r="G1444" s="319" t="s">
        <v>1633</v>
      </c>
      <c r="H1444" s="319" t="s">
        <v>3295</v>
      </c>
      <c r="I1444" s="319" t="s">
        <v>4487</v>
      </c>
      <c r="J1444" s="319" t="s">
        <v>1633</v>
      </c>
      <c r="K1444" s="319" t="s">
        <v>1635</v>
      </c>
      <c r="L1444" s="320">
        <v>45663</v>
      </c>
      <c r="M1444" s="319" t="s">
        <v>1906</v>
      </c>
      <c r="N1444" s="319" t="s">
        <v>1633</v>
      </c>
      <c r="O1444" s="320"/>
      <c r="P1444" s="319" t="s">
        <v>4466</v>
      </c>
      <c r="Q1444" s="319" t="s">
        <v>89</v>
      </c>
      <c r="R1444" s="321">
        <v>0.59</v>
      </c>
      <c r="S1444" s="319" t="s">
        <v>89</v>
      </c>
      <c r="T1444" s="321">
        <v>0.59</v>
      </c>
      <c r="U1444" s="319" t="s">
        <v>377</v>
      </c>
      <c r="V1444" s="319" t="s">
        <v>4467</v>
      </c>
      <c r="W1444" s="319" t="s">
        <v>1633</v>
      </c>
      <c r="X1444" s="319" t="s">
        <v>1633</v>
      </c>
      <c r="Y1444" s="319" t="s">
        <v>1633</v>
      </c>
      <c r="Z1444" s="319" t="s">
        <v>1633</v>
      </c>
      <c r="AA1444" s="319" t="s">
        <v>1874</v>
      </c>
      <c r="AB1444" s="319" t="s">
        <v>1633</v>
      </c>
      <c r="AC1444" s="320">
        <v>45663</v>
      </c>
      <c r="AD1444" s="319"/>
      <c r="AE1444" s="319"/>
      <c r="AF1444" s="319" t="s">
        <v>1633</v>
      </c>
      <c r="AG1444" s="319" t="s">
        <v>1633</v>
      </c>
      <c r="AH1444" s="319" t="s">
        <v>4468</v>
      </c>
      <c r="AI1444" s="319" t="s">
        <v>4468</v>
      </c>
      <c r="AJ1444" s="322">
        <v>2</v>
      </c>
      <c r="AK1444" s="319" t="s">
        <v>1709</v>
      </c>
      <c r="AL1444" s="323" t="s">
        <v>1877</v>
      </c>
      <c r="AM1444" s="319" t="s">
        <v>3763</v>
      </c>
      <c r="AN1444" s="319" t="s">
        <v>3764</v>
      </c>
      <c r="AO1444" s="319" t="s">
        <v>1633</v>
      </c>
      <c r="AP1444" s="183" t="s">
        <v>1880</v>
      </c>
      <c r="AQ1444" s="319" t="s">
        <v>1633</v>
      </c>
      <c r="AR1444" s="183" t="s">
        <v>1881</v>
      </c>
      <c r="AS1444" s="183" t="s">
        <v>1634</v>
      </c>
      <c r="AT1444" s="183" t="s">
        <v>1817</v>
      </c>
      <c r="AU1444" s="183" t="s">
        <v>1817</v>
      </c>
      <c r="AV1444" s="324">
        <f t="shared" si="45"/>
        <v>9735</v>
      </c>
    </row>
    <row r="1445" spans="1:48" x14ac:dyDescent="0.25">
      <c r="A1445" s="319" t="s">
        <v>1867</v>
      </c>
      <c r="B1445" s="319" t="s">
        <v>1810</v>
      </c>
      <c r="C1445" s="319" t="s">
        <v>1868</v>
      </c>
      <c r="D1445" s="319" t="s">
        <v>2103</v>
      </c>
      <c r="E1445" s="320">
        <v>45688</v>
      </c>
      <c r="F1445" s="319" t="s">
        <v>2104</v>
      </c>
      <c r="G1445" s="319" t="s">
        <v>2105</v>
      </c>
      <c r="H1445" s="319" t="s">
        <v>3259</v>
      </c>
      <c r="I1445" s="319" t="s">
        <v>2106</v>
      </c>
      <c r="J1445" s="319" t="s">
        <v>1633</v>
      </c>
      <c r="K1445" s="319" t="s">
        <v>448</v>
      </c>
      <c r="L1445" s="320">
        <v>45657</v>
      </c>
      <c r="M1445" s="319" t="s">
        <v>1920</v>
      </c>
      <c r="N1445" s="319" t="s">
        <v>1633</v>
      </c>
      <c r="O1445" s="320"/>
      <c r="P1445" s="319" t="s">
        <v>4466</v>
      </c>
      <c r="Q1445" s="319" t="s">
        <v>1534</v>
      </c>
      <c r="R1445" s="322">
        <v>-74926</v>
      </c>
      <c r="S1445" s="319" t="s">
        <v>89</v>
      </c>
      <c r="T1445" s="321">
        <v>-4.6399999999999997</v>
      </c>
      <c r="U1445" s="319" t="s">
        <v>377</v>
      </c>
      <c r="V1445" s="319" t="s">
        <v>4467</v>
      </c>
      <c r="W1445" s="319" t="s">
        <v>2107</v>
      </c>
      <c r="X1445" s="319" t="s">
        <v>1633</v>
      </c>
      <c r="Y1445" s="319" t="s">
        <v>1633</v>
      </c>
      <c r="Z1445" s="319" t="s">
        <v>1633</v>
      </c>
      <c r="AA1445" s="319" t="s">
        <v>1874</v>
      </c>
      <c r="AB1445" s="319" t="s">
        <v>1633</v>
      </c>
      <c r="AC1445" s="320">
        <v>45681</v>
      </c>
      <c r="AD1445" s="319"/>
      <c r="AE1445" s="319"/>
      <c r="AF1445" s="319" t="s">
        <v>1633</v>
      </c>
      <c r="AG1445" s="319" t="s">
        <v>1633</v>
      </c>
      <c r="AH1445" s="319" t="s">
        <v>4468</v>
      </c>
      <c r="AI1445" s="319" t="s">
        <v>4468</v>
      </c>
      <c r="AJ1445" s="325">
        <v>0</v>
      </c>
      <c r="AK1445" s="319" t="s">
        <v>1633</v>
      </c>
      <c r="AL1445" s="319" t="s">
        <v>1633</v>
      </c>
      <c r="AM1445" s="319" t="s">
        <v>1633</v>
      </c>
      <c r="AN1445" s="319" t="s">
        <v>1633</v>
      </c>
      <c r="AO1445" s="319" t="s">
        <v>1633</v>
      </c>
      <c r="AP1445" s="183" t="s">
        <v>1880</v>
      </c>
      <c r="AQ1445" s="319" t="s">
        <v>1633</v>
      </c>
      <c r="AR1445" s="183" t="s">
        <v>1881</v>
      </c>
      <c r="AS1445" s="183" t="s">
        <v>448</v>
      </c>
      <c r="AT1445" s="183" t="s">
        <v>1817</v>
      </c>
      <c r="AU1445" s="183" t="s">
        <v>1817</v>
      </c>
      <c r="AV1445" s="324">
        <f t="shared" si="45"/>
        <v>-74926</v>
      </c>
    </row>
    <row r="1446" spans="1:48" x14ac:dyDescent="0.25">
      <c r="A1446" s="319" t="s">
        <v>1867</v>
      </c>
      <c r="B1446" s="319" t="s">
        <v>1810</v>
      </c>
      <c r="C1446" s="319" t="s">
        <v>1868</v>
      </c>
      <c r="D1446" s="319" t="s">
        <v>1888</v>
      </c>
      <c r="E1446" s="320">
        <v>45666</v>
      </c>
      <c r="F1446" s="319" t="s">
        <v>1633</v>
      </c>
      <c r="G1446" s="319" t="s">
        <v>1633</v>
      </c>
      <c r="H1446" s="319" t="s">
        <v>3240</v>
      </c>
      <c r="I1446" s="319" t="s">
        <v>4517</v>
      </c>
      <c r="J1446" s="319" t="s">
        <v>1633</v>
      </c>
      <c r="K1446" s="319" t="s">
        <v>454</v>
      </c>
      <c r="L1446" s="320">
        <v>45666</v>
      </c>
      <c r="M1446" s="319" t="s">
        <v>1983</v>
      </c>
      <c r="N1446" s="319" t="s">
        <v>4493</v>
      </c>
      <c r="O1446" s="320"/>
      <c r="P1446" s="319" t="s">
        <v>4466</v>
      </c>
      <c r="Q1446" s="319" t="s">
        <v>1534</v>
      </c>
      <c r="R1446" s="322">
        <v>-210000</v>
      </c>
      <c r="S1446" s="319" t="s">
        <v>89</v>
      </c>
      <c r="T1446" s="321">
        <v>-12.97</v>
      </c>
      <c r="U1446" s="319" t="s">
        <v>377</v>
      </c>
      <c r="V1446" s="319" t="s">
        <v>4467</v>
      </c>
      <c r="W1446" s="319" t="s">
        <v>1633</v>
      </c>
      <c r="X1446" s="319" t="s">
        <v>1633</v>
      </c>
      <c r="Y1446" s="319" t="s">
        <v>1633</v>
      </c>
      <c r="Z1446" s="319" t="s">
        <v>1633</v>
      </c>
      <c r="AA1446" s="319" t="s">
        <v>1874</v>
      </c>
      <c r="AB1446" s="319" t="s">
        <v>1633</v>
      </c>
      <c r="AC1446" s="320">
        <v>45666</v>
      </c>
      <c r="AD1446" s="319"/>
      <c r="AE1446" s="319"/>
      <c r="AF1446" s="319" t="s">
        <v>1633</v>
      </c>
      <c r="AG1446" s="319" t="s">
        <v>4480</v>
      </c>
      <c r="AH1446" s="319" t="s">
        <v>4468</v>
      </c>
      <c r="AI1446" s="319" t="s">
        <v>4468</v>
      </c>
      <c r="AJ1446" s="322">
        <v>-2</v>
      </c>
      <c r="AK1446" s="319" t="s">
        <v>1709</v>
      </c>
      <c r="AL1446" s="323" t="s">
        <v>1931</v>
      </c>
      <c r="AM1446" s="319" t="s">
        <v>1633</v>
      </c>
      <c r="AN1446" s="319" t="s">
        <v>1633</v>
      </c>
      <c r="AO1446" s="319" t="s">
        <v>1633</v>
      </c>
      <c r="AP1446" s="183" t="s">
        <v>1880</v>
      </c>
      <c r="AQ1446" s="319" t="s">
        <v>1633</v>
      </c>
      <c r="AR1446" s="183" t="s">
        <v>1881</v>
      </c>
      <c r="AS1446" s="183" t="s">
        <v>1641</v>
      </c>
      <c r="AT1446" s="183" t="s">
        <v>1817</v>
      </c>
      <c r="AU1446" s="183" t="s">
        <v>1817</v>
      </c>
      <c r="AV1446" s="324">
        <f t="shared" si="45"/>
        <v>-210000</v>
      </c>
    </row>
    <row r="1447" spans="1:48" x14ac:dyDescent="0.25">
      <c r="A1447" s="319" t="s">
        <v>1867</v>
      </c>
      <c r="B1447" s="319" t="s">
        <v>1810</v>
      </c>
      <c r="C1447" s="319" t="s">
        <v>1868</v>
      </c>
      <c r="D1447" s="319" t="s">
        <v>2103</v>
      </c>
      <c r="E1447" s="320">
        <v>45688</v>
      </c>
      <c r="F1447" s="319" t="s">
        <v>2105</v>
      </c>
      <c r="G1447" s="319" t="s">
        <v>2105</v>
      </c>
      <c r="H1447" s="319" t="s">
        <v>3259</v>
      </c>
      <c r="I1447" s="319" t="s">
        <v>2106</v>
      </c>
      <c r="J1447" s="319" t="s">
        <v>1633</v>
      </c>
      <c r="K1447" s="319" t="s">
        <v>448</v>
      </c>
      <c r="L1447" s="320">
        <v>45657</v>
      </c>
      <c r="M1447" s="319" t="s">
        <v>1920</v>
      </c>
      <c r="N1447" s="319" t="s">
        <v>1633</v>
      </c>
      <c r="O1447" s="320"/>
      <c r="P1447" s="319" t="s">
        <v>4466</v>
      </c>
      <c r="Q1447" s="319" t="s">
        <v>1534</v>
      </c>
      <c r="R1447" s="322">
        <v>-2497539</v>
      </c>
      <c r="S1447" s="319" t="s">
        <v>89</v>
      </c>
      <c r="T1447" s="321">
        <v>-154.69999999999999</v>
      </c>
      <c r="U1447" s="319" t="s">
        <v>377</v>
      </c>
      <c r="V1447" s="319" t="s">
        <v>4467</v>
      </c>
      <c r="W1447" s="319" t="s">
        <v>2107</v>
      </c>
      <c r="X1447" s="319" t="s">
        <v>1633</v>
      </c>
      <c r="Y1447" s="319" t="s">
        <v>1633</v>
      </c>
      <c r="Z1447" s="319" t="s">
        <v>1633</v>
      </c>
      <c r="AA1447" s="319" t="s">
        <v>1874</v>
      </c>
      <c r="AB1447" s="319" t="s">
        <v>1633</v>
      </c>
      <c r="AC1447" s="320">
        <v>45681</v>
      </c>
      <c r="AD1447" s="319"/>
      <c r="AE1447" s="319"/>
      <c r="AF1447" s="319" t="s">
        <v>1633</v>
      </c>
      <c r="AG1447" s="319" t="s">
        <v>1633</v>
      </c>
      <c r="AH1447" s="319" t="s">
        <v>4468</v>
      </c>
      <c r="AI1447" s="319" t="s">
        <v>4468</v>
      </c>
      <c r="AJ1447" s="325">
        <v>0</v>
      </c>
      <c r="AK1447" s="319" t="s">
        <v>1633</v>
      </c>
      <c r="AL1447" s="319" t="s">
        <v>1633</v>
      </c>
      <c r="AM1447" s="319" t="s">
        <v>1633</v>
      </c>
      <c r="AN1447" s="319" t="s">
        <v>1633</v>
      </c>
      <c r="AO1447" s="319" t="s">
        <v>1633</v>
      </c>
      <c r="AP1447" s="183" t="s">
        <v>1880</v>
      </c>
      <c r="AQ1447" s="319" t="s">
        <v>1633</v>
      </c>
      <c r="AR1447" s="183" t="s">
        <v>1881</v>
      </c>
      <c r="AS1447" s="183" t="s">
        <v>448</v>
      </c>
      <c r="AT1447" s="183" t="s">
        <v>1817</v>
      </c>
      <c r="AU1447" s="183" t="s">
        <v>1817</v>
      </c>
      <c r="AV1447" s="324">
        <f t="shared" si="45"/>
        <v>-2497539</v>
      </c>
    </row>
    <row r="1448" spans="1:48" x14ac:dyDescent="0.25">
      <c r="A1448" s="319" t="s">
        <v>1867</v>
      </c>
      <c r="B1448" s="319" t="s">
        <v>1823</v>
      </c>
      <c r="C1448" s="319" t="s">
        <v>1868</v>
      </c>
      <c r="D1448" s="319" t="s">
        <v>1882</v>
      </c>
      <c r="E1448" s="320">
        <v>45693</v>
      </c>
      <c r="F1448" s="319" t="s">
        <v>2150</v>
      </c>
      <c r="G1448" s="319" t="s">
        <v>1884</v>
      </c>
      <c r="H1448" s="319" t="s">
        <v>1581</v>
      </c>
      <c r="I1448" s="319" t="s">
        <v>2151</v>
      </c>
      <c r="J1448" s="319" t="s">
        <v>1633</v>
      </c>
      <c r="K1448" s="319" t="s">
        <v>1373</v>
      </c>
      <c r="L1448" s="320">
        <v>45693</v>
      </c>
      <c r="M1448" s="319" t="s">
        <v>1886</v>
      </c>
      <c r="N1448" s="319" t="s">
        <v>1948</v>
      </c>
      <c r="O1448" s="320"/>
      <c r="P1448" s="319" t="s">
        <v>4466</v>
      </c>
      <c r="Q1448" s="319" t="s">
        <v>1534</v>
      </c>
      <c r="R1448" s="322">
        <v>5193858</v>
      </c>
      <c r="S1448" s="319" t="s">
        <v>89</v>
      </c>
      <c r="T1448" s="321">
        <v>318.92</v>
      </c>
      <c r="U1448" s="319" t="s">
        <v>377</v>
      </c>
      <c r="V1448" s="319" t="s">
        <v>4467</v>
      </c>
      <c r="W1448" s="319" t="s">
        <v>2152</v>
      </c>
      <c r="X1448" s="319" t="s">
        <v>1633</v>
      </c>
      <c r="Y1448" s="319" t="s">
        <v>1633</v>
      </c>
      <c r="Z1448" s="319" t="s">
        <v>1633</v>
      </c>
      <c r="AA1448" s="319" t="s">
        <v>1874</v>
      </c>
      <c r="AB1448" s="319" t="s">
        <v>1633</v>
      </c>
      <c r="AC1448" s="320">
        <v>45693</v>
      </c>
      <c r="AD1448" s="319"/>
      <c r="AE1448" s="319"/>
      <c r="AF1448" s="319" t="s">
        <v>1633</v>
      </c>
      <c r="AG1448" s="319" t="s">
        <v>1633</v>
      </c>
      <c r="AH1448" s="319" t="s">
        <v>4468</v>
      </c>
      <c r="AI1448" s="319" t="s">
        <v>4468</v>
      </c>
      <c r="AJ1448" s="325">
        <v>0</v>
      </c>
      <c r="AK1448" s="319" t="s">
        <v>1633</v>
      </c>
      <c r="AL1448" s="319" t="s">
        <v>1633</v>
      </c>
      <c r="AM1448" s="319" t="s">
        <v>1633</v>
      </c>
      <c r="AN1448" s="319" t="s">
        <v>1633</v>
      </c>
      <c r="AO1448" s="319" t="s">
        <v>1633</v>
      </c>
      <c r="AP1448" s="183" t="s">
        <v>1880</v>
      </c>
      <c r="AQ1448" s="183" t="s">
        <v>2113</v>
      </c>
      <c r="AS1448" s="183" t="s">
        <v>1636</v>
      </c>
      <c r="AT1448" s="183" t="s">
        <v>1817</v>
      </c>
      <c r="AU1448" s="183" t="s">
        <v>1817</v>
      </c>
      <c r="AV1448" s="324">
        <f t="shared" si="45"/>
        <v>5193858</v>
      </c>
    </row>
    <row r="1449" spans="1:48" x14ac:dyDescent="0.25">
      <c r="A1449" s="319" t="s">
        <v>1867</v>
      </c>
      <c r="B1449" s="319" t="s">
        <v>1823</v>
      </c>
      <c r="C1449" s="319" t="s">
        <v>1868</v>
      </c>
      <c r="D1449" s="319" t="s">
        <v>2153</v>
      </c>
      <c r="E1449" s="320">
        <v>45693</v>
      </c>
      <c r="F1449" s="319" t="s">
        <v>2150</v>
      </c>
      <c r="G1449" s="319" t="s">
        <v>1884</v>
      </c>
      <c r="H1449" s="319" t="s">
        <v>1581</v>
      </c>
      <c r="I1449" s="319" t="s">
        <v>2152</v>
      </c>
      <c r="J1449" s="319" t="s">
        <v>1633</v>
      </c>
      <c r="K1449" s="319" t="s">
        <v>1373</v>
      </c>
      <c r="L1449" s="320">
        <v>45693</v>
      </c>
      <c r="M1449" s="319" t="s">
        <v>1886</v>
      </c>
      <c r="N1449" s="319" t="s">
        <v>1948</v>
      </c>
      <c r="O1449" s="320"/>
      <c r="P1449" s="319" t="s">
        <v>4466</v>
      </c>
      <c r="Q1449" s="319" t="s">
        <v>1534</v>
      </c>
      <c r="R1449" s="322">
        <v>-5193858</v>
      </c>
      <c r="S1449" s="319" t="s">
        <v>89</v>
      </c>
      <c r="T1449" s="321">
        <v>-318.92</v>
      </c>
      <c r="U1449" s="319" t="s">
        <v>377</v>
      </c>
      <c r="V1449" s="319" t="s">
        <v>4467</v>
      </c>
      <c r="W1449" s="319" t="s">
        <v>2151</v>
      </c>
      <c r="X1449" s="319" t="s">
        <v>1633</v>
      </c>
      <c r="Y1449" s="319" t="s">
        <v>1633</v>
      </c>
      <c r="Z1449" s="319" t="s">
        <v>1633</v>
      </c>
      <c r="AA1449" s="319" t="s">
        <v>1874</v>
      </c>
      <c r="AB1449" s="319" t="s">
        <v>1633</v>
      </c>
      <c r="AC1449" s="320">
        <v>45693</v>
      </c>
      <c r="AD1449" s="319"/>
      <c r="AE1449" s="319"/>
      <c r="AF1449" s="319" t="s">
        <v>1633</v>
      </c>
      <c r="AG1449" s="319" t="s">
        <v>1633</v>
      </c>
      <c r="AH1449" s="319" t="s">
        <v>4468</v>
      </c>
      <c r="AI1449" s="319" t="s">
        <v>4468</v>
      </c>
      <c r="AJ1449" s="325">
        <v>0</v>
      </c>
      <c r="AK1449" s="319" t="s">
        <v>1633</v>
      </c>
      <c r="AL1449" s="319" t="s">
        <v>1633</v>
      </c>
      <c r="AM1449" s="319" t="s">
        <v>1633</v>
      </c>
      <c r="AN1449" s="319" t="s">
        <v>1633</v>
      </c>
      <c r="AO1449" s="319" t="s">
        <v>1633</v>
      </c>
      <c r="AP1449" s="183" t="s">
        <v>1880</v>
      </c>
      <c r="AQ1449" s="183" t="s">
        <v>2113</v>
      </c>
      <c r="AS1449" s="183" t="s">
        <v>1636</v>
      </c>
      <c r="AT1449" s="183" t="s">
        <v>1817</v>
      </c>
      <c r="AU1449" s="183" t="s">
        <v>1817</v>
      </c>
      <c r="AV1449" s="324">
        <f t="shared" si="45"/>
        <v>-5193858</v>
      </c>
    </row>
    <row r="1450" spans="1:48" x14ac:dyDescent="0.25">
      <c r="A1450" s="319" t="s">
        <v>1867</v>
      </c>
      <c r="B1450" s="319" t="s">
        <v>1823</v>
      </c>
      <c r="C1450" s="319" t="s">
        <v>1868</v>
      </c>
      <c r="D1450" s="319" t="s">
        <v>1882</v>
      </c>
      <c r="E1450" s="320">
        <v>45693</v>
      </c>
      <c r="F1450" s="319" t="s">
        <v>2150</v>
      </c>
      <c r="G1450" s="319" t="s">
        <v>1884</v>
      </c>
      <c r="H1450" s="319" t="s">
        <v>1581</v>
      </c>
      <c r="I1450" s="319" t="s">
        <v>2154</v>
      </c>
      <c r="J1450" s="319" t="s">
        <v>1633</v>
      </c>
      <c r="K1450" s="319" t="s">
        <v>1373</v>
      </c>
      <c r="L1450" s="320">
        <v>45693</v>
      </c>
      <c r="M1450" s="319" t="s">
        <v>1886</v>
      </c>
      <c r="N1450" s="319" t="s">
        <v>1948</v>
      </c>
      <c r="O1450" s="320"/>
      <c r="P1450" s="319" t="s">
        <v>4466</v>
      </c>
      <c r="Q1450" s="319" t="s">
        <v>1534</v>
      </c>
      <c r="R1450" s="322">
        <v>5193858</v>
      </c>
      <c r="S1450" s="319" t="s">
        <v>89</v>
      </c>
      <c r="T1450" s="321">
        <v>318.92</v>
      </c>
      <c r="U1450" s="319" t="s">
        <v>377</v>
      </c>
      <c r="V1450" s="319" t="s">
        <v>4467</v>
      </c>
      <c r="W1450" s="319" t="s">
        <v>1633</v>
      </c>
      <c r="X1450" s="319" t="s">
        <v>1633</v>
      </c>
      <c r="Y1450" s="319" t="s">
        <v>1633</v>
      </c>
      <c r="Z1450" s="319" t="s">
        <v>1633</v>
      </c>
      <c r="AA1450" s="319" t="s">
        <v>1874</v>
      </c>
      <c r="AB1450" s="319" t="s">
        <v>1633</v>
      </c>
      <c r="AC1450" s="320">
        <v>45693</v>
      </c>
      <c r="AD1450" s="319"/>
      <c r="AE1450" s="319"/>
      <c r="AF1450" s="319" t="s">
        <v>1633</v>
      </c>
      <c r="AG1450" s="319" t="s">
        <v>1633</v>
      </c>
      <c r="AH1450" s="319" t="s">
        <v>4468</v>
      </c>
      <c r="AI1450" s="319" t="s">
        <v>4468</v>
      </c>
      <c r="AJ1450" s="325">
        <v>0</v>
      </c>
      <c r="AK1450" s="319" t="s">
        <v>1633</v>
      </c>
      <c r="AL1450" s="319" t="s">
        <v>1633</v>
      </c>
      <c r="AM1450" s="319" t="s">
        <v>1633</v>
      </c>
      <c r="AN1450" s="319" t="s">
        <v>1633</v>
      </c>
      <c r="AO1450" s="319" t="s">
        <v>1633</v>
      </c>
      <c r="AP1450" s="183" t="s">
        <v>1880</v>
      </c>
      <c r="AQ1450" s="183" t="s">
        <v>2113</v>
      </c>
      <c r="AS1450" s="183" t="s">
        <v>1636</v>
      </c>
      <c r="AT1450" s="183" t="s">
        <v>1817</v>
      </c>
      <c r="AU1450" s="183" t="s">
        <v>1817</v>
      </c>
      <c r="AV1450" s="324">
        <f t="shared" si="45"/>
        <v>5193858</v>
      </c>
    </row>
    <row r="1451" spans="1:48" x14ac:dyDescent="0.25">
      <c r="A1451" s="319" t="s">
        <v>1867</v>
      </c>
      <c r="B1451" s="319" t="s">
        <v>1823</v>
      </c>
      <c r="C1451" s="319" t="s">
        <v>1868</v>
      </c>
      <c r="D1451" s="319" t="s">
        <v>1888</v>
      </c>
      <c r="E1451" s="320">
        <v>45705</v>
      </c>
      <c r="F1451" s="319" t="s">
        <v>1633</v>
      </c>
      <c r="G1451" s="319" t="s">
        <v>1633</v>
      </c>
      <c r="H1451" s="319" t="s">
        <v>3240</v>
      </c>
      <c r="I1451" s="319" t="s">
        <v>3361</v>
      </c>
      <c r="J1451" s="319" t="s">
        <v>1633</v>
      </c>
      <c r="K1451" s="319" t="s">
        <v>454</v>
      </c>
      <c r="L1451" s="320">
        <v>45705</v>
      </c>
      <c r="M1451" s="319" t="s">
        <v>2225</v>
      </c>
      <c r="N1451" s="319" t="s">
        <v>3362</v>
      </c>
      <c r="O1451" s="320"/>
      <c r="P1451" s="319" t="s">
        <v>4466</v>
      </c>
      <c r="Q1451" s="319" t="s">
        <v>1534</v>
      </c>
      <c r="R1451" s="322">
        <v>1445000</v>
      </c>
      <c r="S1451" s="319" t="s">
        <v>89</v>
      </c>
      <c r="T1451" s="321">
        <v>88.34</v>
      </c>
      <c r="U1451" s="319" t="s">
        <v>377</v>
      </c>
      <c r="V1451" s="319" t="s">
        <v>4467</v>
      </c>
      <c r="W1451" s="319" t="s">
        <v>1633</v>
      </c>
      <c r="X1451" s="319" t="s">
        <v>1633</v>
      </c>
      <c r="Y1451" s="319" t="s">
        <v>1633</v>
      </c>
      <c r="Z1451" s="319" t="s">
        <v>1633</v>
      </c>
      <c r="AA1451" s="319" t="s">
        <v>1874</v>
      </c>
      <c r="AB1451" s="319" t="s">
        <v>1633</v>
      </c>
      <c r="AC1451" s="320">
        <v>45705</v>
      </c>
      <c r="AD1451" s="319"/>
      <c r="AE1451" s="319"/>
      <c r="AF1451" s="319" t="s">
        <v>1633</v>
      </c>
      <c r="AG1451" s="319" t="s">
        <v>3363</v>
      </c>
      <c r="AH1451" s="319" t="s">
        <v>4468</v>
      </c>
      <c r="AI1451" s="319" t="s">
        <v>4468</v>
      </c>
      <c r="AJ1451" s="322">
        <v>1</v>
      </c>
      <c r="AK1451" s="319" t="s">
        <v>1916</v>
      </c>
      <c r="AL1451" s="323" t="s">
        <v>1877</v>
      </c>
      <c r="AM1451" s="319" t="s">
        <v>1633</v>
      </c>
      <c r="AN1451" s="319" t="s">
        <v>1633</v>
      </c>
      <c r="AO1451" s="319" t="s">
        <v>1633</v>
      </c>
      <c r="AP1451" s="183" t="s">
        <v>1880</v>
      </c>
      <c r="AQ1451" s="183" t="s">
        <v>2113</v>
      </c>
      <c r="AS1451" s="183" t="s">
        <v>1641</v>
      </c>
      <c r="AT1451" s="183" t="s">
        <v>1817</v>
      </c>
      <c r="AU1451" s="183" t="s">
        <v>1817</v>
      </c>
      <c r="AV1451" s="324">
        <f t="shared" si="45"/>
        <v>1445000</v>
      </c>
    </row>
    <row r="1452" spans="1:48" x14ac:dyDescent="0.25">
      <c r="A1452" s="319" t="s">
        <v>1867</v>
      </c>
      <c r="B1452" s="319" t="s">
        <v>1823</v>
      </c>
      <c r="C1452" s="319" t="s">
        <v>1868</v>
      </c>
      <c r="D1452" s="319" t="s">
        <v>1888</v>
      </c>
      <c r="E1452" s="320">
        <v>45705</v>
      </c>
      <c r="F1452" s="319" t="s">
        <v>1633</v>
      </c>
      <c r="G1452" s="319" t="s">
        <v>1633</v>
      </c>
      <c r="H1452" s="319" t="s">
        <v>3240</v>
      </c>
      <c r="I1452" s="319" t="s">
        <v>4535</v>
      </c>
      <c r="J1452" s="319" t="s">
        <v>1633</v>
      </c>
      <c r="K1452" s="319" t="s">
        <v>454</v>
      </c>
      <c r="L1452" s="320">
        <v>45705</v>
      </c>
      <c r="M1452" s="319" t="s">
        <v>2225</v>
      </c>
      <c r="N1452" s="319" t="s">
        <v>4536</v>
      </c>
      <c r="O1452" s="320"/>
      <c r="P1452" s="319" t="s">
        <v>4466</v>
      </c>
      <c r="Q1452" s="319" t="s">
        <v>1534</v>
      </c>
      <c r="R1452" s="322">
        <v>115000</v>
      </c>
      <c r="S1452" s="319" t="s">
        <v>89</v>
      </c>
      <c r="T1452" s="321">
        <v>7.03</v>
      </c>
      <c r="U1452" s="319" t="s">
        <v>377</v>
      </c>
      <c r="V1452" s="319" t="s">
        <v>4467</v>
      </c>
      <c r="W1452" s="319" t="s">
        <v>1633</v>
      </c>
      <c r="X1452" s="319" t="s">
        <v>1633</v>
      </c>
      <c r="Y1452" s="319" t="s">
        <v>1633</v>
      </c>
      <c r="Z1452" s="319" t="s">
        <v>1633</v>
      </c>
      <c r="AA1452" s="319" t="s">
        <v>1874</v>
      </c>
      <c r="AB1452" s="319" t="s">
        <v>1633</v>
      </c>
      <c r="AC1452" s="320">
        <v>45705</v>
      </c>
      <c r="AD1452" s="319"/>
      <c r="AE1452" s="319"/>
      <c r="AF1452" s="319" t="s">
        <v>1633</v>
      </c>
      <c r="AG1452" s="319" t="s">
        <v>3376</v>
      </c>
      <c r="AH1452" s="319" t="s">
        <v>4468</v>
      </c>
      <c r="AI1452" s="319" t="s">
        <v>4468</v>
      </c>
      <c r="AJ1452" s="322">
        <v>1</v>
      </c>
      <c r="AK1452" s="319" t="s">
        <v>1709</v>
      </c>
      <c r="AL1452" s="323" t="s">
        <v>1877</v>
      </c>
      <c r="AM1452" s="319" t="s">
        <v>1633</v>
      </c>
      <c r="AN1452" s="319" t="s">
        <v>1633</v>
      </c>
      <c r="AO1452" s="319" t="s">
        <v>1633</v>
      </c>
      <c r="AP1452" s="183" t="s">
        <v>1880</v>
      </c>
      <c r="AQ1452" s="183" t="s">
        <v>2113</v>
      </c>
      <c r="AS1452" s="183" t="s">
        <v>1641</v>
      </c>
      <c r="AT1452" s="183" t="s">
        <v>1817</v>
      </c>
      <c r="AU1452" s="183" t="s">
        <v>1817</v>
      </c>
      <c r="AV1452" s="324">
        <f t="shared" si="45"/>
        <v>115000</v>
      </c>
    </row>
    <row r="1453" spans="1:48" x14ac:dyDescent="0.25">
      <c r="A1453" s="319" t="s">
        <v>1867</v>
      </c>
      <c r="B1453" s="319" t="s">
        <v>1823</v>
      </c>
      <c r="C1453" s="319" t="s">
        <v>1868</v>
      </c>
      <c r="D1453" s="319" t="s">
        <v>1888</v>
      </c>
      <c r="E1453" s="320">
        <v>45708</v>
      </c>
      <c r="F1453" s="319" t="s">
        <v>1633</v>
      </c>
      <c r="G1453" s="319" t="s">
        <v>1633</v>
      </c>
      <c r="H1453" s="319" t="s">
        <v>3240</v>
      </c>
      <c r="I1453" s="319" t="s">
        <v>4537</v>
      </c>
      <c r="J1453" s="319" t="s">
        <v>1633</v>
      </c>
      <c r="K1453" s="319" t="s">
        <v>454</v>
      </c>
      <c r="L1453" s="320">
        <v>45708</v>
      </c>
      <c r="M1453" s="319" t="s">
        <v>2234</v>
      </c>
      <c r="N1453" s="319" t="s">
        <v>4538</v>
      </c>
      <c r="O1453" s="320"/>
      <c r="P1453" s="319" t="s">
        <v>4466</v>
      </c>
      <c r="Q1453" s="319" t="s">
        <v>1534</v>
      </c>
      <c r="R1453" s="322">
        <v>114410000</v>
      </c>
      <c r="S1453" s="319" t="s">
        <v>89</v>
      </c>
      <c r="T1453" s="321">
        <v>6997.98</v>
      </c>
      <c r="U1453" s="319" t="s">
        <v>377</v>
      </c>
      <c r="V1453" s="319" t="s">
        <v>4467</v>
      </c>
      <c r="W1453" s="319" t="s">
        <v>1633</v>
      </c>
      <c r="X1453" s="319" t="s">
        <v>1633</v>
      </c>
      <c r="Y1453" s="319" t="s">
        <v>1633</v>
      </c>
      <c r="Z1453" s="319" t="s">
        <v>1633</v>
      </c>
      <c r="AA1453" s="319" t="s">
        <v>1874</v>
      </c>
      <c r="AB1453" s="319" t="s">
        <v>1633</v>
      </c>
      <c r="AC1453" s="320">
        <v>45708</v>
      </c>
      <c r="AD1453" s="319"/>
      <c r="AE1453" s="319"/>
      <c r="AF1453" s="319" t="s">
        <v>1633</v>
      </c>
      <c r="AG1453" s="319" t="s">
        <v>4539</v>
      </c>
      <c r="AH1453" s="319" t="s">
        <v>4468</v>
      </c>
      <c r="AI1453" s="319" t="s">
        <v>4468</v>
      </c>
      <c r="AJ1453" s="322">
        <v>1</v>
      </c>
      <c r="AK1453" s="319" t="s">
        <v>1709</v>
      </c>
      <c r="AL1453" s="323" t="s">
        <v>1877</v>
      </c>
      <c r="AM1453" s="319" t="s">
        <v>1633</v>
      </c>
      <c r="AN1453" s="319" t="s">
        <v>1633</v>
      </c>
      <c r="AO1453" s="319" t="s">
        <v>1633</v>
      </c>
      <c r="AP1453" s="183" t="s">
        <v>1880</v>
      </c>
      <c r="AQ1453" s="183" t="s">
        <v>2113</v>
      </c>
      <c r="AS1453" s="183" t="s">
        <v>1641</v>
      </c>
      <c r="AT1453" s="183" t="s">
        <v>1817</v>
      </c>
      <c r="AU1453" s="183" t="s">
        <v>1817</v>
      </c>
      <c r="AV1453" s="324">
        <f t="shared" si="45"/>
        <v>114410000</v>
      </c>
    </row>
    <row r="1454" spans="1:48" x14ac:dyDescent="0.25">
      <c r="A1454" s="319" t="s">
        <v>1867</v>
      </c>
      <c r="B1454" s="319" t="s">
        <v>1823</v>
      </c>
      <c r="C1454" s="319" t="s">
        <v>1868</v>
      </c>
      <c r="D1454" s="319" t="s">
        <v>1888</v>
      </c>
      <c r="E1454" s="320">
        <v>45708</v>
      </c>
      <c r="F1454" s="319" t="s">
        <v>1633</v>
      </c>
      <c r="G1454" s="319" t="s">
        <v>1633</v>
      </c>
      <c r="H1454" s="319" t="s">
        <v>3240</v>
      </c>
      <c r="I1454" s="319" t="s">
        <v>4540</v>
      </c>
      <c r="J1454" s="319" t="s">
        <v>1633</v>
      </c>
      <c r="K1454" s="319" t="s">
        <v>454</v>
      </c>
      <c r="L1454" s="320">
        <v>45708</v>
      </c>
      <c r="M1454" s="319" t="s">
        <v>2234</v>
      </c>
      <c r="N1454" s="319" t="s">
        <v>4541</v>
      </c>
      <c r="O1454" s="320"/>
      <c r="P1454" s="319" t="s">
        <v>4466</v>
      </c>
      <c r="Q1454" s="319" t="s">
        <v>1534</v>
      </c>
      <c r="R1454" s="322">
        <v>4150000</v>
      </c>
      <c r="S1454" s="319" t="s">
        <v>89</v>
      </c>
      <c r="T1454" s="321">
        <v>253.84</v>
      </c>
      <c r="U1454" s="319" t="s">
        <v>377</v>
      </c>
      <c r="V1454" s="319" t="s">
        <v>4467</v>
      </c>
      <c r="W1454" s="319" t="s">
        <v>1633</v>
      </c>
      <c r="X1454" s="319" t="s">
        <v>1633</v>
      </c>
      <c r="Y1454" s="319" t="s">
        <v>1633</v>
      </c>
      <c r="Z1454" s="319" t="s">
        <v>1633</v>
      </c>
      <c r="AA1454" s="319" t="s">
        <v>1874</v>
      </c>
      <c r="AB1454" s="319" t="s">
        <v>1633</v>
      </c>
      <c r="AC1454" s="320">
        <v>45708</v>
      </c>
      <c r="AD1454" s="319"/>
      <c r="AE1454" s="319"/>
      <c r="AF1454" s="319" t="s">
        <v>1633</v>
      </c>
      <c r="AG1454" s="319" t="s">
        <v>4542</v>
      </c>
      <c r="AH1454" s="319" t="s">
        <v>4468</v>
      </c>
      <c r="AI1454" s="319" t="s">
        <v>4468</v>
      </c>
      <c r="AJ1454" s="322">
        <v>1</v>
      </c>
      <c r="AK1454" s="319" t="s">
        <v>1709</v>
      </c>
      <c r="AL1454" s="323" t="s">
        <v>1877</v>
      </c>
      <c r="AM1454" s="319" t="s">
        <v>1633</v>
      </c>
      <c r="AN1454" s="319" t="s">
        <v>1633</v>
      </c>
      <c r="AO1454" s="319" t="s">
        <v>1633</v>
      </c>
      <c r="AP1454" s="183" t="s">
        <v>1880</v>
      </c>
      <c r="AQ1454" s="183" t="s">
        <v>2113</v>
      </c>
      <c r="AS1454" s="183" t="s">
        <v>1641</v>
      </c>
      <c r="AT1454" s="183" t="s">
        <v>1817</v>
      </c>
      <c r="AU1454" s="183" t="s">
        <v>1817</v>
      </c>
      <c r="AV1454" s="324">
        <f t="shared" si="45"/>
        <v>4150000</v>
      </c>
    </row>
    <row r="1455" spans="1:48" x14ac:dyDescent="0.25">
      <c r="A1455" s="319" t="s">
        <v>1867</v>
      </c>
      <c r="B1455" s="319" t="s">
        <v>1823</v>
      </c>
      <c r="C1455" s="319" t="s">
        <v>1868</v>
      </c>
      <c r="D1455" s="319" t="s">
        <v>1869</v>
      </c>
      <c r="E1455" s="320">
        <v>45714</v>
      </c>
      <c r="F1455" s="319" t="s">
        <v>4543</v>
      </c>
      <c r="G1455" s="319" t="s">
        <v>1633</v>
      </c>
      <c r="H1455" s="319" t="s">
        <v>3295</v>
      </c>
      <c r="I1455" s="319" t="s">
        <v>4544</v>
      </c>
      <c r="J1455" s="319" t="s">
        <v>1633</v>
      </c>
      <c r="K1455" s="319" t="s">
        <v>1635</v>
      </c>
      <c r="L1455" s="320">
        <v>45714</v>
      </c>
      <c r="M1455" s="319" t="s">
        <v>2329</v>
      </c>
      <c r="N1455" s="319" t="s">
        <v>1633</v>
      </c>
      <c r="O1455" s="320"/>
      <c r="P1455" s="319" t="s">
        <v>4466</v>
      </c>
      <c r="Q1455" s="319" t="s">
        <v>89</v>
      </c>
      <c r="R1455" s="321">
        <v>5.72</v>
      </c>
      <c r="S1455" s="319" t="s">
        <v>89</v>
      </c>
      <c r="T1455" s="321">
        <v>5.72</v>
      </c>
      <c r="U1455" s="319" t="s">
        <v>377</v>
      </c>
      <c r="V1455" s="319" t="s">
        <v>4467</v>
      </c>
      <c r="W1455" s="319" t="s">
        <v>1633</v>
      </c>
      <c r="X1455" s="319" t="s">
        <v>1633</v>
      </c>
      <c r="Y1455" s="319" t="s">
        <v>1633</v>
      </c>
      <c r="Z1455" s="319" t="s">
        <v>1633</v>
      </c>
      <c r="AA1455" s="319" t="s">
        <v>1874</v>
      </c>
      <c r="AB1455" s="319" t="s">
        <v>1633</v>
      </c>
      <c r="AC1455" s="320">
        <v>45714</v>
      </c>
      <c r="AD1455" s="319"/>
      <c r="AE1455" s="319"/>
      <c r="AF1455" s="319" t="s">
        <v>1633</v>
      </c>
      <c r="AG1455" s="319" t="s">
        <v>1633</v>
      </c>
      <c r="AH1455" s="319" t="s">
        <v>4468</v>
      </c>
      <c r="AI1455" s="319" t="s">
        <v>4468</v>
      </c>
      <c r="AJ1455" s="322">
        <v>2</v>
      </c>
      <c r="AK1455" s="319" t="s">
        <v>1709</v>
      </c>
      <c r="AL1455" s="323" t="s">
        <v>1877</v>
      </c>
      <c r="AM1455" s="319" t="s">
        <v>3499</v>
      </c>
      <c r="AN1455" s="319" t="s">
        <v>3500</v>
      </c>
      <c r="AO1455" s="319" t="s">
        <v>1633</v>
      </c>
      <c r="AP1455" s="183" t="s">
        <v>1880</v>
      </c>
      <c r="AQ1455" s="183" t="s">
        <v>2113</v>
      </c>
      <c r="AS1455" s="183" t="s">
        <v>1634</v>
      </c>
      <c r="AT1455" s="183" t="s">
        <v>1817</v>
      </c>
      <c r="AU1455" s="183" t="s">
        <v>1817</v>
      </c>
      <c r="AV1455" s="324">
        <f t="shared" si="45"/>
        <v>94380</v>
      </c>
    </row>
    <row r="1456" spans="1:48" x14ac:dyDescent="0.25">
      <c r="A1456" s="319" t="s">
        <v>1867</v>
      </c>
      <c r="B1456" s="319" t="s">
        <v>1823</v>
      </c>
      <c r="C1456" s="319" t="s">
        <v>1868</v>
      </c>
      <c r="D1456" s="319" t="s">
        <v>1882</v>
      </c>
      <c r="E1456" s="320">
        <v>45714</v>
      </c>
      <c r="F1456" s="319" t="s">
        <v>2324</v>
      </c>
      <c r="G1456" s="319" t="s">
        <v>1884</v>
      </c>
      <c r="H1456" s="319" t="s">
        <v>1581</v>
      </c>
      <c r="I1456" s="319" t="s">
        <v>2325</v>
      </c>
      <c r="J1456" s="319" t="s">
        <v>1633</v>
      </c>
      <c r="K1456" s="319" t="s">
        <v>1373</v>
      </c>
      <c r="L1456" s="320">
        <v>45714</v>
      </c>
      <c r="M1456" s="319" t="s">
        <v>1886</v>
      </c>
      <c r="N1456" s="319" t="s">
        <v>2326</v>
      </c>
      <c r="O1456" s="320"/>
      <c r="P1456" s="319" t="s">
        <v>4466</v>
      </c>
      <c r="Q1456" s="319" t="s">
        <v>1534</v>
      </c>
      <c r="R1456" s="322">
        <v>10668168</v>
      </c>
      <c r="S1456" s="319" t="s">
        <v>89</v>
      </c>
      <c r="T1456" s="321">
        <v>654.61</v>
      </c>
      <c r="U1456" s="319" t="s">
        <v>377</v>
      </c>
      <c r="V1456" s="319" t="s">
        <v>4467</v>
      </c>
      <c r="W1456" s="319" t="s">
        <v>1633</v>
      </c>
      <c r="X1456" s="319" t="s">
        <v>1633</v>
      </c>
      <c r="Y1456" s="319" t="s">
        <v>1633</v>
      </c>
      <c r="Z1456" s="319" t="s">
        <v>1633</v>
      </c>
      <c r="AA1456" s="319" t="s">
        <v>1874</v>
      </c>
      <c r="AB1456" s="319" t="s">
        <v>1633</v>
      </c>
      <c r="AC1456" s="320">
        <v>45714</v>
      </c>
      <c r="AD1456" s="319"/>
      <c r="AE1456" s="319"/>
      <c r="AF1456" s="319" t="s">
        <v>1633</v>
      </c>
      <c r="AG1456" s="319" t="s">
        <v>1633</v>
      </c>
      <c r="AH1456" s="319" t="s">
        <v>4468</v>
      </c>
      <c r="AI1456" s="319" t="s">
        <v>4468</v>
      </c>
      <c r="AJ1456" s="325">
        <v>0</v>
      </c>
      <c r="AK1456" s="319" t="s">
        <v>1633</v>
      </c>
      <c r="AL1456" s="319" t="s">
        <v>1633</v>
      </c>
      <c r="AM1456" s="319" t="s">
        <v>1633</v>
      </c>
      <c r="AN1456" s="319" t="s">
        <v>1633</v>
      </c>
      <c r="AO1456" s="319" t="s">
        <v>1633</v>
      </c>
      <c r="AP1456" s="183" t="s">
        <v>1880</v>
      </c>
      <c r="AQ1456" s="183" t="s">
        <v>2113</v>
      </c>
      <c r="AS1456" s="183" t="s">
        <v>1636</v>
      </c>
      <c r="AT1456" s="183" t="s">
        <v>1817</v>
      </c>
      <c r="AU1456" s="183" t="s">
        <v>1817</v>
      </c>
      <c r="AV1456" s="324">
        <f t="shared" si="45"/>
        <v>10668168</v>
      </c>
    </row>
    <row r="1457" spans="1:48" x14ac:dyDescent="0.25">
      <c r="A1457" s="319" t="s">
        <v>1867</v>
      </c>
      <c r="B1457" s="319" t="s">
        <v>1823</v>
      </c>
      <c r="C1457" s="319" t="s">
        <v>1868</v>
      </c>
      <c r="D1457" s="319" t="s">
        <v>1893</v>
      </c>
      <c r="E1457" s="320">
        <v>45716</v>
      </c>
      <c r="F1457" s="319" t="s">
        <v>1928</v>
      </c>
      <c r="G1457" s="319" t="s">
        <v>1929</v>
      </c>
      <c r="H1457" s="319" t="s">
        <v>1579</v>
      </c>
      <c r="I1457" s="319" t="s">
        <v>2350</v>
      </c>
      <c r="J1457" s="319" t="s">
        <v>1633</v>
      </c>
      <c r="K1457" s="319" t="s">
        <v>1371</v>
      </c>
      <c r="L1457" s="320">
        <v>45716</v>
      </c>
      <c r="M1457" s="323" t="s">
        <v>1931</v>
      </c>
      <c r="N1457" s="323" t="s">
        <v>1931</v>
      </c>
      <c r="O1457" s="320"/>
      <c r="P1457" s="319" t="s">
        <v>4466</v>
      </c>
      <c r="Q1457" s="319" t="s">
        <v>89</v>
      </c>
      <c r="R1457" s="321">
        <v>648.27</v>
      </c>
      <c r="S1457" s="319" t="s">
        <v>89</v>
      </c>
      <c r="T1457" s="321">
        <v>648.27</v>
      </c>
      <c r="U1457" s="319" t="s">
        <v>377</v>
      </c>
      <c r="V1457" s="319" t="s">
        <v>4467</v>
      </c>
      <c r="W1457" s="319" t="s">
        <v>1633</v>
      </c>
      <c r="X1457" s="319" t="s">
        <v>1633</v>
      </c>
      <c r="Y1457" s="319" t="s">
        <v>1633</v>
      </c>
      <c r="Z1457" s="319" t="s">
        <v>1633</v>
      </c>
      <c r="AA1457" s="319" t="s">
        <v>1874</v>
      </c>
      <c r="AB1457" s="319" t="s">
        <v>1633</v>
      </c>
      <c r="AC1457" s="320">
        <v>45714</v>
      </c>
      <c r="AD1457" s="319"/>
      <c r="AE1457" s="319"/>
      <c r="AF1457" s="319" t="s">
        <v>1633</v>
      </c>
      <c r="AG1457" s="319" t="s">
        <v>1633</v>
      </c>
      <c r="AH1457" s="319" t="s">
        <v>4468</v>
      </c>
      <c r="AI1457" s="319" t="s">
        <v>4468</v>
      </c>
      <c r="AJ1457" s="325">
        <v>0</v>
      </c>
      <c r="AK1457" s="319" t="s">
        <v>1633</v>
      </c>
      <c r="AL1457" s="319" t="s">
        <v>1633</v>
      </c>
      <c r="AM1457" s="319" t="s">
        <v>1633</v>
      </c>
      <c r="AN1457" s="319" t="s">
        <v>1633</v>
      </c>
      <c r="AO1457" s="319" t="s">
        <v>1633</v>
      </c>
      <c r="AP1457" s="183" t="s">
        <v>1880</v>
      </c>
      <c r="AQ1457" s="183" t="s">
        <v>2113</v>
      </c>
      <c r="AS1457" s="183" t="s">
        <v>1636</v>
      </c>
      <c r="AT1457" s="183" t="s">
        <v>1817</v>
      </c>
      <c r="AU1457" s="183" t="s">
        <v>1817</v>
      </c>
      <c r="AV1457" s="324">
        <f t="shared" si="45"/>
        <v>10696455</v>
      </c>
    </row>
    <row r="1458" spans="1:48" x14ac:dyDescent="0.25">
      <c r="A1458" s="319" t="s">
        <v>1867</v>
      </c>
      <c r="B1458" s="319" t="s">
        <v>1823</v>
      </c>
      <c r="C1458" s="319" t="s">
        <v>1868</v>
      </c>
      <c r="D1458" s="319" t="s">
        <v>1882</v>
      </c>
      <c r="E1458" s="320">
        <v>45714</v>
      </c>
      <c r="F1458" s="319" t="s">
        <v>2351</v>
      </c>
      <c r="G1458" s="319" t="s">
        <v>1884</v>
      </c>
      <c r="H1458" s="319" t="s">
        <v>1578</v>
      </c>
      <c r="I1458" s="319" t="s">
        <v>2352</v>
      </c>
      <c r="J1458" s="319" t="s">
        <v>1633</v>
      </c>
      <c r="K1458" s="319" t="s">
        <v>1370</v>
      </c>
      <c r="L1458" s="320">
        <v>45714</v>
      </c>
      <c r="M1458" s="319" t="s">
        <v>1886</v>
      </c>
      <c r="N1458" s="319" t="s">
        <v>1887</v>
      </c>
      <c r="O1458" s="320"/>
      <c r="P1458" s="319" t="s">
        <v>4466</v>
      </c>
      <c r="Q1458" s="319" t="s">
        <v>1534</v>
      </c>
      <c r="R1458" s="322">
        <v>18421177</v>
      </c>
      <c r="S1458" s="319" t="s">
        <v>89</v>
      </c>
      <c r="T1458" s="321">
        <v>1130.3399999999999</v>
      </c>
      <c r="U1458" s="319" t="s">
        <v>377</v>
      </c>
      <c r="V1458" s="319" t="s">
        <v>4467</v>
      </c>
      <c r="W1458" s="319" t="s">
        <v>1633</v>
      </c>
      <c r="X1458" s="319" t="s">
        <v>1633</v>
      </c>
      <c r="Y1458" s="319" t="s">
        <v>1633</v>
      </c>
      <c r="Z1458" s="319" t="s">
        <v>1633</v>
      </c>
      <c r="AA1458" s="319" t="s">
        <v>1874</v>
      </c>
      <c r="AB1458" s="319" t="s">
        <v>1633</v>
      </c>
      <c r="AC1458" s="320">
        <v>45714</v>
      </c>
      <c r="AD1458" s="319"/>
      <c r="AE1458" s="319"/>
      <c r="AF1458" s="319" t="s">
        <v>1633</v>
      </c>
      <c r="AG1458" s="319" t="s">
        <v>1633</v>
      </c>
      <c r="AH1458" s="319" t="s">
        <v>4468</v>
      </c>
      <c r="AI1458" s="319" t="s">
        <v>4468</v>
      </c>
      <c r="AJ1458" s="325">
        <v>0</v>
      </c>
      <c r="AK1458" s="319" t="s">
        <v>1633</v>
      </c>
      <c r="AL1458" s="319" t="s">
        <v>1633</v>
      </c>
      <c r="AM1458" s="319" t="s">
        <v>1633</v>
      </c>
      <c r="AN1458" s="319" t="s">
        <v>1633</v>
      </c>
      <c r="AO1458" s="319" t="s">
        <v>1633</v>
      </c>
      <c r="AP1458" s="183" t="s">
        <v>1880</v>
      </c>
      <c r="AQ1458" s="183" t="s">
        <v>2113</v>
      </c>
      <c r="AS1458" s="183" t="s">
        <v>1640</v>
      </c>
      <c r="AT1458" s="183" t="s">
        <v>1817</v>
      </c>
      <c r="AU1458" s="183" t="s">
        <v>1817</v>
      </c>
      <c r="AV1458" s="324">
        <f t="shared" si="45"/>
        <v>18421177</v>
      </c>
    </row>
    <row r="1459" spans="1:48" x14ac:dyDescent="0.25">
      <c r="A1459" s="319" t="s">
        <v>1867</v>
      </c>
      <c r="B1459" s="319" t="s">
        <v>1823</v>
      </c>
      <c r="C1459" s="319" t="s">
        <v>1868</v>
      </c>
      <c r="D1459" s="319" t="s">
        <v>1882</v>
      </c>
      <c r="E1459" s="320">
        <v>45714</v>
      </c>
      <c r="F1459" s="319" t="s">
        <v>2351</v>
      </c>
      <c r="G1459" s="319" t="s">
        <v>1884</v>
      </c>
      <c r="H1459" s="319" t="s">
        <v>1580</v>
      </c>
      <c r="I1459" s="319" t="s">
        <v>2352</v>
      </c>
      <c r="J1459" s="319" t="s">
        <v>1633</v>
      </c>
      <c r="K1459" s="319" t="s">
        <v>1372</v>
      </c>
      <c r="L1459" s="320">
        <v>45714</v>
      </c>
      <c r="M1459" s="319" t="s">
        <v>1886</v>
      </c>
      <c r="N1459" s="319" t="s">
        <v>1887</v>
      </c>
      <c r="O1459" s="320"/>
      <c r="P1459" s="319" t="s">
        <v>4466</v>
      </c>
      <c r="Q1459" s="319" t="s">
        <v>1534</v>
      </c>
      <c r="R1459" s="322">
        <v>3348129</v>
      </c>
      <c r="S1459" s="319" t="s">
        <v>89</v>
      </c>
      <c r="T1459" s="321">
        <v>205.44</v>
      </c>
      <c r="U1459" s="319" t="s">
        <v>377</v>
      </c>
      <c r="V1459" s="319" t="s">
        <v>4467</v>
      </c>
      <c r="W1459" s="319" t="s">
        <v>1633</v>
      </c>
      <c r="X1459" s="319" t="s">
        <v>1633</v>
      </c>
      <c r="Y1459" s="319" t="s">
        <v>1633</v>
      </c>
      <c r="Z1459" s="319" t="s">
        <v>1633</v>
      </c>
      <c r="AA1459" s="319" t="s">
        <v>1874</v>
      </c>
      <c r="AB1459" s="319" t="s">
        <v>1633</v>
      </c>
      <c r="AC1459" s="320">
        <v>45714</v>
      </c>
      <c r="AD1459" s="319"/>
      <c r="AE1459" s="319"/>
      <c r="AF1459" s="319" t="s">
        <v>1633</v>
      </c>
      <c r="AG1459" s="319" t="s">
        <v>1633</v>
      </c>
      <c r="AH1459" s="319" t="s">
        <v>4468</v>
      </c>
      <c r="AI1459" s="319" t="s">
        <v>4468</v>
      </c>
      <c r="AJ1459" s="325">
        <v>0</v>
      </c>
      <c r="AK1459" s="319" t="s">
        <v>1633</v>
      </c>
      <c r="AL1459" s="319" t="s">
        <v>1633</v>
      </c>
      <c r="AM1459" s="319" t="s">
        <v>1633</v>
      </c>
      <c r="AN1459" s="319" t="s">
        <v>1633</v>
      </c>
      <c r="AO1459" s="319" t="s">
        <v>1633</v>
      </c>
      <c r="AP1459" s="183" t="s">
        <v>1880</v>
      </c>
      <c r="AQ1459" s="183" t="s">
        <v>2113</v>
      </c>
      <c r="AS1459" s="183" t="s">
        <v>1636</v>
      </c>
      <c r="AT1459" s="183" t="s">
        <v>1817</v>
      </c>
      <c r="AU1459" s="183" t="s">
        <v>1817</v>
      </c>
      <c r="AV1459" s="324">
        <f t="shared" ref="AV1459:AV1522" si="46">IF(Q1459="USD",R1459*16500,IF(Q1459="IDR",R1459,T1459*16500))</f>
        <v>3348129</v>
      </c>
    </row>
    <row r="1460" spans="1:48" x14ac:dyDescent="0.25">
      <c r="A1460" s="319" t="s">
        <v>1867</v>
      </c>
      <c r="B1460" s="319" t="s">
        <v>1823</v>
      </c>
      <c r="C1460" s="319" t="s">
        <v>1868</v>
      </c>
      <c r="D1460" s="319" t="s">
        <v>1882</v>
      </c>
      <c r="E1460" s="320">
        <v>45714</v>
      </c>
      <c r="F1460" s="319" t="s">
        <v>2351</v>
      </c>
      <c r="G1460" s="319" t="s">
        <v>1884</v>
      </c>
      <c r="H1460" s="319" t="s">
        <v>1577</v>
      </c>
      <c r="I1460" s="319" t="s">
        <v>2352</v>
      </c>
      <c r="J1460" s="319" t="s">
        <v>1633</v>
      </c>
      <c r="K1460" s="319" t="s">
        <v>1369</v>
      </c>
      <c r="L1460" s="320">
        <v>45714</v>
      </c>
      <c r="M1460" s="319" t="s">
        <v>1886</v>
      </c>
      <c r="N1460" s="319" t="s">
        <v>1887</v>
      </c>
      <c r="O1460" s="320"/>
      <c r="P1460" s="319" t="s">
        <v>4466</v>
      </c>
      <c r="Q1460" s="319" t="s">
        <v>1534</v>
      </c>
      <c r="R1460" s="322">
        <v>99873870</v>
      </c>
      <c r="S1460" s="319" t="s">
        <v>89</v>
      </c>
      <c r="T1460" s="321">
        <v>6128.36</v>
      </c>
      <c r="U1460" s="319" t="s">
        <v>377</v>
      </c>
      <c r="V1460" s="319" t="s">
        <v>4467</v>
      </c>
      <c r="W1460" s="319" t="s">
        <v>1633</v>
      </c>
      <c r="X1460" s="319" t="s">
        <v>1633</v>
      </c>
      <c r="Y1460" s="319" t="s">
        <v>1633</v>
      </c>
      <c r="Z1460" s="319" t="s">
        <v>1633</v>
      </c>
      <c r="AA1460" s="319" t="s">
        <v>1874</v>
      </c>
      <c r="AB1460" s="319" t="s">
        <v>1633</v>
      </c>
      <c r="AC1460" s="320">
        <v>45714</v>
      </c>
      <c r="AD1460" s="319"/>
      <c r="AE1460" s="319"/>
      <c r="AF1460" s="319" t="s">
        <v>1633</v>
      </c>
      <c r="AG1460" s="319" t="s">
        <v>1633</v>
      </c>
      <c r="AH1460" s="319" t="s">
        <v>4468</v>
      </c>
      <c r="AI1460" s="319" t="s">
        <v>4468</v>
      </c>
      <c r="AJ1460" s="325">
        <v>0</v>
      </c>
      <c r="AK1460" s="319" t="s">
        <v>1633</v>
      </c>
      <c r="AL1460" s="319" t="s">
        <v>1633</v>
      </c>
      <c r="AM1460" s="319" t="s">
        <v>1633</v>
      </c>
      <c r="AN1460" s="319" t="s">
        <v>1633</v>
      </c>
      <c r="AO1460" s="319" t="s">
        <v>1633</v>
      </c>
      <c r="AP1460" s="183" t="s">
        <v>1880</v>
      </c>
      <c r="AQ1460" s="183" t="s">
        <v>2113</v>
      </c>
      <c r="AS1460" s="183" t="s">
        <v>1636</v>
      </c>
      <c r="AT1460" s="183" t="s">
        <v>1817</v>
      </c>
      <c r="AU1460" s="183" t="s">
        <v>1817</v>
      </c>
      <c r="AV1460" s="324">
        <f t="shared" si="46"/>
        <v>99873870</v>
      </c>
    </row>
    <row r="1461" spans="1:48" x14ac:dyDescent="0.25">
      <c r="A1461" s="319" t="s">
        <v>1867</v>
      </c>
      <c r="B1461" s="319" t="s">
        <v>1823</v>
      </c>
      <c r="C1461" s="319" t="s">
        <v>1868</v>
      </c>
      <c r="D1461" s="319" t="s">
        <v>1882</v>
      </c>
      <c r="E1461" s="320">
        <v>45714</v>
      </c>
      <c r="F1461" s="319" t="s">
        <v>2351</v>
      </c>
      <c r="G1461" s="319" t="s">
        <v>1884</v>
      </c>
      <c r="H1461" s="319" t="s">
        <v>1582</v>
      </c>
      <c r="I1461" s="319" t="s">
        <v>2352</v>
      </c>
      <c r="J1461" s="319" t="s">
        <v>1633</v>
      </c>
      <c r="K1461" s="319" t="s">
        <v>1374</v>
      </c>
      <c r="L1461" s="320">
        <v>45714</v>
      </c>
      <c r="M1461" s="319" t="s">
        <v>1886</v>
      </c>
      <c r="N1461" s="319" t="s">
        <v>1887</v>
      </c>
      <c r="O1461" s="320"/>
      <c r="P1461" s="319" t="s">
        <v>4466</v>
      </c>
      <c r="Q1461" s="319" t="s">
        <v>1534</v>
      </c>
      <c r="R1461" s="322">
        <v>6359892</v>
      </c>
      <c r="S1461" s="319" t="s">
        <v>89</v>
      </c>
      <c r="T1461" s="321">
        <v>390.25</v>
      </c>
      <c r="U1461" s="319" t="s">
        <v>377</v>
      </c>
      <c r="V1461" s="319" t="s">
        <v>4467</v>
      </c>
      <c r="W1461" s="319" t="s">
        <v>1633</v>
      </c>
      <c r="X1461" s="319" t="s">
        <v>1633</v>
      </c>
      <c r="Y1461" s="319" t="s">
        <v>1633</v>
      </c>
      <c r="Z1461" s="319" t="s">
        <v>1633</v>
      </c>
      <c r="AA1461" s="319" t="s">
        <v>1874</v>
      </c>
      <c r="AB1461" s="319" t="s">
        <v>1633</v>
      </c>
      <c r="AC1461" s="320">
        <v>45714</v>
      </c>
      <c r="AD1461" s="319"/>
      <c r="AE1461" s="319"/>
      <c r="AF1461" s="319" t="s">
        <v>1633</v>
      </c>
      <c r="AG1461" s="319" t="s">
        <v>1633</v>
      </c>
      <c r="AH1461" s="319" t="s">
        <v>4468</v>
      </c>
      <c r="AI1461" s="319" t="s">
        <v>4468</v>
      </c>
      <c r="AJ1461" s="325">
        <v>0</v>
      </c>
      <c r="AK1461" s="319" t="s">
        <v>1633</v>
      </c>
      <c r="AL1461" s="319" t="s">
        <v>1633</v>
      </c>
      <c r="AM1461" s="319" t="s">
        <v>1633</v>
      </c>
      <c r="AN1461" s="319" t="s">
        <v>1633</v>
      </c>
      <c r="AO1461" s="319" t="s">
        <v>1633</v>
      </c>
      <c r="AP1461" s="183" t="s">
        <v>1880</v>
      </c>
      <c r="AQ1461" s="183" t="s">
        <v>2113</v>
      </c>
      <c r="AS1461" s="183" t="s">
        <v>1640</v>
      </c>
      <c r="AT1461" s="183" t="s">
        <v>1817</v>
      </c>
      <c r="AU1461" s="183" t="s">
        <v>1817</v>
      </c>
      <c r="AV1461" s="324">
        <f t="shared" si="46"/>
        <v>6359892</v>
      </c>
    </row>
    <row r="1462" spans="1:48" x14ac:dyDescent="0.25">
      <c r="A1462" s="319" t="s">
        <v>1867</v>
      </c>
      <c r="B1462" s="319" t="s">
        <v>1823</v>
      </c>
      <c r="C1462" s="319" t="s">
        <v>1868</v>
      </c>
      <c r="D1462" s="319" t="s">
        <v>1893</v>
      </c>
      <c r="E1462" s="320">
        <v>45716</v>
      </c>
      <c r="F1462" s="319" t="s">
        <v>1894</v>
      </c>
      <c r="G1462" s="319" t="s">
        <v>1895</v>
      </c>
      <c r="H1462" s="319" t="s">
        <v>1585</v>
      </c>
      <c r="I1462" s="319" t="s">
        <v>2356</v>
      </c>
      <c r="J1462" s="319" t="s">
        <v>1633</v>
      </c>
      <c r="K1462" s="319" t="s">
        <v>1376</v>
      </c>
      <c r="L1462" s="320">
        <v>45716</v>
      </c>
      <c r="M1462" s="319" t="s">
        <v>1897</v>
      </c>
      <c r="N1462" s="319" t="s">
        <v>1898</v>
      </c>
      <c r="O1462" s="320"/>
      <c r="P1462" s="319" t="s">
        <v>4466</v>
      </c>
      <c r="Q1462" s="319" t="s">
        <v>1534</v>
      </c>
      <c r="R1462" s="322">
        <v>31315578</v>
      </c>
      <c r="S1462" s="319" t="s">
        <v>89</v>
      </c>
      <c r="T1462" s="321">
        <v>2020.36</v>
      </c>
      <c r="U1462" s="319" t="s">
        <v>377</v>
      </c>
      <c r="V1462" s="319" t="s">
        <v>4467</v>
      </c>
      <c r="W1462" s="319" t="s">
        <v>1633</v>
      </c>
      <c r="X1462" s="319" t="s">
        <v>1633</v>
      </c>
      <c r="Y1462" s="319" t="s">
        <v>1633</v>
      </c>
      <c r="Z1462" s="319" t="s">
        <v>1633</v>
      </c>
      <c r="AA1462" s="319" t="s">
        <v>1874</v>
      </c>
      <c r="AB1462" s="319" t="s">
        <v>1633</v>
      </c>
      <c r="AC1462" s="320">
        <v>45714</v>
      </c>
      <c r="AD1462" s="319"/>
      <c r="AE1462" s="319"/>
      <c r="AF1462" s="319" t="s">
        <v>1633</v>
      </c>
      <c r="AG1462" s="319" t="s">
        <v>1633</v>
      </c>
      <c r="AH1462" s="319" t="s">
        <v>4468</v>
      </c>
      <c r="AI1462" s="319" t="s">
        <v>4468</v>
      </c>
      <c r="AJ1462" s="325">
        <v>0</v>
      </c>
      <c r="AK1462" s="319" t="s">
        <v>1633</v>
      </c>
      <c r="AL1462" s="319" t="s">
        <v>1633</v>
      </c>
      <c r="AM1462" s="319" t="s">
        <v>1633</v>
      </c>
      <c r="AN1462" s="319" t="s">
        <v>1633</v>
      </c>
      <c r="AO1462" s="319" t="s">
        <v>1633</v>
      </c>
      <c r="AP1462" s="183" t="s">
        <v>1880</v>
      </c>
      <c r="AQ1462" s="183" t="s">
        <v>2113</v>
      </c>
      <c r="AS1462" s="183" t="s">
        <v>1636</v>
      </c>
      <c r="AT1462" s="183" t="s">
        <v>1817</v>
      </c>
      <c r="AU1462" s="183" t="s">
        <v>1817</v>
      </c>
      <c r="AV1462" s="324">
        <f t="shared" si="46"/>
        <v>31315578</v>
      </c>
    </row>
    <row r="1463" spans="1:48" x14ac:dyDescent="0.25">
      <c r="A1463" s="319" t="s">
        <v>1867</v>
      </c>
      <c r="B1463" s="319" t="s">
        <v>1823</v>
      </c>
      <c r="C1463" s="319" t="s">
        <v>1868</v>
      </c>
      <c r="D1463" s="319" t="s">
        <v>1893</v>
      </c>
      <c r="E1463" s="320">
        <v>45716</v>
      </c>
      <c r="F1463" s="319" t="s">
        <v>2357</v>
      </c>
      <c r="G1463" s="319" t="s">
        <v>1918</v>
      </c>
      <c r="H1463" s="319" t="s">
        <v>1588</v>
      </c>
      <c r="I1463" s="319" t="s">
        <v>2358</v>
      </c>
      <c r="J1463" s="319" t="s">
        <v>1633</v>
      </c>
      <c r="K1463" s="319" t="s">
        <v>1638</v>
      </c>
      <c r="L1463" s="320">
        <v>45716</v>
      </c>
      <c r="M1463" s="319" t="s">
        <v>2359</v>
      </c>
      <c r="N1463" s="319" t="s">
        <v>1633</v>
      </c>
      <c r="O1463" s="320"/>
      <c r="P1463" s="319" t="s">
        <v>4466</v>
      </c>
      <c r="Q1463" s="319" t="s">
        <v>1534</v>
      </c>
      <c r="R1463" s="322">
        <v>18917823</v>
      </c>
      <c r="S1463" s="319" t="s">
        <v>89</v>
      </c>
      <c r="T1463" s="321">
        <v>1163.53</v>
      </c>
      <c r="U1463" s="319" t="s">
        <v>377</v>
      </c>
      <c r="V1463" s="319" t="s">
        <v>4467</v>
      </c>
      <c r="W1463" s="319" t="s">
        <v>1633</v>
      </c>
      <c r="X1463" s="319" t="s">
        <v>1633</v>
      </c>
      <c r="Y1463" s="319" t="s">
        <v>1633</v>
      </c>
      <c r="Z1463" s="319" t="s">
        <v>1633</v>
      </c>
      <c r="AA1463" s="319" t="s">
        <v>1874</v>
      </c>
      <c r="AB1463" s="319" t="s">
        <v>1633</v>
      </c>
      <c r="AC1463" s="320">
        <v>45714</v>
      </c>
      <c r="AD1463" s="319"/>
      <c r="AE1463" s="319"/>
      <c r="AF1463" s="319" t="s">
        <v>1633</v>
      </c>
      <c r="AG1463" s="319" t="s">
        <v>1633</v>
      </c>
      <c r="AH1463" s="319" t="s">
        <v>4468</v>
      </c>
      <c r="AI1463" s="319" t="s">
        <v>4468</v>
      </c>
      <c r="AJ1463" s="325">
        <v>0</v>
      </c>
      <c r="AK1463" s="319" t="s">
        <v>1633</v>
      </c>
      <c r="AL1463" s="319" t="s">
        <v>1633</v>
      </c>
      <c r="AM1463" s="319" t="s">
        <v>1633</v>
      </c>
      <c r="AN1463" s="319" t="s">
        <v>1633</v>
      </c>
      <c r="AO1463" s="319" t="s">
        <v>1633</v>
      </c>
      <c r="AP1463" s="183" t="s">
        <v>1880</v>
      </c>
      <c r="AQ1463" s="183" t="s">
        <v>2113</v>
      </c>
      <c r="AS1463" s="183" t="s">
        <v>1636</v>
      </c>
      <c r="AT1463" s="183" t="s">
        <v>1817</v>
      </c>
      <c r="AU1463" s="183" t="s">
        <v>1817</v>
      </c>
      <c r="AV1463" s="324">
        <f t="shared" si="46"/>
        <v>18917823</v>
      </c>
    </row>
    <row r="1464" spans="1:48" x14ac:dyDescent="0.25">
      <c r="A1464" s="319" t="s">
        <v>1867</v>
      </c>
      <c r="B1464" s="319" t="s">
        <v>1823</v>
      </c>
      <c r="C1464" s="319" t="s">
        <v>1868</v>
      </c>
      <c r="D1464" s="319" t="s">
        <v>1888</v>
      </c>
      <c r="E1464" s="320">
        <v>45716</v>
      </c>
      <c r="F1464" s="319" t="s">
        <v>4545</v>
      </c>
      <c r="G1464" s="319" t="s">
        <v>1633</v>
      </c>
      <c r="H1464" s="319" t="s">
        <v>3259</v>
      </c>
      <c r="I1464" s="319" t="s">
        <v>2395</v>
      </c>
      <c r="J1464" s="319" t="s">
        <v>1633</v>
      </c>
      <c r="K1464" s="319" t="s">
        <v>448</v>
      </c>
      <c r="L1464" s="320">
        <v>45716</v>
      </c>
      <c r="M1464" s="319" t="s">
        <v>2359</v>
      </c>
      <c r="N1464" s="319" t="s">
        <v>2396</v>
      </c>
      <c r="O1464" s="320"/>
      <c r="P1464" s="319" t="s">
        <v>4466</v>
      </c>
      <c r="Q1464" s="319" t="s">
        <v>1534</v>
      </c>
      <c r="R1464" s="322">
        <v>1579432</v>
      </c>
      <c r="S1464" s="319" t="s">
        <v>89</v>
      </c>
      <c r="T1464" s="321">
        <v>96.92</v>
      </c>
      <c r="U1464" s="319" t="s">
        <v>377</v>
      </c>
      <c r="V1464" s="319" t="s">
        <v>4467</v>
      </c>
      <c r="W1464" s="319" t="s">
        <v>1633</v>
      </c>
      <c r="X1464" s="319" t="s">
        <v>1633</v>
      </c>
      <c r="Y1464" s="319" t="s">
        <v>1633</v>
      </c>
      <c r="Z1464" s="319" t="s">
        <v>1633</v>
      </c>
      <c r="AA1464" s="319" t="s">
        <v>1874</v>
      </c>
      <c r="AB1464" s="319" t="s">
        <v>1633</v>
      </c>
      <c r="AC1464" s="320">
        <v>45719</v>
      </c>
      <c r="AD1464" s="319"/>
      <c r="AE1464" s="319"/>
      <c r="AF1464" s="319" t="s">
        <v>1633</v>
      </c>
      <c r="AG1464" s="319" t="s">
        <v>2397</v>
      </c>
      <c r="AH1464" s="319" t="s">
        <v>4468</v>
      </c>
      <c r="AI1464" s="319" t="s">
        <v>4468</v>
      </c>
      <c r="AJ1464" s="322">
        <v>1</v>
      </c>
      <c r="AK1464" s="319" t="s">
        <v>2398</v>
      </c>
      <c r="AL1464" s="323" t="s">
        <v>1877</v>
      </c>
      <c r="AM1464" s="319" t="s">
        <v>1633</v>
      </c>
      <c r="AN1464" s="319" t="s">
        <v>1633</v>
      </c>
      <c r="AO1464" s="319" t="s">
        <v>1633</v>
      </c>
      <c r="AP1464" s="183" t="s">
        <v>1880</v>
      </c>
      <c r="AQ1464" s="183" t="s">
        <v>2113</v>
      </c>
      <c r="AS1464" s="183" t="s">
        <v>448</v>
      </c>
      <c r="AT1464" s="183" t="s">
        <v>1817</v>
      </c>
      <c r="AU1464" s="183" t="s">
        <v>1817</v>
      </c>
      <c r="AV1464" s="324">
        <f t="shared" si="46"/>
        <v>1579432</v>
      </c>
    </row>
    <row r="1465" spans="1:48" x14ac:dyDescent="0.25">
      <c r="A1465" s="319" t="s">
        <v>1867</v>
      </c>
      <c r="B1465" s="319" t="s">
        <v>1823</v>
      </c>
      <c r="C1465" s="319" t="s">
        <v>1868</v>
      </c>
      <c r="D1465" s="319" t="s">
        <v>1888</v>
      </c>
      <c r="E1465" s="320">
        <v>45716</v>
      </c>
      <c r="F1465" s="319" t="s">
        <v>4546</v>
      </c>
      <c r="G1465" s="319" t="s">
        <v>1633</v>
      </c>
      <c r="H1465" s="319" t="s">
        <v>3259</v>
      </c>
      <c r="I1465" s="319" t="s">
        <v>2400</v>
      </c>
      <c r="J1465" s="319" t="s">
        <v>1633</v>
      </c>
      <c r="K1465" s="319" t="s">
        <v>448</v>
      </c>
      <c r="L1465" s="320">
        <v>45716</v>
      </c>
      <c r="M1465" s="319" t="s">
        <v>2359</v>
      </c>
      <c r="N1465" s="319" t="s">
        <v>2396</v>
      </c>
      <c r="O1465" s="320"/>
      <c r="P1465" s="319" t="s">
        <v>4466</v>
      </c>
      <c r="Q1465" s="319" t="s">
        <v>1534</v>
      </c>
      <c r="R1465" s="322">
        <v>47383</v>
      </c>
      <c r="S1465" s="319" t="s">
        <v>89</v>
      </c>
      <c r="T1465" s="321">
        <v>2.91</v>
      </c>
      <c r="U1465" s="319" t="s">
        <v>377</v>
      </c>
      <c r="V1465" s="319" t="s">
        <v>4467</v>
      </c>
      <c r="W1465" s="319" t="s">
        <v>1633</v>
      </c>
      <c r="X1465" s="319" t="s">
        <v>1633</v>
      </c>
      <c r="Y1465" s="319" t="s">
        <v>1633</v>
      </c>
      <c r="Z1465" s="319" t="s">
        <v>1633</v>
      </c>
      <c r="AA1465" s="319" t="s">
        <v>1874</v>
      </c>
      <c r="AB1465" s="319" t="s">
        <v>1633</v>
      </c>
      <c r="AC1465" s="320">
        <v>45719</v>
      </c>
      <c r="AD1465" s="319"/>
      <c r="AE1465" s="319"/>
      <c r="AF1465" s="319" t="s">
        <v>1633</v>
      </c>
      <c r="AG1465" s="319" t="s">
        <v>2397</v>
      </c>
      <c r="AH1465" s="319" t="s">
        <v>4468</v>
      </c>
      <c r="AI1465" s="319" t="s">
        <v>4468</v>
      </c>
      <c r="AJ1465" s="322">
        <v>1</v>
      </c>
      <c r="AK1465" s="319" t="s">
        <v>2398</v>
      </c>
      <c r="AL1465" s="323" t="s">
        <v>1877</v>
      </c>
      <c r="AM1465" s="319" t="s">
        <v>1633</v>
      </c>
      <c r="AN1465" s="319" t="s">
        <v>1633</v>
      </c>
      <c r="AO1465" s="319" t="s">
        <v>1633</v>
      </c>
      <c r="AP1465" s="183" t="s">
        <v>1880</v>
      </c>
      <c r="AQ1465" s="183" t="s">
        <v>2113</v>
      </c>
      <c r="AS1465" s="183" t="s">
        <v>448</v>
      </c>
      <c r="AT1465" s="183" t="s">
        <v>1817</v>
      </c>
      <c r="AU1465" s="183" t="s">
        <v>1817</v>
      </c>
      <c r="AV1465" s="324">
        <f t="shared" si="46"/>
        <v>47383</v>
      </c>
    </row>
    <row r="1466" spans="1:48" x14ac:dyDescent="0.25">
      <c r="A1466" s="319" t="s">
        <v>1867</v>
      </c>
      <c r="B1466" s="319" t="s">
        <v>1823</v>
      </c>
      <c r="C1466" s="319" t="s">
        <v>1868</v>
      </c>
      <c r="D1466" s="319" t="s">
        <v>1917</v>
      </c>
      <c r="E1466" s="320">
        <v>45716</v>
      </c>
      <c r="F1466" s="319" t="s">
        <v>2412</v>
      </c>
      <c r="G1466" s="319" t="s">
        <v>2413</v>
      </c>
      <c r="H1466" s="319" t="s">
        <v>1583</v>
      </c>
      <c r="I1466" s="319" t="s">
        <v>2414</v>
      </c>
      <c r="J1466" s="319" t="s">
        <v>1633</v>
      </c>
      <c r="K1466" s="319" t="s">
        <v>1584</v>
      </c>
      <c r="L1466" s="320">
        <v>45716</v>
      </c>
      <c r="M1466" s="319" t="s">
        <v>2359</v>
      </c>
      <c r="N1466" s="319" t="s">
        <v>1976</v>
      </c>
      <c r="O1466" s="320"/>
      <c r="P1466" s="319" t="s">
        <v>4466</v>
      </c>
      <c r="Q1466" s="319" t="s">
        <v>1534</v>
      </c>
      <c r="R1466" s="322">
        <v>1277887</v>
      </c>
      <c r="S1466" s="319" t="s">
        <v>89</v>
      </c>
      <c r="T1466" s="321">
        <v>77.77</v>
      </c>
      <c r="U1466" s="319" t="s">
        <v>377</v>
      </c>
      <c r="V1466" s="319" t="s">
        <v>4467</v>
      </c>
      <c r="W1466" s="319" t="s">
        <v>1633</v>
      </c>
      <c r="X1466" s="319" t="s">
        <v>1633</v>
      </c>
      <c r="Y1466" s="319" t="s">
        <v>1633</v>
      </c>
      <c r="Z1466" s="319" t="s">
        <v>1633</v>
      </c>
      <c r="AA1466" s="319" t="s">
        <v>1874</v>
      </c>
      <c r="AB1466" s="319" t="s">
        <v>1633</v>
      </c>
      <c r="AC1466" s="320">
        <v>45720</v>
      </c>
      <c r="AD1466" s="319"/>
      <c r="AE1466" s="319"/>
      <c r="AF1466" s="319" t="s">
        <v>1633</v>
      </c>
      <c r="AG1466" s="319" t="s">
        <v>1633</v>
      </c>
      <c r="AH1466" s="319" t="s">
        <v>4468</v>
      </c>
      <c r="AI1466" s="319" t="s">
        <v>4468</v>
      </c>
      <c r="AJ1466" s="325">
        <v>0</v>
      </c>
      <c r="AK1466" s="319" t="s">
        <v>1633</v>
      </c>
      <c r="AL1466" s="319" t="s">
        <v>1633</v>
      </c>
      <c r="AM1466" s="319" t="s">
        <v>1633</v>
      </c>
      <c r="AN1466" s="319" t="s">
        <v>1633</v>
      </c>
      <c r="AO1466" s="319" t="s">
        <v>1633</v>
      </c>
      <c r="AP1466" s="183" t="s">
        <v>1880</v>
      </c>
      <c r="AQ1466" s="183" t="s">
        <v>2113</v>
      </c>
      <c r="AS1466" s="183" t="s">
        <v>1636</v>
      </c>
      <c r="AT1466" s="183" t="s">
        <v>1817</v>
      </c>
      <c r="AU1466" s="183" t="s">
        <v>1817</v>
      </c>
      <c r="AV1466" s="324">
        <f t="shared" si="46"/>
        <v>1277887</v>
      </c>
    </row>
    <row r="1467" spans="1:48" x14ac:dyDescent="0.25">
      <c r="A1467" s="319" t="s">
        <v>1867</v>
      </c>
      <c r="B1467" s="319" t="s">
        <v>1823</v>
      </c>
      <c r="C1467" s="319" t="s">
        <v>1868</v>
      </c>
      <c r="D1467" s="319" t="s">
        <v>1917</v>
      </c>
      <c r="E1467" s="320">
        <v>45716</v>
      </c>
      <c r="F1467" s="319" t="s">
        <v>2419</v>
      </c>
      <c r="G1467" s="319" t="s">
        <v>2420</v>
      </c>
      <c r="H1467" s="319" t="s">
        <v>1577</v>
      </c>
      <c r="I1467" s="319" t="s">
        <v>2421</v>
      </c>
      <c r="J1467" s="319" t="s">
        <v>1633</v>
      </c>
      <c r="K1467" s="319" t="s">
        <v>1369</v>
      </c>
      <c r="L1467" s="320">
        <v>45716</v>
      </c>
      <c r="M1467" s="319" t="s">
        <v>2359</v>
      </c>
      <c r="N1467" s="319" t="s">
        <v>1976</v>
      </c>
      <c r="O1467" s="320"/>
      <c r="P1467" s="319" t="s">
        <v>4466</v>
      </c>
      <c r="Q1467" s="319" t="s">
        <v>1534</v>
      </c>
      <c r="R1467" s="322">
        <v>949382</v>
      </c>
      <c r="S1467" s="319" t="s">
        <v>89</v>
      </c>
      <c r="T1467" s="321">
        <v>57.78</v>
      </c>
      <c r="U1467" s="319" t="s">
        <v>377</v>
      </c>
      <c r="V1467" s="319" t="s">
        <v>4467</v>
      </c>
      <c r="W1467" s="319" t="s">
        <v>1633</v>
      </c>
      <c r="X1467" s="319" t="s">
        <v>1633</v>
      </c>
      <c r="Y1467" s="319" t="s">
        <v>1633</v>
      </c>
      <c r="Z1467" s="319" t="s">
        <v>1633</v>
      </c>
      <c r="AA1467" s="319" t="s">
        <v>1874</v>
      </c>
      <c r="AB1467" s="319" t="s">
        <v>1633</v>
      </c>
      <c r="AC1467" s="320">
        <v>45721</v>
      </c>
      <c r="AD1467" s="319"/>
      <c r="AE1467" s="319"/>
      <c r="AF1467" s="319" t="s">
        <v>1633</v>
      </c>
      <c r="AG1467" s="319" t="s">
        <v>1633</v>
      </c>
      <c r="AH1467" s="319" t="s">
        <v>4468</v>
      </c>
      <c r="AI1467" s="319" t="s">
        <v>4468</v>
      </c>
      <c r="AJ1467" s="325">
        <v>0</v>
      </c>
      <c r="AK1467" s="319" t="s">
        <v>1633</v>
      </c>
      <c r="AL1467" s="319" t="s">
        <v>1633</v>
      </c>
      <c r="AM1467" s="319" t="s">
        <v>1633</v>
      </c>
      <c r="AN1467" s="319" t="s">
        <v>1633</v>
      </c>
      <c r="AO1467" s="319" t="s">
        <v>1633</v>
      </c>
      <c r="AP1467" s="183" t="s">
        <v>1880</v>
      </c>
      <c r="AQ1467" s="183" t="s">
        <v>2113</v>
      </c>
      <c r="AS1467" s="183" t="s">
        <v>1636</v>
      </c>
      <c r="AT1467" s="183" t="s">
        <v>1817</v>
      </c>
      <c r="AU1467" s="183" t="s">
        <v>1817</v>
      </c>
      <c r="AV1467" s="324">
        <f t="shared" si="46"/>
        <v>949382</v>
      </c>
    </row>
    <row r="1468" spans="1:48" x14ac:dyDescent="0.25">
      <c r="A1468" s="319" t="s">
        <v>1867</v>
      </c>
      <c r="B1468" s="319" t="s">
        <v>1828</v>
      </c>
      <c r="C1468" s="319" t="s">
        <v>1868</v>
      </c>
      <c r="D1468" s="319" t="s">
        <v>1882</v>
      </c>
      <c r="E1468" s="320">
        <v>45721</v>
      </c>
      <c r="F1468" s="319" t="s">
        <v>2450</v>
      </c>
      <c r="G1468" s="319" t="s">
        <v>1884</v>
      </c>
      <c r="H1468" s="319" t="s">
        <v>1577</v>
      </c>
      <c r="I1468" s="319" t="s">
        <v>2451</v>
      </c>
      <c r="J1468" s="319" t="s">
        <v>1633</v>
      </c>
      <c r="K1468" s="319" t="s">
        <v>1369</v>
      </c>
      <c r="L1468" s="320">
        <v>45721</v>
      </c>
      <c r="M1468" s="319" t="s">
        <v>1886</v>
      </c>
      <c r="N1468" s="319" t="s">
        <v>1998</v>
      </c>
      <c r="O1468" s="320"/>
      <c r="P1468" s="319" t="s">
        <v>4466</v>
      </c>
      <c r="Q1468" s="319" t="s">
        <v>1534</v>
      </c>
      <c r="R1468" s="322">
        <v>949382</v>
      </c>
      <c r="S1468" s="319" t="s">
        <v>89</v>
      </c>
      <c r="T1468" s="321">
        <v>57.88</v>
      </c>
      <c r="U1468" s="319" t="s">
        <v>377</v>
      </c>
      <c r="V1468" s="319" t="s">
        <v>4467</v>
      </c>
      <c r="W1468" s="319" t="s">
        <v>1633</v>
      </c>
      <c r="X1468" s="319" t="s">
        <v>1633</v>
      </c>
      <c r="Y1468" s="319" t="s">
        <v>1633</v>
      </c>
      <c r="Z1468" s="319" t="s">
        <v>1633</v>
      </c>
      <c r="AA1468" s="319" t="s">
        <v>1874</v>
      </c>
      <c r="AB1468" s="319" t="s">
        <v>1633</v>
      </c>
      <c r="AC1468" s="320">
        <v>45721</v>
      </c>
      <c r="AD1468" s="319"/>
      <c r="AE1468" s="319"/>
      <c r="AF1468" s="319" t="s">
        <v>1633</v>
      </c>
      <c r="AG1468" s="319" t="s">
        <v>1633</v>
      </c>
      <c r="AH1468" s="319" t="s">
        <v>4468</v>
      </c>
      <c r="AI1468" s="319" t="s">
        <v>4468</v>
      </c>
      <c r="AJ1468" s="325">
        <v>0</v>
      </c>
      <c r="AK1468" s="319" t="s">
        <v>1633</v>
      </c>
      <c r="AL1468" s="319" t="s">
        <v>1633</v>
      </c>
      <c r="AM1468" s="319" t="s">
        <v>1633</v>
      </c>
      <c r="AN1468" s="319" t="s">
        <v>1633</v>
      </c>
      <c r="AO1468" s="319" t="s">
        <v>1633</v>
      </c>
      <c r="AP1468" s="183" t="s">
        <v>1880</v>
      </c>
      <c r="AQ1468" s="183" t="s">
        <v>2113</v>
      </c>
      <c r="AS1468" s="183" t="s">
        <v>1636</v>
      </c>
      <c r="AT1468" s="183" t="s">
        <v>1817</v>
      </c>
      <c r="AU1468" s="183" t="s">
        <v>1817</v>
      </c>
      <c r="AV1468" s="324">
        <f t="shared" si="46"/>
        <v>949382</v>
      </c>
    </row>
    <row r="1469" spans="1:48" x14ac:dyDescent="0.25">
      <c r="A1469" s="319" t="s">
        <v>1867</v>
      </c>
      <c r="B1469" s="319" t="s">
        <v>1828</v>
      </c>
      <c r="C1469" s="319" t="s">
        <v>1868</v>
      </c>
      <c r="D1469" s="319" t="s">
        <v>1888</v>
      </c>
      <c r="E1469" s="320">
        <v>45722</v>
      </c>
      <c r="F1469" s="319" t="s">
        <v>4547</v>
      </c>
      <c r="G1469" s="319" t="s">
        <v>1633</v>
      </c>
      <c r="H1469" s="319" t="s">
        <v>3538</v>
      </c>
      <c r="I1469" s="319" t="s">
        <v>4548</v>
      </c>
      <c r="J1469" s="319" t="s">
        <v>1633</v>
      </c>
      <c r="K1469" s="319" t="s">
        <v>1642</v>
      </c>
      <c r="L1469" s="320">
        <v>45722</v>
      </c>
      <c r="M1469" s="319" t="s">
        <v>2468</v>
      </c>
      <c r="N1469" s="319" t="s">
        <v>1633</v>
      </c>
      <c r="O1469" s="320"/>
      <c r="P1469" s="319" t="s">
        <v>4466</v>
      </c>
      <c r="Q1469" s="319" t="s">
        <v>1534</v>
      </c>
      <c r="R1469" s="322">
        <v>12096000</v>
      </c>
      <c r="S1469" s="319" t="s">
        <v>89</v>
      </c>
      <c r="T1469" s="321">
        <v>737.43</v>
      </c>
      <c r="U1469" s="319" t="s">
        <v>377</v>
      </c>
      <c r="V1469" s="319" t="s">
        <v>4467</v>
      </c>
      <c r="W1469" s="319" t="s">
        <v>1633</v>
      </c>
      <c r="X1469" s="319" t="s">
        <v>1633</v>
      </c>
      <c r="Y1469" s="319" t="s">
        <v>1633</v>
      </c>
      <c r="Z1469" s="319" t="s">
        <v>1633</v>
      </c>
      <c r="AA1469" s="319" t="s">
        <v>1874</v>
      </c>
      <c r="AB1469" s="319" t="s">
        <v>1633</v>
      </c>
      <c r="AC1469" s="320">
        <v>45722</v>
      </c>
      <c r="AD1469" s="319"/>
      <c r="AE1469" s="319"/>
      <c r="AF1469" s="319" t="s">
        <v>1633</v>
      </c>
      <c r="AG1469" s="319" t="s">
        <v>4549</v>
      </c>
      <c r="AH1469" s="319" t="s">
        <v>4468</v>
      </c>
      <c r="AI1469" s="319" t="s">
        <v>4468</v>
      </c>
      <c r="AJ1469" s="322">
        <v>4</v>
      </c>
      <c r="AK1469" s="319" t="s">
        <v>2398</v>
      </c>
      <c r="AL1469" s="323" t="s">
        <v>1877</v>
      </c>
      <c r="AM1469" s="319" t="s">
        <v>1633</v>
      </c>
      <c r="AN1469" s="319" t="s">
        <v>1633</v>
      </c>
      <c r="AO1469" s="319" t="s">
        <v>1633</v>
      </c>
      <c r="AP1469" s="183" t="s">
        <v>1880</v>
      </c>
      <c r="AQ1469" s="183" t="s">
        <v>2113</v>
      </c>
      <c r="AS1469" s="183" t="s">
        <v>1641</v>
      </c>
      <c r="AT1469" s="183" t="s">
        <v>1817</v>
      </c>
      <c r="AU1469" s="183" t="s">
        <v>1817</v>
      </c>
      <c r="AV1469" s="324">
        <f t="shared" si="46"/>
        <v>12096000</v>
      </c>
    </row>
    <row r="1470" spans="1:48" x14ac:dyDescent="0.25">
      <c r="A1470" s="319" t="s">
        <v>1867</v>
      </c>
      <c r="B1470" s="319" t="s">
        <v>1828</v>
      </c>
      <c r="C1470" s="319" t="s">
        <v>1868</v>
      </c>
      <c r="D1470" s="319" t="s">
        <v>1882</v>
      </c>
      <c r="E1470" s="320">
        <v>45722</v>
      </c>
      <c r="F1470" s="319" t="s">
        <v>2471</v>
      </c>
      <c r="G1470" s="319" t="s">
        <v>1884</v>
      </c>
      <c r="H1470" s="319" t="s">
        <v>1581</v>
      </c>
      <c r="I1470" s="319" t="s">
        <v>2472</v>
      </c>
      <c r="J1470" s="319" t="s">
        <v>1633</v>
      </c>
      <c r="K1470" s="319" t="s">
        <v>1373</v>
      </c>
      <c r="L1470" s="320">
        <v>45722</v>
      </c>
      <c r="M1470" s="319" t="s">
        <v>1886</v>
      </c>
      <c r="N1470" s="319" t="s">
        <v>2473</v>
      </c>
      <c r="O1470" s="320"/>
      <c r="P1470" s="319" t="s">
        <v>4466</v>
      </c>
      <c r="Q1470" s="319" t="s">
        <v>1534</v>
      </c>
      <c r="R1470" s="322">
        <v>5193858</v>
      </c>
      <c r="S1470" s="319" t="s">
        <v>89</v>
      </c>
      <c r="T1470" s="321">
        <v>316.64</v>
      </c>
      <c r="U1470" s="319" t="s">
        <v>377</v>
      </c>
      <c r="V1470" s="319" t="s">
        <v>4467</v>
      </c>
      <c r="W1470" s="319" t="s">
        <v>1633</v>
      </c>
      <c r="X1470" s="319" t="s">
        <v>1633</v>
      </c>
      <c r="Y1470" s="319" t="s">
        <v>1633</v>
      </c>
      <c r="Z1470" s="319" t="s">
        <v>1633</v>
      </c>
      <c r="AA1470" s="319" t="s">
        <v>1874</v>
      </c>
      <c r="AB1470" s="319" t="s">
        <v>1633</v>
      </c>
      <c r="AC1470" s="320">
        <v>45723</v>
      </c>
      <c r="AD1470" s="319"/>
      <c r="AE1470" s="319"/>
      <c r="AF1470" s="319" t="s">
        <v>1633</v>
      </c>
      <c r="AG1470" s="319" t="s">
        <v>1633</v>
      </c>
      <c r="AH1470" s="319" t="s">
        <v>4468</v>
      </c>
      <c r="AI1470" s="319" t="s">
        <v>4468</v>
      </c>
      <c r="AJ1470" s="325">
        <v>0</v>
      </c>
      <c r="AK1470" s="319" t="s">
        <v>1633</v>
      </c>
      <c r="AL1470" s="319" t="s">
        <v>1633</v>
      </c>
      <c r="AM1470" s="319" t="s">
        <v>1633</v>
      </c>
      <c r="AN1470" s="319" t="s">
        <v>1633</v>
      </c>
      <c r="AO1470" s="319" t="s">
        <v>1633</v>
      </c>
      <c r="AP1470" s="183" t="s">
        <v>1880</v>
      </c>
      <c r="AQ1470" s="183" t="s">
        <v>2113</v>
      </c>
      <c r="AS1470" s="183" t="s">
        <v>1636</v>
      </c>
      <c r="AT1470" s="183" t="s">
        <v>1817</v>
      </c>
      <c r="AU1470" s="183" t="s">
        <v>1817</v>
      </c>
      <c r="AV1470" s="324">
        <f t="shared" si="46"/>
        <v>5193858</v>
      </c>
    </row>
    <row r="1471" spans="1:48" x14ac:dyDescent="0.25">
      <c r="A1471" s="319" t="s">
        <v>1867</v>
      </c>
      <c r="B1471" s="319" t="s">
        <v>1828</v>
      </c>
      <c r="C1471" s="319" t="s">
        <v>1868</v>
      </c>
      <c r="D1471" s="319" t="s">
        <v>1888</v>
      </c>
      <c r="E1471" s="320">
        <v>45734</v>
      </c>
      <c r="F1471" s="319" t="s">
        <v>1633</v>
      </c>
      <c r="G1471" s="319" t="s">
        <v>1633</v>
      </c>
      <c r="H1471" s="319" t="s">
        <v>3240</v>
      </c>
      <c r="I1471" s="319" t="s">
        <v>4550</v>
      </c>
      <c r="J1471" s="319" t="s">
        <v>1633</v>
      </c>
      <c r="K1471" s="319" t="s">
        <v>454</v>
      </c>
      <c r="L1471" s="320">
        <v>45734</v>
      </c>
      <c r="M1471" s="319" t="s">
        <v>2554</v>
      </c>
      <c r="N1471" s="319" t="s">
        <v>2557</v>
      </c>
      <c r="O1471" s="320"/>
      <c r="P1471" s="319" t="s">
        <v>4466</v>
      </c>
      <c r="Q1471" s="319" t="s">
        <v>1534</v>
      </c>
      <c r="R1471" s="322">
        <v>700000</v>
      </c>
      <c r="S1471" s="319" t="s">
        <v>89</v>
      </c>
      <c r="T1471" s="321">
        <v>42.7</v>
      </c>
      <c r="U1471" s="319" t="s">
        <v>377</v>
      </c>
      <c r="V1471" s="319" t="s">
        <v>4467</v>
      </c>
      <c r="W1471" s="319" t="s">
        <v>1633</v>
      </c>
      <c r="X1471" s="319" t="s">
        <v>1633</v>
      </c>
      <c r="Y1471" s="319" t="s">
        <v>1633</v>
      </c>
      <c r="Z1471" s="319" t="s">
        <v>1633</v>
      </c>
      <c r="AA1471" s="319" t="s">
        <v>1874</v>
      </c>
      <c r="AB1471" s="319" t="s">
        <v>1633</v>
      </c>
      <c r="AC1471" s="320">
        <v>45734</v>
      </c>
      <c r="AD1471" s="319"/>
      <c r="AE1471" s="319"/>
      <c r="AF1471" s="319" t="s">
        <v>1633</v>
      </c>
      <c r="AG1471" s="319" t="s">
        <v>2558</v>
      </c>
      <c r="AH1471" s="319" t="s">
        <v>4468</v>
      </c>
      <c r="AI1471" s="319" t="s">
        <v>4468</v>
      </c>
      <c r="AJ1471" s="322">
        <v>1</v>
      </c>
      <c r="AK1471" s="319" t="s">
        <v>1709</v>
      </c>
      <c r="AL1471" s="323" t="s">
        <v>1877</v>
      </c>
      <c r="AM1471" s="319" t="s">
        <v>1633</v>
      </c>
      <c r="AN1471" s="319" t="s">
        <v>1633</v>
      </c>
      <c r="AO1471" s="319" t="s">
        <v>1633</v>
      </c>
      <c r="AP1471" s="183" t="s">
        <v>1880</v>
      </c>
      <c r="AQ1471" s="183" t="s">
        <v>2113</v>
      </c>
      <c r="AS1471" s="183" t="s">
        <v>1641</v>
      </c>
      <c r="AT1471" s="183" t="s">
        <v>1817</v>
      </c>
      <c r="AU1471" s="183" t="s">
        <v>1817</v>
      </c>
      <c r="AV1471" s="324">
        <f t="shared" si="46"/>
        <v>700000</v>
      </c>
    </row>
    <row r="1472" spans="1:48" x14ac:dyDescent="0.25">
      <c r="A1472" s="319" t="s">
        <v>1867</v>
      </c>
      <c r="B1472" s="319" t="s">
        <v>1828</v>
      </c>
      <c r="C1472" s="319" t="s">
        <v>1868</v>
      </c>
      <c r="D1472" s="319" t="s">
        <v>1888</v>
      </c>
      <c r="E1472" s="320">
        <v>45734</v>
      </c>
      <c r="F1472" s="319" t="s">
        <v>1633</v>
      </c>
      <c r="G1472" s="319" t="s">
        <v>1633</v>
      </c>
      <c r="H1472" s="319" t="s">
        <v>3240</v>
      </c>
      <c r="I1472" s="319" t="s">
        <v>4551</v>
      </c>
      <c r="J1472" s="319" t="s">
        <v>1633</v>
      </c>
      <c r="K1472" s="319" t="s">
        <v>454</v>
      </c>
      <c r="L1472" s="320">
        <v>45734</v>
      </c>
      <c r="M1472" s="319" t="s">
        <v>2554</v>
      </c>
      <c r="N1472" s="319" t="s">
        <v>2557</v>
      </c>
      <c r="O1472" s="320"/>
      <c r="P1472" s="319" t="s">
        <v>4466</v>
      </c>
      <c r="Q1472" s="319" t="s">
        <v>1534</v>
      </c>
      <c r="R1472" s="322">
        <v>1310000</v>
      </c>
      <c r="S1472" s="319" t="s">
        <v>89</v>
      </c>
      <c r="T1472" s="321">
        <v>79.900000000000006</v>
      </c>
      <c r="U1472" s="319" t="s">
        <v>377</v>
      </c>
      <c r="V1472" s="319" t="s">
        <v>4467</v>
      </c>
      <c r="W1472" s="319" t="s">
        <v>1633</v>
      </c>
      <c r="X1472" s="319" t="s">
        <v>1633</v>
      </c>
      <c r="Y1472" s="319" t="s">
        <v>1633</v>
      </c>
      <c r="Z1472" s="319" t="s">
        <v>1633</v>
      </c>
      <c r="AA1472" s="319" t="s">
        <v>1874</v>
      </c>
      <c r="AB1472" s="319" t="s">
        <v>1633</v>
      </c>
      <c r="AC1472" s="320">
        <v>45734</v>
      </c>
      <c r="AD1472" s="319"/>
      <c r="AE1472" s="319"/>
      <c r="AF1472" s="319" t="s">
        <v>1633</v>
      </c>
      <c r="AG1472" s="319" t="s">
        <v>2558</v>
      </c>
      <c r="AH1472" s="319" t="s">
        <v>4468</v>
      </c>
      <c r="AI1472" s="319" t="s">
        <v>4468</v>
      </c>
      <c r="AJ1472" s="322">
        <v>1</v>
      </c>
      <c r="AK1472" s="319" t="s">
        <v>1709</v>
      </c>
      <c r="AL1472" s="323" t="s">
        <v>1877</v>
      </c>
      <c r="AM1472" s="319" t="s">
        <v>1633</v>
      </c>
      <c r="AN1472" s="319" t="s">
        <v>1633</v>
      </c>
      <c r="AO1472" s="319" t="s">
        <v>1633</v>
      </c>
      <c r="AP1472" s="183" t="s">
        <v>1880</v>
      </c>
      <c r="AQ1472" s="183" t="s">
        <v>2113</v>
      </c>
      <c r="AS1472" s="183" t="s">
        <v>1641</v>
      </c>
      <c r="AT1472" s="183" t="s">
        <v>1817</v>
      </c>
      <c r="AU1472" s="183" t="s">
        <v>1817</v>
      </c>
      <c r="AV1472" s="324">
        <f t="shared" si="46"/>
        <v>1310000</v>
      </c>
    </row>
    <row r="1473" spans="1:48" x14ac:dyDescent="0.25">
      <c r="A1473" s="319" t="s">
        <v>1867</v>
      </c>
      <c r="B1473" s="319" t="s">
        <v>1828</v>
      </c>
      <c r="C1473" s="319" t="s">
        <v>1868</v>
      </c>
      <c r="D1473" s="319" t="s">
        <v>1882</v>
      </c>
      <c r="E1473" s="320">
        <v>45734</v>
      </c>
      <c r="F1473" s="319" t="s">
        <v>2559</v>
      </c>
      <c r="G1473" s="319" t="s">
        <v>1884</v>
      </c>
      <c r="H1473" s="319" t="s">
        <v>1579</v>
      </c>
      <c r="I1473" s="319" t="s">
        <v>2560</v>
      </c>
      <c r="J1473" s="319" t="s">
        <v>1633</v>
      </c>
      <c r="K1473" s="319" t="s">
        <v>1371</v>
      </c>
      <c r="L1473" s="320">
        <v>45734</v>
      </c>
      <c r="M1473" s="319" t="s">
        <v>1886</v>
      </c>
      <c r="N1473" s="319" t="s">
        <v>1887</v>
      </c>
      <c r="O1473" s="320"/>
      <c r="P1473" s="319" t="s">
        <v>4466</v>
      </c>
      <c r="Q1473" s="319" t="s">
        <v>1534</v>
      </c>
      <c r="R1473" s="322">
        <v>108781498</v>
      </c>
      <c r="S1473" s="319" t="s">
        <v>89</v>
      </c>
      <c r="T1473" s="321">
        <v>6635.04</v>
      </c>
      <c r="U1473" s="319" t="s">
        <v>377</v>
      </c>
      <c r="V1473" s="319" t="s">
        <v>4467</v>
      </c>
      <c r="W1473" s="319" t="s">
        <v>1633</v>
      </c>
      <c r="X1473" s="319" t="s">
        <v>1633</v>
      </c>
      <c r="Y1473" s="319" t="s">
        <v>1633</v>
      </c>
      <c r="Z1473" s="319" t="s">
        <v>1633</v>
      </c>
      <c r="AA1473" s="319" t="s">
        <v>1874</v>
      </c>
      <c r="AB1473" s="319" t="s">
        <v>1633</v>
      </c>
      <c r="AC1473" s="320">
        <v>45734</v>
      </c>
      <c r="AD1473" s="319"/>
      <c r="AE1473" s="319"/>
      <c r="AF1473" s="319" t="s">
        <v>1633</v>
      </c>
      <c r="AG1473" s="319" t="s">
        <v>1633</v>
      </c>
      <c r="AH1473" s="319" t="s">
        <v>4468</v>
      </c>
      <c r="AI1473" s="319" t="s">
        <v>4468</v>
      </c>
      <c r="AJ1473" s="325">
        <v>0</v>
      </c>
      <c r="AK1473" s="319" t="s">
        <v>1633</v>
      </c>
      <c r="AL1473" s="319" t="s">
        <v>1633</v>
      </c>
      <c r="AM1473" s="319" t="s">
        <v>1633</v>
      </c>
      <c r="AN1473" s="319" t="s">
        <v>1633</v>
      </c>
      <c r="AO1473" s="319" t="s">
        <v>1633</v>
      </c>
      <c r="AP1473" s="183" t="s">
        <v>1880</v>
      </c>
      <c r="AQ1473" s="183" t="s">
        <v>2113</v>
      </c>
      <c r="AS1473" s="183" t="s">
        <v>1636</v>
      </c>
      <c r="AT1473" s="183" t="s">
        <v>1817</v>
      </c>
      <c r="AU1473" s="183" t="s">
        <v>1817</v>
      </c>
      <c r="AV1473" s="324">
        <f t="shared" si="46"/>
        <v>108781498</v>
      </c>
    </row>
    <row r="1474" spans="1:48" x14ac:dyDescent="0.25">
      <c r="A1474" s="319" t="s">
        <v>1867</v>
      </c>
      <c r="B1474" s="319" t="s">
        <v>1828</v>
      </c>
      <c r="C1474" s="319" t="s">
        <v>1868</v>
      </c>
      <c r="D1474" s="319" t="s">
        <v>2103</v>
      </c>
      <c r="E1474" s="320">
        <v>45735</v>
      </c>
      <c r="F1474" s="319" t="s">
        <v>2419</v>
      </c>
      <c r="G1474" s="319" t="s">
        <v>2420</v>
      </c>
      <c r="H1474" s="319" t="s">
        <v>1577</v>
      </c>
      <c r="I1474" s="319" t="s">
        <v>2561</v>
      </c>
      <c r="J1474" s="319" t="s">
        <v>1633</v>
      </c>
      <c r="K1474" s="319" t="s">
        <v>1369</v>
      </c>
      <c r="L1474" s="320">
        <v>45716</v>
      </c>
      <c r="M1474" s="319" t="s">
        <v>2562</v>
      </c>
      <c r="N1474" s="319" t="s">
        <v>1976</v>
      </c>
      <c r="O1474" s="320"/>
      <c r="P1474" s="319" t="s">
        <v>4466</v>
      </c>
      <c r="Q1474" s="319" t="s">
        <v>1534</v>
      </c>
      <c r="R1474" s="322">
        <v>-949382</v>
      </c>
      <c r="S1474" s="319" t="s">
        <v>89</v>
      </c>
      <c r="T1474" s="321">
        <v>-57.78</v>
      </c>
      <c r="U1474" s="319" t="s">
        <v>377</v>
      </c>
      <c r="V1474" s="319" t="s">
        <v>4467</v>
      </c>
      <c r="W1474" s="319" t="s">
        <v>2421</v>
      </c>
      <c r="X1474" s="319" t="s">
        <v>1633</v>
      </c>
      <c r="Y1474" s="319" t="s">
        <v>1633</v>
      </c>
      <c r="Z1474" s="319" t="s">
        <v>1633</v>
      </c>
      <c r="AA1474" s="319" t="s">
        <v>1874</v>
      </c>
      <c r="AB1474" s="319" t="s">
        <v>1633</v>
      </c>
      <c r="AC1474" s="320">
        <v>45735</v>
      </c>
      <c r="AD1474" s="319"/>
      <c r="AE1474" s="319"/>
      <c r="AF1474" s="319" t="s">
        <v>1633</v>
      </c>
      <c r="AG1474" s="319" t="s">
        <v>1633</v>
      </c>
      <c r="AH1474" s="319" t="s">
        <v>4468</v>
      </c>
      <c r="AI1474" s="319" t="s">
        <v>4468</v>
      </c>
      <c r="AJ1474" s="325">
        <v>0</v>
      </c>
      <c r="AK1474" s="319" t="s">
        <v>1633</v>
      </c>
      <c r="AL1474" s="319" t="s">
        <v>1633</v>
      </c>
      <c r="AM1474" s="319" t="s">
        <v>1633</v>
      </c>
      <c r="AN1474" s="319" t="s">
        <v>1633</v>
      </c>
      <c r="AO1474" s="319" t="s">
        <v>1633</v>
      </c>
      <c r="AP1474" s="183" t="s">
        <v>1880</v>
      </c>
      <c r="AQ1474" s="183" t="s">
        <v>2113</v>
      </c>
      <c r="AS1474" s="183" t="s">
        <v>1636</v>
      </c>
      <c r="AT1474" s="183" t="s">
        <v>1817</v>
      </c>
      <c r="AU1474" s="183" t="s">
        <v>1817</v>
      </c>
      <c r="AV1474" s="324">
        <f t="shared" si="46"/>
        <v>-949382</v>
      </c>
    </row>
    <row r="1475" spans="1:48" x14ac:dyDescent="0.25">
      <c r="A1475" s="319" t="s">
        <v>1867</v>
      </c>
      <c r="B1475" s="319" t="s">
        <v>1828</v>
      </c>
      <c r="C1475" s="319" t="s">
        <v>1868</v>
      </c>
      <c r="D1475" s="319" t="s">
        <v>1882</v>
      </c>
      <c r="E1475" s="320">
        <v>45737</v>
      </c>
      <c r="F1475" s="319" t="s">
        <v>2587</v>
      </c>
      <c r="G1475" s="319" t="s">
        <v>1884</v>
      </c>
      <c r="H1475" s="319" t="s">
        <v>1581</v>
      </c>
      <c r="I1475" s="319" t="s">
        <v>2588</v>
      </c>
      <c r="J1475" s="319" t="s">
        <v>1633</v>
      </c>
      <c r="K1475" s="319" t="s">
        <v>1373</v>
      </c>
      <c r="L1475" s="320">
        <v>45737</v>
      </c>
      <c r="M1475" s="319" t="s">
        <v>1886</v>
      </c>
      <c r="N1475" s="319" t="s">
        <v>2075</v>
      </c>
      <c r="O1475" s="320"/>
      <c r="P1475" s="319" t="s">
        <v>4466</v>
      </c>
      <c r="Q1475" s="319" t="s">
        <v>1534</v>
      </c>
      <c r="R1475" s="322">
        <v>10668168</v>
      </c>
      <c r="S1475" s="319" t="s">
        <v>89</v>
      </c>
      <c r="T1475" s="321">
        <v>650.26</v>
      </c>
      <c r="U1475" s="319" t="s">
        <v>377</v>
      </c>
      <c r="V1475" s="319" t="s">
        <v>4467</v>
      </c>
      <c r="W1475" s="319" t="s">
        <v>1633</v>
      </c>
      <c r="X1475" s="319" t="s">
        <v>1633</v>
      </c>
      <c r="Y1475" s="319" t="s">
        <v>1633</v>
      </c>
      <c r="Z1475" s="319" t="s">
        <v>1633</v>
      </c>
      <c r="AA1475" s="319" t="s">
        <v>1874</v>
      </c>
      <c r="AB1475" s="319" t="s">
        <v>1633</v>
      </c>
      <c r="AC1475" s="320">
        <v>45737</v>
      </c>
      <c r="AD1475" s="319"/>
      <c r="AE1475" s="319"/>
      <c r="AF1475" s="319" t="s">
        <v>1633</v>
      </c>
      <c r="AG1475" s="319" t="s">
        <v>1633</v>
      </c>
      <c r="AH1475" s="319" t="s">
        <v>4468</v>
      </c>
      <c r="AI1475" s="319" t="s">
        <v>4468</v>
      </c>
      <c r="AJ1475" s="325">
        <v>0</v>
      </c>
      <c r="AK1475" s="319" t="s">
        <v>1633</v>
      </c>
      <c r="AL1475" s="319" t="s">
        <v>1633</v>
      </c>
      <c r="AM1475" s="319" t="s">
        <v>1633</v>
      </c>
      <c r="AN1475" s="319" t="s">
        <v>1633</v>
      </c>
      <c r="AO1475" s="319" t="s">
        <v>1633</v>
      </c>
      <c r="AP1475" s="183" t="s">
        <v>1880</v>
      </c>
      <c r="AQ1475" s="183" t="s">
        <v>2113</v>
      </c>
      <c r="AS1475" s="183" t="s">
        <v>1636</v>
      </c>
      <c r="AT1475" s="183" t="s">
        <v>1817</v>
      </c>
      <c r="AU1475" s="183" t="s">
        <v>1817</v>
      </c>
      <c r="AV1475" s="324">
        <f t="shared" si="46"/>
        <v>10668168</v>
      </c>
    </row>
    <row r="1476" spans="1:48" x14ac:dyDescent="0.25">
      <c r="A1476" s="319" t="s">
        <v>1867</v>
      </c>
      <c r="B1476" s="319" t="s">
        <v>1828</v>
      </c>
      <c r="C1476" s="319" t="s">
        <v>1868</v>
      </c>
      <c r="D1476" s="319" t="s">
        <v>1893</v>
      </c>
      <c r="E1476" s="320">
        <v>45747</v>
      </c>
      <c r="F1476" s="319" t="s">
        <v>1894</v>
      </c>
      <c r="G1476" s="319" t="s">
        <v>1895</v>
      </c>
      <c r="H1476" s="319" t="s">
        <v>1585</v>
      </c>
      <c r="I1476" s="319" t="s">
        <v>2589</v>
      </c>
      <c r="J1476" s="319" t="s">
        <v>1633</v>
      </c>
      <c r="K1476" s="319" t="s">
        <v>1376</v>
      </c>
      <c r="L1476" s="320">
        <v>45747</v>
      </c>
      <c r="M1476" s="319" t="s">
        <v>1897</v>
      </c>
      <c r="N1476" s="319" t="s">
        <v>1898</v>
      </c>
      <c r="O1476" s="320"/>
      <c r="P1476" s="319" t="s">
        <v>4466</v>
      </c>
      <c r="Q1476" s="319" t="s">
        <v>1534</v>
      </c>
      <c r="R1476" s="322">
        <v>31315578</v>
      </c>
      <c r="S1476" s="319" t="s">
        <v>89</v>
      </c>
      <c r="T1476" s="321">
        <v>2020.36</v>
      </c>
      <c r="U1476" s="319" t="s">
        <v>377</v>
      </c>
      <c r="V1476" s="319" t="s">
        <v>4467</v>
      </c>
      <c r="W1476" s="319" t="s">
        <v>1633</v>
      </c>
      <c r="X1476" s="319" t="s">
        <v>1633</v>
      </c>
      <c r="Y1476" s="319" t="s">
        <v>1633</v>
      </c>
      <c r="Z1476" s="319" t="s">
        <v>1633</v>
      </c>
      <c r="AA1476" s="319" t="s">
        <v>1874</v>
      </c>
      <c r="AB1476" s="319" t="s">
        <v>1633</v>
      </c>
      <c r="AC1476" s="320">
        <v>45740</v>
      </c>
      <c r="AD1476" s="319"/>
      <c r="AE1476" s="319"/>
      <c r="AF1476" s="319" t="s">
        <v>1633</v>
      </c>
      <c r="AG1476" s="319" t="s">
        <v>1633</v>
      </c>
      <c r="AH1476" s="319" t="s">
        <v>4468</v>
      </c>
      <c r="AI1476" s="319" t="s">
        <v>4468</v>
      </c>
      <c r="AJ1476" s="325">
        <v>0</v>
      </c>
      <c r="AK1476" s="319" t="s">
        <v>1633</v>
      </c>
      <c r="AL1476" s="319" t="s">
        <v>1633</v>
      </c>
      <c r="AM1476" s="319" t="s">
        <v>1633</v>
      </c>
      <c r="AN1476" s="319" t="s">
        <v>1633</v>
      </c>
      <c r="AO1476" s="319" t="s">
        <v>1633</v>
      </c>
      <c r="AP1476" s="183" t="s">
        <v>1880</v>
      </c>
      <c r="AQ1476" s="183" t="s">
        <v>2113</v>
      </c>
      <c r="AS1476" s="183" t="s">
        <v>1636</v>
      </c>
      <c r="AT1476" s="183" t="s">
        <v>1817</v>
      </c>
      <c r="AU1476" s="183" t="s">
        <v>1817</v>
      </c>
      <c r="AV1476" s="324">
        <f t="shared" si="46"/>
        <v>31315578</v>
      </c>
    </row>
    <row r="1477" spans="1:48" x14ac:dyDescent="0.25">
      <c r="A1477" s="319" t="s">
        <v>1867</v>
      </c>
      <c r="B1477" s="319" t="s">
        <v>1828</v>
      </c>
      <c r="C1477" s="319" t="s">
        <v>1868</v>
      </c>
      <c r="D1477" s="319" t="s">
        <v>1893</v>
      </c>
      <c r="E1477" s="320">
        <v>45747</v>
      </c>
      <c r="F1477" s="319" t="s">
        <v>2357</v>
      </c>
      <c r="G1477" s="319" t="s">
        <v>1918</v>
      </c>
      <c r="H1477" s="319" t="s">
        <v>1588</v>
      </c>
      <c r="I1477" s="319" t="s">
        <v>2590</v>
      </c>
      <c r="J1477" s="319" t="s">
        <v>1633</v>
      </c>
      <c r="K1477" s="319" t="s">
        <v>1638</v>
      </c>
      <c r="L1477" s="320">
        <v>45747</v>
      </c>
      <c r="M1477" s="319" t="s">
        <v>2591</v>
      </c>
      <c r="N1477" s="319" t="s">
        <v>1633</v>
      </c>
      <c r="O1477" s="320"/>
      <c r="P1477" s="319" t="s">
        <v>4466</v>
      </c>
      <c r="Q1477" s="319" t="s">
        <v>1534</v>
      </c>
      <c r="R1477" s="322">
        <v>18917823</v>
      </c>
      <c r="S1477" s="319" t="s">
        <v>89</v>
      </c>
      <c r="T1477" s="321">
        <v>1163.53</v>
      </c>
      <c r="U1477" s="319" t="s">
        <v>377</v>
      </c>
      <c r="V1477" s="319" t="s">
        <v>4467</v>
      </c>
      <c r="W1477" s="319" t="s">
        <v>1633</v>
      </c>
      <c r="X1477" s="319" t="s">
        <v>1633</v>
      </c>
      <c r="Y1477" s="319" t="s">
        <v>1633</v>
      </c>
      <c r="Z1477" s="319" t="s">
        <v>1633</v>
      </c>
      <c r="AA1477" s="319" t="s">
        <v>1874</v>
      </c>
      <c r="AB1477" s="319" t="s">
        <v>1633</v>
      </c>
      <c r="AC1477" s="320">
        <v>45740</v>
      </c>
      <c r="AD1477" s="319"/>
      <c r="AE1477" s="319"/>
      <c r="AF1477" s="319" t="s">
        <v>1633</v>
      </c>
      <c r="AG1477" s="319" t="s">
        <v>1633</v>
      </c>
      <c r="AH1477" s="319" t="s">
        <v>4468</v>
      </c>
      <c r="AI1477" s="319" t="s">
        <v>4468</v>
      </c>
      <c r="AJ1477" s="325">
        <v>0</v>
      </c>
      <c r="AK1477" s="319" t="s">
        <v>1633</v>
      </c>
      <c r="AL1477" s="319" t="s">
        <v>1633</v>
      </c>
      <c r="AM1477" s="319" t="s">
        <v>1633</v>
      </c>
      <c r="AN1477" s="319" t="s">
        <v>1633</v>
      </c>
      <c r="AO1477" s="319" t="s">
        <v>1633</v>
      </c>
      <c r="AP1477" s="183" t="s">
        <v>1880</v>
      </c>
      <c r="AQ1477" s="183" t="s">
        <v>2113</v>
      </c>
      <c r="AS1477" s="183" t="s">
        <v>1636</v>
      </c>
      <c r="AT1477" s="183" t="s">
        <v>1817</v>
      </c>
      <c r="AU1477" s="183" t="s">
        <v>1817</v>
      </c>
      <c r="AV1477" s="324">
        <f t="shared" si="46"/>
        <v>18917823</v>
      </c>
    </row>
    <row r="1478" spans="1:48" x14ac:dyDescent="0.25">
      <c r="A1478" s="319" t="s">
        <v>1867</v>
      </c>
      <c r="B1478" s="319" t="s">
        <v>1828</v>
      </c>
      <c r="C1478" s="319" t="s">
        <v>1868</v>
      </c>
      <c r="D1478" s="319" t="s">
        <v>1882</v>
      </c>
      <c r="E1478" s="320">
        <v>45741</v>
      </c>
      <c r="F1478" s="319" t="s">
        <v>2592</v>
      </c>
      <c r="G1478" s="319" t="s">
        <v>1884</v>
      </c>
      <c r="H1478" s="319" t="s">
        <v>1578</v>
      </c>
      <c r="I1478" s="319" t="s">
        <v>2593</v>
      </c>
      <c r="J1478" s="319" t="s">
        <v>1633</v>
      </c>
      <c r="K1478" s="319" t="s">
        <v>1370</v>
      </c>
      <c r="L1478" s="320">
        <v>45741</v>
      </c>
      <c r="M1478" s="319" t="s">
        <v>1886</v>
      </c>
      <c r="N1478" s="319" t="s">
        <v>2594</v>
      </c>
      <c r="O1478" s="320"/>
      <c r="P1478" s="319" t="s">
        <v>4466</v>
      </c>
      <c r="Q1478" s="319" t="s">
        <v>1534</v>
      </c>
      <c r="R1478" s="322">
        <v>15795626</v>
      </c>
      <c r="S1478" s="319" t="s">
        <v>89</v>
      </c>
      <c r="T1478" s="321">
        <v>962.8</v>
      </c>
      <c r="U1478" s="319" t="s">
        <v>377</v>
      </c>
      <c r="V1478" s="319" t="s">
        <v>4467</v>
      </c>
      <c r="W1478" s="319" t="s">
        <v>1633</v>
      </c>
      <c r="X1478" s="319" t="s">
        <v>1633</v>
      </c>
      <c r="Y1478" s="319" t="s">
        <v>1633</v>
      </c>
      <c r="Z1478" s="319" t="s">
        <v>1633</v>
      </c>
      <c r="AA1478" s="319" t="s">
        <v>1874</v>
      </c>
      <c r="AB1478" s="319" t="s">
        <v>1633</v>
      </c>
      <c r="AC1478" s="320">
        <v>45741</v>
      </c>
      <c r="AD1478" s="319"/>
      <c r="AE1478" s="319"/>
      <c r="AF1478" s="319" t="s">
        <v>1633</v>
      </c>
      <c r="AG1478" s="319" t="s">
        <v>1633</v>
      </c>
      <c r="AH1478" s="319" t="s">
        <v>4468</v>
      </c>
      <c r="AI1478" s="319" t="s">
        <v>4468</v>
      </c>
      <c r="AJ1478" s="325">
        <v>0</v>
      </c>
      <c r="AK1478" s="319" t="s">
        <v>1633</v>
      </c>
      <c r="AL1478" s="319" t="s">
        <v>1633</v>
      </c>
      <c r="AM1478" s="319" t="s">
        <v>1633</v>
      </c>
      <c r="AN1478" s="319" t="s">
        <v>1633</v>
      </c>
      <c r="AO1478" s="319" t="s">
        <v>1633</v>
      </c>
      <c r="AP1478" s="183" t="s">
        <v>1880</v>
      </c>
      <c r="AQ1478" s="183" t="s">
        <v>2113</v>
      </c>
      <c r="AS1478" s="183" t="s">
        <v>1640</v>
      </c>
      <c r="AT1478" s="183" t="s">
        <v>1817</v>
      </c>
      <c r="AU1478" s="183" t="s">
        <v>1817</v>
      </c>
      <c r="AV1478" s="324">
        <f t="shared" si="46"/>
        <v>15795626</v>
      </c>
    </row>
    <row r="1479" spans="1:48" x14ac:dyDescent="0.25">
      <c r="A1479" s="319" t="s">
        <v>1867</v>
      </c>
      <c r="B1479" s="319" t="s">
        <v>1828</v>
      </c>
      <c r="C1479" s="319" t="s">
        <v>1868</v>
      </c>
      <c r="D1479" s="319" t="s">
        <v>1882</v>
      </c>
      <c r="E1479" s="320">
        <v>45741</v>
      </c>
      <c r="F1479" s="319" t="s">
        <v>2592</v>
      </c>
      <c r="G1479" s="319" t="s">
        <v>1884</v>
      </c>
      <c r="H1479" s="319" t="s">
        <v>1587</v>
      </c>
      <c r="I1479" s="319" t="s">
        <v>2593</v>
      </c>
      <c r="J1479" s="319" t="s">
        <v>1633</v>
      </c>
      <c r="K1479" s="319" t="s">
        <v>1379</v>
      </c>
      <c r="L1479" s="320">
        <v>45741</v>
      </c>
      <c r="M1479" s="319" t="s">
        <v>1886</v>
      </c>
      <c r="N1479" s="319" t="s">
        <v>2594</v>
      </c>
      <c r="O1479" s="320"/>
      <c r="P1479" s="319" t="s">
        <v>4466</v>
      </c>
      <c r="Q1479" s="319" t="s">
        <v>1534</v>
      </c>
      <c r="R1479" s="322">
        <v>2230000</v>
      </c>
      <c r="S1479" s="319" t="s">
        <v>89</v>
      </c>
      <c r="T1479" s="321">
        <v>135.93</v>
      </c>
      <c r="U1479" s="319" t="s">
        <v>377</v>
      </c>
      <c r="V1479" s="319" t="s">
        <v>4467</v>
      </c>
      <c r="W1479" s="319" t="s">
        <v>1633</v>
      </c>
      <c r="X1479" s="319" t="s">
        <v>1633</v>
      </c>
      <c r="Y1479" s="319" t="s">
        <v>1633</v>
      </c>
      <c r="Z1479" s="319" t="s">
        <v>1633</v>
      </c>
      <c r="AA1479" s="319" t="s">
        <v>1874</v>
      </c>
      <c r="AB1479" s="319" t="s">
        <v>1633</v>
      </c>
      <c r="AC1479" s="320">
        <v>45741</v>
      </c>
      <c r="AD1479" s="319"/>
      <c r="AE1479" s="319"/>
      <c r="AF1479" s="319" t="s">
        <v>1633</v>
      </c>
      <c r="AG1479" s="319" t="s">
        <v>1633</v>
      </c>
      <c r="AH1479" s="319" t="s">
        <v>4468</v>
      </c>
      <c r="AI1479" s="319" t="s">
        <v>4468</v>
      </c>
      <c r="AJ1479" s="325">
        <v>0</v>
      </c>
      <c r="AK1479" s="319" t="s">
        <v>1633</v>
      </c>
      <c r="AL1479" s="319" t="s">
        <v>1633</v>
      </c>
      <c r="AM1479" s="319" t="s">
        <v>1633</v>
      </c>
      <c r="AN1479" s="319" t="s">
        <v>1633</v>
      </c>
      <c r="AO1479" s="319" t="s">
        <v>1633</v>
      </c>
      <c r="AP1479" s="183" t="s">
        <v>1880</v>
      </c>
      <c r="AQ1479" s="183" t="s">
        <v>2113</v>
      </c>
      <c r="AS1479" s="183" t="s">
        <v>1636</v>
      </c>
      <c r="AT1479" s="183" t="s">
        <v>1817</v>
      </c>
      <c r="AU1479" s="183" t="s">
        <v>1817</v>
      </c>
      <c r="AV1479" s="324">
        <f t="shared" si="46"/>
        <v>2230000</v>
      </c>
    </row>
    <row r="1480" spans="1:48" x14ac:dyDescent="0.25">
      <c r="A1480" s="319" t="s">
        <v>1867</v>
      </c>
      <c r="B1480" s="319" t="s">
        <v>1828</v>
      </c>
      <c r="C1480" s="319" t="s">
        <v>1868</v>
      </c>
      <c r="D1480" s="319" t="s">
        <v>1882</v>
      </c>
      <c r="E1480" s="320">
        <v>45741</v>
      </c>
      <c r="F1480" s="319" t="s">
        <v>2592</v>
      </c>
      <c r="G1480" s="319" t="s">
        <v>1884</v>
      </c>
      <c r="H1480" s="319" t="s">
        <v>1580</v>
      </c>
      <c r="I1480" s="319" t="s">
        <v>2593</v>
      </c>
      <c r="J1480" s="319" t="s">
        <v>1633</v>
      </c>
      <c r="K1480" s="319" t="s">
        <v>1372</v>
      </c>
      <c r="L1480" s="320">
        <v>45741</v>
      </c>
      <c r="M1480" s="319" t="s">
        <v>1886</v>
      </c>
      <c r="N1480" s="319" t="s">
        <v>2594</v>
      </c>
      <c r="O1480" s="320"/>
      <c r="P1480" s="319" t="s">
        <v>4466</v>
      </c>
      <c r="Q1480" s="319" t="s">
        <v>1534</v>
      </c>
      <c r="R1480" s="322">
        <v>3342770</v>
      </c>
      <c r="S1480" s="319" t="s">
        <v>89</v>
      </c>
      <c r="T1480" s="321">
        <v>203.75</v>
      </c>
      <c r="U1480" s="319" t="s">
        <v>377</v>
      </c>
      <c r="V1480" s="319" t="s">
        <v>4467</v>
      </c>
      <c r="W1480" s="319" t="s">
        <v>1633</v>
      </c>
      <c r="X1480" s="319" t="s">
        <v>1633</v>
      </c>
      <c r="Y1480" s="319" t="s">
        <v>1633</v>
      </c>
      <c r="Z1480" s="319" t="s">
        <v>1633</v>
      </c>
      <c r="AA1480" s="319" t="s">
        <v>1874</v>
      </c>
      <c r="AB1480" s="319" t="s">
        <v>1633</v>
      </c>
      <c r="AC1480" s="320">
        <v>45741</v>
      </c>
      <c r="AD1480" s="319"/>
      <c r="AE1480" s="319"/>
      <c r="AF1480" s="319" t="s">
        <v>1633</v>
      </c>
      <c r="AG1480" s="319" t="s">
        <v>1633</v>
      </c>
      <c r="AH1480" s="319" t="s">
        <v>4468</v>
      </c>
      <c r="AI1480" s="319" t="s">
        <v>4468</v>
      </c>
      <c r="AJ1480" s="325">
        <v>0</v>
      </c>
      <c r="AK1480" s="319" t="s">
        <v>1633</v>
      </c>
      <c r="AL1480" s="319" t="s">
        <v>1633</v>
      </c>
      <c r="AM1480" s="319" t="s">
        <v>1633</v>
      </c>
      <c r="AN1480" s="319" t="s">
        <v>1633</v>
      </c>
      <c r="AO1480" s="319" t="s">
        <v>1633</v>
      </c>
      <c r="AP1480" s="183" t="s">
        <v>1880</v>
      </c>
      <c r="AQ1480" s="183" t="s">
        <v>2113</v>
      </c>
      <c r="AS1480" s="183" t="s">
        <v>1636</v>
      </c>
      <c r="AT1480" s="183" t="s">
        <v>1817</v>
      </c>
      <c r="AU1480" s="183" t="s">
        <v>1817</v>
      </c>
      <c r="AV1480" s="324">
        <f t="shared" si="46"/>
        <v>3342770</v>
      </c>
    </row>
    <row r="1481" spans="1:48" x14ac:dyDescent="0.25">
      <c r="A1481" s="319" t="s">
        <v>1867</v>
      </c>
      <c r="B1481" s="319" t="s">
        <v>1828</v>
      </c>
      <c r="C1481" s="319" t="s">
        <v>1868</v>
      </c>
      <c r="D1481" s="319" t="s">
        <v>1882</v>
      </c>
      <c r="E1481" s="320">
        <v>45741</v>
      </c>
      <c r="F1481" s="319" t="s">
        <v>2592</v>
      </c>
      <c r="G1481" s="319" t="s">
        <v>1884</v>
      </c>
      <c r="H1481" s="319" t="s">
        <v>1577</v>
      </c>
      <c r="I1481" s="319" t="s">
        <v>2593</v>
      </c>
      <c r="J1481" s="319" t="s">
        <v>1633</v>
      </c>
      <c r="K1481" s="319" t="s">
        <v>1369</v>
      </c>
      <c r="L1481" s="320">
        <v>45741</v>
      </c>
      <c r="M1481" s="319" t="s">
        <v>1886</v>
      </c>
      <c r="N1481" s="319" t="s">
        <v>2594</v>
      </c>
      <c r="O1481" s="320"/>
      <c r="P1481" s="319" t="s">
        <v>4466</v>
      </c>
      <c r="Q1481" s="319" t="s">
        <v>1534</v>
      </c>
      <c r="R1481" s="322">
        <v>99450179</v>
      </c>
      <c r="S1481" s="319" t="s">
        <v>89</v>
      </c>
      <c r="T1481" s="321">
        <v>6061.81</v>
      </c>
      <c r="U1481" s="319" t="s">
        <v>377</v>
      </c>
      <c r="V1481" s="319" t="s">
        <v>4467</v>
      </c>
      <c r="W1481" s="319" t="s">
        <v>1633</v>
      </c>
      <c r="X1481" s="319" t="s">
        <v>1633</v>
      </c>
      <c r="Y1481" s="319" t="s">
        <v>1633</v>
      </c>
      <c r="Z1481" s="319" t="s">
        <v>1633</v>
      </c>
      <c r="AA1481" s="319" t="s">
        <v>1874</v>
      </c>
      <c r="AB1481" s="319" t="s">
        <v>1633</v>
      </c>
      <c r="AC1481" s="320">
        <v>45741</v>
      </c>
      <c r="AD1481" s="319"/>
      <c r="AE1481" s="319"/>
      <c r="AF1481" s="319" t="s">
        <v>1633</v>
      </c>
      <c r="AG1481" s="319" t="s">
        <v>1633</v>
      </c>
      <c r="AH1481" s="319" t="s">
        <v>4468</v>
      </c>
      <c r="AI1481" s="319" t="s">
        <v>4468</v>
      </c>
      <c r="AJ1481" s="325">
        <v>0</v>
      </c>
      <c r="AK1481" s="319" t="s">
        <v>1633</v>
      </c>
      <c r="AL1481" s="319" t="s">
        <v>1633</v>
      </c>
      <c r="AM1481" s="319" t="s">
        <v>1633</v>
      </c>
      <c r="AN1481" s="319" t="s">
        <v>1633</v>
      </c>
      <c r="AO1481" s="319" t="s">
        <v>1633</v>
      </c>
      <c r="AP1481" s="183" t="s">
        <v>1880</v>
      </c>
      <c r="AQ1481" s="183" t="s">
        <v>2113</v>
      </c>
      <c r="AS1481" s="183" t="s">
        <v>1636</v>
      </c>
      <c r="AT1481" s="183" t="s">
        <v>1817</v>
      </c>
      <c r="AU1481" s="183" t="s">
        <v>1817</v>
      </c>
      <c r="AV1481" s="324">
        <f t="shared" si="46"/>
        <v>99450179</v>
      </c>
    </row>
    <row r="1482" spans="1:48" x14ac:dyDescent="0.25">
      <c r="A1482" s="319" t="s">
        <v>1867</v>
      </c>
      <c r="B1482" s="319" t="s">
        <v>1828</v>
      </c>
      <c r="C1482" s="319" t="s">
        <v>1868</v>
      </c>
      <c r="D1482" s="319" t="s">
        <v>1882</v>
      </c>
      <c r="E1482" s="320">
        <v>45741</v>
      </c>
      <c r="F1482" s="319" t="s">
        <v>2592</v>
      </c>
      <c r="G1482" s="319" t="s">
        <v>1884</v>
      </c>
      <c r="H1482" s="319" t="s">
        <v>1582</v>
      </c>
      <c r="I1482" s="319" t="s">
        <v>2593</v>
      </c>
      <c r="J1482" s="319" t="s">
        <v>1633</v>
      </c>
      <c r="K1482" s="319" t="s">
        <v>1374</v>
      </c>
      <c r="L1482" s="320">
        <v>45741</v>
      </c>
      <c r="M1482" s="319" t="s">
        <v>1886</v>
      </c>
      <c r="N1482" s="319" t="s">
        <v>2594</v>
      </c>
      <c r="O1482" s="320"/>
      <c r="P1482" s="319" t="s">
        <v>4466</v>
      </c>
      <c r="Q1482" s="319" t="s">
        <v>1534</v>
      </c>
      <c r="R1482" s="322">
        <v>6043274</v>
      </c>
      <c r="S1482" s="319" t="s">
        <v>89</v>
      </c>
      <c r="T1482" s="321">
        <v>368.36</v>
      </c>
      <c r="U1482" s="319" t="s">
        <v>377</v>
      </c>
      <c r="V1482" s="319" t="s">
        <v>4467</v>
      </c>
      <c r="W1482" s="319" t="s">
        <v>1633</v>
      </c>
      <c r="X1482" s="319" t="s">
        <v>1633</v>
      </c>
      <c r="Y1482" s="319" t="s">
        <v>1633</v>
      </c>
      <c r="Z1482" s="319" t="s">
        <v>1633</v>
      </c>
      <c r="AA1482" s="319" t="s">
        <v>1874</v>
      </c>
      <c r="AB1482" s="319" t="s">
        <v>1633</v>
      </c>
      <c r="AC1482" s="320">
        <v>45741</v>
      </c>
      <c r="AD1482" s="319"/>
      <c r="AE1482" s="319"/>
      <c r="AF1482" s="319" t="s">
        <v>1633</v>
      </c>
      <c r="AG1482" s="319" t="s">
        <v>1633</v>
      </c>
      <c r="AH1482" s="319" t="s">
        <v>4468</v>
      </c>
      <c r="AI1482" s="319" t="s">
        <v>4468</v>
      </c>
      <c r="AJ1482" s="325">
        <v>0</v>
      </c>
      <c r="AK1482" s="319" t="s">
        <v>1633</v>
      </c>
      <c r="AL1482" s="319" t="s">
        <v>1633</v>
      </c>
      <c r="AM1482" s="319" t="s">
        <v>1633</v>
      </c>
      <c r="AN1482" s="319" t="s">
        <v>1633</v>
      </c>
      <c r="AO1482" s="319" t="s">
        <v>1633</v>
      </c>
      <c r="AP1482" s="183" t="s">
        <v>1880</v>
      </c>
      <c r="AQ1482" s="183" t="s">
        <v>2113</v>
      </c>
      <c r="AS1482" s="183" t="s">
        <v>1640</v>
      </c>
      <c r="AT1482" s="183" t="s">
        <v>1817</v>
      </c>
      <c r="AU1482" s="183" t="s">
        <v>1817</v>
      </c>
      <c r="AV1482" s="324">
        <f t="shared" si="46"/>
        <v>6043274</v>
      </c>
    </row>
    <row r="1483" spans="1:48" x14ac:dyDescent="0.25">
      <c r="A1483" s="319" t="s">
        <v>1867</v>
      </c>
      <c r="B1483" s="319" t="s">
        <v>1828</v>
      </c>
      <c r="C1483" s="319" t="s">
        <v>1868</v>
      </c>
      <c r="D1483" s="319" t="s">
        <v>1882</v>
      </c>
      <c r="E1483" s="320">
        <v>45747</v>
      </c>
      <c r="F1483" s="319" t="s">
        <v>2624</v>
      </c>
      <c r="G1483" s="319" t="s">
        <v>1884</v>
      </c>
      <c r="H1483" s="319" t="s">
        <v>1577</v>
      </c>
      <c r="I1483" s="319" t="s">
        <v>2625</v>
      </c>
      <c r="J1483" s="319" t="s">
        <v>1633</v>
      </c>
      <c r="K1483" s="319" t="s">
        <v>1369</v>
      </c>
      <c r="L1483" s="320">
        <v>45754</v>
      </c>
      <c r="M1483" s="319" t="s">
        <v>1886</v>
      </c>
      <c r="N1483" s="319" t="s">
        <v>2473</v>
      </c>
      <c r="O1483" s="320"/>
      <c r="P1483" s="319" t="s">
        <v>4466</v>
      </c>
      <c r="Q1483" s="319" t="s">
        <v>1534</v>
      </c>
      <c r="R1483" s="322">
        <v>949382</v>
      </c>
      <c r="S1483" s="319" t="s">
        <v>89</v>
      </c>
      <c r="T1483" s="321">
        <v>57.66</v>
      </c>
      <c r="U1483" s="319" t="s">
        <v>377</v>
      </c>
      <c r="V1483" s="319" t="s">
        <v>4467</v>
      </c>
      <c r="W1483" s="319" t="s">
        <v>1633</v>
      </c>
      <c r="X1483" s="319" t="s">
        <v>1633</v>
      </c>
      <c r="Y1483" s="319" t="s">
        <v>1633</v>
      </c>
      <c r="Z1483" s="319" t="s">
        <v>1633</v>
      </c>
      <c r="AA1483" s="319" t="s">
        <v>1874</v>
      </c>
      <c r="AB1483" s="319" t="s">
        <v>1633</v>
      </c>
      <c r="AC1483" s="320">
        <v>45756</v>
      </c>
      <c r="AD1483" s="319"/>
      <c r="AE1483" s="319"/>
      <c r="AF1483" s="319" t="s">
        <v>1633</v>
      </c>
      <c r="AG1483" s="319" t="s">
        <v>1633</v>
      </c>
      <c r="AH1483" s="319" t="s">
        <v>4468</v>
      </c>
      <c r="AI1483" s="319" t="s">
        <v>4468</v>
      </c>
      <c r="AJ1483" s="325">
        <v>0</v>
      </c>
      <c r="AK1483" s="319" t="s">
        <v>1633</v>
      </c>
      <c r="AL1483" s="319" t="s">
        <v>1633</v>
      </c>
      <c r="AM1483" s="319" t="s">
        <v>1633</v>
      </c>
      <c r="AN1483" s="319" t="s">
        <v>1633</v>
      </c>
      <c r="AO1483" s="319" t="s">
        <v>1633</v>
      </c>
      <c r="AP1483" s="183" t="s">
        <v>1880</v>
      </c>
      <c r="AQ1483" s="183" t="s">
        <v>2113</v>
      </c>
      <c r="AS1483" s="183" t="s">
        <v>1636</v>
      </c>
      <c r="AT1483" s="183" t="s">
        <v>1817</v>
      </c>
      <c r="AU1483" s="183" t="s">
        <v>1817</v>
      </c>
      <c r="AV1483" s="324">
        <f t="shared" si="46"/>
        <v>949382</v>
      </c>
    </row>
    <row r="1484" spans="1:48" x14ac:dyDescent="0.25">
      <c r="A1484" s="319" t="s">
        <v>1867</v>
      </c>
      <c r="B1484" s="319" t="s">
        <v>1828</v>
      </c>
      <c r="C1484" s="319" t="s">
        <v>1868</v>
      </c>
      <c r="D1484" s="319" t="s">
        <v>1917</v>
      </c>
      <c r="E1484" s="320">
        <v>45734</v>
      </c>
      <c r="F1484" s="319" t="s">
        <v>2628</v>
      </c>
      <c r="G1484" s="319" t="s">
        <v>2629</v>
      </c>
      <c r="H1484" s="319" t="s">
        <v>1579</v>
      </c>
      <c r="I1484" s="319" t="s">
        <v>2630</v>
      </c>
      <c r="J1484" s="319" t="s">
        <v>1633</v>
      </c>
      <c r="K1484" s="319" t="s">
        <v>1371</v>
      </c>
      <c r="L1484" s="320">
        <v>45734</v>
      </c>
      <c r="M1484" s="319" t="s">
        <v>2554</v>
      </c>
      <c r="N1484" s="319" t="s">
        <v>1898</v>
      </c>
      <c r="O1484" s="320"/>
      <c r="P1484" s="319" t="s">
        <v>4466</v>
      </c>
      <c r="Q1484" s="319" t="s">
        <v>89</v>
      </c>
      <c r="R1484" s="321">
        <v>-7779.24</v>
      </c>
      <c r="S1484" s="319" t="s">
        <v>89</v>
      </c>
      <c r="T1484" s="321">
        <v>-7779.24</v>
      </c>
      <c r="U1484" s="319" t="s">
        <v>377</v>
      </c>
      <c r="V1484" s="319" t="s">
        <v>4467</v>
      </c>
      <c r="W1484" s="319" t="s">
        <v>1633</v>
      </c>
      <c r="X1484" s="319" t="s">
        <v>1633</v>
      </c>
      <c r="Y1484" s="319" t="s">
        <v>1633</v>
      </c>
      <c r="Z1484" s="319" t="s">
        <v>1633</v>
      </c>
      <c r="AA1484" s="319" t="s">
        <v>1874</v>
      </c>
      <c r="AB1484" s="319" t="s">
        <v>1633</v>
      </c>
      <c r="AC1484" s="320">
        <v>45756</v>
      </c>
      <c r="AD1484" s="319"/>
      <c r="AE1484" s="319"/>
      <c r="AF1484" s="319" t="s">
        <v>1633</v>
      </c>
      <c r="AG1484" s="319" t="s">
        <v>1633</v>
      </c>
      <c r="AH1484" s="319" t="s">
        <v>4468</v>
      </c>
      <c r="AI1484" s="319" t="s">
        <v>4468</v>
      </c>
      <c r="AJ1484" s="325">
        <v>0</v>
      </c>
      <c r="AK1484" s="319" t="s">
        <v>1633</v>
      </c>
      <c r="AL1484" s="319" t="s">
        <v>1633</v>
      </c>
      <c r="AM1484" s="319" t="s">
        <v>1633</v>
      </c>
      <c r="AN1484" s="319" t="s">
        <v>1633</v>
      </c>
      <c r="AO1484" s="319" t="s">
        <v>1633</v>
      </c>
      <c r="AP1484" s="183" t="s">
        <v>1880</v>
      </c>
      <c r="AQ1484" s="183" t="s">
        <v>2113</v>
      </c>
      <c r="AS1484" s="183" t="s">
        <v>1636</v>
      </c>
      <c r="AT1484" s="183" t="s">
        <v>1817</v>
      </c>
      <c r="AU1484" s="183" t="s">
        <v>1817</v>
      </c>
      <c r="AV1484" s="324">
        <f t="shared" si="46"/>
        <v>-128357460</v>
      </c>
    </row>
    <row r="1485" spans="1:48" x14ac:dyDescent="0.25">
      <c r="A1485" s="319" t="s">
        <v>1867</v>
      </c>
      <c r="B1485" s="319" t="s">
        <v>1828</v>
      </c>
      <c r="C1485" s="319" t="s">
        <v>1868</v>
      </c>
      <c r="D1485" s="319" t="s">
        <v>1917</v>
      </c>
      <c r="E1485" s="320">
        <v>45747</v>
      </c>
      <c r="F1485" s="319" t="s">
        <v>2631</v>
      </c>
      <c r="G1485" s="319" t="s">
        <v>2632</v>
      </c>
      <c r="H1485" s="319" t="s">
        <v>1577</v>
      </c>
      <c r="I1485" s="319" t="s">
        <v>2633</v>
      </c>
      <c r="J1485" s="319" t="s">
        <v>1633</v>
      </c>
      <c r="K1485" s="319" t="s">
        <v>1369</v>
      </c>
      <c r="L1485" s="320">
        <v>45747</v>
      </c>
      <c r="M1485" s="319" t="s">
        <v>2591</v>
      </c>
      <c r="N1485" s="319" t="s">
        <v>1976</v>
      </c>
      <c r="O1485" s="320"/>
      <c r="P1485" s="319" t="s">
        <v>4466</v>
      </c>
      <c r="Q1485" s="319" t="s">
        <v>1534</v>
      </c>
      <c r="R1485" s="322">
        <v>949382</v>
      </c>
      <c r="S1485" s="319" t="s">
        <v>89</v>
      </c>
      <c r="T1485" s="321">
        <v>57.23</v>
      </c>
      <c r="U1485" s="319" t="s">
        <v>377</v>
      </c>
      <c r="V1485" s="319" t="s">
        <v>4467</v>
      </c>
      <c r="W1485" s="319" t="s">
        <v>1633</v>
      </c>
      <c r="X1485" s="319" t="s">
        <v>1633</v>
      </c>
      <c r="Y1485" s="319" t="s">
        <v>1633</v>
      </c>
      <c r="Z1485" s="319" t="s">
        <v>1633</v>
      </c>
      <c r="AA1485" s="319" t="s">
        <v>1874</v>
      </c>
      <c r="AB1485" s="319" t="s">
        <v>1633</v>
      </c>
      <c r="AC1485" s="320">
        <v>45756</v>
      </c>
      <c r="AD1485" s="319"/>
      <c r="AE1485" s="319"/>
      <c r="AF1485" s="319" t="s">
        <v>1633</v>
      </c>
      <c r="AG1485" s="319" t="s">
        <v>1633</v>
      </c>
      <c r="AH1485" s="319" t="s">
        <v>4468</v>
      </c>
      <c r="AI1485" s="319" t="s">
        <v>4468</v>
      </c>
      <c r="AJ1485" s="325">
        <v>0</v>
      </c>
      <c r="AK1485" s="319" t="s">
        <v>1633</v>
      </c>
      <c r="AL1485" s="319" t="s">
        <v>1633</v>
      </c>
      <c r="AM1485" s="319" t="s">
        <v>1633</v>
      </c>
      <c r="AN1485" s="319" t="s">
        <v>1633</v>
      </c>
      <c r="AO1485" s="319" t="s">
        <v>1633</v>
      </c>
      <c r="AP1485" s="183" t="s">
        <v>1880</v>
      </c>
      <c r="AQ1485" s="183" t="s">
        <v>2113</v>
      </c>
      <c r="AS1485" s="183" t="s">
        <v>1636</v>
      </c>
      <c r="AT1485" s="183" t="s">
        <v>1817</v>
      </c>
      <c r="AU1485" s="183" t="s">
        <v>1817</v>
      </c>
      <c r="AV1485" s="324">
        <f t="shared" si="46"/>
        <v>949382</v>
      </c>
    </row>
    <row r="1486" spans="1:48" x14ac:dyDescent="0.25">
      <c r="A1486" s="319" t="s">
        <v>1867</v>
      </c>
      <c r="B1486" s="319" t="s">
        <v>1828</v>
      </c>
      <c r="C1486" s="319" t="s">
        <v>1868</v>
      </c>
      <c r="D1486" s="319" t="s">
        <v>1917</v>
      </c>
      <c r="E1486" s="320">
        <v>45747</v>
      </c>
      <c r="F1486" s="319" t="s">
        <v>2635</v>
      </c>
      <c r="G1486" s="319" t="s">
        <v>2413</v>
      </c>
      <c r="H1486" s="319" t="s">
        <v>1583</v>
      </c>
      <c r="I1486" s="319" t="s">
        <v>2636</v>
      </c>
      <c r="J1486" s="319" t="s">
        <v>1633</v>
      </c>
      <c r="K1486" s="319" t="s">
        <v>1584</v>
      </c>
      <c r="L1486" s="320">
        <v>45747</v>
      </c>
      <c r="M1486" s="319" t="s">
        <v>2591</v>
      </c>
      <c r="N1486" s="319" t="s">
        <v>1976</v>
      </c>
      <c r="O1486" s="320"/>
      <c r="P1486" s="319" t="s">
        <v>4466</v>
      </c>
      <c r="Q1486" s="319" t="s">
        <v>1534</v>
      </c>
      <c r="R1486" s="322">
        <v>11340739</v>
      </c>
      <c r="S1486" s="319" t="s">
        <v>89</v>
      </c>
      <c r="T1486" s="321">
        <v>683.67</v>
      </c>
      <c r="U1486" s="319" t="s">
        <v>377</v>
      </c>
      <c r="V1486" s="319" t="s">
        <v>4467</v>
      </c>
      <c r="W1486" s="319" t="s">
        <v>1633</v>
      </c>
      <c r="X1486" s="319" t="s">
        <v>1633</v>
      </c>
      <c r="Y1486" s="319" t="s">
        <v>1633</v>
      </c>
      <c r="Z1486" s="319" t="s">
        <v>1633</v>
      </c>
      <c r="AA1486" s="319" t="s">
        <v>1874</v>
      </c>
      <c r="AB1486" s="319" t="s">
        <v>1633</v>
      </c>
      <c r="AC1486" s="320">
        <v>45756</v>
      </c>
      <c r="AD1486" s="319"/>
      <c r="AE1486" s="319"/>
      <c r="AF1486" s="319" t="s">
        <v>1633</v>
      </c>
      <c r="AG1486" s="319" t="s">
        <v>1633</v>
      </c>
      <c r="AH1486" s="319" t="s">
        <v>4468</v>
      </c>
      <c r="AI1486" s="319" t="s">
        <v>4468</v>
      </c>
      <c r="AJ1486" s="325">
        <v>0</v>
      </c>
      <c r="AK1486" s="319" t="s">
        <v>1633</v>
      </c>
      <c r="AL1486" s="319" t="s">
        <v>1633</v>
      </c>
      <c r="AM1486" s="319" t="s">
        <v>1633</v>
      </c>
      <c r="AN1486" s="319" t="s">
        <v>1633</v>
      </c>
      <c r="AO1486" s="319" t="s">
        <v>1633</v>
      </c>
      <c r="AP1486" s="183" t="s">
        <v>1880</v>
      </c>
      <c r="AQ1486" s="183" t="s">
        <v>2113</v>
      </c>
      <c r="AS1486" s="183" t="s">
        <v>1636</v>
      </c>
      <c r="AT1486" s="183" t="s">
        <v>1817</v>
      </c>
      <c r="AU1486" s="183" t="s">
        <v>1817</v>
      </c>
      <c r="AV1486" s="324">
        <f t="shared" si="46"/>
        <v>11340739</v>
      </c>
    </row>
    <row r="1487" spans="1:48" x14ac:dyDescent="0.25">
      <c r="A1487" s="319" t="s">
        <v>1867</v>
      </c>
      <c r="B1487" s="319" t="s">
        <v>1828</v>
      </c>
      <c r="C1487" s="319" t="s">
        <v>1868</v>
      </c>
      <c r="D1487" s="319" t="s">
        <v>1917</v>
      </c>
      <c r="E1487" s="320">
        <v>45747</v>
      </c>
      <c r="F1487" s="319" t="s">
        <v>2638</v>
      </c>
      <c r="G1487" s="319" t="s">
        <v>2639</v>
      </c>
      <c r="H1487" s="319" t="s">
        <v>3259</v>
      </c>
      <c r="I1487" s="319" t="s">
        <v>2640</v>
      </c>
      <c r="J1487" s="319" t="s">
        <v>1633</v>
      </c>
      <c r="K1487" s="319" t="s">
        <v>448</v>
      </c>
      <c r="L1487" s="320">
        <v>45747</v>
      </c>
      <c r="M1487" s="319" t="s">
        <v>2591</v>
      </c>
      <c r="N1487" s="319" t="s">
        <v>2641</v>
      </c>
      <c r="O1487" s="320"/>
      <c r="P1487" s="319" t="s">
        <v>4466</v>
      </c>
      <c r="Q1487" s="319" t="s">
        <v>1534</v>
      </c>
      <c r="R1487" s="322">
        <v>1626815</v>
      </c>
      <c r="S1487" s="319" t="s">
        <v>89</v>
      </c>
      <c r="T1487" s="321">
        <v>99.83</v>
      </c>
      <c r="U1487" s="319" t="s">
        <v>377</v>
      </c>
      <c r="V1487" s="319" t="s">
        <v>4467</v>
      </c>
      <c r="W1487" s="319" t="s">
        <v>1633</v>
      </c>
      <c r="X1487" s="319" t="s">
        <v>1633</v>
      </c>
      <c r="Y1487" s="319" t="s">
        <v>1633</v>
      </c>
      <c r="Z1487" s="319" t="s">
        <v>1633</v>
      </c>
      <c r="AA1487" s="319" t="s">
        <v>1874</v>
      </c>
      <c r="AB1487" s="319" t="s">
        <v>1633</v>
      </c>
      <c r="AC1487" s="320">
        <v>45757</v>
      </c>
      <c r="AD1487" s="319"/>
      <c r="AE1487" s="319"/>
      <c r="AF1487" s="319" t="s">
        <v>1633</v>
      </c>
      <c r="AG1487" s="319" t="s">
        <v>1633</v>
      </c>
      <c r="AH1487" s="319" t="s">
        <v>4468</v>
      </c>
      <c r="AI1487" s="319" t="s">
        <v>4468</v>
      </c>
      <c r="AJ1487" s="325">
        <v>0</v>
      </c>
      <c r="AK1487" s="319" t="s">
        <v>1633</v>
      </c>
      <c r="AL1487" s="319" t="s">
        <v>1633</v>
      </c>
      <c r="AM1487" s="319" t="s">
        <v>1633</v>
      </c>
      <c r="AN1487" s="319" t="s">
        <v>1633</v>
      </c>
      <c r="AO1487" s="319" t="s">
        <v>1633</v>
      </c>
      <c r="AP1487" s="183" t="s">
        <v>1880</v>
      </c>
      <c r="AQ1487" s="183" t="s">
        <v>2113</v>
      </c>
      <c r="AS1487" s="183" t="s">
        <v>448</v>
      </c>
      <c r="AT1487" s="183" t="s">
        <v>1817</v>
      </c>
      <c r="AU1487" s="183" t="s">
        <v>1817</v>
      </c>
      <c r="AV1487" s="324">
        <f t="shared" si="46"/>
        <v>1626815</v>
      </c>
    </row>
    <row r="1488" spans="1:48" x14ac:dyDescent="0.25">
      <c r="A1488" s="319" t="s">
        <v>1867</v>
      </c>
      <c r="B1488" s="319" t="s">
        <v>1833</v>
      </c>
      <c r="C1488" s="319" t="s">
        <v>1868</v>
      </c>
      <c r="D1488" s="319" t="s">
        <v>1869</v>
      </c>
      <c r="E1488" s="320">
        <v>45763</v>
      </c>
      <c r="F1488" s="319" t="s">
        <v>4552</v>
      </c>
      <c r="G1488" s="319" t="s">
        <v>1633</v>
      </c>
      <c r="H1488" s="319" t="s">
        <v>3295</v>
      </c>
      <c r="I1488" s="319" t="s">
        <v>4553</v>
      </c>
      <c r="J1488" s="319" t="s">
        <v>1633</v>
      </c>
      <c r="K1488" s="319" t="s">
        <v>1635</v>
      </c>
      <c r="L1488" s="320">
        <v>45763</v>
      </c>
      <c r="M1488" s="319" t="s">
        <v>3516</v>
      </c>
      <c r="N1488" s="319" t="s">
        <v>1633</v>
      </c>
      <c r="O1488" s="320"/>
      <c r="P1488" s="319" t="s">
        <v>4466</v>
      </c>
      <c r="Q1488" s="319" t="s">
        <v>89</v>
      </c>
      <c r="R1488" s="321">
        <v>42.23</v>
      </c>
      <c r="S1488" s="319" t="s">
        <v>89</v>
      </c>
      <c r="T1488" s="321">
        <v>42.23</v>
      </c>
      <c r="U1488" s="319" t="s">
        <v>377</v>
      </c>
      <c r="V1488" s="319" t="s">
        <v>4467</v>
      </c>
      <c r="W1488" s="319" t="s">
        <v>1633</v>
      </c>
      <c r="X1488" s="319" t="s">
        <v>1633</v>
      </c>
      <c r="Y1488" s="319" t="s">
        <v>1633</v>
      </c>
      <c r="Z1488" s="319" t="s">
        <v>1633</v>
      </c>
      <c r="AA1488" s="319" t="s">
        <v>1874</v>
      </c>
      <c r="AB1488" s="319" t="s">
        <v>1633</v>
      </c>
      <c r="AC1488" s="320">
        <v>45763</v>
      </c>
      <c r="AD1488" s="319"/>
      <c r="AE1488" s="319"/>
      <c r="AF1488" s="319" t="s">
        <v>1633</v>
      </c>
      <c r="AG1488" s="319" t="s">
        <v>1633</v>
      </c>
      <c r="AH1488" s="319" t="s">
        <v>4468</v>
      </c>
      <c r="AI1488" s="319" t="s">
        <v>4468</v>
      </c>
      <c r="AJ1488" s="322">
        <v>1</v>
      </c>
      <c r="AK1488" s="319" t="s">
        <v>2432</v>
      </c>
      <c r="AL1488" s="323" t="s">
        <v>1877</v>
      </c>
      <c r="AM1488" s="319" t="s">
        <v>3715</v>
      </c>
      <c r="AN1488" s="319" t="s">
        <v>3716</v>
      </c>
      <c r="AO1488" s="319" t="s">
        <v>1633</v>
      </c>
      <c r="AP1488" s="183" t="s">
        <v>1880</v>
      </c>
      <c r="AQ1488" s="183" t="s">
        <v>2113</v>
      </c>
      <c r="AS1488" s="183" t="s">
        <v>1634</v>
      </c>
      <c r="AT1488" s="183" t="s">
        <v>1817</v>
      </c>
      <c r="AU1488" s="183" t="s">
        <v>1817</v>
      </c>
      <c r="AV1488" s="324">
        <f t="shared" si="46"/>
        <v>696795</v>
      </c>
    </row>
    <row r="1489" spans="1:48" x14ac:dyDescent="0.25">
      <c r="A1489" s="319" t="s">
        <v>1867</v>
      </c>
      <c r="B1489" s="319" t="s">
        <v>1833</v>
      </c>
      <c r="C1489" s="319" t="s">
        <v>1868</v>
      </c>
      <c r="D1489" s="319" t="s">
        <v>1869</v>
      </c>
      <c r="E1489" s="320">
        <v>45763</v>
      </c>
      <c r="F1489" s="319" t="s">
        <v>4554</v>
      </c>
      <c r="G1489" s="319" t="s">
        <v>1633</v>
      </c>
      <c r="H1489" s="319" t="s">
        <v>3295</v>
      </c>
      <c r="I1489" s="319" t="s">
        <v>4553</v>
      </c>
      <c r="J1489" s="319" t="s">
        <v>1633</v>
      </c>
      <c r="K1489" s="319" t="s">
        <v>1635</v>
      </c>
      <c r="L1489" s="320">
        <v>45763</v>
      </c>
      <c r="M1489" s="319" t="s">
        <v>3516</v>
      </c>
      <c r="N1489" s="319" t="s">
        <v>1633</v>
      </c>
      <c r="O1489" s="320"/>
      <c r="P1489" s="319" t="s">
        <v>4466</v>
      </c>
      <c r="Q1489" s="319" t="s">
        <v>89</v>
      </c>
      <c r="R1489" s="321">
        <v>17.71</v>
      </c>
      <c r="S1489" s="319" t="s">
        <v>89</v>
      </c>
      <c r="T1489" s="321">
        <v>17.71</v>
      </c>
      <c r="U1489" s="319" t="s">
        <v>377</v>
      </c>
      <c r="V1489" s="319" t="s">
        <v>4467</v>
      </c>
      <c r="W1489" s="319" t="s">
        <v>1633</v>
      </c>
      <c r="X1489" s="319" t="s">
        <v>1633</v>
      </c>
      <c r="Y1489" s="319" t="s">
        <v>1633</v>
      </c>
      <c r="Z1489" s="319" t="s">
        <v>1633</v>
      </c>
      <c r="AA1489" s="319" t="s">
        <v>1874</v>
      </c>
      <c r="AB1489" s="319" t="s">
        <v>1633</v>
      </c>
      <c r="AC1489" s="320">
        <v>45763</v>
      </c>
      <c r="AD1489" s="319"/>
      <c r="AE1489" s="319"/>
      <c r="AF1489" s="319" t="s">
        <v>1633</v>
      </c>
      <c r="AG1489" s="319" t="s">
        <v>1633</v>
      </c>
      <c r="AH1489" s="319" t="s">
        <v>4468</v>
      </c>
      <c r="AI1489" s="319" t="s">
        <v>4468</v>
      </c>
      <c r="AJ1489" s="322">
        <v>20</v>
      </c>
      <c r="AK1489" s="319" t="s">
        <v>2025</v>
      </c>
      <c r="AL1489" s="323" t="s">
        <v>1877</v>
      </c>
      <c r="AM1489" s="319" t="s">
        <v>4024</v>
      </c>
      <c r="AN1489" s="319" t="s">
        <v>4025</v>
      </c>
      <c r="AO1489" s="319" t="s">
        <v>1633</v>
      </c>
      <c r="AP1489" s="183" t="s">
        <v>1880</v>
      </c>
      <c r="AQ1489" s="183" t="s">
        <v>2113</v>
      </c>
      <c r="AS1489" s="183" t="s">
        <v>1634</v>
      </c>
      <c r="AT1489" s="183" t="s">
        <v>1817</v>
      </c>
      <c r="AU1489" s="183" t="s">
        <v>1817</v>
      </c>
      <c r="AV1489" s="324">
        <f t="shared" si="46"/>
        <v>292215</v>
      </c>
    </row>
    <row r="1490" spans="1:48" x14ac:dyDescent="0.25">
      <c r="A1490" s="319" t="s">
        <v>1867</v>
      </c>
      <c r="B1490" s="319" t="s">
        <v>1833</v>
      </c>
      <c r="C1490" s="319" t="s">
        <v>1868</v>
      </c>
      <c r="D1490" s="319" t="s">
        <v>1869</v>
      </c>
      <c r="E1490" s="320">
        <v>45763</v>
      </c>
      <c r="F1490" s="319" t="s">
        <v>4555</v>
      </c>
      <c r="G1490" s="319" t="s">
        <v>1633</v>
      </c>
      <c r="H1490" s="319" t="s">
        <v>3295</v>
      </c>
      <c r="I1490" s="319" t="s">
        <v>4553</v>
      </c>
      <c r="J1490" s="319" t="s">
        <v>1633</v>
      </c>
      <c r="K1490" s="319" t="s">
        <v>1635</v>
      </c>
      <c r="L1490" s="320">
        <v>45763</v>
      </c>
      <c r="M1490" s="319" t="s">
        <v>3516</v>
      </c>
      <c r="N1490" s="319" t="s">
        <v>1633</v>
      </c>
      <c r="O1490" s="320"/>
      <c r="P1490" s="319" t="s">
        <v>4466</v>
      </c>
      <c r="Q1490" s="319" t="s">
        <v>89</v>
      </c>
      <c r="R1490" s="321">
        <v>5.93</v>
      </c>
      <c r="S1490" s="319" t="s">
        <v>89</v>
      </c>
      <c r="T1490" s="321">
        <v>5.93</v>
      </c>
      <c r="U1490" s="319" t="s">
        <v>377</v>
      </c>
      <c r="V1490" s="319" t="s">
        <v>4467</v>
      </c>
      <c r="W1490" s="319" t="s">
        <v>1633</v>
      </c>
      <c r="X1490" s="319" t="s">
        <v>1633</v>
      </c>
      <c r="Y1490" s="319" t="s">
        <v>1633</v>
      </c>
      <c r="Z1490" s="319" t="s">
        <v>1633</v>
      </c>
      <c r="AA1490" s="319" t="s">
        <v>1874</v>
      </c>
      <c r="AB1490" s="319" t="s">
        <v>1633</v>
      </c>
      <c r="AC1490" s="320">
        <v>45763</v>
      </c>
      <c r="AD1490" s="319"/>
      <c r="AE1490" s="319"/>
      <c r="AF1490" s="319" t="s">
        <v>1633</v>
      </c>
      <c r="AG1490" s="319" t="s">
        <v>1633</v>
      </c>
      <c r="AH1490" s="319" t="s">
        <v>4468</v>
      </c>
      <c r="AI1490" s="319" t="s">
        <v>4468</v>
      </c>
      <c r="AJ1490" s="322">
        <v>4</v>
      </c>
      <c r="AK1490" s="319" t="s">
        <v>1980</v>
      </c>
      <c r="AL1490" s="323" t="s">
        <v>1877</v>
      </c>
      <c r="AM1490" s="319" t="s">
        <v>4000</v>
      </c>
      <c r="AN1490" s="319" t="s">
        <v>4001</v>
      </c>
      <c r="AO1490" s="319" t="s">
        <v>1633</v>
      </c>
      <c r="AP1490" s="183" t="s">
        <v>1880</v>
      </c>
      <c r="AQ1490" s="183" t="s">
        <v>2113</v>
      </c>
      <c r="AS1490" s="183" t="s">
        <v>1634</v>
      </c>
      <c r="AT1490" s="183" t="s">
        <v>1817</v>
      </c>
      <c r="AU1490" s="183" t="s">
        <v>1817</v>
      </c>
      <c r="AV1490" s="324">
        <f t="shared" si="46"/>
        <v>97845</v>
      </c>
    </row>
    <row r="1491" spans="1:48" x14ac:dyDescent="0.25">
      <c r="A1491" s="319" t="s">
        <v>1867</v>
      </c>
      <c r="B1491" s="319" t="s">
        <v>1833</v>
      </c>
      <c r="C1491" s="319" t="s">
        <v>1868</v>
      </c>
      <c r="D1491" s="319" t="s">
        <v>1869</v>
      </c>
      <c r="E1491" s="320">
        <v>45763</v>
      </c>
      <c r="F1491" s="319" t="s">
        <v>4556</v>
      </c>
      <c r="G1491" s="319" t="s">
        <v>1633</v>
      </c>
      <c r="H1491" s="319" t="s">
        <v>3295</v>
      </c>
      <c r="I1491" s="319" t="s">
        <v>4553</v>
      </c>
      <c r="J1491" s="319" t="s">
        <v>1633</v>
      </c>
      <c r="K1491" s="319" t="s">
        <v>1635</v>
      </c>
      <c r="L1491" s="320">
        <v>45763</v>
      </c>
      <c r="M1491" s="319" t="s">
        <v>3516</v>
      </c>
      <c r="N1491" s="319" t="s">
        <v>1633</v>
      </c>
      <c r="O1491" s="320"/>
      <c r="P1491" s="319" t="s">
        <v>4466</v>
      </c>
      <c r="Q1491" s="319" t="s">
        <v>89</v>
      </c>
      <c r="R1491" s="321">
        <v>8.57</v>
      </c>
      <c r="S1491" s="319" t="s">
        <v>89</v>
      </c>
      <c r="T1491" s="321">
        <v>8.57</v>
      </c>
      <c r="U1491" s="319" t="s">
        <v>377</v>
      </c>
      <c r="V1491" s="319" t="s">
        <v>4467</v>
      </c>
      <c r="W1491" s="319" t="s">
        <v>1633</v>
      </c>
      <c r="X1491" s="319" t="s">
        <v>1633</v>
      </c>
      <c r="Y1491" s="319" t="s">
        <v>1633</v>
      </c>
      <c r="Z1491" s="319" t="s">
        <v>1633</v>
      </c>
      <c r="AA1491" s="319" t="s">
        <v>1874</v>
      </c>
      <c r="AB1491" s="319" t="s">
        <v>1633</v>
      </c>
      <c r="AC1491" s="320">
        <v>45763</v>
      </c>
      <c r="AD1491" s="319"/>
      <c r="AE1491" s="319"/>
      <c r="AF1491" s="319" t="s">
        <v>1633</v>
      </c>
      <c r="AG1491" s="319" t="s">
        <v>1633</v>
      </c>
      <c r="AH1491" s="319" t="s">
        <v>4468</v>
      </c>
      <c r="AI1491" s="319" t="s">
        <v>4468</v>
      </c>
      <c r="AJ1491" s="322">
        <v>3</v>
      </c>
      <c r="AK1491" s="319" t="s">
        <v>1709</v>
      </c>
      <c r="AL1491" s="323" t="s">
        <v>1877</v>
      </c>
      <c r="AM1491" s="319" t="s">
        <v>3499</v>
      </c>
      <c r="AN1491" s="319" t="s">
        <v>3500</v>
      </c>
      <c r="AO1491" s="319" t="s">
        <v>1633</v>
      </c>
      <c r="AP1491" s="183" t="s">
        <v>1880</v>
      </c>
      <c r="AQ1491" s="183" t="s">
        <v>2113</v>
      </c>
      <c r="AS1491" s="183" t="s">
        <v>1634</v>
      </c>
      <c r="AT1491" s="183" t="s">
        <v>1817</v>
      </c>
      <c r="AU1491" s="183" t="s">
        <v>1817</v>
      </c>
      <c r="AV1491" s="324">
        <f t="shared" si="46"/>
        <v>141405</v>
      </c>
    </row>
    <row r="1492" spans="1:48" x14ac:dyDescent="0.25">
      <c r="A1492" s="319" t="s">
        <v>1867</v>
      </c>
      <c r="B1492" s="319" t="s">
        <v>1833</v>
      </c>
      <c r="C1492" s="319" t="s">
        <v>1868</v>
      </c>
      <c r="D1492" s="319" t="s">
        <v>1869</v>
      </c>
      <c r="E1492" s="320">
        <v>45763</v>
      </c>
      <c r="F1492" s="319" t="s">
        <v>4557</v>
      </c>
      <c r="G1492" s="319" t="s">
        <v>1633</v>
      </c>
      <c r="H1492" s="319" t="s">
        <v>3295</v>
      </c>
      <c r="I1492" s="319" t="s">
        <v>4558</v>
      </c>
      <c r="J1492" s="319" t="s">
        <v>1633</v>
      </c>
      <c r="K1492" s="319" t="s">
        <v>1635</v>
      </c>
      <c r="L1492" s="320">
        <v>45763</v>
      </c>
      <c r="M1492" s="319" t="s">
        <v>3516</v>
      </c>
      <c r="N1492" s="319" t="s">
        <v>1633</v>
      </c>
      <c r="O1492" s="320"/>
      <c r="P1492" s="319" t="s">
        <v>4466</v>
      </c>
      <c r="Q1492" s="319" t="s">
        <v>89</v>
      </c>
      <c r="R1492" s="321">
        <v>17.809999999999999</v>
      </c>
      <c r="S1492" s="319" t="s">
        <v>89</v>
      </c>
      <c r="T1492" s="321">
        <v>17.809999999999999</v>
      </c>
      <c r="U1492" s="319" t="s">
        <v>377</v>
      </c>
      <c r="V1492" s="319" t="s">
        <v>4467</v>
      </c>
      <c r="W1492" s="319" t="s">
        <v>1633</v>
      </c>
      <c r="X1492" s="319" t="s">
        <v>1633</v>
      </c>
      <c r="Y1492" s="319" t="s">
        <v>1633</v>
      </c>
      <c r="Z1492" s="319" t="s">
        <v>1633</v>
      </c>
      <c r="AA1492" s="319" t="s">
        <v>1874</v>
      </c>
      <c r="AB1492" s="319" t="s">
        <v>1633</v>
      </c>
      <c r="AC1492" s="320">
        <v>45763</v>
      </c>
      <c r="AD1492" s="319"/>
      <c r="AE1492" s="319"/>
      <c r="AF1492" s="319" t="s">
        <v>1633</v>
      </c>
      <c r="AG1492" s="319" t="s">
        <v>1633</v>
      </c>
      <c r="AH1492" s="319" t="s">
        <v>4468</v>
      </c>
      <c r="AI1492" s="319" t="s">
        <v>4468</v>
      </c>
      <c r="AJ1492" s="322">
        <v>12</v>
      </c>
      <c r="AK1492" s="319" t="s">
        <v>1980</v>
      </c>
      <c r="AL1492" s="323" t="s">
        <v>1877</v>
      </c>
      <c r="AM1492" s="319" t="s">
        <v>4000</v>
      </c>
      <c r="AN1492" s="319" t="s">
        <v>4001</v>
      </c>
      <c r="AO1492" s="319" t="s">
        <v>1633</v>
      </c>
      <c r="AP1492" s="183" t="s">
        <v>1880</v>
      </c>
      <c r="AQ1492" s="183" t="s">
        <v>2113</v>
      </c>
      <c r="AS1492" s="183" t="s">
        <v>1634</v>
      </c>
      <c r="AT1492" s="183" t="s">
        <v>1817</v>
      </c>
      <c r="AU1492" s="183" t="s">
        <v>1817</v>
      </c>
      <c r="AV1492" s="324">
        <f t="shared" si="46"/>
        <v>293865</v>
      </c>
    </row>
    <row r="1493" spans="1:48" x14ac:dyDescent="0.25">
      <c r="A1493" s="319" t="s">
        <v>1867</v>
      </c>
      <c r="B1493" s="319" t="s">
        <v>1833</v>
      </c>
      <c r="C1493" s="319" t="s">
        <v>1868</v>
      </c>
      <c r="D1493" s="319" t="s">
        <v>1882</v>
      </c>
      <c r="E1493" s="320">
        <v>45772</v>
      </c>
      <c r="F1493" s="319" t="s">
        <v>2756</v>
      </c>
      <c r="G1493" s="319" t="s">
        <v>1884</v>
      </c>
      <c r="H1493" s="319" t="s">
        <v>1578</v>
      </c>
      <c r="I1493" s="319" t="s">
        <v>2757</v>
      </c>
      <c r="J1493" s="319" t="s">
        <v>1633</v>
      </c>
      <c r="K1493" s="319" t="s">
        <v>1370</v>
      </c>
      <c r="L1493" s="320">
        <v>45772</v>
      </c>
      <c r="M1493" s="319" t="s">
        <v>1886</v>
      </c>
      <c r="N1493" s="319" t="s">
        <v>2758</v>
      </c>
      <c r="O1493" s="320"/>
      <c r="P1493" s="319" t="s">
        <v>4466</v>
      </c>
      <c r="Q1493" s="319" t="s">
        <v>1534</v>
      </c>
      <c r="R1493" s="322">
        <v>31481415</v>
      </c>
      <c r="S1493" s="319" t="s">
        <v>89</v>
      </c>
      <c r="T1493" s="321">
        <v>1872</v>
      </c>
      <c r="U1493" s="319" t="s">
        <v>377</v>
      </c>
      <c r="V1493" s="319" t="s">
        <v>4467</v>
      </c>
      <c r="W1493" s="319" t="s">
        <v>1633</v>
      </c>
      <c r="X1493" s="319" t="s">
        <v>1633</v>
      </c>
      <c r="Y1493" s="319" t="s">
        <v>1633</v>
      </c>
      <c r="Z1493" s="319" t="s">
        <v>1633</v>
      </c>
      <c r="AA1493" s="319" t="s">
        <v>1874</v>
      </c>
      <c r="AB1493" s="319" t="s">
        <v>1633</v>
      </c>
      <c r="AC1493" s="320">
        <v>45772</v>
      </c>
      <c r="AD1493" s="319"/>
      <c r="AE1493" s="319"/>
      <c r="AF1493" s="319" t="s">
        <v>1633</v>
      </c>
      <c r="AG1493" s="319" t="s">
        <v>1633</v>
      </c>
      <c r="AH1493" s="319" t="s">
        <v>4468</v>
      </c>
      <c r="AI1493" s="319" t="s">
        <v>4468</v>
      </c>
      <c r="AJ1493" s="325">
        <v>0</v>
      </c>
      <c r="AK1493" s="319" t="s">
        <v>1633</v>
      </c>
      <c r="AL1493" s="319" t="s">
        <v>1633</v>
      </c>
      <c r="AM1493" s="319" t="s">
        <v>1633</v>
      </c>
      <c r="AN1493" s="319" t="s">
        <v>1633</v>
      </c>
      <c r="AO1493" s="319" t="s">
        <v>1633</v>
      </c>
      <c r="AP1493" s="183" t="s">
        <v>1880</v>
      </c>
      <c r="AQ1493" s="183" t="s">
        <v>2113</v>
      </c>
      <c r="AS1493" s="183" t="s">
        <v>1640</v>
      </c>
      <c r="AT1493" s="183" t="s">
        <v>1817</v>
      </c>
      <c r="AU1493" s="183" t="s">
        <v>1817</v>
      </c>
      <c r="AV1493" s="324">
        <f t="shared" si="46"/>
        <v>31481415</v>
      </c>
    </row>
    <row r="1494" spans="1:48" x14ac:dyDescent="0.25">
      <c r="A1494" s="319" t="s">
        <v>1867</v>
      </c>
      <c r="B1494" s="319" t="s">
        <v>1833</v>
      </c>
      <c r="C1494" s="319" t="s">
        <v>1868</v>
      </c>
      <c r="D1494" s="319" t="s">
        <v>1882</v>
      </c>
      <c r="E1494" s="320">
        <v>45772</v>
      </c>
      <c r="F1494" s="319" t="s">
        <v>2756</v>
      </c>
      <c r="G1494" s="319" t="s">
        <v>1884</v>
      </c>
      <c r="H1494" s="319" t="s">
        <v>1587</v>
      </c>
      <c r="I1494" s="319" t="s">
        <v>2757</v>
      </c>
      <c r="J1494" s="319" t="s">
        <v>1633</v>
      </c>
      <c r="K1494" s="319" t="s">
        <v>1379</v>
      </c>
      <c r="L1494" s="320">
        <v>45772</v>
      </c>
      <c r="M1494" s="319" t="s">
        <v>1886</v>
      </c>
      <c r="N1494" s="319" t="s">
        <v>2758</v>
      </c>
      <c r="O1494" s="320"/>
      <c r="P1494" s="319" t="s">
        <v>4466</v>
      </c>
      <c r="Q1494" s="319" t="s">
        <v>1534</v>
      </c>
      <c r="R1494" s="322">
        <v>730000</v>
      </c>
      <c r="S1494" s="319" t="s">
        <v>89</v>
      </c>
      <c r="T1494" s="321">
        <v>43.41</v>
      </c>
      <c r="U1494" s="319" t="s">
        <v>377</v>
      </c>
      <c r="V1494" s="319" t="s">
        <v>4467</v>
      </c>
      <c r="W1494" s="319" t="s">
        <v>1633</v>
      </c>
      <c r="X1494" s="319" t="s">
        <v>1633</v>
      </c>
      <c r="Y1494" s="319" t="s">
        <v>1633</v>
      </c>
      <c r="Z1494" s="319" t="s">
        <v>1633</v>
      </c>
      <c r="AA1494" s="319" t="s">
        <v>1874</v>
      </c>
      <c r="AB1494" s="319" t="s">
        <v>1633</v>
      </c>
      <c r="AC1494" s="320">
        <v>45772</v>
      </c>
      <c r="AD1494" s="319"/>
      <c r="AE1494" s="319"/>
      <c r="AF1494" s="319" t="s">
        <v>1633</v>
      </c>
      <c r="AG1494" s="319" t="s">
        <v>1633</v>
      </c>
      <c r="AH1494" s="319" t="s">
        <v>4468</v>
      </c>
      <c r="AI1494" s="319" t="s">
        <v>4468</v>
      </c>
      <c r="AJ1494" s="325">
        <v>0</v>
      </c>
      <c r="AK1494" s="319" t="s">
        <v>1633</v>
      </c>
      <c r="AL1494" s="319" t="s">
        <v>1633</v>
      </c>
      <c r="AM1494" s="319" t="s">
        <v>1633</v>
      </c>
      <c r="AN1494" s="319" t="s">
        <v>1633</v>
      </c>
      <c r="AO1494" s="319" t="s">
        <v>1633</v>
      </c>
      <c r="AP1494" s="183" t="s">
        <v>1880</v>
      </c>
      <c r="AQ1494" s="183" t="s">
        <v>2113</v>
      </c>
      <c r="AS1494" s="183" t="s">
        <v>1636</v>
      </c>
      <c r="AT1494" s="183" t="s">
        <v>1817</v>
      </c>
      <c r="AU1494" s="183" t="s">
        <v>1817</v>
      </c>
      <c r="AV1494" s="324">
        <f t="shared" si="46"/>
        <v>730000</v>
      </c>
    </row>
    <row r="1495" spans="1:48" x14ac:dyDescent="0.25">
      <c r="A1495" s="319" t="s">
        <v>1867</v>
      </c>
      <c r="B1495" s="319" t="s">
        <v>1833</v>
      </c>
      <c r="C1495" s="319" t="s">
        <v>1868</v>
      </c>
      <c r="D1495" s="319" t="s">
        <v>1882</v>
      </c>
      <c r="E1495" s="320">
        <v>45772</v>
      </c>
      <c r="F1495" s="319" t="s">
        <v>2756</v>
      </c>
      <c r="G1495" s="319" t="s">
        <v>1884</v>
      </c>
      <c r="H1495" s="319" t="s">
        <v>1580</v>
      </c>
      <c r="I1495" s="319" t="s">
        <v>2757</v>
      </c>
      <c r="J1495" s="319" t="s">
        <v>1633</v>
      </c>
      <c r="K1495" s="319" t="s">
        <v>1372</v>
      </c>
      <c r="L1495" s="320">
        <v>45772</v>
      </c>
      <c r="M1495" s="319" t="s">
        <v>1886</v>
      </c>
      <c r="N1495" s="319" t="s">
        <v>2758</v>
      </c>
      <c r="O1495" s="320"/>
      <c r="P1495" s="319" t="s">
        <v>4466</v>
      </c>
      <c r="Q1495" s="319" t="s">
        <v>1534</v>
      </c>
      <c r="R1495" s="322">
        <v>3345153</v>
      </c>
      <c r="S1495" s="319" t="s">
        <v>89</v>
      </c>
      <c r="T1495" s="321">
        <v>198.91</v>
      </c>
      <c r="U1495" s="319" t="s">
        <v>377</v>
      </c>
      <c r="V1495" s="319" t="s">
        <v>4467</v>
      </c>
      <c r="W1495" s="319" t="s">
        <v>1633</v>
      </c>
      <c r="X1495" s="319" t="s">
        <v>1633</v>
      </c>
      <c r="Y1495" s="319" t="s">
        <v>1633</v>
      </c>
      <c r="Z1495" s="319" t="s">
        <v>1633</v>
      </c>
      <c r="AA1495" s="319" t="s">
        <v>1874</v>
      </c>
      <c r="AB1495" s="319" t="s">
        <v>1633</v>
      </c>
      <c r="AC1495" s="320">
        <v>45772</v>
      </c>
      <c r="AD1495" s="319"/>
      <c r="AE1495" s="319"/>
      <c r="AF1495" s="319" t="s">
        <v>1633</v>
      </c>
      <c r="AG1495" s="319" t="s">
        <v>1633</v>
      </c>
      <c r="AH1495" s="319" t="s">
        <v>4468</v>
      </c>
      <c r="AI1495" s="319" t="s">
        <v>4468</v>
      </c>
      <c r="AJ1495" s="325">
        <v>0</v>
      </c>
      <c r="AK1495" s="319" t="s">
        <v>1633</v>
      </c>
      <c r="AL1495" s="319" t="s">
        <v>1633</v>
      </c>
      <c r="AM1495" s="319" t="s">
        <v>1633</v>
      </c>
      <c r="AN1495" s="319" t="s">
        <v>1633</v>
      </c>
      <c r="AO1495" s="319" t="s">
        <v>1633</v>
      </c>
      <c r="AP1495" s="183" t="s">
        <v>1880</v>
      </c>
      <c r="AQ1495" s="183" t="s">
        <v>2113</v>
      </c>
      <c r="AS1495" s="183" t="s">
        <v>1636</v>
      </c>
      <c r="AT1495" s="183" t="s">
        <v>1817</v>
      </c>
      <c r="AU1495" s="183" t="s">
        <v>1817</v>
      </c>
      <c r="AV1495" s="324">
        <f t="shared" si="46"/>
        <v>3345153</v>
      </c>
    </row>
    <row r="1496" spans="1:48" x14ac:dyDescent="0.25">
      <c r="A1496" s="319" t="s">
        <v>1867</v>
      </c>
      <c r="B1496" s="319" t="s">
        <v>1833</v>
      </c>
      <c r="C1496" s="319" t="s">
        <v>1868</v>
      </c>
      <c r="D1496" s="319" t="s">
        <v>1882</v>
      </c>
      <c r="E1496" s="320">
        <v>45772</v>
      </c>
      <c r="F1496" s="319" t="s">
        <v>2756</v>
      </c>
      <c r="G1496" s="319" t="s">
        <v>1884</v>
      </c>
      <c r="H1496" s="319" t="s">
        <v>1577</v>
      </c>
      <c r="I1496" s="319" t="s">
        <v>2757</v>
      </c>
      <c r="J1496" s="319" t="s">
        <v>1633</v>
      </c>
      <c r="K1496" s="319" t="s">
        <v>1369</v>
      </c>
      <c r="L1496" s="320">
        <v>45772</v>
      </c>
      <c r="M1496" s="319" t="s">
        <v>1886</v>
      </c>
      <c r="N1496" s="319" t="s">
        <v>2758</v>
      </c>
      <c r="O1496" s="320"/>
      <c r="P1496" s="319" t="s">
        <v>4466</v>
      </c>
      <c r="Q1496" s="319" t="s">
        <v>1534</v>
      </c>
      <c r="R1496" s="322">
        <v>99972922</v>
      </c>
      <c r="S1496" s="319" t="s">
        <v>89</v>
      </c>
      <c r="T1496" s="321">
        <v>5944.75</v>
      </c>
      <c r="U1496" s="319" t="s">
        <v>377</v>
      </c>
      <c r="V1496" s="319" t="s">
        <v>4467</v>
      </c>
      <c r="W1496" s="319" t="s">
        <v>1633</v>
      </c>
      <c r="X1496" s="319" t="s">
        <v>1633</v>
      </c>
      <c r="Y1496" s="319" t="s">
        <v>1633</v>
      </c>
      <c r="Z1496" s="319" t="s">
        <v>1633</v>
      </c>
      <c r="AA1496" s="319" t="s">
        <v>1874</v>
      </c>
      <c r="AB1496" s="319" t="s">
        <v>1633</v>
      </c>
      <c r="AC1496" s="320">
        <v>45772</v>
      </c>
      <c r="AD1496" s="319"/>
      <c r="AE1496" s="319"/>
      <c r="AF1496" s="319" t="s">
        <v>1633</v>
      </c>
      <c r="AG1496" s="319" t="s">
        <v>1633</v>
      </c>
      <c r="AH1496" s="319" t="s">
        <v>4468</v>
      </c>
      <c r="AI1496" s="319" t="s">
        <v>4468</v>
      </c>
      <c r="AJ1496" s="325">
        <v>0</v>
      </c>
      <c r="AK1496" s="319" t="s">
        <v>1633</v>
      </c>
      <c r="AL1496" s="319" t="s">
        <v>1633</v>
      </c>
      <c r="AM1496" s="319" t="s">
        <v>1633</v>
      </c>
      <c r="AN1496" s="319" t="s">
        <v>1633</v>
      </c>
      <c r="AO1496" s="319" t="s">
        <v>1633</v>
      </c>
      <c r="AP1496" s="183" t="s">
        <v>1880</v>
      </c>
      <c r="AQ1496" s="183" t="s">
        <v>2113</v>
      </c>
      <c r="AS1496" s="183" t="s">
        <v>1636</v>
      </c>
      <c r="AT1496" s="183" t="s">
        <v>1817</v>
      </c>
      <c r="AU1496" s="183" t="s">
        <v>1817</v>
      </c>
      <c r="AV1496" s="324">
        <f t="shared" si="46"/>
        <v>99972922</v>
      </c>
    </row>
    <row r="1497" spans="1:48" x14ac:dyDescent="0.25">
      <c r="A1497" s="319" t="s">
        <v>1867</v>
      </c>
      <c r="B1497" s="319" t="s">
        <v>1833</v>
      </c>
      <c r="C1497" s="319" t="s">
        <v>1868</v>
      </c>
      <c r="D1497" s="319" t="s">
        <v>1882</v>
      </c>
      <c r="E1497" s="320">
        <v>45772</v>
      </c>
      <c r="F1497" s="319" t="s">
        <v>2756</v>
      </c>
      <c r="G1497" s="319" t="s">
        <v>1884</v>
      </c>
      <c r="H1497" s="319" t="s">
        <v>1582</v>
      </c>
      <c r="I1497" s="319" t="s">
        <v>2757</v>
      </c>
      <c r="J1497" s="319" t="s">
        <v>1633</v>
      </c>
      <c r="K1497" s="319" t="s">
        <v>1374</v>
      </c>
      <c r="L1497" s="320">
        <v>45772</v>
      </c>
      <c r="M1497" s="319" t="s">
        <v>1886</v>
      </c>
      <c r="N1497" s="319" t="s">
        <v>2758</v>
      </c>
      <c r="O1497" s="320"/>
      <c r="P1497" s="319" t="s">
        <v>4466</v>
      </c>
      <c r="Q1497" s="319" t="s">
        <v>1534</v>
      </c>
      <c r="R1497" s="322">
        <v>5836784</v>
      </c>
      <c r="S1497" s="319" t="s">
        <v>89</v>
      </c>
      <c r="T1497" s="321">
        <v>347.08</v>
      </c>
      <c r="U1497" s="319" t="s">
        <v>377</v>
      </c>
      <c r="V1497" s="319" t="s">
        <v>4467</v>
      </c>
      <c r="W1497" s="319" t="s">
        <v>1633</v>
      </c>
      <c r="X1497" s="319" t="s">
        <v>1633</v>
      </c>
      <c r="Y1497" s="319" t="s">
        <v>1633</v>
      </c>
      <c r="Z1497" s="319" t="s">
        <v>1633</v>
      </c>
      <c r="AA1497" s="319" t="s">
        <v>1874</v>
      </c>
      <c r="AB1497" s="319" t="s">
        <v>1633</v>
      </c>
      <c r="AC1497" s="320">
        <v>45772</v>
      </c>
      <c r="AD1497" s="319"/>
      <c r="AE1497" s="319"/>
      <c r="AF1497" s="319" t="s">
        <v>1633</v>
      </c>
      <c r="AG1497" s="319" t="s">
        <v>1633</v>
      </c>
      <c r="AH1497" s="319" t="s">
        <v>4468</v>
      </c>
      <c r="AI1497" s="319" t="s">
        <v>4468</v>
      </c>
      <c r="AJ1497" s="325">
        <v>0</v>
      </c>
      <c r="AK1497" s="319" t="s">
        <v>1633</v>
      </c>
      <c r="AL1497" s="319" t="s">
        <v>1633</v>
      </c>
      <c r="AM1497" s="319" t="s">
        <v>1633</v>
      </c>
      <c r="AN1497" s="319" t="s">
        <v>1633</v>
      </c>
      <c r="AO1497" s="319" t="s">
        <v>1633</v>
      </c>
      <c r="AP1497" s="183" t="s">
        <v>1880</v>
      </c>
      <c r="AQ1497" s="183" t="s">
        <v>2113</v>
      </c>
      <c r="AS1497" s="183" t="s">
        <v>1640</v>
      </c>
      <c r="AT1497" s="183" t="s">
        <v>1817</v>
      </c>
      <c r="AU1497" s="183" t="s">
        <v>1817</v>
      </c>
      <c r="AV1497" s="324">
        <f t="shared" si="46"/>
        <v>5836784</v>
      </c>
    </row>
    <row r="1498" spans="1:48" x14ac:dyDescent="0.25">
      <c r="A1498" s="319" t="s">
        <v>1867</v>
      </c>
      <c r="B1498" s="319" t="s">
        <v>1833</v>
      </c>
      <c r="C1498" s="319" t="s">
        <v>1868</v>
      </c>
      <c r="D1498" s="319" t="s">
        <v>2103</v>
      </c>
      <c r="E1498" s="320">
        <v>45754</v>
      </c>
      <c r="F1498" s="319" t="s">
        <v>2631</v>
      </c>
      <c r="G1498" s="319" t="s">
        <v>2632</v>
      </c>
      <c r="H1498" s="319" t="s">
        <v>1577</v>
      </c>
      <c r="I1498" s="319" t="s">
        <v>2759</v>
      </c>
      <c r="J1498" s="319" t="s">
        <v>1633</v>
      </c>
      <c r="K1498" s="319" t="s">
        <v>1369</v>
      </c>
      <c r="L1498" s="320">
        <v>45747</v>
      </c>
      <c r="M1498" s="319" t="s">
        <v>2668</v>
      </c>
      <c r="N1498" s="319" t="s">
        <v>1976</v>
      </c>
      <c r="O1498" s="320"/>
      <c r="P1498" s="319" t="s">
        <v>4466</v>
      </c>
      <c r="Q1498" s="319" t="s">
        <v>1534</v>
      </c>
      <c r="R1498" s="322">
        <v>-949382</v>
      </c>
      <c r="S1498" s="319" t="s">
        <v>89</v>
      </c>
      <c r="T1498" s="321">
        <v>-57.23</v>
      </c>
      <c r="U1498" s="319" t="s">
        <v>377</v>
      </c>
      <c r="V1498" s="319" t="s">
        <v>4467</v>
      </c>
      <c r="W1498" s="319" t="s">
        <v>2633</v>
      </c>
      <c r="X1498" s="319" t="s">
        <v>1633</v>
      </c>
      <c r="Y1498" s="319" t="s">
        <v>1633</v>
      </c>
      <c r="Z1498" s="319" t="s">
        <v>1633</v>
      </c>
      <c r="AA1498" s="319" t="s">
        <v>1874</v>
      </c>
      <c r="AB1498" s="319" t="s">
        <v>1633</v>
      </c>
      <c r="AC1498" s="320">
        <v>45771</v>
      </c>
      <c r="AD1498" s="319"/>
      <c r="AE1498" s="319"/>
      <c r="AF1498" s="319" t="s">
        <v>1633</v>
      </c>
      <c r="AG1498" s="319" t="s">
        <v>1633</v>
      </c>
      <c r="AH1498" s="319" t="s">
        <v>4468</v>
      </c>
      <c r="AI1498" s="319" t="s">
        <v>4468</v>
      </c>
      <c r="AJ1498" s="325">
        <v>0</v>
      </c>
      <c r="AK1498" s="319" t="s">
        <v>1633</v>
      </c>
      <c r="AL1498" s="319" t="s">
        <v>1633</v>
      </c>
      <c r="AM1498" s="319" t="s">
        <v>1633</v>
      </c>
      <c r="AN1498" s="319" t="s">
        <v>1633</v>
      </c>
      <c r="AO1498" s="319" t="s">
        <v>1633</v>
      </c>
      <c r="AP1498" s="183" t="s">
        <v>1880</v>
      </c>
      <c r="AQ1498" s="183" t="s">
        <v>2113</v>
      </c>
      <c r="AS1498" s="183" t="s">
        <v>1636</v>
      </c>
      <c r="AT1498" s="183" t="s">
        <v>1817</v>
      </c>
      <c r="AU1498" s="183" t="s">
        <v>1817</v>
      </c>
      <c r="AV1498" s="324">
        <f t="shared" si="46"/>
        <v>-949382</v>
      </c>
    </row>
    <row r="1499" spans="1:48" x14ac:dyDescent="0.25">
      <c r="A1499" s="319" t="s">
        <v>1867</v>
      </c>
      <c r="B1499" s="319" t="s">
        <v>1833</v>
      </c>
      <c r="C1499" s="319" t="s">
        <v>1868</v>
      </c>
      <c r="D1499" s="319" t="s">
        <v>1882</v>
      </c>
      <c r="E1499" s="320">
        <v>45756</v>
      </c>
      <c r="F1499" s="319" t="s">
        <v>2760</v>
      </c>
      <c r="G1499" s="319" t="s">
        <v>1884</v>
      </c>
      <c r="H1499" s="319" t="s">
        <v>1581</v>
      </c>
      <c r="I1499" s="319" t="s">
        <v>2761</v>
      </c>
      <c r="J1499" s="319" t="s">
        <v>1633</v>
      </c>
      <c r="K1499" s="319" t="s">
        <v>1373</v>
      </c>
      <c r="L1499" s="320">
        <v>45756</v>
      </c>
      <c r="M1499" s="319" t="s">
        <v>1886</v>
      </c>
      <c r="N1499" s="319" t="s">
        <v>2762</v>
      </c>
      <c r="O1499" s="320"/>
      <c r="P1499" s="319" t="s">
        <v>4466</v>
      </c>
      <c r="Q1499" s="319" t="s">
        <v>1534</v>
      </c>
      <c r="R1499" s="322">
        <v>5193858</v>
      </c>
      <c r="S1499" s="319" t="s">
        <v>89</v>
      </c>
      <c r="T1499" s="321">
        <v>313.17</v>
      </c>
      <c r="U1499" s="319" t="s">
        <v>377</v>
      </c>
      <c r="V1499" s="319" t="s">
        <v>4467</v>
      </c>
      <c r="W1499" s="319" t="s">
        <v>1633</v>
      </c>
      <c r="X1499" s="319" t="s">
        <v>1633</v>
      </c>
      <c r="Y1499" s="319" t="s">
        <v>1633</v>
      </c>
      <c r="Z1499" s="319" t="s">
        <v>1633</v>
      </c>
      <c r="AA1499" s="319" t="s">
        <v>1874</v>
      </c>
      <c r="AB1499" s="319" t="s">
        <v>1633</v>
      </c>
      <c r="AC1499" s="320">
        <v>45756</v>
      </c>
      <c r="AD1499" s="319"/>
      <c r="AE1499" s="319"/>
      <c r="AF1499" s="319" t="s">
        <v>1633</v>
      </c>
      <c r="AG1499" s="319" t="s">
        <v>1633</v>
      </c>
      <c r="AH1499" s="319" t="s">
        <v>4468</v>
      </c>
      <c r="AI1499" s="319" t="s">
        <v>4468</v>
      </c>
      <c r="AJ1499" s="325">
        <v>0</v>
      </c>
      <c r="AK1499" s="319" t="s">
        <v>1633</v>
      </c>
      <c r="AL1499" s="319" t="s">
        <v>1633</v>
      </c>
      <c r="AM1499" s="319" t="s">
        <v>1633</v>
      </c>
      <c r="AN1499" s="319" t="s">
        <v>1633</v>
      </c>
      <c r="AO1499" s="319" t="s">
        <v>1633</v>
      </c>
      <c r="AP1499" s="183" t="s">
        <v>1880</v>
      </c>
      <c r="AQ1499" s="183" t="s">
        <v>2113</v>
      </c>
      <c r="AS1499" s="183" t="s">
        <v>1636</v>
      </c>
      <c r="AT1499" s="183" t="s">
        <v>1817</v>
      </c>
      <c r="AU1499" s="183" t="s">
        <v>1817</v>
      </c>
      <c r="AV1499" s="324">
        <f t="shared" si="46"/>
        <v>5193858</v>
      </c>
    </row>
    <row r="1500" spans="1:48" x14ac:dyDescent="0.25">
      <c r="A1500" s="319" t="s">
        <v>1867</v>
      </c>
      <c r="B1500" s="319" t="s">
        <v>1833</v>
      </c>
      <c r="C1500" s="319" t="s">
        <v>1868</v>
      </c>
      <c r="D1500" s="319" t="s">
        <v>1882</v>
      </c>
      <c r="E1500" s="320">
        <v>45772</v>
      </c>
      <c r="F1500" s="319" t="s">
        <v>2763</v>
      </c>
      <c r="G1500" s="319" t="s">
        <v>1884</v>
      </c>
      <c r="H1500" s="319" t="s">
        <v>1581</v>
      </c>
      <c r="I1500" s="319" t="s">
        <v>2764</v>
      </c>
      <c r="J1500" s="319" t="s">
        <v>1633</v>
      </c>
      <c r="K1500" s="319" t="s">
        <v>1373</v>
      </c>
      <c r="L1500" s="320">
        <v>45772</v>
      </c>
      <c r="M1500" s="319" t="s">
        <v>1886</v>
      </c>
      <c r="N1500" s="319" t="s">
        <v>2765</v>
      </c>
      <c r="O1500" s="320"/>
      <c r="P1500" s="319" t="s">
        <v>4466</v>
      </c>
      <c r="Q1500" s="319" t="s">
        <v>1534</v>
      </c>
      <c r="R1500" s="322">
        <v>10668168</v>
      </c>
      <c r="S1500" s="319" t="s">
        <v>89</v>
      </c>
      <c r="T1500" s="321">
        <v>634.37</v>
      </c>
      <c r="U1500" s="319" t="s">
        <v>377</v>
      </c>
      <c r="V1500" s="319" t="s">
        <v>4467</v>
      </c>
      <c r="W1500" s="319" t="s">
        <v>1633</v>
      </c>
      <c r="X1500" s="319" t="s">
        <v>1633</v>
      </c>
      <c r="Y1500" s="319" t="s">
        <v>1633</v>
      </c>
      <c r="Z1500" s="319" t="s">
        <v>1633</v>
      </c>
      <c r="AA1500" s="319" t="s">
        <v>1874</v>
      </c>
      <c r="AB1500" s="319" t="s">
        <v>1633</v>
      </c>
      <c r="AC1500" s="320">
        <v>45772</v>
      </c>
      <c r="AD1500" s="319"/>
      <c r="AE1500" s="319"/>
      <c r="AF1500" s="319" t="s">
        <v>1633</v>
      </c>
      <c r="AG1500" s="319" t="s">
        <v>1633</v>
      </c>
      <c r="AH1500" s="319" t="s">
        <v>4468</v>
      </c>
      <c r="AI1500" s="319" t="s">
        <v>4468</v>
      </c>
      <c r="AJ1500" s="325">
        <v>0</v>
      </c>
      <c r="AK1500" s="319" t="s">
        <v>1633</v>
      </c>
      <c r="AL1500" s="319" t="s">
        <v>1633</v>
      </c>
      <c r="AM1500" s="319" t="s">
        <v>1633</v>
      </c>
      <c r="AN1500" s="319" t="s">
        <v>1633</v>
      </c>
      <c r="AO1500" s="319" t="s">
        <v>1633</v>
      </c>
      <c r="AP1500" s="183" t="s">
        <v>1880</v>
      </c>
      <c r="AQ1500" s="183" t="s">
        <v>2113</v>
      </c>
      <c r="AS1500" s="183" t="s">
        <v>1636</v>
      </c>
      <c r="AT1500" s="183" t="s">
        <v>1817</v>
      </c>
      <c r="AU1500" s="183" t="s">
        <v>1817</v>
      </c>
      <c r="AV1500" s="324">
        <f t="shared" si="46"/>
        <v>10668168</v>
      </c>
    </row>
    <row r="1501" spans="1:48" x14ac:dyDescent="0.25">
      <c r="A1501" s="319" t="s">
        <v>1867</v>
      </c>
      <c r="B1501" s="319" t="s">
        <v>1833</v>
      </c>
      <c r="C1501" s="319" t="s">
        <v>1868</v>
      </c>
      <c r="D1501" s="319" t="s">
        <v>1882</v>
      </c>
      <c r="E1501" s="320">
        <v>45775</v>
      </c>
      <c r="F1501" s="319" t="s">
        <v>2766</v>
      </c>
      <c r="G1501" s="319" t="s">
        <v>1884</v>
      </c>
      <c r="H1501" s="319" t="s">
        <v>1585</v>
      </c>
      <c r="I1501" s="319" t="s">
        <v>2767</v>
      </c>
      <c r="J1501" s="319" t="s">
        <v>1633</v>
      </c>
      <c r="K1501" s="319" t="s">
        <v>1376</v>
      </c>
      <c r="L1501" s="320">
        <v>45775</v>
      </c>
      <c r="M1501" s="319" t="s">
        <v>1886</v>
      </c>
      <c r="N1501" s="319" t="s">
        <v>2768</v>
      </c>
      <c r="O1501" s="320"/>
      <c r="P1501" s="319" t="s">
        <v>4466</v>
      </c>
      <c r="Q1501" s="319" t="s">
        <v>1534</v>
      </c>
      <c r="R1501" s="322">
        <v>89771322</v>
      </c>
      <c r="S1501" s="319" t="s">
        <v>89</v>
      </c>
      <c r="T1501" s="321">
        <v>5338.13</v>
      </c>
      <c r="U1501" s="319" t="s">
        <v>377</v>
      </c>
      <c r="V1501" s="319" t="s">
        <v>4467</v>
      </c>
      <c r="W1501" s="319" t="s">
        <v>1633</v>
      </c>
      <c r="X1501" s="319" t="s">
        <v>1633</v>
      </c>
      <c r="Y1501" s="319" t="s">
        <v>1633</v>
      </c>
      <c r="Z1501" s="319" t="s">
        <v>1633</v>
      </c>
      <c r="AA1501" s="319" t="s">
        <v>1874</v>
      </c>
      <c r="AB1501" s="319" t="s">
        <v>1633</v>
      </c>
      <c r="AC1501" s="320">
        <v>45775</v>
      </c>
      <c r="AD1501" s="319"/>
      <c r="AE1501" s="319"/>
      <c r="AF1501" s="319" t="s">
        <v>1633</v>
      </c>
      <c r="AG1501" s="319" t="s">
        <v>1633</v>
      </c>
      <c r="AH1501" s="319" t="s">
        <v>4468</v>
      </c>
      <c r="AI1501" s="319" t="s">
        <v>4468</v>
      </c>
      <c r="AJ1501" s="325">
        <v>0</v>
      </c>
      <c r="AK1501" s="319" t="s">
        <v>1633</v>
      </c>
      <c r="AL1501" s="319" t="s">
        <v>1633</v>
      </c>
      <c r="AM1501" s="319" t="s">
        <v>1633</v>
      </c>
      <c r="AN1501" s="319" t="s">
        <v>1633</v>
      </c>
      <c r="AO1501" s="319" t="s">
        <v>1633</v>
      </c>
      <c r="AP1501" s="183" t="s">
        <v>1880</v>
      </c>
      <c r="AQ1501" s="183" t="s">
        <v>2113</v>
      </c>
      <c r="AS1501" s="183" t="s">
        <v>1636</v>
      </c>
      <c r="AT1501" s="183" t="s">
        <v>1817</v>
      </c>
      <c r="AU1501" s="183" t="s">
        <v>1817</v>
      </c>
      <c r="AV1501" s="324">
        <f t="shared" si="46"/>
        <v>89771322</v>
      </c>
    </row>
    <row r="1502" spans="1:48" x14ac:dyDescent="0.25">
      <c r="A1502" s="319" t="s">
        <v>1867</v>
      </c>
      <c r="B1502" s="319" t="s">
        <v>1833</v>
      </c>
      <c r="C1502" s="319" t="s">
        <v>1868</v>
      </c>
      <c r="D1502" s="319" t="s">
        <v>1882</v>
      </c>
      <c r="E1502" s="320">
        <v>45763</v>
      </c>
      <c r="F1502" s="319" t="s">
        <v>2769</v>
      </c>
      <c r="G1502" s="319" t="s">
        <v>1884</v>
      </c>
      <c r="H1502" s="319" t="s">
        <v>1582</v>
      </c>
      <c r="I1502" s="319" t="s">
        <v>2770</v>
      </c>
      <c r="J1502" s="319" t="s">
        <v>1633</v>
      </c>
      <c r="K1502" s="319" t="s">
        <v>1374</v>
      </c>
      <c r="L1502" s="320">
        <v>45763</v>
      </c>
      <c r="M1502" s="319" t="s">
        <v>1886</v>
      </c>
      <c r="N1502" s="319" t="s">
        <v>2594</v>
      </c>
      <c r="O1502" s="320"/>
      <c r="P1502" s="319" t="s">
        <v>4466</v>
      </c>
      <c r="Q1502" s="319" t="s">
        <v>1534</v>
      </c>
      <c r="R1502" s="321">
        <v>1900000</v>
      </c>
      <c r="S1502" s="319" t="s">
        <v>89</v>
      </c>
      <c r="T1502" s="321">
        <v>112.8</v>
      </c>
      <c r="U1502" s="319" t="s">
        <v>377</v>
      </c>
      <c r="V1502" s="319" t="s">
        <v>4467</v>
      </c>
      <c r="W1502" s="319" t="s">
        <v>1633</v>
      </c>
      <c r="X1502" s="319" t="s">
        <v>1633</v>
      </c>
      <c r="Y1502" s="319" t="s">
        <v>1633</v>
      </c>
      <c r="Z1502" s="319" t="s">
        <v>1633</v>
      </c>
      <c r="AA1502" s="319" t="s">
        <v>1874</v>
      </c>
      <c r="AB1502" s="319" t="s">
        <v>1633</v>
      </c>
      <c r="AC1502" s="320">
        <v>45764</v>
      </c>
      <c r="AD1502" s="319"/>
      <c r="AE1502" s="319"/>
      <c r="AF1502" s="319" t="s">
        <v>1633</v>
      </c>
      <c r="AG1502" s="319" t="s">
        <v>1633</v>
      </c>
      <c r="AH1502" s="319" t="s">
        <v>4468</v>
      </c>
      <c r="AI1502" s="319" t="s">
        <v>4468</v>
      </c>
      <c r="AJ1502" s="325">
        <v>0</v>
      </c>
      <c r="AK1502" s="319" t="s">
        <v>1633</v>
      </c>
      <c r="AL1502" s="323" t="s">
        <v>1633</v>
      </c>
      <c r="AM1502" s="319" t="s">
        <v>1633</v>
      </c>
      <c r="AN1502" s="319" t="s">
        <v>1633</v>
      </c>
      <c r="AO1502" s="319" t="s">
        <v>1633</v>
      </c>
      <c r="AP1502" s="183" t="s">
        <v>1880</v>
      </c>
      <c r="AQ1502" s="183" t="s">
        <v>2113</v>
      </c>
      <c r="AS1502" s="183" t="s">
        <v>1640</v>
      </c>
      <c r="AT1502" s="183" t="s">
        <v>1817</v>
      </c>
      <c r="AU1502" s="183" t="s">
        <v>1817</v>
      </c>
      <c r="AV1502" s="324">
        <f t="shared" si="46"/>
        <v>1900000</v>
      </c>
    </row>
    <row r="1503" spans="1:48" x14ac:dyDescent="0.25">
      <c r="A1503" s="319" t="s">
        <v>1867</v>
      </c>
      <c r="B1503" s="319" t="s">
        <v>1833</v>
      </c>
      <c r="C1503" s="319" t="s">
        <v>1868</v>
      </c>
      <c r="D1503" s="319" t="s">
        <v>1888</v>
      </c>
      <c r="E1503" s="320">
        <v>45775</v>
      </c>
      <c r="F1503" s="319" t="s">
        <v>1633</v>
      </c>
      <c r="G1503" s="319" t="s">
        <v>1633</v>
      </c>
      <c r="H1503" s="319" t="s">
        <v>3240</v>
      </c>
      <c r="I1503" s="319" t="s">
        <v>4559</v>
      </c>
      <c r="J1503" s="319" t="s">
        <v>1633</v>
      </c>
      <c r="K1503" s="319" t="s">
        <v>454</v>
      </c>
      <c r="L1503" s="320">
        <v>45775</v>
      </c>
      <c r="M1503" s="319" t="s">
        <v>2786</v>
      </c>
      <c r="N1503" s="319" t="s">
        <v>4560</v>
      </c>
      <c r="O1503" s="320"/>
      <c r="P1503" s="319" t="s">
        <v>4466</v>
      </c>
      <c r="Q1503" s="319" t="s">
        <v>1534</v>
      </c>
      <c r="R1503" s="322">
        <v>4350000</v>
      </c>
      <c r="S1503" s="319" t="s">
        <v>89</v>
      </c>
      <c r="T1503" s="321">
        <v>258.67</v>
      </c>
      <c r="U1503" s="319" t="s">
        <v>377</v>
      </c>
      <c r="V1503" s="319" t="s">
        <v>4467</v>
      </c>
      <c r="W1503" s="319" t="s">
        <v>1633</v>
      </c>
      <c r="X1503" s="319" t="s">
        <v>1633</v>
      </c>
      <c r="Y1503" s="319" t="s">
        <v>1633</v>
      </c>
      <c r="Z1503" s="319" t="s">
        <v>1633</v>
      </c>
      <c r="AA1503" s="319" t="s">
        <v>1874</v>
      </c>
      <c r="AB1503" s="319" t="s">
        <v>1633</v>
      </c>
      <c r="AC1503" s="320">
        <v>45775</v>
      </c>
      <c r="AD1503" s="319"/>
      <c r="AE1503" s="319"/>
      <c r="AF1503" s="319" t="s">
        <v>1633</v>
      </c>
      <c r="AG1503" s="319" t="s">
        <v>4561</v>
      </c>
      <c r="AH1503" s="319" t="s">
        <v>4468</v>
      </c>
      <c r="AI1503" s="319" t="s">
        <v>4468</v>
      </c>
      <c r="AJ1503" s="322">
        <v>1</v>
      </c>
      <c r="AK1503" s="319" t="s">
        <v>1709</v>
      </c>
      <c r="AL1503" s="323" t="s">
        <v>1877</v>
      </c>
      <c r="AM1503" s="319" t="s">
        <v>1633</v>
      </c>
      <c r="AN1503" s="319" t="s">
        <v>1633</v>
      </c>
      <c r="AO1503" s="319" t="s">
        <v>1633</v>
      </c>
      <c r="AP1503" s="183" t="s">
        <v>1880</v>
      </c>
      <c r="AQ1503" s="183" t="s">
        <v>2113</v>
      </c>
      <c r="AS1503" s="183" t="s">
        <v>1641</v>
      </c>
      <c r="AT1503" s="183" t="s">
        <v>1817</v>
      </c>
      <c r="AU1503" s="183" t="s">
        <v>1817</v>
      </c>
      <c r="AV1503" s="324">
        <f t="shared" si="46"/>
        <v>4350000</v>
      </c>
    </row>
    <row r="1504" spans="1:48" x14ac:dyDescent="0.25">
      <c r="A1504" s="319" t="s">
        <v>1867</v>
      </c>
      <c r="B1504" s="319" t="s">
        <v>1833</v>
      </c>
      <c r="C1504" s="319" t="s">
        <v>1868</v>
      </c>
      <c r="D1504" s="319" t="s">
        <v>1888</v>
      </c>
      <c r="E1504" s="320">
        <v>45757</v>
      </c>
      <c r="F1504" s="319" t="s">
        <v>4562</v>
      </c>
      <c r="G1504" s="319" t="s">
        <v>1633</v>
      </c>
      <c r="H1504" s="319" t="s">
        <v>3259</v>
      </c>
      <c r="I1504" s="319" t="s">
        <v>2772</v>
      </c>
      <c r="J1504" s="319" t="s">
        <v>1633</v>
      </c>
      <c r="K1504" s="319" t="s">
        <v>448</v>
      </c>
      <c r="L1504" s="320">
        <v>45757</v>
      </c>
      <c r="M1504" s="319" t="s">
        <v>2703</v>
      </c>
      <c r="N1504" s="319" t="s">
        <v>2773</v>
      </c>
      <c r="O1504" s="320"/>
      <c r="P1504" s="319" t="s">
        <v>4466</v>
      </c>
      <c r="Q1504" s="319" t="s">
        <v>1534</v>
      </c>
      <c r="R1504" s="322">
        <v>1514572</v>
      </c>
      <c r="S1504" s="319" t="s">
        <v>89</v>
      </c>
      <c r="T1504" s="321">
        <v>91.32</v>
      </c>
      <c r="U1504" s="319" t="s">
        <v>377</v>
      </c>
      <c r="V1504" s="319" t="s">
        <v>4467</v>
      </c>
      <c r="W1504" s="319" t="s">
        <v>1633</v>
      </c>
      <c r="X1504" s="319" t="s">
        <v>1633</v>
      </c>
      <c r="Y1504" s="319" t="s">
        <v>1633</v>
      </c>
      <c r="Z1504" s="319" t="s">
        <v>1633</v>
      </c>
      <c r="AA1504" s="319" t="s">
        <v>1874</v>
      </c>
      <c r="AB1504" s="319" t="s">
        <v>1633</v>
      </c>
      <c r="AC1504" s="320">
        <v>45757</v>
      </c>
      <c r="AD1504" s="319"/>
      <c r="AE1504" s="319"/>
      <c r="AF1504" s="319" t="s">
        <v>1633</v>
      </c>
      <c r="AG1504" s="319" t="s">
        <v>2774</v>
      </c>
      <c r="AH1504" s="319" t="s">
        <v>4468</v>
      </c>
      <c r="AI1504" s="319" t="s">
        <v>4468</v>
      </c>
      <c r="AJ1504" s="322">
        <v>1</v>
      </c>
      <c r="AK1504" s="319" t="s">
        <v>2398</v>
      </c>
      <c r="AL1504" s="323" t="s">
        <v>1877</v>
      </c>
      <c r="AM1504" s="319" t="s">
        <v>1633</v>
      </c>
      <c r="AN1504" s="319" t="s">
        <v>1633</v>
      </c>
      <c r="AO1504" s="319" t="s">
        <v>1633</v>
      </c>
      <c r="AP1504" s="183" t="s">
        <v>1880</v>
      </c>
      <c r="AQ1504" s="183" t="s">
        <v>2113</v>
      </c>
      <c r="AS1504" s="183" t="s">
        <v>448</v>
      </c>
      <c r="AT1504" s="183" t="s">
        <v>1817</v>
      </c>
      <c r="AU1504" s="183" t="s">
        <v>1817</v>
      </c>
      <c r="AV1504" s="324">
        <f t="shared" si="46"/>
        <v>1514572</v>
      </c>
    </row>
    <row r="1505" spans="1:48" x14ac:dyDescent="0.25">
      <c r="A1505" s="319" t="s">
        <v>1867</v>
      </c>
      <c r="B1505" s="319" t="s">
        <v>1833</v>
      </c>
      <c r="C1505" s="319" t="s">
        <v>1868</v>
      </c>
      <c r="D1505" s="319" t="s">
        <v>1888</v>
      </c>
      <c r="E1505" s="320">
        <v>45757</v>
      </c>
      <c r="F1505" s="319" t="s">
        <v>4563</v>
      </c>
      <c r="G1505" s="319" t="s">
        <v>1633</v>
      </c>
      <c r="H1505" s="319" t="s">
        <v>3259</v>
      </c>
      <c r="I1505" s="319" t="s">
        <v>2776</v>
      </c>
      <c r="J1505" s="319" t="s">
        <v>1633</v>
      </c>
      <c r="K1505" s="319" t="s">
        <v>448</v>
      </c>
      <c r="L1505" s="320">
        <v>45757</v>
      </c>
      <c r="M1505" s="319" t="s">
        <v>2703</v>
      </c>
      <c r="N1505" s="319" t="s">
        <v>2773</v>
      </c>
      <c r="O1505" s="320"/>
      <c r="P1505" s="319" t="s">
        <v>4466</v>
      </c>
      <c r="Q1505" s="319" t="s">
        <v>1534</v>
      </c>
      <c r="R1505" s="322">
        <v>45437</v>
      </c>
      <c r="S1505" s="319" t="s">
        <v>89</v>
      </c>
      <c r="T1505" s="321">
        <v>2.74</v>
      </c>
      <c r="U1505" s="319" t="s">
        <v>377</v>
      </c>
      <c r="V1505" s="319" t="s">
        <v>4467</v>
      </c>
      <c r="W1505" s="319" t="s">
        <v>1633</v>
      </c>
      <c r="X1505" s="319" t="s">
        <v>1633</v>
      </c>
      <c r="Y1505" s="319" t="s">
        <v>1633</v>
      </c>
      <c r="Z1505" s="319" t="s">
        <v>1633</v>
      </c>
      <c r="AA1505" s="319" t="s">
        <v>1874</v>
      </c>
      <c r="AB1505" s="319" t="s">
        <v>1633</v>
      </c>
      <c r="AC1505" s="320">
        <v>45757</v>
      </c>
      <c r="AD1505" s="319"/>
      <c r="AE1505" s="319"/>
      <c r="AF1505" s="319" t="s">
        <v>1633</v>
      </c>
      <c r="AG1505" s="319" t="s">
        <v>2774</v>
      </c>
      <c r="AH1505" s="319" t="s">
        <v>4468</v>
      </c>
      <c r="AI1505" s="319" t="s">
        <v>4468</v>
      </c>
      <c r="AJ1505" s="322">
        <v>1</v>
      </c>
      <c r="AK1505" s="319" t="s">
        <v>2398</v>
      </c>
      <c r="AL1505" s="323" t="s">
        <v>1877</v>
      </c>
      <c r="AM1505" s="319" t="s">
        <v>1633</v>
      </c>
      <c r="AN1505" s="319" t="s">
        <v>1633</v>
      </c>
      <c r="AO1505" s="319" t="s">
        <v>1633</v>
      </c>
      <c r="AP1505" s="183" t="s">
        <v>1880</v>
      </c>
      <c r="AQ1505" s="183" t="s">
        <v>2113</v>
      </c>
      <c r="AS1505" s="183" t="s">
        <v>448</v>
      </c>
      <c r="AT1505" s="183" t="s">
        <v>1817</v>
      </c>
      <c r="AU1505" s="183" t="s">
        <v>1817</v>
      </c>
      <c r="AV1505" s="324">
        <f t="shared" si="46"/>
        <v>45437</v>
      </c>
    </row>
    <row r="1506" spans="1:48" x14ac:dyDescent="0.25">
      <c r="A1506" s="319" t="s">
        <v>1867</v>
      </c>
      <c r="B1506" s="319" t="s">
        <v>1833</v>
      </c>
      <c r="C1506" s="319" t="s">
        <v>1868</v>
      </c>
      <c r="D1506" s="319" t="s">
        <v>1869</v>
      </c>
      <c r="E1506" s="320">
        <v>45776</v>
      </c>
      <c r="F1506" s="319" t="s">
        <v>4564</v>
      </c>
      <c r="G1506" s="319" t="s">
        <v>1633</v>
      </c>
      <c r="H1506" s="319" t="s">
        <v>3295</v>
      </c>
      <c r="I1506" s="319" t="s">
        <v>4565</v>
      </c>
      <c r="J1506" s="319" t="s">
        <v>1633</v>
      </c>
      <c r="K1506" s="319" t="s">
        <v>1635</v>
      </c>
      <c r="L1506" s="320">
        <v>45776</v>
      </c>
      <c r="M1506" s="319" t="s">
        <v>2821</v>
      </c>
      <c r="N1506" s="319" t="s">
        <v>1633</v>
      </c>
      <c r="O1506" s="320"/>
      <c r="P1506" s="319" t="s">
        <v>4466</v>
      </c>
      <c r="Q1506" s="319" t="s">
        <v>89</v>
      </c>
      <c r="R1506" s="322">
        <v>2.76</v>
      </c>
      <c r="S1506" s="319" t="s">
        <v>89</v>
      </c>
      <c r="T1506" s="321">
        <v>2.76</v>
      </c>
      <c r="U1506" s="319" t="s">
        <v>377</v>
      </c>
      <c r="V1506" s="319" t="s">
        <v>4467</v>
      </c>
      <c r="W1506" s="319" t="s">
        <v>1633</v>
      </c>
      <c r="X1506" s="319" t="s">
        <v>1633</v>
      </c>
      <c r="Y1506" s="319" t="s">
        <v>1633</v>
      </c>
      <c r="Z1506" s="319" t="s">
        <v>1633</v>
      </c>
      <c r="AA1506" s="319" t="s">
        <v>1874</v>
      </c>
      <c r="AB1506" s="319" t="s">
        <v>1633</v>
      </c>
      <c r="AC1506" s="320">
        <v>45776</v>
      </c>
      <c r="AD1506" s="319"/>
      <c r="AE1506" s="319"/>
      <c r="AF1506" s="319" t="s">
        <v>1633</v>
      </c>
      <c r="AG1506" s="319" t="s">
        <v>1633</v>
      </c>
      <c r="AH1506" s="319" t="s">
        <v>4468</v>
      </c>
      <c r="AI1506" s="319" t="s">
        <v>4468</v>
      </c>
      <c r="AJ1506" s="325">
        <v>5</v>
      </c>
      <c r="AK1506" s="319" t="s">
        <v>1709</v>
      </c>
      <c r="AL1506" s="319" t="s">
        <v>1877</v>
      </c>
      <c r="AM1506" s="319" t="s">
        <v>2030</v>
      </c>
      <c r="AN1506" s="319" t="s">
        <v>2031</v>
      </c>
      <c r="AO1506" s="319" t="s">
        <v>1633</v>
      </c>
      <c r="AP1506" s="183" t="s">
        <v>1880</v>
      </c>
      <c r="AQ1506" s="183" t="s">
        <v>2113</v>
      </c>
      <c r="AS1506" s="183" t="s">
        <v>1634</v>
      </c>
      <c r="AT1506" s="183" t="s">
        <v>1817</v>
      </c>
      <c r="AU1506" s="183" t="s">
        <v>1817</v>
      </c>
      <c r="AV1506" s="324">
        <f t="shared" si="46"/>
        <v>45540</v>
      </c>
    </row>
    <row r="1507" spans="1:48" x14ac:dyDescent="0.25">
      <c r="A1507" s="319" t="s">
        <v>1867</v>
      </c>
      <c r="B1507" s="319" t="s">
        <v>1833</v>
      </c>
      <c r="C1507" s="319" t="s">
        <v>1868</v>
      </c>
      <c r="D1507" s="319" t="s">
        <v>1869</v>
      </c>
      <c r="E1507" s="320">
        <v>45776</v>
      </c>
      <c r="F1507" s="319" t="s">
        <v>4564</v>
      </c>
      <c r="G1507" s="319" t="s">
        <v>1633</v>
      </c>
      <c r="H1507" s="319" t="s">
        <v>3295</v>
      </c>
      <c r="I1507" s="319" t="s">
        <v>4565</v>
      </c>
      <c r="J1507" s="319" t="s">
        <v>1633</v>
      </c>
      <c r="K1507" s="319" t="s">
        <v>1635</v>
      </c>
      <c r="L1507" s="320">
        <v>45776</v>
      </c>
      <c r="M1507" s="319" t="s">
        <v>2821</v>
      </c>
      <c r="N1507" s="319" t="s">
        <v>1633</v>
      </c>
      <c r="O1507" s="320"/>
      <c r="P1507" s="319" t="s">
        <v>4466</v>
      </c>
      <c r="Q1507" s="319" t="s">
        <v>89</v>
      </c>
      <c r="R1507" s="322">
        <v>9.5</v>
      </c>
      <c r="S1507" s="319" t="s">
        <v>89</v>
      </c>
      <c r="T1507" s="321">
        <v>9.5</v>
      </c>
      <c r="U1507" s="319" t="s">
        <v>377</v>
      </c>
      <c r="V1507" s="319" t="s">
        <v>4467</v>
      </c>
      <c r="W1507" s="319" t="s">
        <v>1633</v>
      </c>
      <c r="X1507" s="319" t="s">
        <v>1633</v>
      </c>
      <c r="Y1507" s="319" t="s">
        <v>1633</v>
      </c>
      <c r="Z1507" s="319" t="s">
        <v>1633</v>
      </c>
      <c r="AA1507" s="319" t="s">
        <v>1874</v>
      </c>
      <c r="AB1507" s="319" t="s">
        <v>1633</v>
      </c>
      <c r="AC1507" s="320">
        <v>45776</v>
      </c>
      <c r="AD1507" s="319"/>
      <c r="AE1507" s="319"/>
      <c r="AF1507" s="319" t="s">
        <v>1633</v>
      </c>
      <c r="AG1507" s="319" t="s">
        <v>1633</v>
      </c>
      <c r="AH1507" s="319" t="s">
        <v>4468</v>
      </c>
      <c r="AI1507" s="319" t="s">
        <v>4468</v>
      </c>
      <c r="AJ1507" s="325">
        <v>3</v>
      </c>
      <c r="AK1507" s="319" t="s">
        <v>2039</v>
      </c>
      <c r="AL1507" s="319" t="s">
        <v>1877</v>
      </c>
      <c r="AM1507" s="319" t="s">
        <v>2059</v>
      </c>
      <c r="AN1507" s="319" t="s">
        <v>2060</v>
      </c>
      <c r="AO1507" s="319" t="s">
        <v>1633</v>
      </c>
      <c r="AP1507" s="183" t="s">
        <v>1880</v>
      </c>
      <c r="AQ1507" s="183" t="s">
        <v>2113</v>
      </c>
      <c r="AS1507" s="183" t="s">
        <v>1634</v>
      </c>
      <c r="AT1507" s="183" t="s">
        <v>1817</v>
      </c>
      <c r="AU1507" s="183" t="s">
        <v>1817</v>
      </c>
      <c r="AV1507" s="324">
        <f t="shared" si="46"/>
        <v>156750</v>
      </c>
    </row>
    <row r="1508" spans="1:48" x14ac:dyDescent="0.25">
      <c r="A1508" s="319" t="s">
        <v>1867</v>
      </c>
      <c r="B1508" s="319" t="s">
        <v>1833</v>
      </c>
      <c r="C1508" s="319" t="s">
        <v>1868</v>
      </c>
      <c r="D1508" s="319" t="s">
        <v>1869</v>
      </c>
      <c r="E1508" s="320">
        <v>45776</v>
      </c>
      <c r="F1508" s="319" t="s">
        <v>4564</v>
      </c>
      <c r="G1508" s="319" t="s">
        <v>1633</v>
      </c>
      <c r="H1508" s="319" t="s">
        <v>3295</v>
      </c>
      <c r="I1508" s="319" t="s">
        <v>4565</v>
      </c>
      <c r="J1508" s="319" t="s">
        <v>1633</v>
      </c>
      <c r="K1508" s="319" t="s">
        <v>1635</v>
      </c>
      <c r="L1508" s="320">
        <v>45776</v>
      </c>
      <c r="M1508" s="319" t="s">
        <v>2821</v>
      </c>
      <c r="N1508" s="319" t="s">
        <v>1633</v>
      </c>
      <c r="O1508" s="320"/>
      <c r="P1508" s="319" t="s">
        <v>4466</v>
      </c>
      <c r="Q1508" s="319" t="s">
        <v>89</v>
      </c>
      <c r="R1508" s="322">
        <v>11.94</v>
      </c>
      <c r="S1508" s="319" t="s">
        <v>89</v>
      </c>
      <c r="T1508" s="321">
        <v>11.94</v>
      </c>
      <c r="U1508" s="319" t="s">
        <v>377</v>
      </c>
      <c r="V1508" s="319" t="s">
        <v>4467</v>
      </c>
      <c r="W1508" s="319" t="s">
        <v>1633</v>
      </c>
      <c r="X1508" s="319" t="s">
        <v>1633</v>
      </c>
      <c r="Y1508" s="319" t="s">
        <v>1633</v>
      </c>
      <c r="Z1508" s="319" t="s">
        <v>1633</v>
      </c>
      <c r="AA1508" s="319" t="s">
        <v>1874</v>
      </c>
      <c r="AB1508" s="319" t="s">
        <v>1633</v>
      </c>
      <c r="AC1508" s="320">
        <v>45776</v>
      </c>
      <c r="AD1508" s="319"/>
      <c r="AE1508" s="319"/>
      <c r="AF1508" s="319" t="s">
        <v>1633</v>
      </c>
      <c r="AG1508" s="319" t="s">
        <v>1633</v>
      </c>
      <c r="AH1508" s="319" t="s">
        <v>4468</v>
      </c>
      <c r="AI1508" s="319" t="s">
        <v>4468</v>
      </c>
      <c r="AJ1508" s="325">
        <v>9</v>
      </c>
      <c r="AK1508" s="319" t="s">
        <v>1709</v>
      </c>
      <c r="AL1508" s="319" t="s">
        <v>1877</v>
      </c>
      <c r="AM1508" s="319" t="s">
        <v>2120</v>
      </c>
      <c r="AN1508" s="319" t="s">
        <v>2121</v>
      </c>
      <c r="AO1508" s="319" t="s">
        <v>1633</v>
      </c>
      <c r="AP1508" s="183" t="s">
        <v>1880</v>
      </c>
      <c r="AQ1508" s="183" t="s">
        <v>2113</v>
      </c>
      <c r="AS1508" s="183" t="s">
        <v>1634</v>
      </c>
      <c r="AT1508" s="183" t="s">
        <v>1817</v>
      </c>
      <c r="AU1508" s="183" t="s">
        <v>1817</v>
      </c>
      <c r="AV1508" s="324">
        <f t="shared" si="46"/>
        <v>197010</v>
      </c>
    </row>
    <row r="1509" spans="1:48" x14ac:dyDescent="0.25">
      <c r="A1509" s="319" t="s">
        <v>1867</v>
      </c>
      <c r="B1509" s="319" t="s">
        <v>1833</v>
      </c>
      <c r="C1509" s="319" t="s">
        <v>1868</v>
      </c>
      <c r="D1509" s="319" t="s">
        <v>1869</v>
      </c>
      <c r="E1509" s="320">
        <v>45776</v>
      </c>
      <c r="F1509" s="319" t="s">
        <v>4564</v>
      </c>
      <c r="G1509" s="319" t="s">
        <v>1633</v>
      </c>
      <c r="H1509" s="319" t="s">
        <v>3295</v>
      </c>
      <c r="I1509" s="319" t="s">
        <v>4565</v>
      </c>
      <c r="J1509" s="319" t="s">
        <v>1633</v>
      </c>
      <c r="K1509" s="319" t="s">
        <v>1635</v>
      </c>
      <c r="L1509" s="320">
        <v>45776</v>
      </c>
      <c r="M1509" s="319" t="s">
        <v>2821</v>
      </c>
      <c r="N1509" s="319" t="s">
        <v>1633</v>
      </c>
      <c r="O1509" s="320"/>
      <c r="P1509" s="319" t="s">
        <v>4466</v>
      </c>
      <c r="Q1509" s="319" t="s">
        <v>89</v>
      </c>
      <c r="R1509" s="322">
        <v>0.94</v>
      </c>
      <c r="S1509" s="319" t="s">
        <v>89</v>
      </c>
      <c r="T1509" s="321">
        <v>0.94</v>
      </c>
      <c r="U1509" s="319" t="s">
        <v>377</v>
      </c>
      <c r="V1509" s="319" t="s">
        <v>4467</v>
      </c>
      <c r="W1509" s="319" t="s">
        <v>1633</v>
      </c>
      <c r="X1509" s="319" t="s">
        <v>1633</v>
      </c>
      <c r="Y1509" s="319" t="s">
        <v>1633</v>
      </c>
      <c r="Z1509" s="319" t="s">
        <v>1633</v>
      </c>
      <c r="AA1509" s="319" t="s">
        <v>1874</v>
      </c>
      <c r="AB1509" s="319" t="s">
        <v>1633</v>
      </c>
      <c r="AC1509" s="320">
        <v>45776</v>
      </c>
      <c r="AD1509" s="319"/>
      <c r="AE1509" s="319"/>
      <c r="AF1509" s="319" t="s">
        <v>1633</v>
      </c>
      <c r="AG1509" s="319" t="s">
        <v>1633</v>
      </c>
      <c r="AH1509" s="319" t="s">
        <v>4468</v>
      </c>
      <c r="AI1509" s="319" t="s">
        <v>4468</v>
      </c>
      <c r="AJ1509" s="325">
        <v>5</v>
      </c>
      <c r="AK1509" s="319" t="s">
        <v>1709</v>
      </c>
      <c r="AL1509" s="319" t="s">
        <v>1877</v>
      </c>
      <c r="AM1509" s="319" t="s">
        <v>2124</v>
      </c>
      <c r="AN1509" s="319" t="s">
        <v>2125</v>
      </c>
      <c r="AO1509" s="319" t="s">
        <v>1633</v>
      </c>
      <c r="AP1509" s="183" t="s">
        <v>1880</v>
      </c>
      <c r="AQ1509" s="183" t="s">
        <v>2113</v>
      </c>
      <c r="AS1509" s="183" t="s">
        <v>1634</v>
      </c>
      <c r="AT1509" s="183" t="s">
        <v>1817</v>
      </c>
      <c r="AU1509" s="183" t="s">
        <v>1817</v>
      </c>
      <c r="AV1509" s="324">
        <f t="shared" si="46"/>
        <v>15510</v>
      </c>
    </row>
    <row r="1510" spans="1:48" x14ac:dyDescent="0.25">
      <c r="A1510" s="319" t="s">
        <v>1867</v>
      </c>
      <c r="B1510" s="319" t="s">
        <v>1833</v>
      </c>
      <c r="C1510" s="319" t="s">
        <v>1868</v>
      </c>
      <c r="D1510" s="319" t="s">
        <v>1882</v>
      </c>
      <c r="E1510" s="320">
        <v>45775</v>
      </c>
      <c r="F1510" s="319" t="s">
        <v>2817</v>
      </c>
      <c r="G1510" s="319" t="s">
        <v>1884</v>
      </c>
      <c r="H1510" s="319" t="s">
        <v>1585</v>
      </c>
      <c r="I1510" s="319" t="s">
        <v>2818</v>
      </c>
      <c r="J1510" s="319" t="s">
        <v>1633</v>
      </c>
      <c r="K1510" s="319" t="s">
        <v>1376</v>
      </c>
      <c r="L1510" s="320">
        <v>45775</v>
      </c>
      <c r="M1510" s="319" t="s">
        <v>1886</v>
      </c>
      <c r="N1510" s="319" t="s">
        <v>2819</v>
      </c>
      <c r="O1510" s="320"/>
      <c r="P1510" s="319" t="s">
        <v>4466</v>
      </c>
      <c r="Q1510" s="319" t="s">
        <v>1534</v>
      </c>
      <c r="R1510" s="322">
        <v>51148768</v>
      </c>
      <c r="S1510" s="319" t="s">
        <v>89</v>
      </c>
      <c r="T1510" s="321">
        <v>3041.49</v>
      </c>
      <c r="U1510" s="319" t="s">
        <v>377</v>
      </c>
      <c r="V1510" s="319" t="s">
        <v>4467</v>
      </c>
      <c r="W1510" s="319" t="s">
        <v>1633</v>
      </c>
      <c r="X1510" s="319" t="s">
        <v>1633</v>
      </c>
      <c r="Y1510" s="319" t="s">
        <v>1633</v>
      </c>
      <c r="Z1510" s="319" t="s">
        <v>1633</v>
      </c>
      <c r="AA1510" s="319" t="s">
        <v>1874</v>
      </c>
      <c r="AB1510" s="319" t="s">
        <v>1633</v>
      </c>
      <c r="AC1510" s="320">
        <v>45776</v>
      </c>
      <c r="AD1510" s="319"/>
      <c r="AE1510" s="319"/>
      <c r="AF1510" s="319" t="s">
        <v>1633</v>
      </c>
      <c r="AG1510" s="319" t="s">
        <v>1633</v>
      </c>
      <c r="AH1510" s="319" t="s">
        <v>4468</v>
      </c>
      <c r="AI1510" s="319" t="s">
        <v>4468</v>
      </c>
      <c r="AJ1510" s="322">
        <v>0</v>
      </c>
      <c r="AK1510" s="319" t="s">
        <v>1633</v>
      </c>
      <c r="AL1510" s="323" t="s">
        <v>1633</v>
      </c>
      <c r="AM1510" s="319" t="s">
        <v>1633</v>
      </c>
      <c r="AN1510" s="319" t="s">
        <v>1633</v>
      </c>
      <c r="AO1510" s="319" t="s">
        <v>1633</v>
      </c>
      <c r="AP1510" s="183" t="s">
        <v>1880</v>
      </c>
      <c r="AQ1510" s="183" t="s">
        <v>2113</v>
      </c>
      <c r="AS1510" s="183" t="s">
        <v>1636</v>
      </c>
      <c r="AT1510" s="183" t="s">
        <v>1817</v>
      </c>
      <c r="AU1510" s="183" t="s">
        <v>1817</v>
      </c>
      <c r="AV1510" s="324">
        <f t="shared" si="46"/>
        <v>51148768</v>
      </c>
    </row>
    <row r="1511" spans="1:48" x14ac:dyDescent="0.25">
      <c r="A1511" s="319" t="s">
        <v>1867</v>
      </c>
      <c r="B1511" s="319" t="s">
        <v>1833</v>
      </c>
      <c r="C1511" s="319" t="s">
        <v>1868</v>
      </c>
      <c r="D1511" s="319" t="s">
        <v>1888</v>
      </c>
      <c r="E1511" s="320">
        <v>45776</v>
      </c>
      <c r="F1511" s="319" t="s">
        <v>1633</v>
      </c>
      <c r="G1511" s="319" t="s">
        <v>1633</v>
      </c>
      <c r="H1511" s="319" t="s">
        <v>3240</v>
      </c>
      <c r="I1511" s="319" t="s">
        <v>4566</v>
      </c>
      <c r="J1511" s="319" t="s">
        <v>1633</v>
      </c>
      <c r="K1511" s="319" t="s">
        <v>454</v>
      </c>
      <c r="L1511" s="320">
        <v>45776</v>
      </c>
      <c r="M1511" s="319" t="s">
        <v>2821</v>
      </c>
      <c r="N1511" s="319" t="s">
        <v>4567</v>
      </c>
      <c r="O1511" s="320"/>
      <c r="P1511" s="319" t="s">
        <v>4466</v>
      </c>
      <c r="Q1511" s="319" t="s">
        <v>1534</v>
      </c>
      <c r="R1511" s="321">
        <v>92000</v>
      </c>
      <c r="S1511" s="319" t="s">
        <v>89</v>
      </c>
      <c r="T1511" s="321">
        <v>5.48</v>
      </c>
      <c r="U1511" s="319" t="s">
        <v>377</v>
      </c>
      <c r="V1511" s="319" t="s">
        <v>4467</v>
      </c>
      <c r="W1511" s="319" t="s">
        <v>1633</v>
      </c>
      <c r="X1511" s="319" t="s">
        <v>1633</v>
      </c>
      <c r="Y1511" s="319" t="s">
        <v>1633</v>
      </c>
      <c r="Z1511" s="319" t="s">
        <v>1633</v>
      </c>
      <c r="AA1511" s="319" t="s">
        <v>1874</v>
      </c>
      <c r="AB1511" s="319" t="s">
        <v>1633</v>
      </c>
      <c r="AC1511" s="320">
        <v>45776</v>
      </c>
      <c r="AD1511" s="319"/>
      <c r="AE1511" s="319"/>
      <c r="AF1511" s="319" t="s">
        <v>1633</v>
      </c>
      <c r="AG1511" s="319" t="s">
        <v>4568</v>
      </c>
      <c r="AH1511" s="319" t="s">
        <v>4468</v>
      </c>
      <c r="AI1511" s="319" t="s">
        <v>4468</v>
      </c>
      <c r="AJ1511" s="325">
        <v>14</v>
      </c>
      <c r="AK1511" s="319" t="s">
        <v>1709</v>
      </c>
      <c r="AL1511" s="323" t="s">
        <v>1877</v>
      </c>
      <c r="AM1511" s="319" t="s">
        <v>1633</v>
      </c>
      <c r="AN1511" s="319" t="s">
        <v>1633</v>
      </c>
      <c r="AO1511" s="319" t="s">
        <v>1633</v>
      </c>
      <c r="AP1511" s="183" t="s">
        <v>1880</v>
      </c>
      <c r="AQ1511" s="183" t="s">
        <v>2113</v>
      </c>
      <c r="AS1511" s="183" t="s">
        <v>1641</v>
      </c>
      <c r="AT1511" s="183" t="s">
        <v>1817</v>
      </c>
      <c r="AU1511" s="183" t="s">
        <v>1817</v>
      </c>
      <c r="AV1511" s="324">
        <f t="shared" si="46"/>
        <v>92000</v>
      </c>
    </row>
    <row r="1512" spans="1:48" x14ac:dyDescent="0.25">
      <c r="A1512" s="319" t="s">
        <v>1867</v>
      </c>
      <c r="B1512" s="319" t="s">
        <v>1833</v>
      </c>
      <c r="C1512" s="319" t="s">
        <v>1868</v>
      </c>
      <c r="D1512" s="319" t="s">
        <v>1888</v>
      </c>
      <c r="E1512" s="320">
        <v>45776</v>
      </c>
      <c r="F1512" s="319" t="s">
        <v>1633</v>
      </c>
      <c r="G1512" s="319" t="s">
        <v>1633</v>
      </c>
      <c r="H1512" s="319" t="s">
        <v>3240</v>
      </c>
      <c r="I1512" s="319" t="s">
        <v>4569</v>
      </c>
      <c r="J1512" s="319" t="s">
        <v>1633</v>
      </c>
      <c r="K1512" s="319" t="s">
        <v>454</v>
      </c>
      <c r="L1512" s="320">
        <v>45776</v>
      </c>
      <c r="M1512" s="319" t="s">
        <v>2821</v>
      </c>
      <c r="N1512" s="319" t="s">
        <v>4567</v>
      </c>
      <c r="O1512" s="320"/>
      <c r="P1512" s="319" t="s">
        <v>4466</v>
      </c>
      <c r="Q1512" s="319" t="s">
        <v>1534</v>
      </c>
      <c r="R1512" s="321">
        <v>-92000</v>
      </c>
      <c r="S1512" s="319" t="s">
        <v>89</v>
      </c>
      <c r="T1512" s="321">
        <v>-5.48</v>
      </c>
      <c r="U1512" s="319" t="s">
        <v>377</v>
      </c>
      <c r="V1512" s="319" t="s">
        <v>4467</v>
      </c>
      <c r="W1512" s="319" t="s">
        <v>1633</v>
      </c>
      <c r="X1512" s="319" t="s">
        <v>1633</v>
      </c>
      <c r="Y1512" s="319" t="s">
        <v>1633</v>
      </c>
      <c r="Z1512" s="319" t="s">
        <v>1633</v>
      </c>
      <c r="AA1512" s="319" t="s">
        <v>1874</v>
      </c>
      <c r="AB1512" s="319" t="s">
        <v>1633</v>
      </c>
      <c r="AC1512" s="320">
        <v>45776</v>
      </c>
      <c r="AD1512" s="319"/>
      <c r="AE1512" s="319"/>
      <c r="AF1512" s="319" t="s">
        <v>1633</v>
      </c>
      <c r="AG1512" s="319" t="s">
        <v>4568</v>
      </c>
      <c r="AH1512" s="319" t="s">
        <v>4468</v>
      </c>
      <c r="AI1512" s="319" t="s">
        <v>4468</v>
      </c>
      <c r="AJ1512" s="325">
        <v>-14</v>
      </c>
      <c r="AK1512" s="319" t="s">
        <v>1709</v>
      </c>
      <c r="AL1512" s="323" t="s">
        <v>1931</v>
      </c>
      <c r="AM1512" s="319" t="s">
        <v>1633</v>
      </c>
      <c r="AN1512" s="319" t="s">
        <v>1633</v>
      </c>
      <c r="AO1512" s="319" t="s">
        <v>1633</v>
      </c>
      <c r="AP1512" s="183" t="s">
        <v>1880</v>
      </c>
      <c r="AQ1512" s="183" t="s">
        <v>2113</v>
      </c>
      <c r="AS1512" s="183" t="s">
        <v>1641</v>
      </c>
      <c r="AT1512" s="183" t="s">
        <v>1817</v>
      </c>
      <c r="AU1512" s="183" t="s">
        <v>1817</v>
      </c>
      <c r="AV1512" s="324">
        <f t="shared" si="46"/>
        <v>-92000</v>
      </c>
    </row>
    <row r="1513" spans="1:48" x14ac:dyDescent="0.25">
      <c r="A1513" s="319" t="s">
        <v>1867</v>
      </c>
      <c r="B1513" s="319" t="s">
        <v>1833</v>
      </c>
      <c r="C1513" s="319" t="s">
        <v>1868</v>
      </c>
      <c r="D1513" s="319" t="s">
        <v>1888</v>
      </c>
      <c r="E1513" s="320">
        <v>45776</v>
      </c>
      <c r="F1513" s="319" t="s">
        <v>1633</v>
      </c>
      <c r="G1513" s="319" t="s">
        <v>1633</v>
      </c>
      <c r="H1513" s="319" t="s">
        <v>3240</v>
      </c>
      <c r="I1513" s="319" t="s">
        <v>4570</v>
      </c>
      <c r="J1513" s="319" t="s">
        <v>1633</v>
      </c>
      <c r="K1513" s="319" t="s">
        <v>454</v>
      </c>
      <c r="L1513" s="320">
        <v>45776</v>
      </c>
      <c r="M1513" s="319" t="s">
        <v>2821</v>
      </c>
      <c r="N1513" s="319" t="s">
        <v>4567</v>
      </c>
      <c r="O1513" s="320"/>
      <c r="P1513" s="319" t="s">
        <v>4466</v>
      </c>
      <c r="Q1513" s="319" t="s">
        <v>1534</v>
      </c>
      <c r="R1513" s="322">
        <v>79000</v>
      </c>
      <c r="S1513" s="319" t="s">
        <v>89</v>
      </c>
      <c r="T1513" s="321">
        <v>4.71</v>
      </c>
      <c r="U1513" s="319" t="s">
        <v>377</v>
      </c>
      <c r="V1513" s="319" t="s">
        <v>4467</v>
      </c>
      <c r="W1513" s="319" t="s">
        <v>1633</v>
      </c>
      <c r="X1513" s="319" t="s">
        <v>1633</v>
      </c>
      <c r="Y1513" s="319" t="s">
        <v>1633</v>
      </c>
      <c r="Z1513" s="319" t="s">
        <v>1633</v>
      </c>
      <c r="AA1513" s="319" t="s">
        <v>1874</v>
      </c>
      <c r="AB1513" s="319" t="s">
        <v>1633</v>
      </c>
      <c r="AC1513" s="320">
        <v>45776</v>
      </c>
      <c r="AD1513" s="319"/>
      <c r="AE1513" s="319"/>
      <c r="AF1513" s="319" t="s">
        <v>1633</v>
      </c>
      <c r="AG1513" s="319" t="s">
        <v>4568</v>
      </c>
      <c r="AH1513" s="319" t="s">
        <v>4468</v>
      </c>
      <c r="AI1513" s="319" t="s">
        <v>4468</v>
      </c>
      <c r="AJ1513" s="322">
        <v>12</v>
      </c>
      <c r="AK1513" s="319" t="s">
        <v>1709</v>
      </c>
      <c r="AL1513" s="323" t="s">
        <v>1877</v>
      </c>
      <c r="AM1513" s="319" t="s">
        <v>1633</v>
      </c>
      <c r="AN1513" s="319" t="s">
        <v>1633</v>
      </c>
      <c r="AO1513" s="319" t="s">
        <v>1633</v>
      </c>
      <c r="AP1513" s="183" t="s">
        <v>1880</v>
      </c>
      <c r="AQ1513" s="183" t="s">
        <v>2113</v>
      </c>
      <c r="AS1513" s="183" t="s">
        <v>1641</v>
      </c>
      <c r="AT1513" s="183" t="s">
        <v>1817</v>
      </c>
      <c r="AU1513" s="183" t="s">
        <v>1817</v>
      </c>
      <c r="AV1513" s="324">
        <f t="shared" si="46"/>
        <v>79000</v>
      </c>
    </row>
    <row r="1514" spans="1:48" x14ac:dyDescent="0.25">
      <c r="A1514" s="319" t="s">
        <v>1867</v>
      </c>
      <c r="B1514" s="319" t="s">
        <v>1833</v>
      </c>
      <c r="C1514" s="319" t="s">
        <v>1868</v>
      </c>
      <c r="D1514" s="319" t="s">
        <v>1882</v>
      </c>
      <c r="E1514" s="320">
        <v>45776</v>
      </c>
      <c r="F1514" s="319" t="s">
        <v>2824</v>
      </c>
      <c r="G1514" s="319" t="s">
        <v>1884</v>
      </c>
      <c r="H1514" s="319" t="s">
        <v>1577</v>
      </c>
      <c r="I1514" s="319" t="s">
        <v>2825</v>
      </c>
      <c r="J1514" s="319" t="s">
        <v>1633</v>
      </c>
      <c r="K1514" s="319" t="s">
        <v>1369</v>
      </c>
      <c r="L1514" s="320">
        <v>45776</v>
      </c>
      <c r="M1514" s="319" t="s">
        <v>1886</v>
      </c>
      <c r="N1514" s="319" t="s">
        <v>2826</v>
      </c>
      <c r="O1514" s="320"/>
      <c r="P1514" s="319" t="s">
        <v>4466</v>
      </c>
      <c r="Q1514" s="319" t="s">
        <v>1534</v>
      </c>
      <c r="R1514" s="322">
        <v>949382</v>
      </c>
      <c r="S1514" s="319" t="s">
        <v>89</v>
      </c>
      <c r="T1514" s="321">
        <v>56.45</v>
      </c>
      <c r="U1514" s="319" t="s">
        <v>377</v>
      </c>
      <c r="V1514" s="319" t="s">
        <v>4467</v>
      </c>
      <c r="W1514" s="319" t="s">
        <v>1633</v>
      </c>
      <c r="X1514" s="319" t="s">
        <v>1633</v>
      </c>
      <c r="Y1514" s="319" t="s">
        <v>1633</v>
      </c>
      <c r="Z1514" s="319" t="s">
        <v>1633</v>
      </c>
      <c r="AA1514" s="319" t="s">
        <v>1874</v>
      </c>
      <c r="AB1514" s="319" t="s">
        <v>1633</v>
      </c>
      <c r="AC1514" s="320">
        <v>45777</v>
      </c>
      <c r="AD1514" s="319"/>
      <c r="AE1514" s="319"/>
      <c r="AF1514" s="319" t="s">
        <v>1633</v>
      </c>
      <c r="AG1514" s="319" t="s">
        <v>1633</v>
      </c>
      <c r="AH1514" s="319" t="s">
        <v>4468</v>
      </c>
      <c r="AI1514" s="319" t="s">
        <v>4468</v>
      </c>
      <c r="AJ1514" s="325">
        <v>0</v>
      </c>
      <c r="AK1514" s="319" t="s">
        <v>1633</v>
      </c>
      <c r="AL1514" s="319" t="s">
        <v>1633</v>
      </c>
      <c r="AM1514" s="319" t="s">
        <v>1633</v>
      </c>
      <c r="AN1514" s="319" t="s">
        <v>1633</v>
      </c>
      <c r="AO1514" s="319" t="s">
        <v>1633</v>
      </c>
      <c r="AP1514" s="183" t="s">
        <v>1880</v>
      </c>
      <c r="AQ1514" s="183" t="s">
        <v>2113</v>
      </c>
      <c r="AS1514" s="183" t="s">
        <v>1636</v>
      </c>
      <c r="AT1514" s="183" t="s">
        <v>1817</v>
      </c>
      <c r="AU1514" s="183" t="s">
        <v>1817</v>
      </c>
      <c r="AV1514" s="324">
        <f t="shared" si="46"/>
        <v>949382</v>
      </c>
    </row>
    <row r="1515" spans="1:48" x14ac:dyDescent="0.25">
      <c r="A1515" s="319" t="s">
        <v>1867</v>
      </c>
      <c r="B1515" s="319" t="s">
        <v>1833</v>
      </c>
      <c r="C1515" s="319" t="s">
        <v>1868</v>
      </c>
      <c r="D1515" s="319" t="s">
        <v>1888</v>
      </c>
      <c r="E1515" s="320">
        <v>45777</v>
      </c>
      <c r="F1515" s="319" t="s">
        <v>4571</v>
      </c>
      <c r="G1515" s="319" t="s">
        <v>1633</v>
      </c>
      <c r="H1515" s="319" t="s">
        <v>3259</v>
      </c>
      <c r="I1515" s="319" t="s">
        <v>3543</v>
      </c>
      <c r="J1515" s="319" t="s">
        <v>1633</v>
      </c>
      <c r="K1515" s="319" t="s">
        <v>448</v>
      </c>
      <c r="L1515" s="320">
        <v>45777</v>
      </c>
      <c r="M1515" s="319" t="s">
        <v>2830</v>
      </c>
      <c r="N1515" s="319" t="s">
        <v>2835</v>
      </c>
      <c r="O1515" s="320"/>
      <c r="P1515" s="319" t="s">
        <v>4466</v>
      </c>
      <c r="Q1515" s="319" t="s">
        <v>1534</v>
      </c>
      <c r="R1515" s="322">
        <v>1162541</v>
      </c>
      <c r="S1515" s="319" t="s">
        <v>89</v>
      </c>
      <c r="T1515" s="321">
        <v>68.98</v>
      </c>
      <c r="U1515" s="319" t="s">
        <v>377</v>
      </c>
      <c r="V1515" s="319" t="s">
        <v>4467</v>
      </c>
      <c r="W1515" s="319" t="s">
        <v>1633</v>
      </c>
      <c r="X1515" s="319" t="s">
        <v>1633</v>
      </c>
      <c r="Y1515" s="319" t="s">
        <v>1633</v>
      </c>
      <c r="Z1515" s="319" t="s">
        <v>1633</v>
      </c>
      <c r="AA1515" s="319" t="s">
        <v>1874</v>
      </c>
      <c r="AB1515" s="319" t="s">
        <v>1633</v>
      </c>
      <c r="AC1515" s="320">
        <v>45777</v>
      </c>
      <c r="AD1515" s="319"/>
      <c r="AE1515" s="319"/>
      <c r="AF1515" s="319" t="s">
        <v>1633</v>
      </c>
      <c r="AG1515" s="319" t="s">
        <v>2836</v>
      </c>
      <c r="AH1515" s="319" t="s">
        <v>4468</v>
      </c>
      <c r="AI1515" s="319" t="s">
        <v>4468</v>
      </c>
      <c r="AJ1515" s="322">
        <v>1</v>
      </c>
      <c r="AK1515" s="319" t="s">
        <v>2398</v>
      </c>
      <c r="AL1515" s="323" t="s">
        <v>1877</v>
      </c>
      <c r="AM1515" s="319" t="s">
        <v>1633</v>
      </c>
      <c r="AN1515" s="319" t="s">
        <v>1633</v>
      </c>
      <c r="AO1515" s="319" t="s">
        <v>1633</v>
      </c>
      <c r="AP1515" s="183" t="s">
        <v>1880</v>
      </c>
      <c r="AQ1515" s="183" t="s">
        <v>2113</v>
      </c>
      <c r="AS1515" s="183" t="s">
        <v>448</v>
      </c>
      <c r="AT1515" s="183" t="s">
        <v>1817</v>
      </c>
      <c r="AU1515" s="183" t="s">
        <v>1817</v>
      </c>
      <c r="AV1515" s="324">
        <f t="shared" si="46"/>
        <v>1162541</v>
      </c>
    </row>
    <row r="1516" spans="1:48" x14ac:dyDescent="0.25">
      <c r="A1516" s="319" t="s">
        <v>1867</v>
      </c>
      <c r="B1516" s="319" t="s">
        <v>1833</v>
      </c>
      <c r="C1516" s="319" t="s">
        <v>1868</v>
      </c>
      <c r="D1516" s="319" t="s">
        <v>1888</v>
      </c>
      <c r="E1516" s="320">
        <v>45777</v>
      </c>
      <c r="F1516" s="319" t="s">
        <v>4572</v>
      </c>
      <c r="G1516" s="319" t="s">
        <v>1633</v>
      </c>
      <c r="H1516" s="319" t="s">
        <v>3259</v>
      </c>
      <c r="I1516" s="319" t="s">
        <v>2834</v>
      </c>
      <c r="J1516" s="319" t="s">
        <v>1633</v>
      </c>
      <c r="K1516" s="319" t="s">
        <v>448</v>
      </c>
      <c r="L1516" s="320">
        <v>45777</v>
      </c>
      <c r="M1516" s="319" t="s">
        <v>2830</v>
      </c>
      <c r="N1516" s="319" t="s">
        <v>2835</v>
      </c>
      <c r="O1516" s="320"/>
      <c r="P1516" s="319" t="s">
        <v>4466</v>
      </c>
      <c r="Q1516" s="319" t="s">
        <v>1534</v>
      </c>
      <c r="R1516" s="321">
        <v>34876</v>
      </c>
      <c r="S1516" s="319" t="s">
        <v>89</v>
      </c>
      <c r="T1516" s="321">
        <v>2.0699999999999998</v>
      </c>
      <c r="U1516" s="319" t="s">
        <v>377</v>
      </c>
      <c r="V1516" s="319" t="s">
        <v>4467</v>
      </c>
      <c r="W1516" s="319" t="s">
        <v>1633</v>
      </c>
      <c r="X1516" s="319" t="s">
        <v>1633</v>
      </c>
      <c r="Y1516" s="319" t="s">
        <v>1633</v>
      </c>
      <c r="Z1516" s="319" t="s">
        <v>1633</v>
      </c>
      <c r="AA1516" s="319" t="s">
        <v>1874</v>
      </c>
      <c r="AB1516" s="319" t="s">
        <v>1633</v>
      </c>
      <c r="AC1516" s="320">
        <v>45777</v>
      </c>
      <c r="AD1516" s="319"/>
      <c r="AE1516" s="319"/>
      <c r="AF1516" s="319" t="s">
        <v>1633</v>
      </c>
      <c r="AG1516" s="319" t="s">
        <v>2836</v>
      </c>
      <c r="AH1516" s="319" t="s">
        <v>4468</v>
      </c>
      <c r="AI1516" s="319" t="s">
        <v>4468</v>
      </c>
      <c r="AJ1516" s="325">
        <v>1</v>
      </c>
      <c r="AK1516" s="319" t="s">
        <v>2398</v>
      </c>
      <c r="AL1516" s="323" t="s">
        <v>1877</v>
      </c>
      <c r="AM1516" s="319" t="s">
        <v>1633</v>
      </c>
      <c r="AN1516" s="319" t="s">
        <v>1633</v>
      </c>
      <c r="AO1516" s="319" t="s">
        <v>1633</v>
      </c>
      <c r="AP1516" s="183" t="s">
        <v>1880</v>
      </c>
      <c r="AQ1516" s="183" t="s">
        <v>2113</v>
      </c>
      <c r="AS1516" s="183" t="s">
        <v>448</v>
      </c>
      <c r="AT1516" s="183" t="s">
        <v>1817</v>
      </c>
      <c r="AU1516" s="183" t="s">
        <v>1817</v>
      </c>
      <c r="AV1516" s="324">
        <f t="shared" si="46"/>
        <v>34876</v>
      </c>
    </row>
    <row r="1517" spans="1:48" x14ac:dyDescent="0.25">
      <c r="A1517" s="319" t="s">
        <v>1867</v>
      </c>
      <c r="B1517" s="319" t="s">
        <v>1833</v>
      </c>
      <c r="C1517" s="319" t="s">
        <v>1868</v>
      </c>
      <c r="D1517" s="319" t="s">
        <v>1869</v>
      </c>
      <c r="E1517" s="320">
        <v>45777</v>
      </c>
      <c r="F1517" s="319" t="s">
        <v>4573</v>
      </c>
      <c r="G1517" s="319" t="s">
        <v>1633</v>
      </c>
      <c r="H1517" s="319" t="s">
        <v>3295</v>
      </c>
      <c r="I1517" s="319" t="s">
        <v>4574</v>
      </c>
      <c r="J1517" s="319" t="s">
        <v>1633</v>
      </c>
      <c r="K1517" s="319" t="s">
        <v>1635</v>
      </c>
      <c r="L1517" s="320">
        <v>45777</v>
      </c>
      <c r="M1517" s="319" t="s">
        <v>2830</v>
      </c>
      <c r="N1517" s="319" t="s">
        <v>1633</v>
      </c>
      <c r="O1517" s="320"/>
      <c r="P1517" s="319" t="s">
        <v>4466</v>
      </c>
      <c r="Q1517" s="319" t="s">
        <v>89</v>
      </c>
      <c r="R1517" s="322">
        <v>4.87</v>
      </c>
      <c r="S1517" s="319" t="s">
        <v>89</v>
      </c>
      <c r="T1517" s="321">
        <v>4.87</v>
      </c>
      <c r="U1517" s="319" t="s">
        <v>377</v>
      </c>
      <c r="V1517" s="319" t="s">
        <v>4467</v>
      </c>
      <c r="W1517" s="319" t="s">
        <v>1633</v>
      </c>
      <c r="X1517" s="319" t="s">
        <v>1633</v>
      </c>
      <c r="Y1517" s="319" t="s">
        <v>1633</v>
      </c>
      <c r="Z1517" s="319" t="s">
        <v>1633</v>
      </c>
      <c r="AA1517" s="319" t="s">
        <v>1874</v>
      </c>
      <c r="AB1517" s="319" t="s">
        <v>1633</v>
      </c>
      <c r="AC1517" s="320">
        <v>45779</v>
      </c>
      <c r="AD1517" s="319"/>
      <c r="AE1517" s="319"/>
      <c r="AF1517" s="319" t="s">
        <v>1633</v>
      </c>
      <c r="AG1517" s="319" t="s">
        <v>1633</v>
      </c>
      <c r="AH1517" s="319" t="s">
        <v>4468</v>
      </c>
      <c r="AI1517" s="319" t="s">
        <v>4468</v>
      </c>
      <c r="AJ1517" s="325">
        <v>10</v>
      </c>
      <c r="AK1517" s="319" t="s">
        <v>1709</v>
      </c>
      <c r="AL1517" s="319" t="s">
        <v>1877</v>
      </c>
      <c r="AM1517" s="319" t="s">
        <v>2144</v>
      </c>
      <c r="AN1517" s="319" t="s">
        <v>2145</v>
      </c>
      <c r="AO1517" s="319" t="s">
        <v>1633</v>
      </c>
      <c r="AP1517" s="183" t="s">
        <v>1880</v>
      </c>
      <c r="AQ1517" s="183" t="s">
        <v>2113</v>
      </c>
      <c r="AS1517" s="183" t="s">
        <v>1634</v>
      </c>
      <c r="AT1517" s="183" t="s">
        <v>1817</v>
      </c>
      <c r="AU1517" s="183" t="s">
        <v>1817</v>
      </c>
      <c r="AV1517" s="324">
        <f t="shared" si="46"/>
        <v>80355</v>
      </c>
    </row>
    <row r="1518" spans="1:48" x14ac:dyDescent="0.25">
      <c r="A1518" s="319" t="s">
        <v>1867</v>
      </c>
      <c r="B1518" s="319" t="s">
        <v>1833</v>
      </c>
      <c r="C1518" s="319" t="s">
        <v>1868</v>
      </c>
      <c r="D1518" s="319" t="s">
        <v>1869</v>
      </c>
      <c r="E1518" s="320">
        <v>45777</v>
      </c>
      <c r="F1518" s="319" t="s">
        <v>4573</v>
      </c>
      <c r="G1518" s="319" t="s">
        <v>1633</v>
      </c>
      <c r="H1518" s="319" t="s">
        <v>3295</v>
      </c>
      <c r="I1518" s="319" t="s">
        <v>4574</v>
      </c>
      <c r="J1518" s="319" t="s">
        <v>1633</v>
      </c>
      <c r="K1518" s="319" t="s">
        <v>1635</v>
      </c>
      <c r="L1518" s="320">
        <v>45777</v>
      </c>
      <c r="M1518" s="319" t="s">
        <v>2830</v>
      </c>
      <c r="N1518" s="319" t="s">
        <v>1633</v>
      </c>
      <c r="O1518" s="320"/>
      <c r="P1518" s="319" t="s">
        <v>4466</v>
      </c>
      <c r="Q1518" s="319" t="s">
        <v>89</v>
      </c>
      <c r="R1518" s="322">
        <v>11.61</v>
      </c>
      <c r="S1518" s="319" t="s">
        <v>89</v>
      </c>
      <c r="T1518" s="321">
        <v>11.61</v>
      </c>
      <c r="U1518" s="319" t="s">
        <v>377</v>
      </c>
      <c r="V1518" s="319" t="s">
        <v>4467</v>
      </c>
      <c r="W1518" s="319" t="s">
        <v>1633</v>
      </c>
      <c r="X1518" s="319" t="s">
        <v>1633</v>
      </c>
      <c r="Y1518" s="319" t="s">
        <v>1633</v>
      </c>
      <c r="Z1518" s="319" t="s">
        <v>1633</v>
      </c>
      <c r="AA1518" s="319" t="s">
        <v>1874</v>
      </c>
      <c r="AB1518" s="319" t="s">
        <v>1633</v>
      </c>
      <c r="AC1518" s="320">
        <v>45779</v>
      </c>
      <c r="AD1518" s="319"/>
      <c r="AE1518" s="319"/>
      <c r="AF1518" s="319" t="s">
        <v>1633</v>
      </c>
      <c r="AG1518" s="319" t="s">
        <v>1633</v>
      </c>
      <c r="AH1518" s="319" t="s">
        <v>4468</v>
      </c>
      <c r="AI1518" s="319" t="s">
        <v>4468</v>
      </c>
      <c r="AJ1518" s="325">
        <v>8</v>
      </c>
      <c r="AK1518" s="319" t="s">
        <v>1980</v>
      </c>
      <c r="AL1518" s="319" t="s">
        <v>1877</v>
      </c>
      <c r="AM1518" s="319" t="s">
        <v>2139</v>
      </c>
      <c r="AN1518" s="319" t="s">
        <v>2140</v>
      </c>
      <c r="AO1518" s="319" t="s">
        <v>1633</v>
      </c>
      <c r="AP1518" s="183" t="s">
        <v>1880</v>
      </c>
      <c r="AQ1518" s="183" t="s">
        <v>2113</v>
      </c>
      <c r="AS1518" s="183" t="s">
        <v>1634</v>
      </c>
      <c r="AT1518" s="183" t="s">
        <v>1817</v>
      </c>
      <c r="AU1518" s="183" t="s">
        <v>1817</v>
      </c>
      <c r="AV1518" s="324">
        <f t="shared" si="46"/>
        <v>191565</v>
      </c>
    </row>
    <row r="1519" spans="1:48" x14ac:dyDescent="0.25">
      <c r="A1519" s="319" t="s">
        <v>1867</v>
      </c>
      <c r="B1519" s="319" t="s">
        <v>1833</v>
      </c>
      <c r="C1519" s="319" t="s">
        <v>1868</v>
      </c>
      <c r="D1519" s="319" t="s">
        <v>1893</v>
      </c>
      <c r="E1519" s="320">
        <v>45777</v>
      </c>
      <c r="F1519" s="319" t="s">
        <v>1894</v>
      </c>
      <c r="G1519" s="319" t="s">
        <v>1895</v>
      </c>
      <c r="H1519" s="319" t="s">
        <v>1585</v>
      </c>
      <c r="I1519" s="319" t="s">
        <v>2843</v>
      </c>
      <c r="J1519" s="319" t="s">
        <v>1633</v>
      </c>
      <c r="K1519" s="319" t="s">
        <v>1376</v>
      </c>
      <c r="L1519" s="320">
        <v>45777</v>
      </c>
      <c r="M1519" s="319" t="s">
        <v>1897</v>
      </c>
      <c r="N1519" s="319" t="s">
        <v>1898</v>
      </c>
      <c r="O1519" s="320"/>
      <c r="P1519" s="319" t="s">
        <v>4466</v>
      </c>
      <c r="Q1519" s="319" t="s">
        <v>1534</v>
      </c>
      <c r="R1519" s="322">
        <v>31315578</v>
      </c>
      <c r="S1519" s="319" t="s">
        <v>89</v>
      </c>
      <c r="T1519" s="321">
        <v>2020.36</v>
      </c>
      <c r="U1519" s="319" t="s">
        <v>377</v>
      </c>
      <c r="V1519" s="319" t="s">
        <v>4467</v>
      </c>
      <c r="W1519" s="319" t="s">
        <v>1633</v>
      </c>
      <c r="X1519" s="319" t="s">
        <v>1633</v>
      </c>
      <c r="Y1519" s="319" t="s">
        <v>1633</v>
      </c>
      <c r="Z1519" s="319" t="s">
        <v>1633</v>
      </c>
      <c r="AA1519" s="319" t="s">
        <v>1874</v>
      </c>
      <c r="AB1519" s="319" t="s">
        <v>1633</v>
      </c>
      <c r="AC1519" s="320">
        <v>45779</v>
      </c>
      <c r="AD1519" s="319"/>
      <c r="AE1519" s="319"/>
      <c r="AF1519" s="319" t="s">
        <v>1633</v>
      </c>
      <c r="AG1519" s="319" t="s">
        <v>1633</v>
      </c>
      <c r="AH1519" s="319" t="s">
        <v>4468</v>
      </c>
      <c r="AI1519" s="319" t="s">
        <v>4468</v>
      </c>
      <c r="AJ1519" s="325">
        <v>0</v>
      </c>
      <c r="AK1519" s="319" t="s">
        <v>1633</v>
      </c>
      <c r="AL1519" s="319" t="s">
        <v>1633</v>
      </c>
      <c r="AM1519" s="319" t="s">
        <v>1633</v>
      </c>
      <c r="AN1519" s="319" t="s">
        <v>1633</v>
      </c>
      <c r="AO1519" s="319" t="s">
        <v>1633</v>
      </c>
      <c r="AP1519" s="183" t="s">
        <v>1880</v>
      </c>
      <c r="AQ1519" s="183" t="s">
        <v>2113</v>
      </c>
      <c r="AS1519" s="183" t="s">
        <v>1636</v>
      </c>
      <c r="AT1519" s="183" t="s">
        <v>1817</v>
      </c>
      <c r="AU1519" s="183" t="s">
        <v>1817</v>
      </c>
      <c r="AV1519" s="324">
        <f t="shared" si="46"/>
        <v>31315578</v>
      </c>
    </row>
    <row r="1520" spans="1:48" x14ac:dyDescent="0.25">
      <c r="A1520" s="319" t="s">
        <v>1867</v>
      </c>
      <c r="B1520" s="319" t="s">
        <v>1833</v>
      </c>
      <c r="C1520" s="319" t="s">
        <v>1868</v>
      </c>
      <c r="D1520" s="319" t="s">
        <v>1893</v>
      </c>
      <c r="E1520" s="320">
        <v>45777</v>
      </c>
      <c r="F1520" s="319" t="s">
        <v>2357</v>
      </c>
      <c r="G1520" s="319" t="s">
        <v>1918</v>
      </c>
      <c r="H1520" s="319" t="s">
        <v>1588</v>
      </c>
      <c r="I1520" s="319" t="s">
        <v>2844</v>
      </c>
      <c r="J1520" s="319" t="s">
        <v>1633</v>
      </c>
      <c r="K1520" s="319" t="s">
        <v>1638</v>
      </c>
      <c r="L1520" s="320">
        <v>45777</v>
      </c>
      <c r="M1520" s="319" t="s">
        <v>2830</v>
      </c>
      <c r="N1520" s="319" t="s">
        <v>1633</v>
      </c>
      <c r="O1520" s="320"/>
      <c r="P1520" s="319" t="s">
        <v>4466</v>
      </c>
      <c r="Q1520" s="319" t="s">
        <v>1534</v>
      </c>
      <c r="R1520" s="322">
        <v>18917823</v>
      </c>
      <c r="S1520" s="319" t="s">
        <v>89</v>
      </c>
      <c r="T1520" s="321">
        <v>1163.53</v>
      </c>
      <c r="U1520" s="319" t="s">
        <v>377</v>
      </c>
      <c r="V1520" s="319" t="s">
        <v>4467</v>
      </c>
      <c r="W1520" s="319" t="s">
        <v>1633</v>
      </c>
      <c r="X1520" s="319" t="s">
        <v>1633</v>
      </c>
      <c r="Y1520" s="319" t="s">
        <v>1633</v>
      </c>
      <c r="Z1520" s="319" t="s">
        <v>1633</v>
      </c>
      <c r="AA1520" s="319" t="s">
        <v>1874</v>
      </c>
      <c r="AB1520" s="319" t="s">
        <v>1633</v>
      </c>
      <c r="AC1520" s="320">
        <v>45779</v>
      </c>
      <c r="AD1520" s="319"/>
      <c r="AE1520" s="319"/>
      <c r="AF1520" s="319" t="s">
        <v>1633</v>
      </c>
      <c r="AG1520" s="319" t="s">
        <v>1633</v>
      </c>
      <c r="AH1520" s="319" t="s">
        <v>4468</v>
      </c>
      <c r="AI1520" s="319" t="s">
        <v>4468</v>
      </c>
      <c r="AJ1520" s="322">
        <v>0</v>
      </c>
      <c r="AK1520" s="319" t="s">
        <v>1633</v>
      </c>
      <c r="AL1520" s="323" t="s">
        <v>1633</v>
      </c>
      <c r="AM1520" s="319" t="s">
        <v>1633</v>
      </c>
      <c r="AN1520" s="319" t="s">
        <v>1633</v>
      </c>
      <c r="AO1520" s="319" t="s">
        <v>1633</v>
      </c>
      <c r="AP1520" s="183" t="s">
        <v>1880</v>
      </c>
      <c r="AQ1520" s="183" t="s">
        <v>2113</v>
      </c>
      <c r="AS1520" s="183" t="s">
        <v>1636</v>
      </c>
      <c r="AT1520" s="183" t="s">
        <v>1817</v>
      </c>
      <c r="AU1520" s="183" t="s">
        <v>1817</v>
      </c>
      <c r="AV1520" s="324">
        <f t="shared" si="46"/>
        <v>18917823</v>
      </c>
    </row>
    <row r="1521" spans="1:48" x14ac:dyDescent="0.25">
      <c r="A1521" s="319" t="s">
        <v>1867</v>
      </c>
      <c r="B1521" s="319" t="s">
        <v>1833</v>
      </c>
      <c r="C1521" s="319" t="s">
        <v>1868</v>
      </c>
      <c r="D1521" s="319" t="s">
        <v>1917</v>
      </c>
      <c r="E1521" s="320">
        <v>45777</v>
      </c>
      <c r="F1521" s="319" t="s">
        <v>2845</v>
      </c>
      <c r="G1521" s="319" t="s">
        <v>2413</v>
      </c>
      <c r="H1521" s="319" t="s">
        <v>1583</v>
      </c>
      <c r="I1521" s="319" t="s">
        <v>2846</v>
      </c>
      <c r="J1521" s="319" t="s">
        <v>1633</v>
      </c>
      <c r="K1521" s="319" t="s">
        <v>1584</v>
      </c>
      <c r="L1521" s="320">
        <v>45777</v>
      </c>
      <c r="M1521" s="319" t="s">
        <v>2830</v>
      </c>
      <c r="N1521" s="319" t="s">
        <v>1976</v>
      </c>
      <c r="O1521" s="320"/>
      <c r="P1521" s="319" t="s">
        <v>4466</v>
      </c>
      <c r="Q1521" s="319" t="s">
        <v>1534</v>
      </c>
      <c r="R1521" s="322">
        <v>18846789</v>
      </c>
      <c r="S1521" s="319" t="s">
        <v>89</v>
      </c>
      <c r="T1521" s="321">
        <v>1122.7</v>
      </c>
      <c r="U1521" s="319" t="s">
        <v>377</v>
      </c>
      <c r="V1521" s="319" t="s">
        <v>4467</v>
      </c>
      <c r="W1521" s="319" t="s">
        <v>1633</v>
      </c>
      <c r="X1521" s="319" t="s">
        <v>1633</v>
      </c>
      <c r="Y1521" s="319" t="s">
        <v>1633</v>
      </c>
      <c r="Z1521" s="319" t="s">
        <v>1633</v>
      </c>
      <c r="AA1521" s="319" t="s">
        <v>1874</v>
      </c>
      <c r="AB1521" s="319" t="s">
        <v>1633</v>
      </c>
      <c r="AC1521" s="320">
        <v>45783</v>
      </c>
      <c r="AD1521" s="319"/>
      <c r="AE1521" s="319"/>
      <c r="AF1521" s="319" t="s">
        <v>1633</v>
      </c>
      <c r="AG1521" s="319" t="s">
        <v>1633</v>
      </c>
      <c r="AH1521" s="319" t="s">
        <v>4468</v>
      </c>
      <c r="AI1521" s="319" t="s">
        <v>4468</v>
      </c>
      <c r="AJ1521" s="325">
        <v>0</v>
      </c>
      <c r="AK1521" s="319" t="s">
        <v>1633</v>
      </c>
      <c r="AL1521" s="319" t="s">
        <v>1633</v>
      </c>
      <c r="AM1521" s="319" t="s">
        <v>1633</v>
      </c>
      <c r="AN1521" s="319" t="s">
        <v>1633</v>
      </c>
      <c r="AO1521" s="319" t="s">
        <v>1633</v>
      </c>
      <c r="AP1521" s="183" t="s">
        <v>1880</v>
      </c>
      <c r="AQ1521" s="183" t="s">
        <v>2113</v>
      </c>
      <c r="AS1521" s="183" t="s">
        <v>1636</v>
      </c>
      <c r="AT1521" s="183" t="s">
        <v>1817</v>
      </c>
      <c r="AU1521" s="183" t="s">
        <v>1817</v>
      </c>
      <c r="AV1521" s="324">
        <f t="shared" si="46"/>
        <v>18846789</v>
      </c>
    </row>
    <row r="1522" spans="1:48" x14ac:dyDescent="0.25">
      <c r="A1522" s="319" t="s">
        <v>1867</v>
      </c>
      <c r="B1522" s="319" t="s">
        <v>1833</v>
      </c>
      <c r="C1522" s="319" t="s">
        <v>1868</v>
      </c>
      <c r="D1522" s="319" t="s">
        <v>1893</v>
      </c>
      <c r="E1522" s="320">
        <v>45777</v>
      </c>
      <c r="F1522" s="319" t="s">
        <v>2847</v>
      </c>
      <c r="G1522" s="319" t="s">
        <v>2848</v>
      </c>
      <c r="H1522" s="319" t="s">
        <v>1585</v>
      </c>
      <c r="I1522" s="319" t="s">
        <v>2849</v>
      </c>
      <c r="J1522" s="319" t="s">
        <v>1633</v>
      </c>
      <c r="K1522" s="319" t="s">
        <v>1376</v>
      </c>
      <c r="L1522" s="320">
        <v>45777</v>
      </c>
      <c r="M1522" s="319" t="s">
        <v>2830</v>
      </c>
      <c r="N1522" s="319" t="s">
        <v>1633</v>
      </c>
      <c r="O1522" s="320"/>
      <c r="P1522" s="319" t="s">
        <v>4466</v>
      </c>
      <c r="Q1522" s="319" t="s">
        <v>1534</v>
      </c>
      <c r="R1522" s="322">
        <v>-11047698</v>
      </c>
      <c r="S1522" s="319" t="s">
        <v>89</v>
      </c>
      <c r="T1522" s="321">
        <v>-684.32</v>
      </c>
      <c r="U1522" s="319" t="s">
        <v>377</v>
      </c>
      <c r="V1522" s="319" t="s">
        <v>4467</v>
      </c>
      <c r="W1522" s="319" t="s">
        <v>1633</v>
      </c>
      <c r="X1522" s="319" t="s">
        <v>1633</v>
      </c>
      <c r="Y1522" s="319" t="s">
        <v>1633</v>
      </c>
      <c r="Z1522" s="319" t="s">
        <v>1633</v>
      </c>
      <c r="AA1522" s="319" t="s">
        <v>1874</v>
      </c>
      <c r="AB1522" s="319" t="s">
        <v>1633</v>
      </c>
      <c r="AC1522" s="320">
        <v>45783</v>
      </c>
      <c r="AD1522" s="319"/>
      <c r="AE1522" s="319"/>
      <c r="AF1522" s="319" t="s">
        <v>1633</v>
      </c>
      <c r="AG1522" s="319" t="s">
        <v>1633</v>
      </c>
      <c r="AH1522" s="319" t="s">
        <v>4468</v>
      </c>
      <c r="AI1522" s="319" t="s">
        <v>4468</v>
      </c>
      <c r="AJ1522" s="325">
        <v>0</v>
      </c>
      <c r="AK1522" s="319" t="s">
        <v>1633</v>
      </c>
      <c r="AL1522" s="319" t="s">
        <v>1633</v>
      </c>
      <c r="AM1522" s="319" t="s">
        <v>1633</v>
      </c>
      <c r="AN1522" s="319" t="s">
        <v>1633</v>
      </c>
      <c r="AO1522" s="319" t="s">
        <v>1633</v>
      </c>
      <c r="AP1522" s="183" t="s">
        <v>1880</v>
      </c>
      <c r="AQ1522" s="183" t="s">
        <v>2113</v>
      </c>
      <c r="AS1522" s="183" t="s">
        <v>1636</v>
      </c>
      <c r="AT1522" s="183" t="s">
        <v>1817</v>
      </c>
      <c r="AU1522" s="183" t="s">
        <v>1817</v>
      </c>
      <c r="AV1522" s="324">
        <f t="shared" si="46"/>
        <v>-11047698</v>
      </c>
    </row>
    <row r="1523" spans="1:48" x14ac:dyDescent="0.25">
      <c r="A1523" s="319" t="s">
        <v>1867</v>
      </c>
      <c r="B1523" s="319" t="s">
        <v>1833</v>
      </c>
      <c r="C1523" s="319" t="s">
        <v>1868</v>
      </c>
      <c r="D1523" s="319" t="s">
        <v>1917</v>
      </c>
      <c r="E1523" s="320">
        <v>45777</v>
      </c>
      <c r="F1523" s="319" t="s">
        <v>2847</v>
      </c>
      <c r="G1523" s="319" t="s">
        <v>2850</v>
      </c>
      <c r="H1523" s="319" t="s">
        <v>1585</v>
      </c>
      <c r="I1523" s="319" t="s">
        <v>2851</v>
      </c>
      <c r="J1523" s="319" t="s">
        <v>1633</v>
      </c>
      <c r="K1523" s="319" t="s">
        <v>1376</v>
      </c>
      <c r="L1523" s="320">
        <v>45777</v>
      </c>
      <c r="M1523" s="319" t="s">
        <v>2830</v>
      </c>
      <c r="N1523" s="319" t="s">
        <v>1898</v>
      </c>
      <c r="O1523" s="320"/>
      <c r="P1523" s="319" t="s">
        <v>4466</v>
      </c>
      <c r="Q1523" s="319" t="s">
        <v>1534</v>
      </c>
      <c r="R1523" s="322">
        <v>-140920090</v>
      </c>
      <c r="S1523" s="319" t="s">
        <v>89</v>
      </c>
      <c r="T1523" s="321">
        <v>-8379.6200000000008</v>
      </c>
      <c r="U1523" s="319" t="s">
        <v>377</v>
      </c>
      <c r="V1523" s="319" t="s">
        <v>4467</v>
      </c>
      <c r="W1523" s="319" t="s">
        <v>1633</v>
      </c>
      <c r="X1523" s="319" t="s">
        <v>1633</v>
      </c>
      <c r="Y1523" s="319" t="s">
        <v>1633</v>
      </c>
      <c r="Z1523" s="319" t="s">
        <v>1633</v>
      </c>
      <c r="AA1523" s="319" t="s">
        <v>1874</v>
      </c>
      <c r="AB1523" s="319" t="s">
        <v>1633</v>
      </c>
      <c r="AC1523" s="320">
        <v>45783</v>
      </c>
      <c r="AD1523" s="319"/>
      <c r="AE1523" s="319"/>
      <c r="AF1523" s="319" t="s">
        <v>1633</v>
      </c>
      <c r="AG1523" s="319" t="s">
        <v>1633</v>
      </c>
      <c r="AH1523" s="319" t="s">
        <v>4468</v>
      </c>
      <c r="AI1523" s="319" t="s">
        <v>4468</v>
      </c>
      <c r="AJ1523" s="322">
        <v>0</v>
      </c>
      <c r="AK1523" s="319" t="s">
        <v>1633</v>
      </c>
      <c r="AL1523" s="319" t="s">
        <v>1633</v>
      </c>
      <c r="AM1523" s="319" t="s">
        <v>1633</v>
      </c>
      <c r="AN1523" s="319" t="s">
        <v>1633</v>
      </c>
      <c r="AO1523" s="319" t="s">
        <v>1633</v>
      </c>
      <c r="AP1523" s="183" t="s">
        <v>1880</v>
      </c>
      <c r="AQ1523" s="183" t="s">
        <v>2113</v>
      </c>
      <c r="AS1523" s="183" t="s">
        <v>1636</v>
      </c>
      <c r="AT1523" s="183" t="s">
        <v>1817</v>
      </c>
      <c r="AU1523" s="183" t="s">
        <v>1817</v>
      </c>
      <c r="AV1523" s="324">
        <f t="shared" ref="AV1523:AV1586" si="47">IF(Q1523="USD",R1523*16500,IF(Q1523="IDR",R1523,T1523*16500))</f>
        <v>-140920090</v>
      </c>
    </row>
    <row r="1524" spans="1:48" x14ac:dyDescent="0.25">
      <c r="A1524" s="319" t="s">
        <v>1867</v>
      </c>
      <c r="B1524" s="319" t="s">
        <v>1833</v>
      </c>
      <c r="C1524" s="319" t="s">
        <v>1868</v>
      </c>
      <c r="D1524" s="319" t="s">
        <v>1893</v>
      </c>
      <c r="E1524" s="320">
        <v>45777</v>
      </c>
      <c r="F1524" s="319" t="s">
        <v>2855</v>
      </c>
      <c r="G1524" s="319" t="s">
        <v>2856</v>
      </c>
      <c r="H1524" s="319" t="s">
        <v>1579</v>
      </c>
      <c r="I1524" s="319" t="s">
        <v>2857</v>
      </c>
      <c r="J1524" s="319" t="s">
        <v>1633</v>
      </c>
      <c r="K1524" s="319" t="s">
        <v>1371</v>
      </c>
      <c r="L1524" s="320">
        <v>45777</v>
      </c>
      <c r="M1524" s="319" t="s">
        <v>2560</v>
      </c>
      <c r="N1524" s="319" t="s">
        <v>1898</v>
      </c>
      <c r="O1524" s="320"/>
      <c r="P1524" s="319" t="s">
        <v>4466</v>
      </c>
      <c r="Q1524" s="319" t="s">
        <v>1534</v>
      </c>
      <c r="R1524" s="322">
        <v>9699684</v>
      </c>
      <c r="S1524" s="319" t="s">
        <v>89</v>
      </c>
      <c r="T1524" s="321">
        <v>584.74</v>
      </c>
      <c r="U1524" s="319" t="s">
        <v>377</v>
      </c>
      <c r="V1524" s="319" t="s">
        <v>4467</v>
      </c>
      <c r="W1524" s="319" t="s">
        <v>1633</v>
      </c>
      <c r="X1524" s="319" t="s">
        <v>1633</v>
      </c>
      <c r="Y1524" s="319" t="s">
        <v>1633</v>
      </c>
      <c r="Z1524" s="319" t="s">
        <v>1633</v>
      </c>
      <c r="AA1524" s="319" t="s">
        <v>1874</v>
      </c>
      <c r="AB1524" s="319" t="s">
        <v>1633</v>
      </c>
      <c r="AC1524" s="320">
        <v>45784</v>
      </c>
      <c r="AD1524" s="319"/>
      <c r="AE1524" s="319"/>
      <c r="AF1524" s="319" t="s">
        <v>1633</v>
      </c>
      <c r="AG1524" s="319" t="s">
        <v>1633</v>
      </c>
      <c r="AH1524" s="319" t="s">
        <v>4468</v>
      </c>
      <c r="AI1524" s="319" t="s">
        <v>4468</v>
      </c>
      <c r="AJ1524" s="322">
        <v>0</v>
      </c>
      <c r="AK1524" s="319" t="s">
        <v>1633</v>
      </c>
      <c r="AL1524" s="323" t="s">
        <v>1633</v>
      </c>
      <c r="AM1524" s="319" t="s">
        <v>1633</v>
      </c>
      <c r="AN1524" s="319" t="s">
        <v>1633</v>
      </c>
      <c r="AO1524" s="319" t="s">
        <v>1633</v>
      </c>
      <c r="AP1524" s="183" t="s">
        <v>1880</v>
      </c>
      <c r="AQ1524" s="183" t="s">
        <v>2113</v>
      </c>
      <c r="AS1524" s="183" t="s">
        <v>1636</v>
      </c>
      <c r="AT1524" s="183" t="s">
        <v>1817</v>
      </c>
      <c r="AU1524" s="183" t="s">
        <v>1817</v>
      </c>
      <c r="AV1524" s="324">
        <f t="shared" si="47"/>
        <v>9699684</v>
      </c>
    </row>
    <row r="1525" spans="1:48" x14ac:dyDescent="0.25">
      <c r="A1525" s="319" t="s">
        <v>1867</v>
      </c>
      <c r="B1525" s="319" t="s">
        <v>1838</v>
      </c>
      <c r="C1525" s="319" t="s">
        <v>1868</v>
      </c>
      <c r="D1525" s="319" t="s">
        <v>1888</v>
      </c>
      <c r="E1525" s="320">
        <v>45782</v>
      </c>
      <c r="F1525" s="319" t="s">
        <v>1633</v>
      </c>
      <c r="G1525" s="319" t="s">
        <v>1633</v>
      </c>
      <c r="H1525" s="319" t="s">
        <v>3240</v>
      </c>
      <c r="I1525" s="319" t="s">
        <v>4575</v>
      </c>
      <c r="J1525" s="319" t="s">
        <v>1633</v>
      </c>
      <c r="K1525" s="319" t="s">
        <v>454</v>
      </c>
      <c r="L1525" s="320">
        <v>45782</v>
      </c>
      <c r="M1525" s="319" t="s">
        <v>2865</v>
      </c>
      <c r="N1525" s="319" t="s">
        <v>4576</v>
      </c>
      <c r="O1525" s="320"/>
      <c r="P1525" s="319" t="s">
        <v>4466</v>
      </c>
      <c r="Q1525" s="319" t="s">
        <v>1534</v>
      </c>
      <c r="R1525" s="322">
        <v>20000</v>
      </c>
      <c r="S1525" s="319" t="s">
        <v>89</v>
      </c>
      <c r="T1525" s="321">
        <v>1.18</v>
      </c>
      <c r="U1525" s="319" t="s">
        <v>377</v>
      </c>
      <c r="V1525" s="319" t="s">
        <v>4467</v>
      </c>
      <c r="W1525" s="319" t="s">
        <v>1633</v>
      </c>
      <c r="X1525" s="319" t="s">
        <v>1633</v>
      </c>
      <c r="Y1525" s="319" t="s">
        <v>1633</v>
      </c>
      <c r="Z1525" s="319" t="s">
        <v>1633</v>
      </c>
      <c r="AA1525" s="319" t="s">
        <v>1874</v>
      </c>
      <c r="AB1525" s="319" t="s">
        <v>1633</v>
      </c>
      <c r="AC1525" s="320">
        <v>45782</v>
      </c>
      <c r="AD1525" s="319"/>
      <c r="AE1525" s="319"/>
      <c r="AF1525" s="319" t="s">
        <v>1633</v>
      </c>
      <c r="AG1525" s="319" t="s">
        <v>4568</v>
      </c>
      <c r="AH1525" s="319" t="s">
        <v>4468</v>
      </c>
      <c r="AI1525" s="319" t="s">
        <v>4468</v>
      </c>
      <c r="AJ1525" s="322">
        <v>20</v>
      </c>
      <c r="AK1525" s="319" t="s">
        <v>1709</v>
      </c>
      <c r="AL1525" s="323" t="s">
        <v>1877</v>
      </c>
      <c r="AM1525" s="319" t="s">
        <v>1633</v>
      </c>
      <c r="AN1525" s="319" t="s">
        <v>1633</v>
      </c>
      <c r="AO1525" s="319" t="s">
        <v>1633</v>
      </c>
      <c r="AP1525" s="183" t="s">
        <v>1880</v>
      </c>
      <c r="AQ1525" s="183" t="s">
        <v>2113</v>
      </c>
      <c r="AS1525" s="183" t="s">
        <v>1641</v>
      </c>
      <c r="AT1525" s="183" t="s">
        <v>1817</v>
      </c>
      <c r="AU1525" s="183" t="s">
        <v>1817</v>
      </c>
      <c r="AV1525" s="324">
        <f t="shared" si="47"/>
        <v>20000</v>
      </c>
    </row>
    <row r="1526" spans="1:48" x14ac:dyDescent="0.25">
      <c r="A1526" s="319" t="s">
        <v>1867</v>
      </c>
      <c r="B1526" s="319" t="s">
        <v>1838</v>
      </c>
      <c r="C1526" s="319" t="s">
        <v>1868</v>
      </c>
      <c r="D1526" s="319" t="s">
        <v>1888</v>
      </c>
      <c r="E1526" s="320">
        <v>45783</v>
      </c>
      <c r="F1526" s="319" t="s">
        <v>1633</v>
      </c>
      <c r="G1526" s="319" t="s">
        <v>1633</v>
      </c>
      <c r="H1526" s="319" t="s">
        <v>3240</v>
      </c>
      <c r="I1526" s="319" t="s">
        <v>4577</v>
      </c>
      <c r="J1526" s="319" t="s">
        <v>1633</v>
      </c>
      <c r="K1526" s="319" t="s">
        <v>454</v>
      </c>
      <c r="L1526" s="320">
        <v>45783</v>
      </c>
      <c r="M1526" s="319" t="s">
        <v>2874</v>
      </c>
      <c r="N1526" s="319" t="s">
        <v>4578</v>
      </c>
      <c r="O1526" s="320"/>
      <c r="P1526" s="319" t="s">
        <v>4466</v>
      </c>
      <c r="Q1526" s="319" t="s">
        <v>1534</v>
      </c>
      <c r="R1526" s="322">
        <v>13000</v>
      </c>
      <c r="S1526" s="319" t="s">
        <v>89</v>
      </c>
      <c r="T1526" s="321">
        <v>0.78</v>
      </c>
      <c r="U1526" s="319" t="s">
        <v>377</v>
      </c>
      <c r="V1526" s="319" t="s">
        <v>4467</v>
      </c>
      <c r="W1526" s="319" t="s">
        <v>1633</v>
      </c>
      <c r="X1526" s="319" t="s">
        <v>1633</v>
      </c>
      <c r="Y1526" s="319" t="s">
        <v>1633</v>
      </c>
      <c r="Z1526" s="319" t="s">
        <v>1633</v>
      </c>
      <c r="AA1526" s="319" t="s">
        <v>1874</v>
      </c>
      <c r="AB1526" s="319" t="s">
        <v>1633</v>
      </c>
      <c r="AC1526" s="320">
        <v>45783</v>
      </c>
      <c r="AD1526" s="319"/>
      <c r="AE1526" s="319"/>
      <c r="AF1526" s="319" t="s">
        <v>1633</v>
      </c>
      <c r="AG1526" s="319" t="s">
        <v>4568</v>
      </c>
      <c r="AH1526" s="319" t="s">
        <v>4468</v>
      </c>
      <c r="AI1526" s="319" t="s">
        <v>4468</v>
      </c>
      <c r="AJ1526" s="322">
        <v>2</v>
      </c>
      <c r="AK1526" s="319" t="s">
        <v>1709</v>
      </c>
      <c r="AL1526" s="323" t="s">
        <v>1877</v>
      </c>
      <c r="AM1526" s="319" t="s">
        <v>1633</v>
      </c>
      <c r="AN1526" s="319" t="s">
        <v>1633</v>
      </c>
      <c r="AO1526" s="319" t="s">
        <v>1633</v>
      </c>
      <c r="AP1526" s="183" t="s">
        <v>1880</v>
      </c>
      <c r="AQ1526" s="183" t="s">
        <v>2113</v>
      </c>
      <c r="AS1526" s="183" t="s">
        <v>1641</v>
      </c>
      <c r="AT1526" s="183" t="s">
        <v>1817</v>
      </c>
      <c r="AU1526" s="183" t="s">
        <v>1817</v>
      </c>
      <c r="AV1526" s="324">
        <f t="shared" si="47"/>
        <v>13000</v>
      </c>
    </row>
    <row r="1527" spans="1:48" x14ac:dyDescent="0.25">
      <c r="A1527" s="319" t="s">
        <v>1867</v>
      </c>
      <c r="B1527" s="319" t="s">
        <v>1838</v>
      </c>
      <c r="C1527" s="319" t="s">
        <v>1868</v>
      </c>
      <c r="D1527" s="319" t="s">
        <v>1882</v>
      </c>
      <c r="E1527" s="320">
        <v>45784</v>
      </c>
      <c r="F1527" s="319" t="s">
        <v>2880</v>
      </c>
      <c r="G1527" s="319" t="s">
        <v>1884</v>
      </c>
      <c r="H1527" s="319" t="s">
        <v>1581</v>
      </c>
      <c r="I1527" s="319" t="s">
        <v>2881</v>
      </c>
      <c r="J1527" s="319" t="s">
        <v>1633</v>
      </c>
      <c r="K1527" s="319" t="s">
        <v>1373</v>
      </c>
      <c r="L1527" s="320">
        <v>45784</v>
      </c>
      <c r="M1527" s="319" t="s">
        <v>1886</v>
      </c>
      <c r="N1527" s="319" t="s">
        <v>1948</v>
      </c>
      <c r="O1527" s="320"/>
      <c r="P1527" s="319" t="s">
        <v>4466</v>
      </c>
      <c r="Q1527" s="319" t="s">
        <v>1534</v>
      </c>
      <c r="R1527" s="322">
        <v>5193858</v>
      </c>
      <c r="S1527" s="319" t="s">
        <v>89</v>
      </c>
      <c r="T1527" s="321">
        <v>310.89999999999998</v>
      </c>
      <c r="U1527" s="319" t="s">
        <v>377</v>
      </c>
      <c r="V1527" s="319" t="s">
        <v>4467</v>
      </c>
      <c r="W1527" s="319" t="s">
        <v>1633</v>
      </c>
      <c r="X1527" s="319" t="s">
        <v>1633</v>
      </c>
      <c r="Y1527" s="319" t="s">
        <v>1633</v>
      </c>
      <c r="Z1527" s="319" t="s">
        <v>1633</v>
      </c>
      <c r="AA1527" s="319" t="s">
        <v>1874</v>
      </c>
      <c r="AB1527" s="319" t="s">
        <v>1633</v>
      </c>
      <c r="AC1527" s="320">
        <v>45784</v>
      </c>
      <c r="AD1527" s="319"/>
      <c r="AE1527" s="319"/>
      <c r="AF1527" s="319" t="s">
        <v>1633</v>
      </c>
      <c r="AG1527" s="319" t="s">
        <v>1633</v>
      </c>
      <c r="AH1527" s="319" t="s">
        <v>4468</v>
      </c>
      <c r="AI1527" s="319" t="s">
        <v>4468</v>
      </c>
      <c r="AJ1527" s="325">
        <v>0</v>
      </c>
      <c r="AK1527" s="319" t="s">
        <v>1633</v>
      </c>
      <c r="AL1527" s="319" t="s">
        <v>1633</v>
      </c>
      <c r="AM1527" s="319" t="s">
        <v>1633</v>
      </c>
      <c r="AN1527" s="319" t="s">
        <v>1633</v>
      </c>
      <c r="AO1527" s="319" t="s">
        <v>1633</v>
      </c>
      <c r="AP1527" s="183" t="s">
        <v>1880</v>
      </c>
      <c r="AQ1527" s="183" t="s">
        <v>2113</v>
      </c>
      <c r="AS1527" s="183" t="s">
        <v>1636</v>
      </c>
      <c r="AT1527" s="183" t="s">
        <v>1817</v>
      </c>
      <c r="AU1527" s="183" t="s">
        <v>1817</v>
      </c>
      <c r="AV1527" s="324">
        <f t="shared" si="47"/>
        <v>5193858</v>
      </c>
    </row>
    <row r="1528" spans="1:48" x14ac:dyDescent="0.25">
      <c r="A1528" s="319" t="s">
        <v>1867</v>
      </c>
      <c r="B1528" s="319" t="s">
        <v>1838</v>
      </c>
      <c r="C1528" s="319" t="s">
        <v>1868</v>
      </c>
      <c r="D1528" s="319" t="s">
        <v>1869</v>
      </c>
      <c r="E1528" s="320">
        <v>45785</v>
      </c>
      <c r="F1528" s="319" t="s">
        <v>4579</v>
      </c>
      <c r="G1528" s="319" t="s">
        <v>1633</v>
      </c>
      <c r="H1528" s="319" t="s">
        <v>3295</v>
      </c>
      <c r="I1528" s="319" t="s">
        <v>4580</v>
      </c>
      <c r="J1528" s="319" t="s">
        <v>1633</v>
      </c>
      <c r="K1528" s="319" t="s">
        <v>1635</v>
      </c>
      <c r="L1528" s="320">
        <v>45785</v>
      </c>
      <c r="M1528" s="319" t="s">
        <v>2892</v>
      </c>
      <c r="N1528" s="319" t="s">
        <v>1633</v>
      </c>
      <c r="O1528" s="320"/>
      <c r="P1528" s="319" t="s">
        <v>4466</v>
      </c>
      <c r="Q1528" s="319" t="s">
        <v>89</v>
      </c>
      <c r="R1528" s="321">
        <v>11.61</v>
      </c>
      <c r="S1528" s="319" t="s">
        <v>89</v>
      </c>
      <c r="T1528" s="321">
        <v>11.61</v>
      </c>
      <c r="U1528" s="319" t="s">
        <v>377</v>
      </c>
      <c r="V1528" s="319" t="s">
        <v>4467</v>
      </c>
      <c r="W1528" s="319" t="s">
        <v>1633</v>
      </c>
      <c r="X1528" s="319" t="s">
        <v>1633</v>
      </c>
      <c r="Y1528" s="319" t="s">
        <v>1633</v>
      </c>
      <c r="Z1528" s="319" t="s">
        <v>1633</v>
      </c>
      <c r="AA1528" s="319" t="s">
        <v>1874</v>
      </c>
      <c r="AB1528" s="319" t="s">
        <v>1633</v>
      </c>
      <c r="AC1528" s="320">
        <v>45785</v>
      </c>
      <c r="AD1528" s="319"/>
      <c r="AE1528" s="319"/>
      <c r="AF1528" s="319" t="s">
        <v>1633</v>
      </c>
      <c r="AG1528" s="319" t="s">
        <v>1633</v>
      </c>
      <c r="AH1528" s="319" t="s">
        <v>4468</v>
      </c>
      <c r="AI1528" s="319" t="s">
        <v>4468</v>
      </c>
      <c r="AJ1528" s="322">
        <v>8</v>
      </c>
      <c r="AK1528" s="319" t="s">
        <v>1980</v>
      </c>
      <c r="AL1528" s="323" t="s">
        <v>1877</v>
      </c>
      <c r="AM1528" s="319" t="s">
        <v>2139</v>
      </c>
      <c r="AN1528" s="319" t="s">
        <v>2140</v>
      </c>
      <c r="AO1528" s="319" t="s">
        <v>1633</v>
      </c>
      <c r="AP1528" s="183" t="s">
        <v>2861</v>
      </c>
      <c r="AQ1528" s="183" t="s">
        <v>2113</v>
      </c>
      <c r="AS1528" s="183" t="s">
        <v>1634</v>
      </c>
      <c r="AT1528" s="183" t="s">
        <v>1817</v>
      </c>
      <c r="AU1528" s="183" t="s">
        <v>1817</v>
      </c>
      <c r="AV1528" s="324">
        <f t="shared" si="47"/>
        <v>191565</v>
      </c>
    </row>
    <row r="1529" spans="1:48" x14ac:dyDescent="0.25">
      <c r="A1529" s="319" t="s">
        <v>1867</v>
      </c>
      <c r="B1529" s="319" t="s">
        <v>1838</v>
      </c>
      <c r="C1529" s="319" t="s">
        <v>1868</v>
      </c>
      <c r="D1529" s="319" t="s">
        <v>1869</v>
      </c>
      <c r="E1529" s="320">
        <v>45785</v>
      </c>
      <c r="F1529" s="319" t="s">
        <v>4581</v>
      </c>
      <c r="G1529" s="319" t="s">
        <v>1633</v>
      </c>
      <c r="H1529" s="319" t="s">
        <v>3295</v>
      </c>
      <c r="I1529" s="319" t="s">
        <v>4580</v>
      </c>
      <c r="J1529" s="319" t="s">
        <v>1633</v>
      </c>
      <c r="K1529" s="319" t="s">
        <v>1635</v>
      </c>
      <c r="L1529" s="320">
        <v>45785</v>
      </c>
      <c r="M1529" s="319" t="s">
        <v>2892</v>
      </c>
      <c r="N1529" s="319" t="s">
        <v>1633</v>
      </c>
      <c r="O1529" s="320"/>
      <c r="P1529" s="319" t="s">
        <v>4466</v>
      </c>
      <c r="Q1529" s="319" t="s">
        <v>89</v>
      </c>
      <c r="R1529" s="321">
        <v>22.59</v>
      </c>
      <c r="S1529" s="319" t="s">
        <v>89</v>
      </c>
      <c r="T1529" s="321">
        <v>22.59</v>
      </c>
      <c r="U1529" s="319" t="s">
        <v>377</v>
      </c>
      <c r="V1529" s="319" t="s">
        <v>4467</v>
      </c>
      <c r="W1529" s="319" t="s">
        <v>1633</v>
      </c>
      <c r="X1529" s="319" t="s">
        <v>1633</v>
      </c>
      <c r="Y1529" s="319" t="s">
        <v>1633</v>
      </c>
      <c r="Z1529" s="319" t="s">
        <v>1633</v>
      </c>
      <c r="AA1529" s="319" t="s">
        <v>1874</v>
      </c>
      <c r="AB1529" s="319" t="s">
        <v>1633</v>
      </c>
      <c r="AC1529" s="320">
        <v>45785</v>
      </c>
      <c r="AD1529" s="319"/>
      <c r="AE1529" s="319"/>
      <c r="AF1529" s="319" t="s">
        <v>1633</v>
      </c>
      <c r="AG1529" s="319" t="s">
        <v>1633</v>
      </c>
      <c r="AH1529" s="319" t="s">
        <v>4468</v>
      </c>
      <c r="AI1529" s="319" t="s">
        <v>4468</v>
      </c>
      <c r="AJ1529" s="322">
        <v>16</v>
      </c>
      <c r="AK1529" s="319" t="s">
        <v>1980</v>
      </c>
      <c r="AL1529" s="323" t="s">
        <v>1877</v>
      </c>
      <c r="AM1529" s="319" t="s">
        <v>4000</v>
      </c>
      <c r="AN1529" s="319" t="s">
        <v>4001</v>
      </c>
      <c r="AO1529" s="319" t="s">
        <v>1633</v>
      </c>
      <c r="AP1529" s="183" t="s">
        <v>2861</v>
      </c>
      <c r="AQ1529" s="183" t="s">
        <v>2113</v>
      </c>
      <c r="AS1529" s="183" t="s">
        <v>1634</v>
      </c>
      <c r="AT1529" s="183" t="s">
        <v>1817</v>
      </c>
      <c r="AU1529" s="183" t="s">
        <v>1817</v>
      </c>
      <c r="AV1529" s="324">
        <f t="shared" si="47"/>
        <v>372735</v>
      </c>
    </row>
    <row r="1530" spans="1:48" x14ac:dyDescent="0.25">
      <c r="A1530" s="319" t="s">
        <v>1867</v>
      </c>
      <c r="B1530" s="319" t="s">
        <v>1838</v>
      </c>
      <c r="C1530" s="319" t="s">
        <v>1868</v>
      </c>
      <c r="D1530" s="319" t="s">
        <v>1869</v>
      </c>
      <c r="E1530" s="320">
        <v>45785</v>
      </c>
      <c r="F1530" s="319" t="s">
        <v>4582</v>
      </c>
      <c r="G1530" s="319" t="s">
        <v>1633</v>
      </c>
      <c r="H1530" s="319" t="s">
        <v>3295</v>
      </c>
      <c r="I1530" s="319" t="s">
        <v>4580</v>
      </c>
      <c r="J1530" s="319" t="s">
        <v>1633</v>
      </c>
      <c r="K1530" s="319" t="s">
        <v>1635</v>
      </c>
      <c r="L1530" s="320">
        <v>45785</v>
      </c>
      <c r="M1530" s="319" t="s">
        <v>2892</v>
      </c>
      <c r="N1530" s="319" t="s">
        <v>1633</v>
      </c>
      <c r="O1530" s="320"/>
      <c r="P1530" s="319" t="s">
        <v>4466</v>
      </c>
      <c r="Q1530" s="319" t="s">
        <v>89</v>
      </c>
      <c r="R1530" s="321">
        <v>4.9000000000000004</v>
      </c>
      <c r="S1530" s="319" t="s">
        <v>89</v>
      </c>
      <c r="T1530" s="321">
        <v>4.9000000000000004</v>
      </c>
      <c r="U1530" s="319" t="s">
        <v>377</v>
      </c>
      <c r="V1530" s="319" t="s">
        <v>4467</v>
      </c>
      <c r="W1530" s="319" t="s">
        <v>1633</v>
      </c>
      <c r="X1530" s="319" t="s">
        <v>1633</v>
      </c>
      <c r="Y1530" s="319" t="s">
        <v>1633</v>
      </c>
      <c r="Z1530" s="319" t="s">
        <v>1633</v>
      </c>
      <c r="AA1530" s="319" t="s">
        <v>1874</v>
      </c>
      <c r="AB1530" s="319" t="s">
        <v>1633</v>
      </c>
      <c r="AC1530" s="320">
        <v>45785</v>
      </c>
      <c r="AD1530" s="319"/>
      <c r="AE1530" s="319"/>
      <c r="AF1530" s="319" t="s">
        <v>1633</v>
      </c>
      <c r="AG1530" s="319" t="s">
        <v>1633</v>
      </c>
      <c r="AH1530" s="319" t="s">
        <v>4468</v>
      </c>
      <c r="AI1530" s="319" t="s">
        <v>4468</v>
      </c>
      <c r="AJ1530" s="322">
        <v>15</v>
      </c>
      <c r="AK1530" s="319" t="s">
        <v>1980</v>
      </c>
      <c r="AL1530" s="323" t="s">
        <v>1877</v>
      </c>
      <c r="AM1530" s="319" t="s">
        <v>2128</v>
      </c>
      <c r="AN1530" s="319" t="s">
        <v>2129</v>
      </c>
      <c r="AO1530" s="319" t="s">
        <v>1633</v>
      </c>
      <c r="AP1530" s="183" t="s">
        <v>2861</v>
      </c>
      <c r="AQ1530" s="183" t="s">
        <v>2113</v>
      </c>
      <c r="AS1530" s="183" t="s">
        <v>1634</v>
      </c>
      <c r="AT1530" s="183" t="s">
        <v>1817</v>
      </c>
      <c r="AU1530" s="183" t="s">
        <v>1817</v>
      </c>
      <c r="AV1530" s="324">
        <f t="shared" si="47"/>
        <v>80850</v>
      </c>
    </row>
    <row r="1531" spans="1:48" x14ac:dyDescent="0.25">
      <c r="A1531" s="319" t="s">
        <v>1867</v>
      </c>
      <c r="B1531" s="319" t="s">
        <v>1838</v>
      </c>
      <c r="C1531" s="319" t="s">
        <v>1868</v>
      </c>
      <c r="D1531" s="319" t="s">
        <v>1869</v>
      </c>
      <c r="E1531" s="320">
        <v>45794</v>
      </c>
      <c r="F1531" s="319" t="s">
        <v>4579</v>
      </c>
      <c r="G1531" s="319" t="s">
        <v>1633</v>
      </c>
      <c r="H1531" s="319" t="s">
        <v>3295</v>
      </c>
      <c r="I1531" s="319" t="s">
        <v>4583</v>
      </c>
      <c r="J1531" s="319" t="s">
        <v>1633</v>
      </c>
      <c r="K1531" s="319" t="s">
        <v>1635</v>
      </c>
      <c r="L1531" s="320">
        <v>45794</v>
      </c>
      <c r="M1531" s="319" t="s">
        <v>4177</v>
      </c>
      <c r="N1531" s="319" t="s">
        <v>1633</v>
      </c>
      <c r="O1531" s="320"/>
      <c r="P1531" s="319" t="s">
        <v>4466</v>
      </c>
      <c r="Q1531" s="319" t="s">
        <v>89</v>
      </c>
      <c r="R1531" s="321">
        <v>5.8</v>
      </c>
      <c r="S1531" s="319" t="s">
        <v>89</v>
      </c>
      <c r="T1531" s="321">
        <v>5.8</v>
      </c>
      <c r="U1531" s="319" t="s">
        <v>377</v>
      </c>
      <c r="V1531" s="319" t="s">
        <v>4467</v>
      </c>
      <c r="W1531" s="319" t="s">
        <v>1633</v>
      </c>
      <c r="X1531" s="319" t="s">
        <v>1633</v>
      </c>
      <c r="Y1531" s="319" t="s">
        <v>1633</v>
      </c>
      <c r="Z1531" s="319" t="s">
        <v>1633</v>
      </c>
      <c r="AA1531" s="319" t="s">
        <v>1874</v>
      </c>
      <c r="AB1531" s="319" t="s">
        <v>1633</v>
      </c>
      <c r="AC1531" s="320">
        <v>45794</v>
      </c>
      <c r="AD1531" s="319"/>
      <c r="AE1531" s="319"/>
      <c r="AF1531" s="319" t="s">
        <v>1633</v>
      </c>
      <c r="AG1531" s="319" t="s">
        <v>1633</v>
      </c>
      <c r="AH1531" s="319" t="s">
        <v>4468</v>
      </c>
      <c r="AI1531" s="319" t="s">
        <v>4468</v>
      </c>
      <c r="AJ1531" s="322">
        <v>4</v>
      </c>
      <c r="AK1531" s="319" t="s">
        <v>1980</v>
      </c>
      <c r="AL1531" s="323" t="s">
        <v>1877</v>
      </c>
      <c r="AM1531" s="319" t="s">
        <v>2139</v>
      </c>
      <c r="AN1531" s="319" t="s">
        <v>2140</v>
      </c>
      <c r="AO1531" s="319" t="s">
        <v>1633</v>
      </c>
      <c r="AP1531" s="183" t="s">
        <v>2861</v>
      </c>
      <c r="AQ1531" s="183" t="s">
        <v>2113</v>
      </c>
      <c r="AS1531" s="183" t="s">
        <v>1634</v>
      </c>
      <c r="AT1531" s="183" t="s">
        <v>1817</v>
      </c>
      <c r="AU1531" s="183" t="s">
        <v>1817</v>
      </c>
      <c r="AV1531" s="324">
        <f t="shared" si="47"/>
        <v>95700</v>
      </c>
    </row>
    <row r="1532" spans="1:48" x14ac:dyDescent="0.25">
      <c r="A1532" s="319" t="s">
        <v>1867</v>
      </c>
      <c r="B1532" s="319" t="s">
        <v>1838</v>
      </c>
      <c r="C1532" s="319" t="s">
        <v>1868</v>
      </c>
      <c r="D1532" s="319" t="s">
        <v>1869</v>
      </c>
      <c r="E1532" s="320">
        <v>45794</v>
      </c>
      <c r="F1532" s="319" t="s">
        <v>4573</v>
      </c>
      <c r="G1532" s="319" t="s">
        <v>1633</v>
      </c>
      <c r="H1532" s="319" t="s">
        <v>3295</v>
      </c>
      <c r="I1532" s="319" t="s">
        <v>4583</v>
      </c>
      <c r="J1532" s="319" t="s">
        <v>1633</v>
      </c>
      <c r="K1532" s="319" t="s">
        <v>1635</v>
      </c>
      <c r="L1532" s="320">
        <v>45794</v>
      </c>
      <c r="M1532" s="319" t="s">
        <v>4177</v>
      </c>
      <c r="N1532" s="319" t="s">
        <v>1633</v>
      </c>
      <c r="O1532" s="320"/>
      <c r="P1532" s="319" t="s">
        <v>4466</v>
      </c>
      <c r="Q1532" s="319" t="s">
        <v>89</v>
      </c>
      <c r="R1532" s="321">
        <v>17.2</v>
      </c>
      <c r="S1532" s="319" t="s">
        <v>89</v>
      </c>
      <c r="T1532" s="321">
        <v>17.2</v>
      </c>
      <c r="U1532" s="319" t="s">
        <v>377</v>
      </c>
      <c r="V1532" s="319" t="s">
        <v>4467</v>
      </c>
      <c r="W1532" s="319" t="s">
        <v>1633</v>
      </c>
      <c r="X1532" s="319" t="s">
        <v>1633</v>
      </c>
      <c r="Y1532" s="319" t="s">
        <v>1633</v>
      </c>
      <c r="Z1532" s="319" t="s">
        <v>1633</v>
      </c>
      <c r="AA1532" s="319" t="s">
        <v>1874</v>
      </c>
      <c r="AB1532" s="319" t="s">
        <v>1633</v>
      </c>
      <c r="AC1532" s="320">
        <v>45794</v>
      </c>
      <c r="AD1532" s="319"/>
      <c r="AE1532" s="319"/>
      <c r="AF1532" s="319" t="s">
        <v>1633</v>
      </c>
      <c r="AG1532" s="319" t="s">
        <v>1633</v>
      </c>
      <c r="AH1532" s="319" t="s">
        <v>4468</v>
      </c>
      <c r="AI1532" s="319" t="s">
        <v>4468</v>
      </c>
      <c r="AJ1532" s="322">
        <v>20</v>
      </c>
      <c r="AK1532" s="319" t="s">
        <v>2025</v>
      </c>
      <c r="AL1532" s="323" t="s">
        <v>1877</v>
      </c>
      <c r="AM1532" s="319" t="s">
        <v>4024</v>
      </c>
      <c r="AN1532" s="319" t="s">
        <v>4025</v>
      </c>
      <c r="AO1532" s="319" t="s">
        <v>1633</v>
      </c>
      <c r="AP1532" s="183" t="s">
        <v>2861</v>
      </c>
      <c r="AQ1532" s="183" t="s">
        <v>2113</v>
      </c>
      <c r="AS1532" s="183" t="s">
        <v>1634</v>
      </c>
      <c r="AT1532" s="183" t="s">
        <v>1817</v>
      </c>
      <c r="AU1532" s="183" t="s">
        <v>1817</v>
      </c>
      <c r="AV1532" s="324">
        <f t="shared" si="47"/>
        <v>283800</v>
      </c>
    </row>
    <row r="1533" spans="1:48" x14ac:dyDescent="0.25">
      <c r="A1533" s="319" t="s">
        <v>1867</v>
      </c>
      <c r="B1533" s="319" t="s">
        <v>1838</v>
      </c>
      <c r="C1533" s="319" t="s">
        <v>1868</v>
      </c>
      <c r="D1533" s="319" t="s">
        <v>1882</v>
      </c>
      <c r="E1533" s="320">
        <v>45799</v>
      </c>
      <c r="F1533" s="319" t="s">
        <v>2966</v>
      </c>
      <c r="G1533" s="319" t="s">
        <v>1884</v>
      </c>
      <c r="H1533" s="319" t="s">
        <v>1581</v>
      </c>
      <c r="I1533" s="319" t="s">
        <v>2967</v>
      </c>
      <c r="J1533" s="319" t="s">
        <v>1633</v>
      </c>
      <c r="K1533" s="319" t="s">
        <v>1373</v>
      </c>
      <c r="L1533" s="320">
        <v>45799</v>
      </c>
      <c r="M1533" s="319" t="s">
        <v>1886</v>
      </c>
      <c r="N1533" s="319" t="s">
        <v>1887</v>
      </c>
      <c r="O1533" s="320"/>
      <c r="P1533" s="319" t="s">
        <v>4466</v>
      </c>
      <c r="Q1533" s="319" t="s">
        <v>1534</v>
      </c>
      <c r="R1533" s="322">
        <v>10668168</v>
      </c>
      <c r="S1533" s="319" t="s">
        <v>89</v>
      </c>
      <c r="T1533" s="321">
        <v>646.20000000000005</v>
      </c>
      <c r="U1533" s="319" t="s">
        <v>377</v>
      </c>
      <c r="V1533" s="319" t="s">
        <v>4467</v>
      </c>
      <c r="W1533" s="319" t="s">
        <v>1633</v>
      </c>
      <c r="X1533" s="319" t="s">
        <v>1633</v>
      </c>
      <c r="Y1533" s="319" t="s">
        <v>1633</v>
      </c>
      <c r="Z1533" s="319" t="s">
        <v>1633</v>
      </c>
      <c r="AA1533" s="319" t="s">
        <v>1874</v>
      </c>
      <c r="AB1533" s="319" t="s">
        <v>1633</v>
      </c>
      <c r="AC1533" s="320">
        <v>45799</v>
      </c>
      <c r="AD1533" s="319"/>
      <c r="AE1533" s="319"/>
      <c r="AF1533" s="319" t="s">
        <v>1633</v>
      </c>
      <c r="AG1533" s="319" t="s">
        <v>1633</v>
      </c>
      <c r="AH1533" s="319" t="s">
        <v>4468</v>
      </c>
      <c r="AI1533" s="319" t="s">
        <v>4468</v>
      </c>
      <c r="AJ1533" s="325">
        <v>0</v>
      </c>
      <c r="AK1533" s="319" t="s">
        <v>1633</v>
      </c>
      <c r="AL1533" s="319" t="s">
        <v>1633</v>
      </c>
      <c r="AM1533" s="319" t="s">
        <v>1633</v>
      </c>
      <c r="AN1533" s="319" t="s">
        <v>1633</v>
      </c>
      <c r="AO1533" s="319" t="s">
        <v>1633</v>
      </c>
      <c r="AP1533" s="183" t="s">
        <v>1880</v>
      </c>
      <c r="AQ1533" s="183" t="s">
        <v>2113</v>
      </c>
      <c r="AS1533" s="183" t="s">
        <v>1636</v>
      </c>
      <c r="AT1533" s="183" t="s">
        <v>1817</v>
      </c>
      <c r="AU1533" s="183" t="s">
        <v>1817</v>
      </c>
      <c r="AV1533" s="324">
        <f t="shared" si="47"/>
        <v>10668168</v>
      </c>
    </row>
    <row r="1534" spans="1:48" x14ac:dyDescent="0.25">
      <c r="A1534" s="319" t="s">
        <v>1867</v>
      </c>
      <c r="B1534" s="319" t="s">
        <v>1838</v>
      </c>
      <c r="C1534" s="319" t="s">
        <v>1868</v>
      </c>
      <c r="D1534" s="319" t="s">
        <v>1888</v>
      </c>
      <c r="E1534" s="320">
        <v>45799</v>
      </c>
      <c r="F1534" s="319" t="s">
        <v>1633</v>
      </c>
      <c r="G1534" s="319" t="s">
        <v>1633</v>
      </c>
      <c r="H1534" s="319" t="s">
        <v>3240</v>
      </c>
      <c r="I1534" s="319" t="s">
        <v>4584</v>
      </c>
      <c r="J1534" s="319" t="s">
        <v>1633</v>
      </c>
      <c r="K1534" s="319" t="s">
        <v>454</v>
      </c>
      <c r="L1534" s="320">
        <v>45799</v>
      </c>
      <c r="M1534" s="319" t="s">
        <v>2969</v>
      </c>
      <c r="N1534" s="319" t="s">
        <v>4585</v>
      </c>
      <c r="O1534" s="320"/>
      <c r="P1534" s="319" t="s">
        <v>4466</v>
      </c>
      <c r="Q1534" s="319" t="s">
        <v>1534</v>
      </c>
      <c r="R1534" s="322">
        <v>1700000</v>
      </c>
      <c r="S1534" s="319" t="s">
        <v>89</v>
      </c>
      <c r="T1534" s="321">
        <v>102.97</v>
      </c>
      <c r="U1534" s="319" t="s">
        <v>377</v>
      </c>
      <c r="V1534" s="319" t="s">
        <v>4467</v>
      </c>
      <c r="W1534" s="319" t="s">
        <v>1633</v>
      </c>
      <c r="X1534" s="319" t="s">
        <v>1633</v>
      </c>
      <c r="Y1534" s="319" t="s">
        <v>1633</v>
      </c>
      <c r="Z1534" s="319" t="s">
        <v>1633</v>
      </c>
      <c r="AA1534" s="319" t="s">
        <v>1874</v>
      </c>
      <c r="AB1534" s="319" t="s">
        <v>1633</v>
      </c>
      <c r="AC1534" s="320">
        <v>45799</v>
      </c>
      <c r="AD1534" s="319"/>
      <c r="AE1534" s="319"/>
      <c r="AF1534" s="319" t="s">
        <v>1633</v>
      </c>
      <c r="AG1534" s="319" t="s">
        <v>4586</v>
      </c>
      <c r="AH1534" s="319" t="s">
        <v>4468</v>
      </c>
      <c r="AI1534" s="319" t="s">
        <v>4468</v>
      </c>
      <c r="AJ1534" s="322">
        <v>2</v>
      </c>
      <c r="AK1534" s="319" t="s">
        <v>3908</v>
      </c>
      <c r="AL1534" s="323" t="s">
        <v>1877</v>
      </c>
      <c r="AM1534" s="319" t="s">
        <v>1633</v>
      </c>
      <c r="AN1534" s="319" t="s">
        <v>1633</v>
      </c>
      <c r="AO1534" s="319" t="s">
        <v>1633</v>
      </c>
      <c r="AP1534" s="183" t="s">
        <v>1880</v>
      </c>
      <c r="AQ1534" s="183" t="s">
        <v>2113</v>
      </c>
      <c r="AS1534" s="183" t="s">
        <v>1641</v>
      </c>
      <c r="AT1534" s="183" t="s">
        <v>1817</v>
      </c>
      <c r="AU1534" s="183" t="s">
        <v>1817</v>
      </c>
      <c r="AV1534" s="324">
        <f t="shared" si="47"/>
        <v>1700000</v>
      </c>
    </row>
    <row r="1535" spans="1:48" x14ac:dyDescent="0.25">
      <c r="A1535" s="319" t="s">
        <v>1867</v>
      </c>
      <c r="B1535" s="319" t="s">
        <v>1838</v>
      </c>
      <c r="C1535" s="319" t="s">
        <v>1868</v>
      </c>
      <c r="D1535" s="319" t="s">
        <v>1882</v>
      </c>
      <c r="E1535" s="320">
        <v>45803</v>
      </c>
      <c r="F1535" s="319" t="s">
        <v>3000</v>
      </c>
      <c r="G1535" s="319" t="s">
        <v>1884</v>
      </c>
      <c r="H1535" s="319" t="s">
        <v>1578</v>
      </c>
      <c r="I1535" s="319" t="s">
        <v>3001</v>
      </c>
      <c r="J1535" s="319" t="s">
        <v>1633</v>
      </c>
      <c r="K1535" s="319" t="s">
        <v>1370</v>
      </c>
      <c r="L1535" s="320">
        <v>45803</v>
      </c>
      <c r="M1535" s="319" t="s">
        <v>1886</v>
      </c>
      <c r="N1535" s="319" t="s">
        <v>1998</v>
      </c>
      <c r="O1535" s="320"/>
      <c r="P1535" s="319" t="s">
        <v>4466</v>
      </c>
      <c r="Q1535" s="319" t="s">
        <v>1534</v>
      </c>
      <c r="R1535" s="322">
        <v>22330015</v>
      </c>
      <c r="S1535" s="319" t="s">
        <v>89</v>
      </c>
      <c r="T1535" s="321">
        <v>1352.6</v>
      </c>
      <c r="U1535" s="319" t="s">
        <v>377</v>
      </c>
      <c r="V1535" s="319" t="s">
        <v>4467</v>
      </c>
      <c r="W1535" s="319" t="s">
        <v>1633</v>
      </c>
      <c r="X1535" s="319" t="s">
        <v>1633</v>
      </c>
      <c r="Y1535" s="319" t="s">
        <v>1633</v>
      </c>
      <c r="Z1535" s="319" t="s">
        <v>1633</v>
      </c>
      <c r="AA1535" s="319" t="s">
        <v>1874</v>
      </c>
      <c r="AB1535" s="319" t="s">
        <v>1633</v>
      </c>
      <c r="AC1535" s="320">
        <v>45804</v>
      </c>
      <c r="AD1535" s="319"/>
      <c r="AE1535" s="319"/>
      <c r="AF1535" s="319" t="s">
        <v>1633</v>
      </c>
      <c r="AG1535" s="319" t="s">
        <v>1633</v>
      </c>
      <c r="AH1535" s="319" t="s">
        <v>4468</v>
      </c>
      <c r="AI1535" s="319" t="s">
        <v>4468</v>
      </c>
      <c r="AJ1535" s="325">
        <v>0</v>
      </c>
      <c r="AK1535" s="319" t="s">
        <v>1633</v>
      </c>
      <c r="AL1535" s="319" t="s">
        <v>1633</v>
      </c>
      <c r="AM1535" s="319" t="s">
        <v>1633</v>
      </c>
      <c r="AN1535" s="319" t="s">
        <v>1633</v>
      </c>
      <c r="AO1535" s="319" t="s">
        <v>1633</v>
      </c>
      <c r="AP1535" s="183" t="s">
        <v>1880</v>
      </c>
      <c r="AQ1535" s="183" t="s">
        <v>2113</v>
      </c>
      <c r="AS1535" s="183" t="s">
        <v>1640</v>
      </c>
      <c r="AT1535" s="183" t="s">
        <v>1817</v>
      </c>
      <c r="AU1535" s="183" t="s">
        <v>1817</v>
      </c>
      <c r="AV1535" s="324">
        <f t="shared" si="47"/>
        <v>22330015</v>
      </c>
    </row>
    <row r="1536" spans="1:48" x14ac:dyDescent="0.25">
      <c r="A1536" s="319" t="s">
        <v>1867</v>
      </c>
      <c r="B1536" s="319" t="s">
        <v>1838</v>
      </c>
      <c r="C1536" s="319" t="s">
        <v>1868</v>
      </c>
      <c r="D1536" s="319" t="s">
        <v>1882</v>
      </c>
      <c r="E1536" s="320">
        <v>45803</v>
      </c>
      <c r="F1536" s="319" t="s">
        <v>3000</v>
      </c>
      <c r="G1536" s="319" t="s">
        <v>1884</v>
      </c>
      <c r="H1536" s="319" t="s">
        <v>1580</v>
      </c>
      <c r="I1536" s="319" t="s">
        <v>3001</v>
      </c>
      <c r="J1536" s="319" t="s">
        <v>1633</v>
      </c>
      <c r="K1536" s="319" t="s">
        <v>1372</v>
      </c>
      <c r="L1536" s="320">
        <v>45803</v>
      </c>
      <c r="M1536" s="319" t="s">
        <v>1886</v>
      </c>
      <c r="N1536" s="319" t="s">
        <v>1998</v>
      </c>
      <c r="O1536" s="320"/>
      <c r="P1536" s="319" t="s">
        <v>4466</v>
      </c>
      <c r="Q1536" s="319" t="s">
        <v>1534</v>
      </c>
      <c r="R1536" s="322">
        <v>3348384</v>
      </c>
      <c r="S1536" s="319" t="s">
        <v>89</v>
      </c>
      <c r="T1536" s="321">
        <v>202.82</v>
      </c>
      <c r="U1536" s="319" t="s">
        <v>377</v>
      </c>
      <c r="V1536" s="319" t="s">
        <v>4467</v>
      </c>
      <c r="W1536" s="319" t="s">
        <v>1633</v>
      </c>
      <c r="X1536" s="319" t="s">
        <v>1633</v>
      </c>
      <c r="Y1536" s="319" t="s">
        <v>1633</v>
      </c>
      <c r="Z1536" s="319" t="s">
        <v>1633</v>
      </c>
      <c r="AA1536" s="319" t="s">
        <v>1874</v>
      </c>
      <c r="AB1536" s="319" t="s">
        <v>1633</v>
      </c>
      <c r="AC1536" s="320">
        <v>45804</v>
      </c>
      <c r="AD1536" s="319"/>
      <c r="AE1536" s="319"/>
      <c r="AF1536" s="319" t="s">
        <v>1633</v>
      </c>
      <c r="AG1536" s="319" t="s">
        <v>1633</v>
      </c>
      <c r="AH1536" s="319" t="s">
        <v>4468</v>
      </c>
      <c r="AI1536" s="319" t="s">
        <v>4468</v>
      </c>
      <c r="AJ1536" s="325">
        <v>0</v>
      </c>
      <c r="AK1536" s="319" t="s">
        <v>1633</v>
      </c>
      <c r="AL1536" s="319" t="s">
        <v>1633</v>
      </c>
      <c r="AM1536" s="319" t="s">
        <v>1633</v>
      </c>
      <c r="AN1536" s="319" t="s">
        <v>1633</v>
      </c>
      <c r="AO1536" s="319" t="s">
        <v>1633</v>
      </c>
      <c r="AP1536" s="183" t="s">
        <v>1880</v>
      </c>
      <c r="AQ1536" s="183" t="s">
        <v>2113</v>
      </c>
      <c r="AS1536" s="183" t="s">
        <v>1636</v>
      </c>
      <c r="AT1536" s="183" t="s">
        <v>1817</v>
      </c>
      <c r="AU1536" s="183" t="s">
        <v>1817</v>
      </c>
      <c r="AV1536" s="324">
        <f t="shared" si="47"/>
        <v>3348384</v>
      </c>
    </row>
    <row r="1537" spans="1:48" x14ac:dyDescent="0.25">
      <c r="A1537" s="319" t="s">
        <v>1867</v>
      </c>
      <c r="B1537" s="319" t="s">
        <v>1838</v>
      </c>
      <c r="C1537" s="319" t="s">
        <v>1868</v>
      </c>
      <c r="D1537" s="319" t="s">
        <v>1882</v>
      </c>
      <c r="E1537" s="320">
        <v>45803</v>
      </c>
      <c r="F1537" s="319" t="s">
        <v>3000</v>
      </c>
      <c r="G1537" s="319" t="s">
        <v>1884</v>
      </c>
      <c r="H1537" s="319" t="s">
        <v>1577</v>
      </c>
      <c r="I1537" s="319" t="s">
        <v>3001</v>
      </c>
      <c r="J1537" s="319" t="s">
        <v>1633</v>
      </c>
      <c r="K1537" s="319" t="s">
        <v>1369</v>
      </c>
      <c r="L1537" s="320">
        <v>45803</v>
      </c>
      <c r="M1537" s="319" t="s">
        <v>1886</v>
      </c>
      <c r="N1537" s="319" t="s">
        <v>1998</v>
      </c>
      <c r="O1537" s="320"/>
      <c r="P1537" s="319" t="s">
        <v>4466</v>
      </c>
      <c r="Q1537" s="319" t="s">
        <v>1534</v>
      </c>
      <c r="R1537" s="322">
        <v>99864922</v>
      </c>
      <c r="S1537" s="319" t="s">
        <v>89</v>
      </c>
      <c r="T1537" s="321">
        <v>6049.12</v>
      </c>
      <c r="U1537" s="319" t="s">
        <v>377</v>
      </c>
      <c r="V1537" s="319" t="s">
        <v>4467</v>
      </c>
      <c r="W1537" s="319" t="s">
        <v>1633</v>
      </c>
      <c r="X1537" s="319" t="s">
        <v>1633</v>
      </c>
      <c r="Y1537" s="319" t="s">
        <v>1633</v>
      </c>
      <c r="Z1537" s="319" t="s">
        <v>1633</v>
      </c>
      <c r="AA1537" s="319" t="s">
        <v>1874</v>
      </c>
      <c r="AB1537" s="319" t="s">
        <v>1633</v>
      </c>
      <c r="AC1537" s="320">
        <v>45804</v>
      </c>
      <c r="AD1537" s="319"/>
      <c r="AE1537" s="319"/>
      <c r="AF1537" s="319" t="s">
        <v>1633</v>
      </c>
      <c r="AG1537" s="319" t="s">
        <v>1633</v>
      </c>
      <c r="AH1537" s="319" t="s">
        <v>4468</v>
      </c>
      <c r="AI1537" s="319" t="s">
        <v>4468</v>
      </c>
      <c r="AJ1537" s="325">
        <v>0</v>
      </c>
      <c r="AK1537" s="319" t="s">
        <v>1633</v>
      </c>
      <c r="AL1537" s="319" t="s">
        <v>1633</v>
      </c>
      <c r="AM1537" s="319" t="s">
        <v>1633</v>
      </c>
      <c r="AN1537" s="319" t="s">
        <v>1633</v>
      </c>
      <c r="AO1537" s="319" t="s">
        <v>1633</v>
      </c>
      <c r="AP1537" s="183" t="s">
        <v>1880</v>
      </c>
      <c r="AQ1537" s="183" t="s">
        <v>2113</v>
      </c>
      <c r="AS1537" s="183" t="s">
        <v>1636</v>
      </c>
      <c r="AT1537" s="183" t="s">
        <v>1817</v>
      </c>
      <c r="AU1537" s="183" t="s">
        <v>1817</v>
      </c>
      <c r="AV1537" s="324">
        <f t="shared" si="47"/>
        <v>99864922</v>
      </c>
    </row>
    <row r="1538" spans="1:48" x14ac:dyDescent="0.25">
      <c r="A1538" s="319" t="s">
        <v>1867</v>
      </c>
      <c r="B1538" s="319" t="s">
        <v>1838</v>
      </c>
      <c r="C1538" s="319" t="s">
        <v>1868</v>
      </c>
      <c r="D1538" s="319" t="s">
        <v>1882</v>
      </c>
      <c r="E1538" s="320">
        <v>45803</v>
      </c>
      <c r="F1538" s="319" t="s">
        <v>3000</v>
      </c>
      <c r="G1538" s="319" t="s">
        <v>1884</v>
      </c>
      <c r="H1538" s="319" t="s">
        <v>1582</v>
      </c>
      <c r="I1538" s="319" t="s">
        <v>3001</v>
      </c>
      <c r="J1538" s="319" t="s">
        <v>1633</v>
      </c>
      <c r="K1538" s="319" t="s">
        <v>1374</v>
      </c>
      <c r="L1538" s="320">
        <v>45803</v>
      </c>
      <c r="M1538" s="319" t="s">
        <v>1886</v>
      </c>
      <c r="N1538" s="319" t="s">
        <v>1998</v>
      </c>
      <c r="O1538" s="320"/>
      <c r="P1538" s="319" t="s">
        <v>4466</v>
      </c>
      <c r="Q1538" s="319" t="s">
        <v>1534</v>
      </c>
      <c r="R1538" s="322">
        <v>6167168</v>
      </c>
      <c r="S1538" s="319" t="s">
        <v>89</v>
      </c>
      <c r="T1538" s="321">
        <v>373.56</v>
      </c>
      <c r="U1538" s="319" t="s">
        <v>377</v>
      </c>
      <c r="V1538" s="319" t="s">
        <v>4467</v>
      </c>
      <c r="W1538" s="319" t="s">
        <v>1633</v>
      </c>
      <c r="X1538" s="319" t="s">
        <v>1633</v>
      </c>
      <c r="Y1538" s="319" t="s">
        <v>1633</v>
      </c>
      <c r="Z1538" s="319" t="s">
        <v>1633</v>
      </c>
      <c r="AA1538" s="319" t="s">
        <v>1874</v>
      </c>
      <c r="AB1538" s="319" t="s">
        <v>1633</v>
      </c>
      <c r="AC1538" s="320">
        <v>45804</v>
      </c>
      <c r="AD1538" s="319"/>
      <c r="AE1538" s="319"/>
      <c r="AF1538" s="319" t="s">
        <v>1633</v>
      </c>
      <c r="AG1538" s="319" t="s">
        <v>1633</v>
      </c>
      <c r="AH1538" s="319" t="s">
        <v>4468</v>
      </c>
      <c r="AI1538" s="319" t="s">
        <v>4468</v>
      </c>
      <c r="AJ1538" s="325">
        <v>0</v>
      </c>
      <c r="AK1538" s="319" t="s">
        <v>1633</v>
      </c>
      <c r="AL1538" s="319" t="s">
        <v>1633</v>
      </c>
      <c r="AM1538" s="319" t="s">
        <v>1633</v>
      </c>
      <c r="AN1538" s="319" t="s">
        <v>1633</v>
      </c>
      <c r="AO1538" s="319" t="s">
        <v>1633</v>
      </c>
      <c r="AP1538" s="183" t="s">
        <v>1880</v>
      </c>
      <c r="AQ1538" s="183" t="s">
        <v>2113</v>
      </c>
      <c r="AS1538" s="183" t="s">
        <v>1640</v>
      </c>
      <c r="AT1538" s="183" t="s">
        <v>1817</v>
      </c>
      <c r="AU1538" s="183" t="s">
        <v>1817</v>
      </c>
      <c r="AV1538" s="324">
        <f t="shared" si="47"/>
        <v>6167168</v>
      </c>
    </row>
    <row r="1539" spans="1:48" x14ac:dyDescent="0.25">
      <c r="A1539" s="319" t="s">
        <v>1867</v>
      </c>
      <c r="B1539" s="319" t="s">
        <v>1838</v>
      </c>
      <c r="C1539" s="319" t="s">
        <v>1868</v>
      </c>
      <c r="D1539" s="319" t="s">
        <v>1882</v>
      </c>
      <c r="E1539" s="320">
        <v>45805</v>
      </c>
      <c r="F1539" s="319" t="s">
        <v>3004</v>
      </c>
      <c r="G1539" s="319" t="s">
        <v>1884</v>
      </c>
      <c r="H1539" s="319" t="s">
        <v>1577</v>
      </c>
      <c r="I1539" s="319" t="s">
        <v>3005</v>
      </c>
      <c r="J1539" s="319" t="s">
        <v>1633</v>
      </c>
      <c r="K1539" s="319" t="s">
        <v>1369</v>
      </c>
      <c r="L1539" s="320">
        <v>45805</v>
      </c>
      <c r="M1539" s="319" t="s">
        <v>1886</v>
      </c>
      <c r="N1539" s="319" t="s">
        <v>3006</v>
      </c>
      <c r="O1539" s="320"/>
      <c r="P1539" s="319" t="s">
        <v>4466</v>
      </c>
      <c r="Q1539" s="319" t="s">
        <v>1534</v>
      </c>
      <c r="R1539" s="322">
        <v>949382</v>
      </c>
      <c r="S1539" s="319" t="s">
        <v>89</v>
      </c>
      <c r="T1539" s="321">
        <v>57.97</v>
      </c>
      <c r="U1539" s="319" t="s">
        <v>377</v>
      </c>
      <c r="V1539" s="319" t="s">
        <v>4467</v>
      </c>
      <c r="W1539" s="319" t="s">
        <v>1633</v>
      </c>
      <c r="X1539" s="319" t="s">
        <v>1633</v>
      </c>
      <c r="Y1539" s="319" t="s">
        <v>1633</v>
      </c>
      <c r="Z1539" s="319" t="s">
        <v>1633</v>
      </c>
      <c r="AA1539" s="319" t="s">
        <v>1874</v>
      </c>
      <c r="AB1539" s="319" t="s">
        <v>1633</v>
      </c>
      <c r="AC1539" s="320">
        <v>45805</v>
      </c>
      <c r="AD1539" s="319"/>
      <c r="AE1539" s="319"/>
      <c r="AF1539" s="319" t="s">
        <v>1633</v>
      </c>
      <c r="AG1539" s="319" t="s">
        <v>1633</v>
      </c>
      <c r="AH1539" s="319" t="s">
        <v>4468</v>
      </c>
      <c r="AI1539" s="319" t="s">
        <v>4468</v>
      </c>
      <c r="AJ1539" s="325">
        <v>0</v>
      </c>
      <c r="AK1539" s="319" t="s">
        <v>1633</v>
      </c>
      <c r="AL1539" s="319" t="s">
        <v>1633</v>
      </c>
      <c r="AM1539" s="319" t="s">
        <v>1633</v>
      </c>
      <c r="AN1539" s="319" t="s">
        <v>1633</v>
      </c>
      <c r="AO1539" s="319" t="s">
        <v>1633</v>
      </c>
      <c r="AP1539" s="183" t="s">
        <v>1880</v>
      </c>
      <c r="AQ1539" s="183" t="s">
        <v>2113</v>
      </c>
      <c r="AS1539" s="183" t="s">
        <v>1636</v>
      </c>
      <c r="AT1539" s="183" t="s">
        <v>1817</v>
      </c>
      <c r="AU1539" s="183" t="s">
        <v>1817</v>
      </c>
      <c r="AV1539" s="324">
        <f t="shared" si="47"/>
        <v>949382</v>
      </c>
    </row>
    <row r="1540" spans="1:48" x14ac:dyDescent="0.25">
      <c r="A1540" s="319" t="s">
        <v>1867</v>
      </c>
      <c r="B1540" s="319" t="s">
        <v>1838</v>
      </c>
      <c r="C1540" s="319" t="s">
        <v>1868</v>
      </c>
      <c r="D1540" s="319" t="s">
        <v>1888</v>
      </c>
      <c r="E1540" s="320">
        <v>45805</v>
      </c>
      <c r="F1540" s="319" t="s">
        <v>4587</v>
      </c>
      <c r="G1540" s="319" t="s">
        <v>1633</v>
      </c>
      <c r="H1540" s="319" t="s">
        <v>3259</v>
      </c>
      <c r="I1540" s="319" t="s">
        <v>3011</v>
      </c>
      <c r="J1540" s="319" t="s">
        <v>1633</v>
      </c>
      <c r="K1540" s="319" t="s">
        <v>448</v>
      </c>
      <c r="L1540" s="320">
        <v>45805</v>
      </c>
      <c r="M1540" s="319" t="s">
        <v>3012</v>
      </c>
      <c r="N1540" s="319" t="s">
        <v>3013</v>
      </c>
      <c r="O1540" s="320"/>
      <c r="P1540" s="319" t="s">
        <v>4466</v>
      </c>
      <c r="Q1540" s="319" t="s">
        <v>1534</v>
      </c>
      <c r="R1540" s="322">
        <v>1436767</v>
      </c>
      <c r="S1540" s="319" t="s">
        <v>89</v>
      </c>
      <c r="T1540" s="321">
        <v>87.74</v>
      </c>
      <c r="U1540" s="319" t="s">
        <v>377</v>
      </c>
      <c r="V1540" s="319" t="s">
        <v>4467</v>
      </c>
      <c r="W1540" s="319" t="s">
        <v>1633</v>
      </c>
      <c r="X1540" s="319" t="s">
        <v>1633</v>
      </c>
      <c r="Y1540" s="319" t="s">
        <v>1633</v>
      </c>
      <c r="Z1540" s="319" t="s">
        <v>1633</v>
      </c>
      <c r="AA1540" s="319" t="s">
        <v>1874</v>
      </c>
      <c r="AB1540" s="319" t="s">
        <v>1633</v>
      </c>
      <c r="AC1540" s="320">
        <v>45805</v>
      </c>
      <c r="AD1540" s="319"/>
      <c r="AE1540" s="319"/>
      <c r="AF1540" s="319" t="s">
        <v>1633</v>
      </c>
      <c r="AG1540" s="319" t="s">
        <v>3014</v>
      </c>
      <c r="AH1540" s="319" t="s">
        <v>4468</v>
      </c>
      <c r="AI1540" s="319" t="s">
        <v>4468</v>
      </c>
      <c r="AJ1540" s="322">
        <v>1</v>
      </c>
      <c r="AK1540" s="319" t="s">
        <v>2398</v>
      </c>
      <c r="AL1540" s="323" t="s">
        <v>1877</v>
      </c>
      <c r="AM1540" s="319" t="s">
        <v>1633</v>
      </c>
      <c r="AN1540" s="319" t="s">
        <v>1633</v>
      </c>
      <c r="AO1540" s="319" t="s">
        <v>1633</v>
      </c>
      <c r="AP1540" s="183" t="s">
        <v>1880</v>
      </c>
      <c r="AQ1540" s="183" t="s">
        <v>2113</v>
      </c>
      <c r="AS1540" s="183" t="s">
        <v>448</v>
      </c>
      <c r="AT1540" s="183" t="s">
        <v>1817</v>
      </c>
      <c r="AU1540" s="183" t="s">
        <v>1817</v>
      </c>
      <c r="AV1540" s="324">
        <f t="shared" si="47"/>
        <v>1436767</v>
      </c>
    </row>
    <row r="1541" spans="1:48" x14ac:dyDescent="0.25">
      <c r="A1541" s="319" t="s">
        <v>1867</v>
      </c>
      <c r="B1541" s="319" t="s">
        <v>1838</v>
      </c>
      <c r="C1541" s="319" t="s">
        <v>1868</v>
      </c>
      <c r="D1541" s="319" t="s">
        <v>1888</v>
      </c>
      <c r="E1541" s="320">
        <v>45805</v>
      </c>
      <c r="F1541" s="319" t="s">
        <v>4588</v>
      </c>
      <c r="G1541" s="319" t="s">
        <v>1633</v>
      </c>
      <c r="H1541" s="319" t="s">
        <v>3259</v>
      </c>
      <c r="I1541" s="319" t="s">
        <v>3016</v>
      </c>
      <c r="J1541" s="319" t="s">
        <v>1633</v>
      </c>
      <c r="K1541" s="319" t="s">
        <v>448</v>
      </c>
      <c r="L1541" s="320">
        <v>45805</v>
      </c>
      <c r="M1541" s="319" t="s">
        <v>3012</v>
      </c>
      <c r="N1541" s="319" t="s">
        <v>3013</v>
      </c>
      <c r="O1541" s="320"/>
      <c r="P1541" s="319" t="s">
        <v>4466</v>
      </c>
      <c r="Q1541" s="319" t="s">
        <v>1534</v>
      </c>
      <c r="R1541" s="322">
        <v>43103</v>
      </c>
      <c r="S1541" s="319" t="s">
        <v>89</v>
      </c>
      <c r="T1541" s="321">
        <v>2.63</v>
      </c>
      <c r="U1541" s="319" t="s">
        <v>377</v>
      </c>
      <c r="V1541" s="319" t="s">
        <v>4467</v>
      </c>
      <c r="W1541" s="319" t="s">
        <v>1633</v>
      </c>
      <c r="X1541" s="319" t="s">
        <v>1633</v>
      </c>
      <c r="Y1541" s="319" t="s">
        <v>1633</v>
      </c>
      <c r="Z1541" s="319" t="s">
        <v>1633</v>
      </c>
      <c r="AA1541" s="319" t="s">
        <v>1874</v>
      </c>
      <c r="AB1541" s="319" t="s">
        <v>1633</v>
      </c>
      <c r="AC1541" s="320">
        <v>45805</v>
      </c>
      <c r="AD1541" s="319"/>
      <c r="AE1541" s="319"/>
      <c r="AF1541" s="319" t="s">
        <v>1633</v>
      </c>
      <c r="AG1541" s="319" t="s">
        <v>3014</v>
      </c>
      <c r="AH1541" s="319" t="s">
        <v>4468</v>
      </c>
      <c r="AI1541" s="319" t="s">
        <v>4468</v>
      </c>
      <c r="AJ1541" s="322">
        <v>1</v>
      </c>
      <c r="AK1541" s="319" t="s">
        <v>2398</v>
      </c>
      <c r="AL1541" s="323" t="s">
        <v>1877</v>
      </c>
      <c r="AM1541" s="319" t="s">
        <v>1633</v>
      </c>
      <c r="AN1541" s="319" t="s">
        <v>1633</v>
      </c>
      <c r="AO1541" s="319" t="s">
        <v>1633</v>
      </c>
      <c r="AP1541" s="183" t="s">
        <v>1880</v>
      </c>
      <c r="AQ1541" s="183" t="s">
        <v>2113</v>
      </c>
      <c r="AS1541" s="183" t="s">
        <v>448</v>
      </c>
      <c r="AT1541" s="183" t="s">
        <v>1817</v>
      </c>
      <c r="AU1541" s="183" t="s">
        <v>1817</v>
      </c>
      <c r="AV1541" s="324">
        <f t="shared" si="47"/>
        <v>43103</v>
      </c>
    </row>
    <row r="1542" spans="1:48" x14ac:dyDescent="0.25">
      <c r="A1542" s="319" t="s">
        <v>1867</v>
      </c>
      <c r="B1542" s="319" t="s">
        <v>1838</v>
      </c>
      <c r="C1542" s="319" t="s">
        <v>1868</v>
      </c>
      <c r="D1542" s="319" t="s">
        <v>1893</v>
      </c>
      <c r="E1542" s="320">
        <v>45808</v>
      </c>
      <c r="F1542" s="319" t="s">
        <v>1894</v>
      </c>
      <c r="G1542" s="319" t="s">
        <v>1895</v>
      </c>
      <c r="H1542" s="319" t="s">
        <v>1585</v>
      </c>
      <c r="I1542" s="319" t="s">
        <v>3032</v>
      </c>
      <c r="J1542" s="319" t="s">
        <v>1633</v>
      </c>
      <c r="K1542" s="319" t="s">
        <v>1376</v>
      </c>
      <c r="L1542" s="320">
        <v>45808</v>
      </c>
      <c r="M1542" s="319" t="s">
        <v>1897</v>
      </c>
      <c r="N1542" s="319" t="s">
        <v>1898</v>
      </c>
      <c r="O1542" s="320"/>
      <c r="P1542" s="319" t="s">
        <v>4466</v>
      </c>
      <c r="Q1542" s="319" t="s">
        <v>1534</v>
      </c>
      <c r="R1542" s="322">
        <v>31315578</v>
      </c>
      <c r="S1542" s="319" t="s">
        <v>89</v>
      </c>
      <c r="T1542" s="321">
        <v>2020.36</v>
      </c>
      <c r="U1542" s="319" t="s">
        <v>377</v>
      </c>
      <c r="V1542" s="319" t="s">
        <v>4467</v>
      </c>
      <c r="W1542" s="319" t="s">
        <v>1633</v>
      </c>
      <c r="X1542" s="319" t="s">
        <v>1633</v>
      </c>
      <c r="Y1542" s="319" t="s">
        <v>1633</v>
      </c>
      <c r="Z1542" s="319" t="s">
        <v>1633</v>
      </c>
      <c r="AA1542" s="319" t="s">
        <v>1874</v>
      </c>
      <c r="AB1542" s="319" t="s">
        <v>1633</v>
      </c>
      <c r="AC1542" s="320">
        <v>45809</v>
      </c>
      <c r="AD1542" s="319"/>
      <c r="AE1542" s="319"/>
      <c r="AF1542" s="319" t="s">
        <v>1633</v>
      </c>
      <c r="AG1542" s="319" t="s">
        <v>1633</v>
      </c>
      <c r="AH1542" s="319" t="s">
        <v>4468</v>
      </c>
      <c r="AI1542" s="319" t="s">
        <v>4468</v>
      </c>
      <c r="AJ1542" s="325">
        <v>0</v>
      </c>
      <c r="AK1542" s="319" t="s">
        <v>1633</v>
      </c>
      <c r="AL1542" s="319" t="s">
        <v>1633</v>
      </c>
      <c r="AM1542" s="319" t="s">
        <v>1633</v>
      </c>
      <c r="AN1542" s="319" t="s">
        <v>1633</v>
      </c>
      <c r="AO1542" s="319" t="s">
        <v>1633</v>
      </c>
      <c r="AP1542" s="183" t="s">
        <v>1880</v>
      </c>
      <c r="AQ1542" s="183" t="s">
        <v>2113</v>
      </c>
      <c r="AS1542" s="183" t="s">
        <v>1636</v>
      </c>
      <c r="AT1542" s="183" t="s">
        <v>1817</v>
      </c>
      <c r="AU1542" s="183" t="s">
        <v>1817</v>
      </c>
      <c r="AV1542" s="324">
        <f t="shared" si="47"/>
        <v>31315578</v>
      </c>
    </row>
    <row r="1543" spans="1:48" x14ac:dyDescent="0.25">
      <c r="A1543" s="319" t="s">
        <v>1867</v>
      </c>
      <c r="B1543" s="319" t="s">
        <v>1838</v>
      </c>
      <c r="C1543" s="319" t="s">
        <v>1868</v>
      </c>
      <c r="D1543" s="319" t="s">
        <v>1893</v>
      </c>
      <c r="E1543" s="320">
        <v>45808</v>
      </c>
      <c r="F1543" s="319" t="s">
        <v>2357</v>
      </c>
      <c r="G1543" s="319" t="s">
        <v>1918</v>
      </c>
      <c r="H1543" s="319" t="s">
        <v>1588</v>
      </c>
      <c r="I1543" s="319" t="s">
        <v>3033</v>
      </c>
      <c r="J1543" s="319" t="s">
        <v>1633</v>
      </c>
      <c r="K1543" s="319" t="s">
        <v>1638</v>
      </c>
      <c r="L1543" s="320">
        <v>45808</v>
      </c>
      <c r="M1543" s="319" t="s">
        <v>3034</v>
      </c>
      <c r="N1543" s="319" t="s">
        <v>1633</v>
      </c>
      <c r="O1543" s="320"/>
      <c r="P1543" s="319" t="s">
        <v>4466</v>
      </c>
      <c r="Q1543" s="319" t="s">
        <v>1534</v>
      </c>
      <c r="R1543" s="322">
        <v>18917823</v>
      </c>
      <c r="S1543" s="319" t="s">
        <v>89</v>
      </c>
      <c r="T1543" s="321">
        <v>1163.53</v>
      </c>
      <c r="U1543" s="319" t="s">
        <v>377</v>
      </c>
      <c r="V1543" s="319" t="s">
        <v>4467</v>
      </c>
      <c r="W1543" s="319" t="s">
        <v>1633</v>
      </c>
      <c r="X1543" s="319" t="s">
        <v>1633</v>
      </c>
      <c r="Y1543" s="319" t="s">
        <v>1633</v>
      </c>
      <c r="Z1543" s="319" t="s">
        <v>1633</v>
      </c>
      <c r="AA1543" s="319" t="s">
        <v>1874</v>
      </c>
      <c r="AB1543" s="319" t="s">
        <v>1633</v>
      </c>
      <c r="AC1543" s="320">
        <v>45809</v>
      </c>
      <c r="AD1543" s="319"/>
      <c r="AE1543" s="319"/>
      <c r="AF1543" s="319" t="s">
        <v>1633</v>
      </c>
      <c r="AG1543" s="319" t="s">
        <v>1633</v>
      </c>
      <c r="AH1543" s="319" t="s">
        <v>4468</v>
      </c>
      <c r="AI1543" s="319" t="s">
        <v>4468</v>
      </c>
      <c r="AJ1543" s="325">
        <v>0</v>
      </c>
      <c r="AK1543" s="319" t="s">
        <v>1633</v>
      </c>
      <c r="AL1543" s="319" t="s">
        <v>1633</v>
      </c>
      <c r="AM1543" s="319" t="s">
        <v>1633</v>
      </c>
      <c r="AN1543" s="319" t="s">
        <v>1633</v>
      </c>
      <c r="AO1543" s="319" t="s">
        <v>1633</v>
      </c>
      <c r="AP1543" s="183" t="s">
        <v>1880</v>
      </c>
      <c r="AQ1543" s="183" t="s">
        <v>2113</v>
      </c>
      <c r="AS1543" s="183" t="s">
        <v>1636</v>
      </c>
      <c r="AT1543" s="183" t="s">
        <v>1817</v>
      </c>
      <c r="AU1543" s="183" t="s">
        <v>1817</v>
      </c>
      <c r="AV1543" s="324">
        <f t="shared" si="47"/>
        <v>18917823</v>
      </c>
    </row>
    <row r="1544" spans="1:48" x14ac:dyDescent="0.25">
      <c r="A1544" s="319" t="s">
        <v>1867</v>
      </c>
      <c r="B1544" s="319" t="s">
        <v>1838</v>
      </c>
      <c r="C1544" s="319" t="s">
        <v>1868</v>
      </c>
      <c r="D1544" s="319" t="s">
        <v>1893</v>
      </c>
      <c r="E1544" s="320">
        <v>45808</v>
      </c>
      <c r="F1544" s="319" t="s">
        <v>2847</v>
      </c>
      <c r="G1544" s="319" t="s">
        <v>2848</v>
      </c>
      <c r="H1544" s="319" t="s">
        <v>1585</v>
      </c>
      <c r="I1544" s="319" t="s">
        <v>3035</v>
      </c>
      <c r="J1544" s="319" t="s">
        <v>1633</v>
      </c>
      <c r="K1544" s="319" t="s">
        <v>1376</v>
      </c>
      <c r="L1544" s="320">
        <v>45808</v>
      </c>
      <c r="M1544" s="319" t="s">
        <v>3034</v>
      </c>
      <c r="N1544" s="319" t="s">
        <v>1633</v>
      </c>
      <c r="O1544" s="320"/>
      <c r="P1544" s="319" t="s">
        <v>4466</v>
      </c>
      <c r="Q1544" s="319" t="s">
        <v>1534</v>
      </c>
      <c r="R1544" s="322">
        <v>-11047698</v>
      </c>
      <c r="S1544" s="319" t="s">
        <v>89</v>
      </c>
      <c r="T1544" s="321">
        <v>-684.32</v>
      </c>
      <c r="U1544" s="319" t="s">
        <v>377</v>
      </c>
      <c r="V1544" s="319" t="s">
        <v>4467</v>
      </c>
      <c r="W1544" s="319" t="s">
        <v>1633</v>
      </c>
      <c r="X1544" s="319" t="s">
        <v>1633</v>
      </c>
      <c r="Y1544" s="319" t="s">
        <v>1633</v>
      </c>
      <c r="Z1544" s="319" t="s">
        <v>1633</v>
      </c>
      <c r="AA1544" s="319" t="s">
        <v>1874</v>
      </c>
      <c r="AB1544" s="319" t="s">
        <v>1633</v>
      </c>
      <c r="AC1544" s="320">
        <v>45809</v>
      </c>
      <c r="AD1544" s="319"/>
      <c r="AE1544" s="319"/>
      <c r="AF1544" s="319" t="s">
        <v>1633</v>
      </c>
      <c r="AG1544" s="319" t="s">
        <v>1633</v>
      </c>
      <c r="AH1544" s="319" t="s">
        <v>4468</v>
      </c>
      <c r="AI1544" s="319" t="s">
        <v>4468</v>
      </c>
      <c r="AJ1544" s="325">
        <v>0</v>
      </c>
      <c r="AK1544" s="319" t="s">
        <v>1633</v>
      </c>
      <c r="AL1544" s="319" t="s">
        <v>1633</v>
      </c>
      <c r="AM1544" s="319" t="s">
        <v>1633</v>
      </c>
      <c r="AN1544" s="319" t="s">
        <v>1633</v>
      </c>
      <c r="AO1544" s="319" t="s">
        <v>1633</v>
      </c>
      <c r="AP1544" s="183" t="s">
        <v>1880</v>
      </c>
      <c r="AQ1544" s="183" t="s">
        <v>2113</v>
      </c>
      <c r="AS1544" s="183" t="s">
        <v>1636</v>
      </c>
      <c r="AT1544" s="183" t="s">
        <v>1817</v>
      </c>
      <c r="AU1544" s="183" t="s">
        <v>1817</v>
      </c>
      <c r="AV1544" s="324">
        <f t="shared" si="47"/>
        <v>-11047698</v>
      </c>
    </row>
    <row r="1545" spans="1:48" x14ac:dyDescent="0.25">
      <c r="A1545" s="319" t="s">
        <v>1867</v>
      </c>
      <c r="B1545" s="319" t="s">
        <v>1838</v>
      </c>
      <c r="C1545" s="319" t="s">
        <v>1868</v>
      </c>
      <c r="D1545" s="319" t="s">
        <v>1893</v>
      </c>
      <c r="E1545" s="320">
        <v>45808</v>
      </c>
      <c r="F1545" s="319" t="s">
        <v>2855</v>
      </c>
      <c r="G1545" s="319" t="s">
        <v>2856</v>
      </c>
      <c r="H1545" s="319" t="s">
        <v>1579</v>
      </c>
      <c r="I1545" s="319" t="s">
        <v>3036</v>
      </c>
      <c r="J1545" s="319" t="s">
        <v>1633</v>
      </c>
      <c r="K1545" s="319" t="s">
        <v>1371</v>
      </c>
      <c r="L1545" s="320">
        <v>45808</v>
      </c>
      <c r="M1545" s="319" t="s">
        <v>2560</v>
      </c>
      <c r="N1545" s="319" t="s">
        <v>1898</v>
      </c>
      <c r="O1545" s="320"/>
      <c r="P1545" s="319" t="s">
        <v>4466</v>
      </c>
      <c r="Q1545" s="319" t="s">
        <v>1534</v>
      </c>
      <c r="R1545" s="322">
        <v>9699684</v>
      </c>
      <c r="S1545" s="319" t="s">
        <v>89</v>
      </c>
      <c r="T1545" s="321">
        <v>584.74</v>
      </c>
      <c r="U1545" s="319" t="s">
        <v>377</v>
      </c>
      <c r="V1545" s="319" t="s">
        <v>4467</v>
      </c>
      <c r="W1545" s="319" t="s">
        <v>1633</v>
      </c>
      <c r="X1545" s="319" t="s">
        <v>1633</v>
      </c>
      <c r="Y1545" s="319" t="s">
        <v>1633</v>
      </c>
      <c r="Z1545" s="319" t="s">
        <v>1633</v>
      </c>
      <c r="AA1545" s="319" t="s">
        <v>1874</v>
      </c>
      <c r="AB1545" s="319" t="s">
        <v>1633</v>
      </c>
      <c r="AC1545" s="320">
        <v>45809</v>
      </c>
      <c r="AD1545" s="319"/>
      <c r="AE1545" s="319"/>
      <c r="AF1545" s="319" t="s">
        <v>1633</v>
      </c>
      <c r="AG1545" s="319" t="s">
        <v>1633</v>
      </c>
      <c r="AH1545" s="319" t="s">
        <v>4468</v>
      </c>
      <c r="AI1545" s="319" t="s">
        <v>4468</v>
      </c>
      <c r="AJ1545" s="325">
        <v>0</v>
      </c>
      <c r="AK1545" s="319" t="s">
        <v>1633</v>
      </c>
      <c r="AL1545" s="319" t="s">
        <v>1633</v>
      </c>
      <c r="AM1545" s="319" t="s">
        <v>1633</v>
      </c>
      <c r="AN1545" s="319" t="s">
        <v>1633</v>
      </c>
      <c r="AO1545" s="319" t="s">
        <v>1633</v>
      </c>
      <c r="AP1545" s="183" t="s">
        <v>1880</v>
      </c>
      <c r="AQ1545" s="183" t="s">
        <v>2113</v>
      </c>
      <c r="AS1545" s="183" t="s">
        <v>1636</v>
      </c>
      <c r="AT1545" s="183" t="s">
        <v>1817</v>
      </c>
      <c r="AU1545" s="183" t="s">
        <v>1817</v>
      </c>
      <c r="AV1545" s="324">
        <f t="shared" si="47"/>
        <v>9699684</v>
      </c>
    </row>
    <row r="1546" spans="1:48" x14ac:dyDescent="0.25">
      <c r="A1546" s="319" t="s">
        <v>1867</v>
      </c>
      <c r="B1546" s="319" t="s">
        <v>1838</v>
      </c>
      <c r="C1546" s="319" t="s">
        <v>1868</v>
      </c>
      <c r="D1546" s="319" t="s">
        <v>1917</v>
      </c>
      <c r="E1546" s="320">
        <v>45808</v>
      </c>
      <c r="F1546" s="319" t="s">
        <v>3037</v>
      </c>
      <c r="G1546" s="319" t="s">
        <v>2413</v>
      </c>
      <c r="H1546" s="319" t="s">
        <v>1583</v>
      </c>
      <c r="I1546" s="319" t="s">
        <v>3038</v>
      </c>
      <c r="J1546" s="319" t="s">
        <v>1633</v>
      </c>
      <c r="K1546" s="319" t="s">
        <v>1584</v>
      </c>
      <c r="L1546" s="320">
        <v>45808</v>
      </c>
      <c r="M1546" s="319" t="s">
        <v>3034</v>
      </c>
      <c r="N1546" s="319" t="s">
        <v>1976</v>
      </c>
      <c r="O1546" s="320"/>
      <c r="P1546" s="319" t="s">
        <v>4466</v>
      </c>
      <c r="Q1546" s="319" t="s">
        <v>1534</v>
      </c>
      <c r="R1546" s="322">
        <v>1401794</v>
      </c>
      <c r="S1546" s="319" t="s">
        <v>89</v>
      </c>
      <c r="T1546" s="321">
        <v>86.24</v>
      </c>
      <c r="U1546" s="319" t="s">
        <v>377</v>
      </c>
      <c r="V1546" s="319" t="s">
        <v>4467</v>
      </c>
      <c r="W1546" s="319" t="s">
        <v>1633</v>
      </c>
      <c r="X1546" s="319" t="s">
        <v>1633</v>
      </c>
      <c r="Y1546" s="319" t="s">
        <v>1633</v>
      </c>
      <c r="Z1546" s="319" t="s">
        <v>1633</v>
      </c>
      <c r="AA1546" s="319" t="s">
        <v>1874</v>
      </c>
      <c r="AB1546" s="319" t="s">
        <v>1633</v>
      </c>
      <c r="AC1546" s="320">
        <v>45812</v>
      </c>
      <c r="AD1546" s="319"/>
      <c r="AE1546" s="319"/>
      <c r="AF1546" s="319" t="s">
        <v>1633</v>
      </c>
      <c r="AG1546" s="319" t="s">
        <v>1633</v>
      </c>
      <c r="AH1546" s="319" t="s">
        <v>4468</v>
      </c>
      <c r="AI1546" s="319" t="s">
        <v>4468</v>
      </c>
      <c r="AJ1546" s="325">
        <v>0</v>
      </c>
      <c r="AK1546" s="319" t="s">
        <v>1633</v>
      </c>
      <c r="AL1546" s="319" t="s">
        <v>1633</v>
      </c>
      <c r="AM1546" s="319" t="s">
        <v>1633</v>
      </c>
      <c r="AN1546" s="319" t="s">
        <v>1633</v>
      </c>
      <c r="AO1546" s="319" t="s">
        <v>1633</v>
      </c>
      <c r="AP1546" s="183" t="s">
        <v>1880</v>
      </c>
      <c r="AQ1546" s="183" t="s">
        <v>2113</v>
      </c>
      <c r="AS1546" s="183" t="s">
        <v>1636</v>
      </c>
      <c r="AT1546" s="183" t="s">
        <v>1817</v>
      </c>
      <c r="AU1546" s="183" t="s">
        <v>1817</v>
      </c>
      <c r="AV1546" s="324">
        <f t="shared" si="47"/>
        <v>1401794</v>
      </c>
    </row>
    <row r="1547" spans="1:48" x14ac:dyDescent="0.25">
      <c r="A1547" s="319" t="s">
        <v>1867</v>
      </c>
      <c r="B1547" s="319" t="s">
        <v>1843</v>
      </c>
      <c r="C1547" s="319" t="s">
        <v>1868</v>
      </c>
      <c r="D1547" s="319" t="s">
        <v>1882</v>
      </c>
      <c r="E1547" s="320">
        <v>45812</v>
      </c>
      <c r="F1547" s="319" t="s">
        <v>3070</v>
      </c>
      <c r="G1547" s="319" t="s">
        <v>1884</v>
      </c>
      <c r="H1547" s="319" t="s">
        <v>1581</v>
      </c>
      <c r="I1547" s="319" t="s">
        <v>3071</v>
      </c>
      <c r="J1547" s="319" t="s">
        <v>1633</v>
      </c>
      <c r="K1547" s="319" t="s">
        <v>1373</v>
      </c>
      <c r="L1547" s="320">
        <v>45812</v>
      </c>
      <c r="M1547" s="319" t="s">
        <v>1886</v>
      </c>
      <c r="N1547" s="319" t="s">
        <v>1948</v>
      </c>
      <c r="O1547" s="320"/>
      <c r="P1547" s="319" t="s">
        <v>4466</v>
      </c>
      <c r="Q1547" s="319" t="s">
        <v>1534</v>
      </c>
      <c r="R1547" s="322">
        <v>5193858</v>
      </c>
      <c r="S1547" s="319" t="s">
        <v>89</v>
      </c>
      <c r="T1547" s="321">
        <v>319.54000000000002</v>
      </c>
      <c r="U1547" s="319" t="s">
        <v>377</v>
      </c>
      <c r="V1547" s="319" t="s">
        <v>4467</v>
      </c>
      <c r="W1547" s="319" t="s">
        <v>1633</v>
      </c>
      <c r="X1547" s="319" t="s">
        <v>1633</v>
      </c>
      <c r="Y1547" s="319" t="s">
        <v>1633</v>
      </c>
      <c r="Z1547" s="319" t="s">
        <v>1633</v>
      </c>
      <c r="AA1547" s="319" t="s">
        <v>1874</v>
      </c>
      <c r="AB1547" s="319" t="s">
        <v>1633</v>
      </c>
      <c r="AC1547" s="320">
        <v>45812</v>
      </c>
      <c r="AD1547" s="319"/>
      <c r="AE1547" s="319"/>
      <c r="AF1547" s="319" t="s">
        <v>1633</v>
      </c>
      <c r="AG1547" s="319" t="s">
        <v>1633</v>
      </c>
      <c r="AH1547" s="319" t="s">
        <v>4468</v>
      </c>
      <c r="AI1547" s="319" t="s">
        <v>4468</v>
      </c>
      <c r="AJ1547" s="325">
        <v>0</v>
      </c>
      <c r="AK1547" s="319" t="s">
        <v>1633</v>
      </c>
      <c r="AL1547" s="319" t="s">
        <v>1633</v>
      </c>
      <c r="AM1547" s="319" t="s">
        <v>1633</v>
      </c>
      <c r="AN1547" s="319" t="s">
        <v>1633</v>
      </c>
      <c r="AO1547" s="319" t="s">
        <v>1633</v>
      </c>
      <c r="AP1547" s="183" t="s">
        <v>1880</v>
      </c>
      <c r="AQ1547" s="183" t="s">
        <v>2113</v>
      </c>
      <c r="AS1547" s="183" t="s">
        <v>1636</v>
      </c>
      <c r="AT1547" s="183" t="s">
        <v>1817</v>
      </c>
      <c r="AU1547" s="183" t="s">
        <v>1817</v>
      </c>
      <c r="AV1547" s="324">
        <f t="shared" si="47"/>
        <v>5193858</v>
      </c>
    </row>
    <row r="1548" spans="1:48" x14ac:dyDescent="0.25">
      <c r="A1548" s="319" t="s">
        <v>1867</v>
      </c>
      <c r="B1548" s="319" t="s">
        <v>1843</v>
      </c>
      <c r="C1548" s="319" t="s">
        <v>1868</v>
      </c>
      <c r="D1548" s="319" t="s">
        <v>1888</v>
      </c>
      <c r="E1548" s="320">
        <v>45813</v>
      </c>
      <c r="F1548" s="319" t="s">
        <v>1633</v>
      </c>
      <c r="G1548" s="319" t="s">
        <v>1633</v>
      </c>
      <c r="H1548" s="319" t="s">
        <v>3240</v>
      </c>
      <c r="I1548" s="319" t="s">
        <v>4589</v>
      </c>
      <c r="J1548" s="319" t="s">
        <v>1633</v>
      </c>
      <c r="K1548" s="319" t="s">
        <v>454</v>
      </c>
      <c r="L1548" s="320">
        <v>45813</v>
      </c>
      <c r="M1548" s="319" t="s">
        <v>3073</v>
      </c>
      <c r="N1548" s="319" t="s">
        <v>4590</v>
      </c>
      <c r="O1548" s="320"/>
      <c r="P1548" s="319" t="s">
        <v>4466</v>
      </c>
      <c r="Q1548" s="319" t="s">
        <v>1534</v>
      </c>
      <c r="R1548" s="322">
        <v>95000</v>
      </c>
      <c r="S1548" s="319" t="s">
        <v>89</v>
      </c>
      <c r="T1548" s="321">
        <v>5.84</v>
      </c>
      <c r="U1548" s="319" t="s">
        <v>377</v>
      </c>
      <c r="V1548" s="319" t="s">
        <v>4467</v>
      </c>
      <c r="W1548" s="319" t="s">
        <v>1633</v>
      </c>
      <c r="X1548" s="319" t="s">
        <v>1633</v>
      </c>
      <c r="Y1548" s="319" t="s">
        <v>1633</v>
      </c>
      <c r="Z1548" s="319" t="s">
        <v>1633</v>
      </c>
      <c r="AA1548" s="319" t="s">
        <v>1874</v>
      </c>
      <c r="AB1548" s="319" t="s">
        <v>1633</v>
      </c>
      <c r="AC1548" s="320">
        <v>45813</v>
      </c>
      <c r="AD1548" s="319"/>
      <c r="AE1548" s="319"/>
      <c r="AF1548" s="319" t="s">
        <v>1633</v>
      </c>
      <c r="AG1548" s="319" t="s">
        <v>4591</v>
      </c>
      <c r="AH1548" s="319" t="s">
        <v>4468</v>
      </c>
      <c r="AI1548" s="319" t="s">
        <v>4468</v>
      </c>
      <c r="AJ1548" s="322">
        <v>1</v>
      </c>
      <c r="AK1548" s="319" t="s">
        <v>1709</v>
      </c>
      <c r="AL1548" s="323" t="s">
        <v>1877</v>
      </c>
      <c r="AM1548" s="319" t="s">
        <v>1633</v>
      </c>
      <c r="AN1548" s="319" t="s">
        <v>1633</v>
      </c>
      <c r="AO1548" s="319" t="s">
        <v>1633</v>
      </c>
      <c r="AP1548" s="183" t="s">
        <v>1880</v>
      </c>
      <c r="AQ1548" s="183" t="s">
        <v>2113</v>
      </c>
      <c r="AS1548" s="183" t="s">
        <v>1641</v>
      </c>
      <c r="AT1548" s="183" t="s">
        <v>1817</v>
      </c>
      <c r="AU1548" s="183" t="s">
        <v>1817</v>
      </c>
      <c r="AV1548" s="324">
        <f t="shared" si="47"/>
        <v>95000</v>
      </c>
    </row>
    <row r="1549" spans="1:48" x14ac:dyDescent="0.25">
      <c r="A1549" s="319" t="s">
        <v>1867</v>
      </c>
      <c r="B1549" s="319" t="s">
        <v>1843</v>
      </c>
      <c r="C1549" s="319" t="s">
        <v>1868</v>
      </c>
      <c r="D1549" s="319" t="s">
        <v>1888</v>
      </c>
      <c r="E1549" s="320">
        <v>45813</v>
      </c>
      <c r="F1549" s="319" t="s">
        <v>1633</v>
      </c>
      <c r="G1549" s="319" t="s">
        <v>1633</v>
      </c>
      <c r="H1549" s="319" t="s">
        <v>3240</v>
      </c>
      <c r="I1549" s="319" t="s">
        <v>4592</v>
      </c>
      <c r="J1549" s="319" t="s">
        <v>1633</v>
      </c>
      <c r="K1549" s="319" t="s">
        <v>454</v>
      </c>
      <c r="L1549" s="320">
        <v>45813</v>
      </c>
      <c r="M1549" s="319" t="s">
        <v>3073</v>
      </c>
      <c r="N1549" s="319" t="s">
        <v>4593</v>
      </c>
      <c r="O1549" s="320"/>
      <c r="P1549" s="319" t="s">
        <v>4466</v>
      </c>
      <c r="Q1549" s="319" t="s">
        <v>1534</v>
      </c>
      <c r="R1549" s="322">
        <v>75000</v>
      </c>
      <c r="S1549" s="319" t="s">
        <v>89</v>
      </c>
      <c r="T1549" s="321">
        <v>4.6100000000000003</v>
      </c>
      <c r="U1549" s="319" t="s">
        <v>377</v>
      </c>
      <c r="V1549" s="319" t="s">
        <v>4467</v>
      </c>
      <c r="W1549" s="319" t="s">
        <v>1633</v>
      </c>
      <c r="X1549" s="319" t="s">
        <v>1633</v>
      </c>
      <c r="Y1549" s="319" t="s">
        <v>1633</v>
      </c>
      <c r="Z1549" s="319" t="s">
        <v>1633</v>
      </c>
      <c r="AA1549" s="319" t="s">
        <v>1874</v>
      </c>
      <c r="AB1549" s="319" t="s">
        <v>1633</v>
      </c>
      <c r="AC1549" s="320">
        <v>45813</v>
      </c>
      <c r="AD1549" s="319"/>
      <c r="AE1549" s="319"/>
      <c r="AF1549" s="319" t="s">
        <v>1633</v>
      </c>
      <c r="AG1549" s="319" t="s">
        <v>4594</v>
      </c>
      <c r="AH1549" s="319" t="s">
        <v>4468</v>
      </c>
      <c r="AI1549" s="319" t="s">
        <v>4468</v>
      </c>
      <c r="AJ1549" s="322">
        <v>1</v>
      </c>
      <c r="AK1549" s="319" t="s">
        <v>1916</v>
      </c>
      <c r="AL1549" s="323" t="s">
        <v>1877</v>
      </c>
      <c r="AM1549" s="319" t="s">
        <v>1633</v>
      </c>
      <c r="AN1549" s="319" t="s">
        <v>1633</v>
      </c>
      <c r="AO1549" s="319" t="s">
        <v>1633</v>
      </c>
      <c r="AP1549" s="183" t="s">
        <v>1880</v>
      </c>
      <c r="AQ1549" s="183" t="s">
        <v>2113</v>
      </c>
      <c r="AS1549" s="183" t="s">
        <v>1641</v>
      </c>
      <c r="AT1549" s="183" t="s">
        <v>1817</v>
      </c>
      <c r="AU1549" s="183" t="s">
        <v>1817</v>
      </c>
      <c r="AV1549" s="324">
        <f t="shared" si="47"/>
        <v>75000</v>
      </c>
    </row>
    <row r="1550" spans="1:48" x14ac:dyDescent="0.25">
      <c r="A1550" s="319" t="s">
        <v>1867</v>
      </c>
      <c r="B1550" s="319" t="s">
        <v>1843</v>
      </c>
      <c r="C1550" s="319" t="s">
        <v>1868</v>
      </c>
      <c r="D1550" s="319" t="s">
        <v>1888</v>
      </c>
      <c r="E1550" s="320">
        <v>45818</v>
      </c>
      <c r="F1550" s="319" t="s">
        <v>1633</v>
      </c>
      <c r="G1550" s="319" t="s">
        <v>1633</v>
      </c>
      <c r="H1550" s="319" t="s">
        <v>3240</v>
      </c>
      <c r="I1550" s="319" t="s">
        <v>4595</v>
      </c>
      <c r="J1550" s="319" t="s">
        <v>1633</v>
      </c>
      <c r="K1550" s="319" t="s">
        <v>454</v>
      </c>
      <c r="L1550" s="320">
        <v>45818</v>
      </c>
      <c r="M1550" s="319" t="s">
        <v>3104</v>
      </c>
      <c r="N1550" s="319" t="s">
        <v>4596</v>
      </c>
      <c r="O1550" s="320"/>
      <c r="P1550" s="319" t="s">
        <v>4466</v>
      </c>
      <c r="Q1550" s="319" t="s">
        <v>1534</v>
      </c>
      <c r="R1550" s="322">
        <v>3946000</v>
      </c>
      <c r="S1550" s="319" t="s">
        <v>89</v>
      </c>
      <c r="T1550" s="321">
        <v>242.77</v>
      </c>
      <c r="U1550" s="319" t="s">
        <v>377</v>
      </c>
      <c r="V1550" s="319" t="s">
        <v>4467</v>
      </c>
      <c r="W1550" s="319" t="s">
        <v>1633</v>
      </c>
      <c r="X1550" s="319" t="s">
        <v>1633</v>
      </c>
      <c r="Y1550" s="319" t="s">
        <v>1633</v>
      </c>
      <c r="Z1550" s="319" t="s">
        <v>1633</v>
      </c>
      <c r="AA1550" s="319" t="s">
        <v>1874</v>
      </c>
      <c r="AB1550" s="319" t="s">
        <v>1633</v>
      </c>
      <c r="AC1550" s="320">
        <v>45818</v>
      </c>
      <c r="AD1550" s="319"/>
      <c r="AE1550" s="319"/>
      <c r="AF1550" s="319" t="s">
        <v>1633</v>
      </c>
      <c r="AG1550" s="319" t="s">
        <v>4597</v>
      </c>
      <c r="AH1550" s="319" t="s">
        <v>4468</v>
      </c>
      <c r="AI1550" s="319" t="s">
        <v>4468</v>
      </c>
      <c r="AJ1550" s="322">
        <v>9</v>
      </c>
      <c r="AK1550" s="319" t="s">
        <v>1709</v>
      </c>
      <c r="AL1550" s="323" t="s">
        <v>1877</v>
      </c>
      <c r="AM1550" s="319" t="s">
        <v>1633</v>
      </c>
      <c r="AN1550" s="319" t="s">
        <v>1633</v>
      </c>
      <c r="AO1550" s="319" t="s">
        <v>1633</v>
      </c>
      <c r="AP1550" s="183" t="s">
        <v>1880</v>
      </c>
      <c r="AQ1550" s="183" t="s">
        <v>2113</v>
      </c>
      <c r="AS1550" s="183" t="s">
        <v>1641</v>
      </c>
      <c r="AT1550" s="183" t="s">
        <v>1817</v>
      </c>
      <c r="AU1550" s="183" t="s">
        <v>1817</v>
      </c>
      <c r="AV1550" s="324">
        <f t="shared" si="47"/>
        <v>3946000</v>
      </c>
    </row>
    <row r="1551" spans="1:48" x14ac:dyDescent="0.25">
      <c r="A1551" s="319" t="s">
        <v>1867</v>
      </c>
      <c r="B1551" s="319" t="s">
        <v>1843</v>
      </c>
      <c r="C1551" s="319" t="s">
        <v>1868</v>
      </c>
      <c r="D1551" s="319" t="s">
        <v>1882</v>
      </c>
      <c r="E1551" s="320">
        <v>45827</v>
      </c>
      <c r="F1551" s="319" t="s">
        <v>3153</v>
      </c>
      <c r="G1551" s="319" t="s">
        <v>1884</v>
      </c>
      <c r="H1551" s="319" t="s">
        <v>1581</v>
      </c>
      <c r="I1551" s="319" t="s">
        <v>3154</v>
      </c>
      <c r="J1551" s="319" t="s">
        <v>1633</v>
      </c>
      <c r="K1551" s="319" t="s">
        <v>1373</v>
      </c>
      <c r="L1551" s="320">
        <v>45827</v>
      </c>
      <c r="M1551" s="319" t="s">
        <v>1886</v>
      </c>
      <c r="N1551" s="319" t="s">
        <v>1887</v>
      </c>
      <c r="O1551" s="320"/>
      <c r="P1551" s="319" t="s">
        <v>4466</v>
      </c>
      <c r="Q1551" s="319" t="s">
        <v>1534</v>
      </c>
      <c r="R1551" s="322">
        <v>10668168</v>
      </c>
      <c r="S1551" s="319" t="s">
        <v>89</v>
      </c>
      <c r="T1551" s="321">
        <v>655.78</v>
      </c>
      <c r="U1551" s="319" t="s">
        <v>377</v>
      </c>
      <c r="V1551" s="319" t="s">
        <v>4467</v>
      </c>
      <c r="W1551" s="319" t="s">
        <v>1633</v>
      </c>
      <c r="X1551" s="319" t="s">
        <v>1633</v>
      </c>
      <c r="Y1551" s="319" t="s">
        <v>1633</v>
      </c>
      <c r="Z1551" s="319" t="s">
        <v>1633</v>
      </c>
      <c r="AA1551" s="319" t="s">
        <v>1874</v>
      </c>
      <c r="AB1551" s="319" t="s">
        <v>1633</v>
      </c>
      <c r="AC1551" s="320">
        <v>45828</v>
      </c>
      <c r="AD1551" s="319"/>
      <c r="AE1551" s="319"/>
      <c r="AF1551" s="319" t="s">
        <v>1633</v>
      </c>
      <c r="AG1551" s="319" t="s">
        <v>1633</v>
      </c>
      <c r="AH1551" s="319" t="s">
        <v>4468</v>
      </c>
      <c r="AI1551" s="319" t="s">
        <v>4468</v>
      </c>
      <c r="AJ1551" s="325">
        <v>0</v>
      </c>
      <c r="AK1551" s="319" t="s">
        <v>1633</v>
      </c>
      <c r="AL1551" s="319" t="s">
        <v>1633</v>
      </c>
      <c r="AM1551" s="319" t="s">
        <v>1633</v>
      </c>
      <c r="AN1551" s="319" t="s">
        <v>1633</v>
      </c>
      <c r="AO1551" s="319" t="s">
        <v>1633</v>
      </c>
      <c r="AP1551" s="183" t="b">
        <v>0</v>
      </c>
      <c r="AQ1551" s="183" t="s">
        <v>2113</v>
      </c>
      <c r="AS1551" s="183" t="s">
        <v>1636</v>
      </c>
      <c r="AT1551" s="183" t="s">
        <v>1817</v>
      </c>
      <c r="AU1551" s="183" t="s">
        <v>1817</v>
      </c>
      <c r="AV1551" s="324">
        <f t="shared" si="47"/>
        <v>10668168</v>
      </c>
    </row>
    <row r="1552" spans="1:48" x14ac:dyDescent="0.25">
      <c r="A1552" s="319" t="s">
        <v>1867</v>
      </c>
      <c r="B1552" s="319" t="s">
        <v>1843</v>
      </c>
      <c r="C1552" s="319" t="s">
        <v>1868</v>
      </c>
      <c r="D1552" s="319" t="s">
        <v>1869</v>
      </c>
      <c r="E1552" s="320">
        <v>45828</v>
      </c>
      <c r="F1552" s="319" t="s">
        <v>4598</v>
      </c>
      <c r="G1552" s="319" t="s">
        <v>1633</v>
      </c>
      <c r="H1552" s="319" t="s">
        <v>3295</v>
      </c>
      <c r="I1552" s="319" t="s">
        <v>4599</v>
      </c>
      <c r="J1552" s="319" t="s">
        <v>1633</v>
      </c>
      <c r="K1552" s="319" t="s">
        <v>1635</v>
      </c>
      <c r="L1552" s="320">
        <v>45828</v>
      </c>
      <c r="M1552" s="319" t="s">
        <v>3157</v>
      </c>
      <c r="N1552" s="319" t="s">
        <v>1633</v>
      </c>
      <c r="O1552" s="320"/>
      <c r="P1552" s="319" t="s">
        <v>4466</v>
      </c>
      <c r="Q1552" s="319" t="s">
        <v>89</v>
      </c>
      <c r="R1552" s="321">
        <v>11.61</v>
      </c>
      <c r="S1552" s="319" t="s">
        <v>89</v>
      </c>
      <c r="T1552" s="321">
        <v>11.61</v>
      </c>
      <c r="U1552" s="319" t="s">
        <v>377</v>
      </c>
      <c r="V1552" s="319" t="s">
        <v>4467</v>
      </c>
      <c r="W1552" s="319" t="s">
        <v>1633</v>
      </c>
      <c r="X1552" s="319" t="s">
        <v>1633</v>
      </c>
      <c r="Y1552" s="319" t="s">
        <v>1633</v>
      </c>
      <c r="Z1552" s="319" t="s">
        <v>1633</v>
      </c>
      <c r="AA1552" s="319" t="s">
        <v>1874</v>
      </c>
      <c r="AB1552" s="319" t="s">
        <v>1633</v>
      </c>
      <c r="AC1552" s="320">
        <v>45828</v>
      </c>
      <c r="AD1552" s="319"/>
      <c r="AE1552" s="319"/>
      <c r="AF1552" s="319" t="s">
        <v>1633</v>
      </c>
      <c r="AG1552" s="319" t="s">
        <v>1633</v>
      </c>
      <c r="AH1552" s="319" t="s">
        <v>4468</v>
      </c>
      <c r="AI1552" s="319" t="s">
        <v>4468</v>
      </c>
      <c r="AJ1552" s="322">
        <v>8</v>
      </c>
      <c r="AK1552" s="319" t="s">
        <v>1980</v>
      </c>
      <c r="AL1552" s="323" t="s">
        <v>1877</v>
      </c>
      <c r="AM1552" s="319" t="s">
        <v>2139</v>
      </c>
      <c r="AN1552" s="319" t="s">
        <v>2140</v>
      </c>
      <c r="AO1552" s="319" t="s">
        <v>1633</v>
      </c>
      <c r="AP1552" s="183" t="s">
        <v>2861</v>
      </c>
      <c r="AQ1552" s="183" t="s">
        <v>2113</v>
      </c>
      <c r="AS1552" s="183" t="s">
        <v>1634</v>
      </c>
      <c r="AT1552" s="183" t="s">
        <v>1817</v>
      </c>
      <c r="AU1552" s="183" t="s">
        <v>1817</v>
      </c>
      <c r="AV1552" s="324">
        <f t="shared" si="47"/>
        <v>191565</v>
      </c>
    </row>
    <row r="1553" spans="1:48" x14ac:dyDescent="0.25">
      <c r="A1553" s="319" t="s">
        <v>1867</v>
      </c>
      <c r="B1553" s="319" t="s">
        <v>1843</v>
      </c>
      <c r="C1553" s="319" t="s">
        <v>1868</v>
      </c>
      <c r="D1553" s="319" t="s">
        <v>1869</v>
      </c>
      <c r="E1553" s="320">
        <v>45828</v>
      </c>
      <c r="F1553" s="319" t="s">
        <v>4573</v>
      </c>
      <c r="G1553" s="319" t="s">
        <v>1633</v>
      </c>
      <c r="H1553" s="319" t="s">
        <v>3295</v>
      </c>
      <c r="I1553" s="319" t="s">
        <v>4599</v>
      </c>
      <c r="J1553" s="319" t="s">
        <v>1633</v>
      </c>
      <c r="K1553" s="319" t="s">
        <v>1635</v>
      </c>
      <c r="L1553" s="320">
        <v>45828</v>
      </c>
      <c r="M1553" s="319" t="s">
        <v>3157</v>
      </c>
      <c r="N1553" s="319" t="s">
        <v>1633</v>
      </c>
      <c r="O1553" s="320"/>
      <c r="P1553" s="319" t="s">
        <v>4466</v>
      </c>
      <c r="Q1553" s="319" t="s">
        <v>89</v>
      </c>
      <c r="R1553" s="321">
        <v>11.63</v>
      </c>
      <c r="S1553" s="319" t="s">
        <v>89</v>
      </c>
      <c r="T1553" s="321">
        <v>11.63</v>
      </c>
      <c r="U1553" s="319" t="s">
        <v>377</v>
      </c>
      <c r="V1553" s="319" t="s">
        <v>4467</v>
      </c>
      <c r="W1553" s="319" t="s">
        <v>1633</v>
      </c>
      <c r="X1553" s="319" t="s">
        <v>1633</v>
      </c>
      <c r="Y1553" s="319" t="s">
        <v>1633</v>
      </c>
      <c r="Z1553" s="319" t="s">
        <v>1633</v>
      </c>
      <c r="AA1553" s="319" t="s">
        <v>1874</v>
      </c>
      <c r="AB1553" s="319" t="s">
        <v>1633</v>
      </c>
      <c r="AC1553" s="320">
        <v>45828</v>
      </c>
      <c r="AD1553" s="319"/>
      <c r="AE1553" s="319"/>
      <c r="AF1553" s="319" t="s">
        <v>1633</v>
      </c>
      <c r="AG1553" s="319" t="s">
        <v>1633</v>
      </c>
      <c r="AH1553" s="319" t="s">
        <v>4468</v>
      </c>
      <c r="AI1553" s="319" t="s">
        <v>4468</v>
      </c>
      <c r="AJ1553" s="322">
        <v>8</v>
      </c>
      <c r="AK1553" s="319" t="s">
        <v>1980</v>
      </c>
      <c r="AL1553" s="323" t="s">
        <v>1877</v>
      </c>
      <c r="AM1553" s="319" t="s">
        <v>4000</v>
      </c>
      <c r="AN1553" s="319" t="s">
        <v>4001</v>
      </c>
      <c r="AO1553" s="319" t="s">
        <v>1633</v>
      </c>
      <c r="AP1553" s="183" t="s">
        <v>2861</v>
      </c>
      <c r="AQ1553" s="183" t="s">
        <v>2113</v>
      </c>
      <c r="AS1553" s="183" t="s">
        <v>1634</v>
      </c>
      <c r="AT1553" s="183" t="s">
        <v>1817</v>
      </c>
      <c r="AU1553" s="183" t="s">
        <v>1817</v>
      </c>
      <c r="AV1553" s="324">
        <f t="shared" si="47"/>
        <v>191895</v>
      </c>
    </row>
    <row r="1554" spans="1:48" x14ac:dyDescent="0.25">
      <c r="A1554" s="319" t="s">
        <v>1867</v>
      </c>
      <c r="B1554" s="319" t="s">
        <v>1843</v>
      </c>
      <c r="C1554" s="319" t="s">
        <v>1868</v>
      </c>
      <c r="D1554" s="319" t="s">
        <v>1869</v>
      </c>
      <c r="E1554" s="320">
        <v>45828</v>
      </c>
      <c r="F1554" s="319" t="s">
        <v>4600</v>
      </c>
      <c r="G1554" s="319" t="s">
        <v>1633</v>
      </c>
      <c r="H1554" s="319" t="s">
        <v>3295</v>
      </c>
      <c r="I1554" s="319" t="s">
        <v>4599</v>
      </c>
      <c r="J1554" s="319" t="s">
        <v>1633</v>
      </c>
      <c r="K1554" s="319" t="s">
        <v>1635</v>
      </c>
      <c r="L1554" s="320">
        <v>45828</v>
      </c>
      <c r="M1554" s="319" t="s">
        <v>3157</v>
      </c>
      <c r="N1554" s="319" t="s">
        <v>1633</v>
      </c>
      <c r="O1554" s="320"/>
      <c r="P1554" s="319" t="s">
        <v>4466</v>
      </c>
      <c r="Q1554" s="319" t="s">
        <v>89</v>
      </c>
      <c r="R1554" s="321">
        <v>3.87</v>
      </c>
      <c r="S1554" s="319" t="s">
        <v>89</v>
      </c>
      <c r="T1554" s="321">
        <v>3.87</v>
      </c>
      <c r="U1554" s="319" t="s">
        <v>377</v>
      </c>
      <c r="V1554" s="319" t="s">
        <v>4467</v>
      </c>
      <c r="W1554" s="319" t="s">
        <v>1633</v>
      </c>
      <c r="X1554" s="319" t="s">
        <v>1633</v>
      </c>
      <c r="Y1554" s="319" t="s">
        <v>1633</v>
      </c>
      <c r="Z1554" s="319" t="s">
        <v>1633</v>
      </c>
      <c r="AA1554" s="319" t="s">
        <v>1874</v>
      </c>
      <c r="AB1554" s="319" t="s">
        <v>1633</v>
      </c>
      <c r="AC1554" s="320">
        <v>45828</v>
      </c>
      <c r="AD1554" s="319"/>
      <c r="AE1554" s="319"/>
      <c r="AF1554" s="319" t="s">
        <v>1633</v>
      </c>
      <c r="AG1554" s="319" t="s">
        <v>1633</v>
      </c>
      <c r="AH1554" s="319" t="s">
        <v>4468</v>
      </c>
      <c r="AI1554" s="319" t="s">
        <v>4468</v>
      </c>
      <c r="AJ1554" s="322">
        <v>10</v>
      </c>
      <c r="AK1554" s="319" t="s">
        <v>1709</v>
      </c>
      <c r="AL1554" s="323" t="s">
        <v>1877</v>
      </c>
      <c r="AM1554" s="319" t="s">
        <v>2144</v>
      </c>
      <c r="AN1554" s="319" t="s">
        <v>2145</v>
      </c>
      <c r="AO1554" s="319" t="s">
        <v>1633</v>
      </c>
      <c r="AP1554" s="183" t="s">
        <v>2861</v>
      </c>
      <c r="AQ1554" s="183" t="s">
        <v>2113</v>
      </c>
      <c r="AS1554" s="183" t="s">
        <v>1634</v>
      </c>
      <c r="AT1554" s="183" t="s">
        <v>1817</v>
      </c>
      <c r="AU1554" s="183" t="s">
        <v>1817</v>
      </c>
      <c r="AV1554" s="324">
        <f t="shared" si="47"/>
        <v>63855</v>
      </c>
    </row>
    <row r="1555" spans="1:48" x14ac:dyDescent="0.25">
      <c r="A1555" s="319" t="s">
        <v>1867</v>
      </c>
      <c r="B1555" s="319" t="s">
        <v>1843</v>
      </c>
      <c r="C1555" s="319" t="s">
        <v>1868</v>
      </c>
      <c r="D1555" s="319" t="s">
        <v>1888</v>
      </c>
      <c r="E1555" s="320">
        <v>45828</v>
      </c>
      <c r="F1555" s="319" t="s">
        <v>4601</v>
      </c>
      <c r="G1555" s="319" t="s">
        <v>1633</v>
      </c>
      <c r="H1555" s="319" t="s">
        <v>3259</v>
      </c>
      <c r="I1555" s="319" t="s">
        <v>3156</v>
      </c>
      <c r="J1555" s="319" t="s">
        <v>1633</v>
      </c>
      <c r="K1555" s="319" t="s">
        <v>448</v>
      </c>
      <c r="L1555" s="320">
        <v>45828</v>
      </c>
      <c r="M1555" s="319" t="s">
        <v>3157</v>
      </c>
      <c r="N1555" s="319" t="s">
        <v>3158</v>
      </c>
      <c r="O1555" s="320"/>
      <c r="P1555" s="319" t="s">
        <v>4466</v>
      </c>
      <c r="Q1555" s="319" t="s">
        <v>1534</v>
      </c>
      <c r="R1555" s="322">
        <v>1875726</v>
      </c>
      <c r="S1555" s="319" t="s">
        <v>89</v>
      </c>
      <c r="T1555" s="321">
        <v>115.3</v>
      </c>
      <c r="U1555" s="319" t="s">
        <v>377</v>
      </c>
      <c r="V1555" s="319" t="s">
        <v>4467</v>
      </c>
      <c r="W1555" s="319" t="s">
        <v>1633</v>
      </c>
      <c r="X1555" s="319" t="s">
        <v>1633</v>
      </c>
      <c r="Y1555" s="319" t="s">
        <v>1633</v>
      </c>
      <c r="Z1555" s="319" t="s">
        <v>1633</v>
      </c>
      <c r="AA1555" s="319" t="s">
        <v>1874</v>
      </c>
      <c r="AB1555" s="319" t="s">
        <v>1633</v>
      </c>
      <c r="AC1555" s="320">
        <v>45828</v>
      </c>
      <c r="AD1555" s="319"/>
      <c r="AE1555" s="319"/>
      <c r="AF1555" s="319" t="s">
        <v>1633</v>
      </c>
      <c r="AG1555" s="319" t="s">
        <v>3159</v>
      </c>
      <c r="AH1555" s="319" t="s">
        <v>4468</v>
      </c>
      <c r="AI1555" s="319" t="s">
        <v>4468</v>
      </c>
      <c r="AJ1555" s="322">
        <v>1</v>
      </c>
      <c r="AK1555" s="319" t="s">
        <v>2398</v>
      </c>
      <c r="AL1555" s="323" t="s">
        <v>1877</v>
      </c>
      <c r="AM1555" s="319" t="s">
        <v>1633</v>
      </c>
      <c r="AN1555" s="319" t="s">
        <v>1633</v>
      </c>
      <c r="AO1555" s="319" t="s">
        <v>1633</v>
      </c>
      <c r="AP1555" s="183" t="s">
        <v>1880</v>
      </c>
      <c r="AQ1555" s="183" t="s">
        <v>2113</v>
      </c>
      <c r="AS1555" s="183" t="s">
        <v>448</v>
      </c>
      <c r="AT1555" s="183" t="s">
        <v>1817</v>
      </c>
      <c r="AU1555" s="183" t="s">
        <v>1817</v>
      </c>
      <c r="AV1555" s="324">
        <f t="shared" si="47"/>
        <v>1875726</v>
      </c>
    </row>
    <row r="1556" spans="1:48" x14ac:dyDescent="0.25">
      <c r="A1556" s="319" t="s">
        <v>1867</v>
      </c>
      <c r="B1556" s="319" t="s">
        <v>1843</v>
      </c>
      <c r="C1556" s="319" t="s">
        <v>1868</v>
      </c>
      <c r="D1556" s="319" t="s">
        <v>1888</v>
      </c>
      <c r="E1556" s="320">
        <v>45828</v>
      </c>
      <c r="F1556" s="319" t="s">
        <v>4602</v>
      </c>
      <c r="G1556" s="319" t="s">
        <v>1633</v>
      </c>
      <c r="H1556" s="319" t="s">
        <v>3259</v>
      </c>
      <c r="I1556" s="319" t="s">
        <v>3479</v>
      </c>
      <c r="J1556" s="319" t="s">
        <v>1633</v>
      </c>
      <c r="K1556" s="319" t="s">
        <v>448</v>
      </c>
      <c r="L1556" s="320">
        <v>45828</v>
      </c>
      <c r="M1556" s="319" t="s">
        <v>3157</v>
      </c>
      <c r="N1556" s="319" t="s">
        <v>3158</v>
      </c>
      <c r="O1556" s="320"/>
      <c r="P1556" s="319" t="s">
        <v>4466</v>
      </c>
      <c r="Q1556" s="319" t="s">
        <v>1534</v>
      </c>
      <c r="R1556" s="322">
        <v>56272</v>
      </c>
      <c r="S1556" s="319" t="s">
        <v>89</v>
      </c>
      <c r="T1556" s="321">
        <v>3.46</v>
      </c>
      <c r="U1556" s="319" t="s">
        <v>377</v>
      </c>
      <c r="V1556" s="319" t="s">
        <v>4467</v>
      </c>
      <c r="W1556" s="319" t="s">
        <v>1633</v>
      </c>
      <c r="X1556" s="319" t="s">
        <v>1633</v>
      </c>
      <c r="Y1556" s="319" t="s">
        <v>1633</v>
      </c>
      <c r="Z1556" s="319" t="s">
        <v>1633</v>
      </c>
      <c r="AA1556" s="319" t="s">
        <v>1874</v>
      </c>
      <c r="AB1556" s="319" t="s">
        <v>1633</v>
      </c>
      <c r="AC1556" s="320">
        <v>45828</v>
      </c>
      <c r="AD1556" s="319"/>
      <c r="AE1556" s="319"/>
      <c r="AF1556" s="319" t="s">
        <v>1633</v>
      </c>
      <c r="AG1556" s="319" t="s">
        <v>3159</v>
      </c>
      <c r="AH1556" s="319" t="s">
        <v>4468</v>
      </c>
      <c r="AI1556" s="319" t="s">
        <v>4468</v>
      </c>
      <c r="AJ1556" s="322">
        <v>1</v>
      </c>
      <c r="AK1556" s="319" t="s">
        <v>2398</v>
      </c>
      <c r="AL1556" s="323" t="s">
        <v>1877</v>
      </c>
      <c r="AM1556" s="319" t="s">
        <v>1633</v>
      </c>
      <c r="AN1556" s="319" t="s">
        <v>1633</v>
      </c>
      <c r="AO1556" s="319" t="s">
        <v>1633</v>
      </c>
      <c r="AP1556" s="183" t="s">
        <v>1880</v>
      </c>
      <c r="AQ1556" s="183" t="s">
        <v>2113</v>
      </c>
      <c r="AS1556" s="183" t="s">
        <v>448</v>
      </c>
      <c r="AT1556" s="183" t="s">
        <v>1817</v>
      </c>
      <c r="AU1556" s="183" t="s">
        <v>1817</v>
      </c>
      <c r="AV1556" s="324">
        <f t="shared" si="47"/>
        <v>56272</v>
      </c>
    </row>
    <row r="1557" spans="1:48" x14ac:dyDescent="0.25">
      <c r="A1557" s="319" t="s">
        <v>1867</v>
      </c>
      <c r="B1557" s="319" t="s">
        <v>1843</v>
      </c>
      <c r="C1557" s="319" t="s">
        <v>1868</v>
      </c>
      <c r="D1557" s="319" t="s">
        <v>1869</v>
      </c>
      <c r="E1557" s="320">
        <v>45832</v>
      </c>
      <c r="F1557" s="319" t="s">
        <v>4603</v>
      </c>
      <c r="G1557" s="319" t="s">
        <v>1633</v>
      </c>
      <c r="H1557" s="319" t="s">
        <v>3295</v>
      </c>
      <c r="I1557" s="319" t="s">
        <v>4604</v>
      </c>
      <c r="J1557" s="319" t="s">
        <v>1633</v>
      </c>
      <c r="K1557" s="319" t="s">
        <v>1635</v>
      </c>
      <c r="L1557" s="320">
        <v>45832</v>
      </c>
      <c r="M1557" s="319" t="s">
        <v>3195</v>
      </c>
      <c r="N1557" s="319" t="s">
        <v>1633</v>
      </c>
      <c r="O1557" s="320"/>
      <c r="P1557" s="319" t="s">
        <v>4466</v>
      </c>
      <c r="Q1557" s="319" t="s">
        <v>89</v>
      </c>
      <c r="R1557" s="321">
        <v>3.38</v>
      </c>
      <c r="S1557" s="319" t="s">
        <v>89</v>
      </c>
      <c r="T1557" s="321">
        <v>3.38</v>
      </c>
      <c r="U1557" s="319" t="s">
        <v>377</v>
      </c>
      <c r="V1557" s="319" t="s">
        <v>4467</v>
      </c>
      <c r="W1557" s="319" t="s">
        <v>1633</v>
      </c>
      <c r="X1557" s="319" t="s">
        <v>1633</v>
      </c>
      <c r="Y1557" s="319" t="s">
        <v>1633</v>
      </c>
      <c r="Z1557" s="319" t="s">
        <v>1633</v>
      </c>
      <c r="AA1557" s="319" t="s">
        <v>1874</v>
      </c>
      <c r="AB1557" s="319" t="s">
        <v>1633</v>
      </c>
      <c r="AC1557" s="320">
        <v>45832</v>
      </c>
      <c r="AD1557" s="319"/>
      <c r="AE1557" s="319"/>
      <c r="AF1557" s="319" t="s">
        <v>1633</v>
      </c>
      <c r="AG1557" s="319" t="s">
        <v>1633</v>
      </c>
      <c r="AH1557" s="319" t="s">
        <v>4468</v>
      </c>
      <c r="AI1557" s="319" t="s">
        <v>4468</v>
      </c>
      <c r="AJ1557" s="322">
        <v>2</v>
      </c>
      <c r="AK1557" s="319" t="s">
        <v>1709</v>
      </c>
      <c r="AL1557" s="323" t="s">
        <v>1877</v>
      </c>
      <c r="AM1557" s="319" t="s">
        <v>4605</v>
      </c>
      <c r="AN1557" s="319" t="s">
        <v>4606</v>
      </c>
      <c r="AO1557" s="319" t="s">
        <v>1633</v>
      </c>
      <c r="AP1557" s="183" t="s">
        <v>2861</v>
      </c>
      <c r="AQ1557" s="183" t="s">
        <v>2113</v>
      </c>
      <c r="AS1557" s="183" t="s">
        <v>1634</v>
      </c>
      <c r="AT1557" s="183" t="s">
        <v>1817</v>
      </c>
      <c r="AU1557" s="183" t="s">
        <v>1817</v>
      </c>
      <c r="AV1557" s="324">
        <f t="shared" si="47"/>
        <v>55770</v>
      </c>
    </row>
    <row r="1558" spans="1:48" x14ac:dyDescent="0.25">
      <c r="A1558" s="319" t="s">
        <v>1867</v>
      </c>
      <c r="B1558" s="319" t="s">
        <v>1843</v>
      </c>
      <c r="C1558" s="319" t="s">
        <v>1868</v>
      </c>
      <c r="D1558" s="319" t="s">
        <v>1882</v>
      </c>
      <c r="E1558" s="320">
        <v>45832</v>
      </c>
      <c r="F1558" s="319" t="s">
        <v>3213</v>
      </c>
      <c r="G1558" s="319" t="s">
        <v>1884</v>
      </c>
      <c r="H1558" s="319" t="s">
        <v>1578</v>
      </c>
      <c r="I1558" s="319" t="s">
        <v>3214</v>
      </c>
      <c r="J1558" s="319" t="s">
        <v>1633</v>
      </c>
      <c r="K1558" s="319" t="s">
        <v>1370</v>
      </c>
      <c r="L1558" s="320">
        <v>45832</v>
      </c>
      <c r="M1558" s="319" t="s">
        <v>1886</v>
      </c>
      <c r="N1558" s="319" t="s">
        <v>2075</v>
      </c>
      <c r="O1558" s="320"/>
      <c r="P1558" s="319" t="s">
        <v>4466</v>
      </c>
      <c r="Q1558" s="319" t="s">
        <v>1534</v>
      </c>
      <c r="R1558" s="322">
        <v>18255170</v>
      </c>
      <c r="S1558" s="319" t="s">
        <v>89</v>
      </c>
      <c r="T1558" s="321">
        <v>1122.1500000000001</v>
      </c>
      <c r="U1558" s="319" t="s">
        <v>377</v>
      </c>
      <c r="V1558" s="319" t="s">
        <v>4467</v>
      </c>
      <c r="W1558" s="319" t="s">
        <v>1633</v>
      </c>
      <c r="X1558" s="319" t="s">
        <v>1633</v>
      </c>
      <c r="Y1558" s="319" t="s">
        <v>1633</v>
      </c>
      <c r="Z1558" s="319" t="s">
        <v>1633</v>
      </c>
      <c r="AA1558" s="319" t="s">
        <v>1874</v>
      </c>
      <c r="AB1558" s="319" t="s">
        <v>1633</v>
      </c>
      <c r="AC1558" s="320">
        <v>45833</v>
      </c>
      <c r="AD1558" s="319"/>
      <c r="AE1558" s="319"/>
      <c r="AF1558" s="319" t="s">
        <v>1633</v>
      </c>
      <c r="AG1558" s="319" t="s">
        <v>1633</v>
      </c>
      <c r="AH1558" s="319" t="s">
        <v>4468</v>
      </c>
      <c r="AI1558" s="319" t="s">
        <v>4468</v>
      </c>
      <c r="AJ1558" s="325">
        <v>0</v>
      </c>
      <c r="AK1558" s="319" t="s">
        <v>1633</v>
      </c>
      <c r="AL1558" s="319" t="s">
        <v>1633</v>
      </c>
      <c r="AM1558" s="319" t="s">
        <v>1633</v>
      </c>
      <c r="AN1558" s="319" t="s">
        <v>1633</v>
      </c>
      <c r="AO1558" s="319" t="s">
        <v>1633</v>
      </c>
      <c r="AP1558" s="183" t="s">
        <v>1880</v>
      </c>
      <c r="AQ1558" s="183" t="s">
        <v>2113</v>
      </c>
      <c r="AS1558" s="183" t="s">
        <v>1640</v>
      </c>
      <c r="AT1558" s="183" t="s">
        <v>1817</v>
      </c>
      <c r="AU1558" s="183" t="s">
        <v>1817</v>
      </c>
      <c r="AV1558" s="324">
        <f t="shared" si="47"/>
        <v>18255170</v>
      </c>
    </row>
    <row r="1559" spans="1:48" x14ac:dyDescent="0.25">
      <c r="A1559" s="319" t="s">
        <v>1867</v>
      </c>
      <c r="B1559" s="319" t="s">
        <v>1843</v>
      </c>
      <c r="C1559" s="319" t="s">
        <v>1868</v>
      </c>
      <c r="D1559" s="319" t="s">
        <v>1882</v>
      </c>
      <c r="E1559" s="320">
        <v>45832</v>
      </c>
      <c r="F1559" s="319" t="s">
        <v>3213</v>
      </c>
      <c r="G1559" s="319" t="s">
        <v>1884</v>
      </c>
      <c r="H1559" s="319" t="s">
        <v>1580</v>
      </c>
      <c r="I1559" s="319" t="s">
        <v>3214</v>
      </c>
      <c r="J1559" s="319" t="s">
        <v>1633</v>
      </c>
      <c r="K1559" s="319" t="s">
        <v>1372</v>
      </c>
      <c r="L1559" s="320">
        <v>45832</v>
      </c>
      <c r="M1559" s="319" t="s">
        <v>1886</v>
      </c>
      <c r="N1559" s="319" t="s">
        <v>2075</v>
      </c>
      <c r="O1559" s="320"/>
      <c r="P1559" s="319" t="s">
        <v>4466</v>
      </c>
      <c r="Q1559" s="319" t="s">
        <v>1534</v>
      </c>
      <c r="R1559" s="322">
        <v>3337888</v>
      </c>
      <c r="S1559" s="319" t="s">
        <v>89</v>
      </c>
      <c r="T1559" s="321">
        <v>205.18</v>
      </c>
      <c r="U1559" s="319" t="s">
        <v>377</v>
      </c>
      <c r="V1559" s="319" t="s">
        <v>4467</v>
      </c>
      <c r="W1559" s="319" t="s">
        <v>1633</v>
      </c>
      <c r="X1559" s="319" t="s">
        <v>1633</v>
      </c>
      <c r="Y1559" s="319" t="s">
        <v>1633</v>
      </c>
      <c r="Z1559" s="319" t="s">
        <v>1633</v>
      </c>
      <c r="AA1559" s="319" t="s">
        <v>1874</v>
      </c>
      <c r="AB1559" s="319" t="s">
        <v>1633</v>
      </c>
      <c r="AC1559" s="320">
        <v>45833</v>
      </c>
      <c r="AD1559" s="319"/>
      <c r="AE1559" s="319"/>
      <c r="AF1559" s="319" t="s">
        <v>1633</v>
      </c>
      <c r="AG1559" s="319" t="s">
        <v>1633</v>
      </c>
      <c r="AH1559" s="319" t="s">
        <v>4468</v>
      </c>
      <c r="AI1559" s="319" t="s">
        <v>4468</v>
      </c>
      <c r="AJ1559" s="325">
        <v>0</v>
      </c>
      <c r="AK1559" s="319" t="s">
        <v>1633</v>
      </c>
      <c r="AL1559" s="319" t="s">
        <v>1633</v>
      </c>
      <c r="AM1559" s="319" t="s">
        <v>1633</v>
      </c>
      <c r="AN1559" s="319" t="s">
        <v>1633</v>
      </c>
      <c r="AO1559" s="319" t="s">
        <v>1633</v>
      </c>
      <c r="AP1559" s="183" t="s">
        <v>1880</v>
      </c>
      <c r="AQ1559" s="183" t="s">
        <v>2113</v>
      </c>
      <c r="AS1559" s="183" t="s">
        <v>1636</v>
      </c>
      <c r="AT1559" s="183" t="s">
        <v>1817</v>
      </c>
      <c r="AU1559" s="183" t="s">
        <v>1817</v>
      </c>
      <c r="AV1559" s="324">
        <f t="shared" si="47"/>
        <v>3337888</v>
      </c>
    </row>
    <row r="1560" spans="1:48" x14ac:dyDescent="0.25">
      <c r="A1560" s="319" t="s">
        <v>1867</v>
      </c>
      <c r="B1560" s="319" t="s">
        <v>1843</v>
      </c>
      <c r="C1560" s="319" t="s">
        <v>1868</v>
      </c>
      <c r="D1560" s="319" t="s">
        <v>1882</v>
      </c>
      <c r="E1560" s="320">
        <v>45832</v>
      </c>
      <c r="F1560" s="319" t="s">
        <v>3213</v>
      </c>
      <c r="G1560" s="319" t="s">
        <v>1884</v>
      </c>
      <c r="H1560" s="319" t="s">
        <v>1577</v>
      </c>
      <c r="I1560" s="319" t="s">
        <v>3214</v>
      </c>
      <c r="J1560" s="319" t="s">
        <v>1633</v>
      </c>
      <c r="K1560" s="319" t="s">
        <v>1369</v>
      </c>
      <c r="L1560" s="320">
        <v>45832</v>
      </c>
      <c r="M1560" s="319" t="s">
        <v>1886</v>
      </c>
      <c r="N1560" s="319" t="s">
        <v>2075</v>
      </c>
      <c r="O1560" s="320"/>
      <c r="P1560" s="319" t="s">
        <v>4466</v>
      </c>
      <c r="Q1560" s="319" t="s">
        <v>1534</v>
      </c>
      <c r="R1560" s="322">
        <v>100081207</v>
      </c>
      <c r="S1560" s="319" t="s">
        <v>89</v>
      </c>
      <c r="T1560" s="321">
        <v>6152.03</v>
      </c>
      <c r="U1560" s="319" t="s">
        <v>377</v>
      </c>
      <c r="V1560" s="319" t="s">
        <v>4467</v>
      </c>
      <c r="W1560" s="319" t="s">
        <v>1633</v>
      </c>
      <c r="X1560" s="319" t="s">
        <v>1633</v>
      </c>
      <c r="Y1560" s="319" t="s">
        <v>1633</v>
      </c>
      <c r="Z1560" s="319" t="s">
        <v>1633</v>
      </c>
      <c r="AA1560" s="319" t="s">
        <v>1874</v>
      </c>
      <c r="AB1560" s="319" t="s">
        <v>1633</v>
      </c>
      <c r="AC1560" s="320">
        <v>45833</v>
      </c>
      <c r="AD1560" s="319"/>
      <c r="AE1560" s="319"/>
      <c r="AF1560" s="319" t="s">
        <v>1633</v>
      </c>
      <c r="AG1560" s="319" t="s">
        <v>1633</v>
      </c>
      <c r="AH1560" s="319" t="s">
        <v>4468</v>
      </c>
      <c r="AI1560" s="319" t="s">
        <v>4468</v>
      </c>
      <c r="AJ1560" s="325">
        <v>0</v>
      </c>
      <c r="AK1560" s="319" t="s">
        <v>1633</v>
      </c>
      <c r="AL1560" s="319" t="s">
        <v>1633</v>
      </c>
      <c r="AM1560" s="319" t="s">
        <v>1633</v>
      </c>
      <c r="AN1560" s="319" t="s">
        <v>1633</v>
      </c>
      <c r="AO1560" s="319" t="s">
        <v>1633</v>
      </c>
      <c r="AP1560" s="183" t="s">
        <v>1880</v>
      </c>
      <c r="AQ1560" s="183" t="s">
        <v>2113</v>
      </c>
      <c r="AS1560" s="183" t="s">
        <v>1636</v>
      </c>
      <c r="AT1560" s="183" t="s">
        <v>1817</v>
      </c>
      <c r="AU1560" s="183" t="s">
        <v>1817</v>
      </c>
      <c r="AV1560" s="324">
        <f t="shared" si="47"/>
        <v>100081207</v>
      </c>
    </row>
    <row r="1561" spans="1:48" x14ac:dyDescent="0.25">
      <c r="A1561" s="319" t="s">
        <v>1867</v>
      </c>
      <c r="B1561" s="319" t="s">
        <v>1843</v>
      </c>
      <c r="C1561" s="319" t="s">
        <v>1868</v>
      </c>
      <c r="D1561" s="319" t="s">
        <v>1882</v>
      </c>
      <c r="E1561" s="320">
        <v>45832</v>
      </c>
      <c r="F1561" s="319" t="s">
        <v>3213</v>
      </c>
      <c r="G1561" s="319" t="s">
        <v>1884</v>
      </c>
      <c r="H1561" s="319" t="s">
        <v>1582</v>
      </c>
      <c r="I1561" s="319" t="s">
        <v>3214</v>
      </c>
      <c r="J1561" s="319" t="s">
        <v>1633</v>
      </c>
      <c r="K1561" s="319" t="s">
        <v>1374</v>
      </c>
      <c r="L1561" s="320">
        <v>45832</v>
      </c>
      <c r="M1561" s="319" t="s">
        <v>1886</v>
      </c>
      <c r="N1561" s="319" t="s">
        <v>2075</v>
      </c>
      <c r="O1561" s="320"/>
      <c r="P1561" s="319" t="s">
        <v>4466</v>
      </c>
      <c r="Q1561" s="319" t="s">
        <v>1534</v>
      </c>
      <c r="R1561" s="322">
        <v>6346126</v>
      </c>
      <c r="S1561" s="319" t="s">
        <v>89</v>
      </c>
      <c r="T1561" s="321">
        <v>390.1</v>
      </c>
      <c r="U1561" s="319" t="s">
        <v>377</v>
      </c>
      <c r="V1561" s="319" t="s">
        <v>4467</v>
      </c>
      <c r="W1561" s="319" t="s">
        <v>1633</v>
      </c>
      <c r="X1561" s="319" t="s">
        <v>1633</v>
      </c>
      <c r="Y1561" s="319" t="s">
        <v>1633</v>
      </c>
      <c r="Z1561" s="319" t="s">
        <v>1633</v>
      </c>
      <c r="AA1561" s="319" t="s">
        <v>1874</v>
      </c>
      <c r="AB1561" s="319" t="s">
        <v>1633</v>
      </c>
      <c r="AC1561" s="320">
        <v>45833</v>
      </c>
      <c r="AD1561" s="319"/>
      <c r="AE1561" s="319"/>
      <c r="AF1561" s="319" t="s">
        <v>1633</v>
      </c>
      <c r="AG1561" s="319" t="s">
        <v>1633</v>
      </c>
      <c r="AH1561" s="319" t="s">
        <v>4468</v>
      </c>
      <c r="AI1561" s="319" t="s">
        <v>4468</v>
      </c>
      <c r="AJ1561" s="325">
        <v>0</v>
      </c>
      <c r="AK1561" s="319" t="s">
        <v>1633</v>
      </c>
      <c r="AL1561" s="319" t="s">
        <v>1633</v>
      </c>
      <c r="AM1561" s="319" t="s">
        <v>1633</v>
      </c>
      <c r="AN1561" s="319" t="s">
        <v>1633</v>
      </c>
      <c r="AO1561" s="319" t="s">
        <v>1633</v>
      </c>
      <c r="AP1561" s="183" t="s">
        <v>1880</v>
      </c>
      <c r="AQ1561" s="183" t="s">
        <v>2113</v>
      </c>
      <c r="AS1561" s="183" t="s">
        <v>1640</v>
      </c>
      <c r="AT1561" s="183" t="s">
        <v>1817</v>
      </c>
      <c r="AU1561" s="183" t="s">
        <v>1817</v>
      </c>
      <c r="AV1561" s="324">
        <f t="shared" si="47"/>
        <v>6346126</v>
      </c>
    </row>
    <row r="1562" spans="1:48" x14ac:dyDescent="0.25">
      <c r="A1562" s="319" t="s">
        <v>1867</v>
      </c>
      <c r="B1562" s="319" t="s">
        <v>1843</v>
      </c>
      <c r="C1562" s="319" t="s">
        <v>1868</v>
      </c>
      <c r="D1562" s="319" t="s">
        <v>1888</v>
      </c>
      <c r="E1562" s="320">
        <v>45833</v>
      </c>
      <c r="F1562" s="319" t="s">
        <v>1633</v>
      </c>
      <c r="G1562" s="319" t="s">
        <v>1633</v>
      </c>
      <c r="H1562" s="319" t="s">
        <v>3240</v>
      </c>
      <c r="I1562" s="319" t="s">
        <v>4607</v>
      </c>
      <c r="J1562" s="319" t="s">
        <v>1633</v>
      </c>
      <c r="K1562" s="319" t="s">
        <v>454</v>
      </c>
      <c r="L1562" s="320">
        <v>45833</v>
      </c>
      <c r="M1562" s="319" t="s">
        <v>3208</v>
      </c>
      <c r="N1562" s="319" t="s">
        <v>4608</v>
      </c>
      <c r="O1562" s="320"/>
      <c r="P1562" s="319" t="s">
        <v>4466</v>
      </c>
      <c r="Q1562" s="319" t="s">
        <v>1534</v>
      </c>
      <c r="R1562" s="322">
        <v>209000</v>
      </c>
      <c r="S1562" s="319" t="s">
        <v>89</v>
      </c>
      <c r="T1562" s="321">
        <v>12.8</v>
      </c>
      <c r="U1562" s="319" t="s">
        <v>377</v>
      </c>
      <c r="V1562" s="319" t="s">
        <v>4467</v>
      </c>
      <c r="W1562" s="319" t="s">
        <v>1633</v>
      </c>
      <c r="X1562" s="319" t="s">
        <v>1633</v>
      </c>
      <c r="Y1562" s="319" t="s">
        <v>1633</v>
      </c>
      <c r="Z1562" s="319" t="s">
        <v>1633</v>
      </c>
      <c r="AA1562" s="319" t="s">
        <v>1874</v>
      </c>
      <c r="AB1562" s="319" t="s">
        <v>1633</v>
      </c>
      <c r="AC1562" s="320">
        <v>45833</v>
      </c>
      <c r="AD1562" s="319"/>
      <c r="AE1562" s="319"/>
      <c r="AF1562" s="319" t="s">
        <v>1633</v>
      </c>
      <c r="AG1562" s="319" t="s">
        <v>4609</v>
      </c>
      <c r="AH1562" s="319" t="s">
        <v>4468</v>
      </c>
      <c r="AI1562" s="319" t="s">
        <v>4468</v>
      </c>
      <c r="AJ1562" s="322">
        <v>2</v>
      </c>
      <c r="AK1562" s="319" t="s">
        <v>1709</v>
      </c>
      <c r="AL1562" s="323" t="s">
        <v>1877</v>
      </c>
      <c r="AM1562" s="319" t="s">
        <v>1633</v>
      </c>
      <c r="AN1562" s="319" t="s">
        <v>1633</v>
      </c>
      <c r="AO1562" s="319" t="s">
        <v>1633</v>
      </c>
      <c r="AP1562" s="183" t="s">
        <v>1880</v>
      </c>
      <c r="AQ1562" s="183" t="s">
        <v>2113</v>
      </c>
      <c r="AS1562" s="183" t="s">
        <v>1641</v>
      </c>
      <c r="AT1562" s="183" t="s">
        <v>1817</v>
      </c>
      <c r="AU1562" s="183" t="s">
        <v>1817</v>
      </c>
      <c r="AV1562" s="324">
        <f t="shared" si="47"/>
        <v>209000</v>
      </c>
    </row>
    <row r="1563" spans="1:48" x14ac:dyDescent="0.25">
      <c r="A1563" s="319" t="s">
        <v>1867</v>
      </c>
      <c r="B1563" s="319" t="s">
        <v>1843</v>
      </c>
      <c r="C1563" s="319" t="s">
        <v>1868</v>
      </c>
      <c r="D1563" s="319" t="s">
        <v>1882</v>
      </c>
      <c r="E1563" s="320">
        <v>45838</v>
      </c>
      <c r="F1563" s="319" t="s">
        <v>3219</v>
      </c>
      <c r="G1563" s="319" t="s">
        <v>1884</v>
      </c>
      <c r="H1563" s="319" t="s">
        <v>1577</v>
      </c>
      <c r="I1563" s="319" t="s">
        <v>3220</v>
      </c>
      <c r="J1563" s="319" t="s">
        <v>1633</v>
      </c>
      <c r="K1563" s="319" t="s">
        <v>1369</v>
      </c>
      <c r="L1563" s="320">
        <v>45838</v>
      </c>
      <c r="M1563" s="319" t="s">
        <v>1886</v>
      </c>
      <c r="N1563" s="319" t="s">
        <v>3221</v>
      </c>
      <c r="O1563" s="320"/>
      <c r="P1563" s="319" t="s">
        <v>4466</v>
      </c>
      <c r="Q1563" s="319" t="s">
        <v>1534</v>
      </c>
      <c r="R1563" s="322">
        <v>949382</v>
      </c>
      <c r="S1563" s="319" t="s">
        <v>89</v>
      </c>
      <c r="T1563" s="321">
        <v>58.12</v>
      </c>
      <c r="U1563" s="319" t="s">
        <v>377</v>
      </c>
      <c r="V1563" s="319" t="s">
        <v>4467</v>
      </c>
      <c r="W1563" s="319" t="s">
        <v>1633</v>
      </c>
      <c r="X1563" s="319" t="s">
        <v>1633</v>
      </c>
      <c r="Y1563" s="319" t="s">
        <v>1633</v>
      </c>
      <c r="Z1563" s="319" t="s">
        <v>1633</v>
      </c>
      <c r="AA1563" s="319" t="s">
        <v>1874</v>
      </c>
      <c r="AB1563" s="319" t="s">
        <v>1633</v>
      </c>
      <c r="AC1563" s="320">
        <v>45838</v>
      </c>
      <c r="AD1563" s="319"/>
      <c r="AE1563" s="319"/>
      <c r="AF1563" s="319" t="s">
        <v>1633</v>
      </c>
      <c r="AG1563" s="319" t="s">
        <v>1633</v>
      </c>
      <c r="AH1563" s="319" t="s">
        <v>4468</v>
      </c>
      <c r="AI1563" s="319" t="s">
        <v>4468</v>
      </c>
      <c r="AJ1563" s="325">
        <v>0</v>
      </c>
      <c r="AK1563" s="319" t="s">
        <v>1633</v>
      </c>
      <c r="AL1563" s="319" t="s">
        <v>1633</v>
      </c>
      <c r="AM1563" s="319" t="s">
        <v>1633</v>
      </c>
      <c r="AN1563" s="319" t="s">
        <v>1633</v>
      </c>
      <c r="AO1563" s="319" t="s">
        <v>1633</v>
      </c>
      <c r="AP1563" s="183" t="s">
        <v>1880</v>
      </c>
      <c r="AQ1563" s="183" t="s">
        <v>2113</v>
      </c>
      <c r="AS1563" s="183" t="s">
        <v>1636</v>
      </c>
      <c r="AT1563" s="183" t="s">
        <v>1817</v>
      </c>
      <c r="AU1563" s="183" t="s">
        <v>1817</v>
      </c>
      <c r="AV1563" s="324">
        <f t="shared" si="47"/>
        <v>949382</v>
      </c>
    </row>
    <row r="1564" spans="1:48" x14ac:dyDescent="0.25">
      <c r="A1564" s="319" t="s">
        <v>1867</v>
      </c>
      <c r="B1564" s="319" t="s">
        <v>1843</v>
      </c>
      <c r="C1564" s="319" t="s">
        <v>1868</v>
      </c>
      <c r="D1564" s="319" t="s">
        <v>1893</v>
      </c>
      <c r="E1564" s="320">
        <v>45838</v>
      </c>
      <c r="F1564" s="319" t="s">
        <v>1894</v>
      </c>
      <c r="G1564" s="319" t="s">
        <v>1895</v>
      </c>
      <c r="H1564" s="319" t="s">
        <v>1585</v>
      </c>
      <c r="I1564" s="319" t="s">
        <v>3222</v>
      </c>
      <c r="J1564" s="319" t="s">
        <v>1633</v>
      </c>
      <c r="K1564" s="319" t="s">
        <v>1376</v>
      </c>
      <c r="L1564" s="320">
        <v>45838</v>
      </c>
      <c r="M1564" s="319" t="s">
        <v>1897</v>
      </c>
      <c r="N1564" s="319" t="s">
        <v>1898</v>
      </c>
      <c r="O1564" s="320"/>
      <c r="P1564" s="319" t="s">
        <v>4466</v>
      </c>
      <c r="Q1564" s="319" t="s">
        <v>1534</v>
      </c>
      <c r="R1564" s="322">
        <v>31315578</v>
      </c>
      <c r="S1564" s="319" t="s">
        <v>89</v>
      </c>
      <c r="T1564" s="321">
        <v>2020.36</v>
      </c>
      <c r="U1564" s="319" t="s">
        <v>377</v>
      </c>
      <c r="V1564" s="319" t="s">
        <v>4467</v>
      </c>
      <c r="W1564" s="319" t="s">
        <v>1633</v>
      </c>
      <c r="X1564" s="319" t="s">
        <v>1633</v>
      </c>
      <c r="Y1564" s="319" t="s">
        <v>1633</v>
      </c>
      <c r="Z1564" s="319" t="s">
        <v>1633</v>
      </c>
      <c r="AA1564" s="319" t="s">
        <v>1874</v>
      </c>
      <c r="AB1564" s="319" t="s">
        <v>1633</v>
      </c>
      <c r="AC1564" s="320">
        <v>45838</v>
      </c>
      <c r="AD1564" s="319"/>
      <c r="AE1564" s="319"/>
      <c r="AF1564" s="319" t="s">
        <v>1633</v>
      </c>
      <c r="AG1564" s="319" t="s">
        <v>1633</v>
      </c>
      <c r="AH1564" s="319" t="s">
        <v>4468</v>
      </c>
      <c r="AI1564" s="319" t="s">
        <v>4468</v>
      </c>
      <c r="AJ1564" s="325">
        <v>0</v>
      </c>
      <c r="AK1564" s="319" t="s">
        <v>1633</v>
      </c>
      <c r="AL1564" s="319" t="s">
        <v>1633</v>
      </c>
      <c r="AM1564" s="319" t="s">
        <v>1633</v>
      </c>
      <c r="AN1564" s="319" t="s">
        <v>1633</v>
      </c>
      <c r="AO1564" s="319" t="s">
        <v>1633</v>
      </c>
      <c r="AP1564" s="183" t="s">
        <v>1880</v>
      </c>
      <c r="AQ1564" s="183" t="s">
        <v>2113</v>
      </c>
      <c r="AS1564" s="183" t="s">
        <v>1636</v>
      </c>
      <c r="AT1564" s="183" t="s">
        <v>1817</v>
      </c>
      <c r="AU1564" s="183" t="s">
        <v>1817</v>
      </c>
      <c r="AV1564" s="324">
        <f t="shared" si="47"/>
        <v>31315578</v>
      </c>
    </row>
    <row r="1565" spans="1:48" x14ac:dyDescent="0.25">
      <c r="A1565" s="319" t="s">
        <v>1867</v>
      </c>
      <c r="B1565" s="319" t="s">
        <v>1843</v>
      </c>
      <c r="C1565" s="319" t="s">
        <v>1868</v>
      </c>
      <c r="D1565" s="319" t="s">
        <v>1893</v>
      </c>
      <c r="E1565" s="320">
        <v>45838</v>
      </c>
      <c r="F1565" s="319" t="s">
        <v>2357</v>
      </c>
      <c r="G1565" s="319" t="s">
        <v>1918</v>
      </c>
      <c r="H1565" s="319" t="s">
        <v>1588</v>
      </c>
      <c r="I1565" s="319" t="s">
        <v>3223</v>
      </c>
      <c r="J1565" s="319" t="s">
        <v>1633</v>
      </c>
      <c r="K1565" s="319" t="s">
        <v>1638</v>
      </c>
      <c r="L1565" s="320">
        <v>45838</v>
      </c>
      <c r="M1565" s="319" t="s">
        <v>3224</v>
      </c>
      <c r="N1565" s="319" t="s">
        <v>1633</v>
      </c>
      <c r="O1565" s="320"/>
      <c r="P1565" s="319" t="s">
        <v>4466</v>
      </c>
      <c r="Q1565" s="319" t="s">
        <v>1534</v>
      </c>
      <c r="R1565" s="322">
        <v>18917823</v>
      </c>
      <c r="S1565" s="319" t="s">
        <v>89</v>
      </c>
      <c r="T1565" s="321">
        <v>1163.53</v>
      </c>
      <c r="U1565" s="319" t="s">
        <v>377</v>
      </c>
      <c r="V1565" s="319" t="s">
        <v>4467</v>
      </c>
      <c r="W1565" s="319" t="s">
        <v>1633</v>
      </c>
      <c r="X1565" s="319" t="s">
        <v>1633</v>
      </c>
      <c r="Y1565" s="319" t="s">
        <v>1633</v>
      </c>
      <c r="Z1565" s="319" t="s">
        <v>1633</v>
      </c>
      <c r="AA1565" s="319" t="s">
        <v>1874</v>
      </c>
      <c r="AB1565" s="319" t="s">
        <v>1633</v>
      </c>
      <c r="AC1565" s="320">
        <v>45838</v>
      </c>
      <c r="AD1565" s="319"/>
      <c r="AE1565" s="319"/>
      <c r="AF1565" s="319" t="s">
        <v>1633</v>
      </c>
      <c r="AG1565" s="319" t="s">
        <v>1633</v>
      </c>
      <c r="AH1565" s="319" t="s">
        <v>4468</v>
      </c>
      <c r="AI1565" s="319" t="s">
        <v>4468</v>
      </c>
      <c r="AJ1565" s="325">
        <v>0</v>
      </c>
      <c r="AK1565" s="319" t="s">
        <v>1633</v>
      </c>
      <c r="AL1565" s="319" t="s">
        <v>1633</v>
      </c>
      <c r="AM1565" s="319" t="s">
        <v>1633</v>
      </c>
      <c r="AN1565" s="319" t="s">
        <v>1633</v>
      </c>
      <c r="AO1565" s="319" t="s">
        <v>1633</v>
      </c>
      <c r="AP1565" s="183" t="s">
        <v>1880</v>
      </c>
      <c r="AQ1565" s="183" t="s">
        <v>2113</v>
      </c>
      <c r="AS1565" s="183" t="s">
        <v>1636</v>
      </c>
      <c r="AT1565" s="183" t="s">
        <v>1817</v>
      </c>
      <c r="AU1565" s="183" t="s">
        <v>1817</v>
      </c>
      <c r="AV1565" s="324">
        <f t="shared" si="47"/>
        <v>18917823</v>
      </c>
    </row>
    <row r="1566" spans="1:48" x14ac:dyDescent="0.25">
      <c r="A1566" s="319" t="s">
        <v>1867</v>
      </c>
      <c r="B1566" s="319" t="s">
        <v>1843</v>
      </c>
      <c r="C1566" s="319" t="s">
        <v>1868</v>
      </c>
      <c r="D1566" s="319" t="s">
        <v>1893</v>
      </c>
      <c r="E1566" s="320">
        <v>45838</v>
      </c>
      <c r="F1566" s="319" t="s">
        <v>2847</v>
      </c>
      <c r="G1566" s="319" t="s">
        <v>2848</v>
      </c>
      <c r="H1566" s="319" t="s">
        <v>1585</v>
      </c>
      <c r="I1566" s="319" t="s">
        <v>3225</v>
      </c>
      <c r="J1566" s="319" t="s">
        <v>1633</v>
      </c>
      <c r="K1566" s="319" t="s">
        <v>1376</v>
      </c>
      <c r="L1566" s="320">
        <v>45838</v>
      </c>
      <c r="M1566" s="319" t="s">
        <v>3224</v>
      </c>
      <c r="N1566" s="319" t="s">
        <v>1633</v>
      </c>
      <c r="O1566" s="320"/>
      <c r="P1566" s="319" t="s">
        <v>4466</v>
      </c>
      <c r="Q1566" s="319" t="s">
        <v>1534</v>
      </c>
      <c r="R1566" s="322">
        <v>-11047698</v>
      </c>
      <c r="S1566" s="319" t="s">
        <v>89</v>
      </c>
      <c r="T1566" s="321">
        <v>-684.32</v>
      </c>
      <c r="U1566" s="319" t="s">
        <v>377</v>
      </c>
      <c r="V1566" s="319" t="s">
        <v>4467</v>
      </c>
      <c r="W1566" s="319" t="s">
        <v>1633</v>
      </c>
      <c r="X1566" s="319" t="s">
        <v>1633</v>
      </c>
      <c r="Y1566" s="319" t="s">
        <v>1633</v>
      </c>
      <c r="Z1566" s="319" t="s">
        <v>1633</v>
      </c>
      <c r="AA1566" s="319" t="s">
        <v>1874</v>
      </c>
      <c r="AB1566" s="319" t="s">
        <v>1633</v>
      </c>
      <c r="AC1566" s="320">
        <v>45838</v>
      </c>
      <c r="AD1566" s="319"/>
      <c r="AE1566" s="319"/>
      <c r="AF1566" s="319" t="s">
        <v>1633</v>
      </c>
      <c r="AG1566" s="319" t="s">
        <v>1633</v>
      </c>
      <c r="AH1566" s="319" t="s">
        <v>4468</v>
      </c>
      <c r="AI1566" s="319" t="s">
        <v>4468</v>
      </c>
      <c r="AJ1566" s="325">
        <v>0</v>
      </c>
      <c r="AK1566" s="319" t="s">
        <v>1633</v>
      </c>
      <c r="AL1566" s="319" t="s">
        <v>1633</v>
      </c>
      <c r="AM1566" s="319" t="s">
        <v>1633</v>
      </c>
      <c r="AN1566" s="319" t="s">
        <v>1633</v>
      </c>
      <c r="AO1566" s="319" t="s">
        <v>1633</v>
      </c>
      <c r="AP1566" s="183" t="s">
        <v>1880</v>
      </c>
      <c r="AQ1566" s="183" t="s">
        <v>2113</v>
      </c>
      <c r="AS1566" s="183" t="s">
        <v>1636</v>
      </c>
      <c r="AT1566" s="183" t="s">
        <v>1817</v>
      </c>
      <c r="AU1566" s="183" t="s">
        <v>1817</v>
      </c>
      <c r="AV1566" s="324">
        <f t="shared" si="47"/>
        <v>-11047698</v>
      </c>
    </row>
    <row r="1567" spans="1:48" x14ac:dyDescent="0.25">
      <c r="A1567" s="319" t="s">
        <v>1867</v>
      </c>
      <c r="B1567" s="319" t="s">
        <v>1843</v>
      </c>
      <c r="C1567" s="319" t="s">
        <v>1868</v>
      </c>
      <c r="D1567" s="319" t="s">
        <v>1893</v>
      </c>
      <c r="E1567" s="320">
        <v>45838</v>
      </c>
      <c r="F1567" s="319" t="s">
        <v>2855</v>
      </c>
      <c r="G1567" s="319" t="s">
        <v>2856</v>
      </c>
      <c r="H1567" s="319" t="s">
        <v>1579</v>
      </c>
      <c r="I1567" s="319" t="s">
        <v>3226</v>
      </c>
      <c r="J1567" s="319" t="s">
        <v>1633</v>
      </c>
      <c r="K1567" s="319" t="s">
        <v>1371</v>
      </c>
      <c r="L1567" s="320">
        <v>45838</v>
      </c>
      <c r="M1567" s="319" t="s">
        <v>2560</v>
      </c>
      <c r="N1567" s="319" t="s">
        <v>1898</v>
      </c>
      <c r="O1567" s="320"/>
      <c r="P1567" s="319" t="s">
        <v>4466</v>
      </c>
      <c r="Q1567" s="319" t="s">
        <v>1534</v>
      </c>
      <c r="R1567" s="322">
        <v>9699684</v>
      </c>
      <c r="S1567" s="319" t="s">
        <v>89</v>
      </c>
      <c r="T1567" s="321">
        <v>584.74</v>
      </c>
      <c r="U1567" s="319" t="s">
        <v>377</v>
      </c>
      <c r="V1567" s="319" t="s">
        <v>4467</v>
      </c>
      <c r="W1567" s="319" t="s">
        <v>1633</v>
      </c>
      <c r="X1567" s="319" t="s">
        <v>1633</v>
      </c>
      <c r="Y1567" s="319" t="s">
        <v>1633</v>
      </c>
      <c r="Z1567" s="319" t="s">
        <v>1633</v>
      </c>
      <c r="AA1567" s="319" t="s">
        <v>1874</v>
      </c>
      <c r="AB1567" s="319" t="s">
        <v>1633</v>
      </c>
      <c r="AC1567" s="320">
        <v>45838</v>
      </c>
      <c r="AD1567" s="319"/>
      <c r="AE1567" s="319"/>
      <c r="AF1567" s="319" t="s">
        <v>1633</v>
      </c>
      <c r="AG1567" s="319" t="s">
        <v>1633</v>
      </c>
      <c r="AH1567" s="319" t="s">
        <v>4468</v>
      </c>
      <c r="AI1567" s="319" t="s">
        <v>4468</v>
      </c>
      <c r="AJ1567" s="325">
        <v>0</v>
      </c>
      <c r="AK1567" s="319" t="s">
        <v>1633</v>
      </c>
      <c r="AL1567" s="319" t="s">
        <v>1633</v>
      </c>
      <c r="AM1567" s="319" t="s">
        <v>1633</v>
      </c>
      <c r="AN1567" s="319" t="s">
        <v>1633</v>
      </c>
      <c r="AO1567" s="319" t="s">
        <v>1633</v>
      </c>
      <c r="AP1567" s="183" t="s">
        <v>1880</v>
      </c>
      <c r="AQ1567" s="183" t="s">
        <v>2113</v>
      </c>
      <c r="AS1567" s="183" t="s">
        <v>1636</v>
      </c>
      <c r="AT1567" s="183" t="s">
        <v>1817</v>
      </c>
      <c r="AU1567" s="183" t="s">
        <v>1817</v>
      </c>
      <c r="AV1567" s="324">
        <f t="shared" si="47"/>
        <v>9699684</v>
      </c>
    </row>
    <row r="1568" spans="1:48" x14ac:dyDescent="0.25">
      <c r="A1568" s="319" t="s">
        <v>1867</v>
      </c>
      <c r="B1568" s="319" t="s">
        <v>1843</v>
      </c>
      <c r="C1568" s="319" t="s">
        <v>1868</v>
      </c>
      <c r="D1568" s="319" t="s">
        <v>1917</v>
      </c>
      <c r="E1568" s="320">
        <v>45838</v>
      </c>
      <c r="F1568" s="319" t="s">
        <v>3234</v>
      </c>
      <c r="G1568" s="319" t="s">
        <v>2413</v>
      </c>
      <c r="H1568" s="319" t="s">
        <v>1583</v>
      </c>
      <c r="I1568" s="319" t="s">
        <v>3235</v>
      </c>
      <c r="J1568" s="319" t="s">
        <v>1633</v>
      </c>
      <c r="K1568" s="319" t="s">
        <v>1584</v>
      </c>
      <c r="L1568" s="320">
        <v>45838</v>
      </c>
      <c r="M1568" s="319" t="s">
        <v>3224</v>
      </c>
      <c r="N1568" s="319" t="s">
        <v>1976</v>
      </c>
      <c r="O1568" s="320"/>
      <c r="P1568" s="319" t="s">
        <v>4466</v>
      </c>
      <c r="Q1568" s="319" t="s">
        <v>1534</v>
      </c>
      <c r="R1568" s="322">
        <v>1275050</v>
      </c>
      <c r="S1568" s="319" t="s">
        <v>89</v>
      </c>
      <c r="T1568" s="321">
        <v>78.55</v>
      </c>
      <c r="U1568" s="319" t="s">
        <v>377</v>
      </c>
      <c r="V1568" s="319" t="s">
        <v>4467</v>
      </c>
      <c r="W1568" s="319" t="s">
        <v>1633</v>
      </c>
      <c r="X1568" s="319" t="s">
        <v>1633</v>
      </c>
      <c r="Y1568" s="319" t="s">
        <v>1633</v>
      </c>
      <c r="Z1568" s="319" t="s">
        <v>1633</v>
      </c>
      <c r="AA1568" s="319" t="s">
        <v>1874</v>
      </c>
      <c r="AB1568" s="319" t="s">
        <v>1633</v>
      </c>
      <c r="AC1568" s="320">
        <v>45840</v>
      </c>
      <c r="AD1568" s="319"/>
      <c r="AE1568" s="319"/>
      <c r="AF1568" s="319" t="s">
        <v>1633</v>
      </c>
      <c r="AG1568" s="319" t="s">
        <v>1633</v>
      </c>
      <c r="AH1568" s="319" t="s">
        <v>4468</v>
      </c>
      <c r="AI1568" s="319" t="s">
        <v>4468</v>
      </c>
      <c r="AJ1568" s="325">
        <v>0</v>
      </c>
      <c r="AK1568" s="319" t="s">
        <v>1633</v>
      </c>
      <c r="AL1568" s="319" t="s">
        <v>1633</v>
      </c>
      <c r="AM1568" s="319" t="s">
        <v>1633</v>
      </c>
      <c r="AN1568" s="319" t="s">
        <v>1633</v>
      </c>
      <c r="AO1568" s="319" t="s">
        <v>1633</v>
      </c>
      <c r="AP1568" s="183" t="b">
        <v>0</v>
      </c>
      <c r="AQ1568" s="183" t="s">
        <v>2113</v>
      </c>
      <c r="AS1568" s="183" t="s">
        <v>1636</v>
      </c>
      <c r="AT1568" s="183" t="s">
        <v>1817</v>
      </c>
      <c r="AU1568" s="183" t="s">
        <v>1817</v>
      </c>
      <c r="AV1568" s="324">
        <f t="shared" si="47"/>
        <v>1275050</v>
      </c>
    </row>
    <row r="1569" spans="1:48" x14ac:dyDescent="0.25">
      <c r="A1569" s="319" t="s">
        <v>1867</v>
      </c>
      <c r="B1569" s="319" t="s">
        <v>1843</v>
      </c>
      <c r="C1569" s="319" t="s">
        <v>1868</v>
      </c>
      <c r="D1569" s="319" t="s">
        <v>1917</v>
      </c>
      <c r="E1569" s="320">
        <v>45838</v>
      </c>
      <c r="F1569" s="319" t="s">
        <v>2852</v>
      </c>
      <c r="G1569" s="319" t="s">
        <v>2416</v>
      </c>
      <c r="H1569" s="319" t="s">
        <v>3280</v>
      </c>
      <c r="I1569" s="319" t="s">
        <v>4610</v>
      </c>
      <c r="J1569" s="319" t="s">
        <v>1633</v>
      </c>
      <c r="K1569" s="319" t="s">
        <v>644</v>
      </c>
      <c r="L1569" s="320">
        <v>45838</v>
      </c>
      <c r="M1569" s="319" t="s">
        <v>3224</v>
      </c>
      <c r="N1569" s="319" t="s">
        <v>2418</v>
      </c>
      <c r="O1569" s="320"/>
      <c r="P1569" s="319" t="s">
        <v>4466</v>
      </c>
      <c r="Q1569" s="319" t="s">
        <v>1534</v>
      </c>
      <c r="R1569" s="322">
        <v>54868</v>
      </c>
      <c r="S1569" s="319" t="s">
        <v>89</v>
      </c>
      <c r="T1569" s="321">
        <v>3.38</v>
      </c>
      <c r="U1569" s="319" t="s">
        <v>377</v>
      </c>
      <c r="V1569" s="319" t="s">
        <v>4467</v>
      </c>
      <c r="W1569" s="319" t="s">
        <v>1633</v>
      </c>
      <c r="X1569" s="319" t="s">
        <v>1633</v>
      </c>
      <c r="Y1569" s="319" t="s">
        <v>1633</v>
      </c>
      <c r="Z1569" s="319" t="s">
        <v>1633</v>
      </c>
      <c r="AA1569" s="319" t="s">
        <v>1874</v>
      </c>
      <c r="AB1569" s="319" t="s">
        <v>1633</v>
      </c>
      <c r="AC1569" s="320">
        <v>45841</v>
      </c>
      <c r="AD1569" s="319"/>
      <c r="AE1569" s="319"/>
      <c r="AF1569" s="319" t="s">
        <v>1633</v>
      </c>
      <c r="AG1569" s="319" t="s">
        <v>1633</v>
      </c>
      <c r="AH1569" s="319" t="s">
        <v>4468</v>
      </c>
      <c r="AI1569" s="319" t="s">
        <v>4468</v>
      </c>
      <c r="AJ1569" s="325">
        <v>0</v>
      </c>
      <c r="AK1569" s="319" t="s">
        <v>1633</v>
      </c>
      <c r="AL1569" s="319" t="s">
        <v>1633</v>
      </c>
      <c r="AM1569" s="319" t="s">
        <v>1633</v>
      </c>
      <c r="AN1569" s="319" t="s">
        <v>1633</v>
      </c>
      <c r="AO1569" s="319" t="s">
        <v>1633</v>
      </c>
      <c r="AP1569" s="183" t="b">
        <v>0</v>
      </c>
      <c r="AQ1569" s="183" t="s">
        <v>2113</v>
      </c>
      <c r="AS1569" s="183" t="s">
        <v>1641</v>
      </c>
      <c r="AT1569" s="183" t="s">
        <v>1817</v>
      </c>
      <c r="AU1569" s="183" t="s">
        <v>1817</v>
      </c>
      <c r="AV1569" s="324">
        <f t="shared" si="47"/>
        <v>54868</v>
      </c>
    </row>
    <row r="1570" spans="1:48" x14ac:dyDescent="0.25">
      <c r="A1570" s="319" t="s">
        <v>1867</v>
      </c>
      <c r="B1570" s="319" t="s">
        <v>1843</v>
      </c>
      <c r="C1570" s="319" t="s">
        <v>1868</v>
      </c>
      <c r="D1570" s="319" t="s">
        <v>1917</v>
      </c>
      <c r="E1570" s="320">
        <v>45838</v>
      </c>
      <c r="F1570" s="319" t="s">
        <v>2852</v>
      </c>
      <c r="G1570" s="319" t="s">
        <v>2416</v>
      </c>
      <c r="H1570" s="319" t="s">
        <v>3295</v>
      </c>
      <c r="I1570" s="319" t="s">
        <v>4610</v>
      </c>
      <c r="J1570" s="319" t="s">
        <v>1633</v>
      </c>
      <c r="K1570" s="319" t="s">
        <v>1635</v>
      </c>
      <c r="L1570" s="320">
        <v>45838</v>
      </c>
      <c r="M1570" s="319" t="s">
        <v>3224</v>
      </c>
      <c r="N1570" s="319" t="s">
        <v>2418</v>
      </c>
      <c r="O1570" s="320"/>
      <c r="P1570" s="319" t="s">
        <v>4466</v>
      </c>
      <c r="Q1570" s="319" t="s">
        <v>1534</v>
      </c>
      <c r="R1570" s="322">
        <v>-54868</v>
      </c>
      <c r="S1570" s="319" t="s">
        <v>89</v>
      </c>
      <c r="T1570" s="321">
        <v>-3.38</v>
      </c>
      <c r="U1570" s="319" t="s">
        <v>377</v>
      </c>
      <c r="V1570" s="319" t="s">
        <v>4467</v>
      </c>
      <c r="W1570" s="319" t="s">
        <v>1633</v>
      </c>
      <c r="X1570" s="319" t="s">
        <v>1633</v>
      </c>
      <c r="Y1570" s="319" t="s">
        <v>1633</v>
      </c>
      <c r="Z1570" s="319" t="s">
        <v>1633</v>
      </c>
      <c r="AA1570" s="319" t="s">
        <v>1874</v>
      </c>
      <c r="AB1570" s="319" t="s">
        <v>1633</v>
      </c>
      <c r="AC1570" s="320">
        <v>45841</v>
      </c>
      <c r="AD1570" s="319"/>
      <c r="AE1570" s="319"/>
      <c r="AF1570" s="319" t="s">
        <v>1633</v>
      </c>
      <c r="AG1570" s="319" t="s">
        <v>1633</v>
      </c>
      <c r="AH1570" s="319" t="s">
        <v>4468</v>
      </c>
      <c r="AI1570" s="319" t="s">
        <v>4468</v>
      </c>
      <c r="AJ1570" s="325">
        <v>0</v>
      </c>
      <c r="AK1570" s="319" t="s">
        <v>1633</v>
      </c>
      <c r="AL1570" s="319" t="s">
        <v>1633</v>
      </c>
      <c r="AM1570" s="319" t="s">
        <v>1633</v>
      </c>
      <c r="AN1570" s="319" t="s">
        <v>1633</v>
      </c>
      <c r="AO1570" s="319" t="s">
        <v>1633</v>
      </c>
      <c r="AP1570" s="183" t="b">
        <v>0</v>
      </c>
      <c r="AQ1570" s="183" t="s">
        <v>2113</v>
      </c>
      <c r="AS1570" s="183" t="s">
        <v>1634</v>
      </c>
      <c r="AT1570" s="183" t="s">
        <v>1817</v>
      </c>
      <c r="AU1570" s="183" t="s">
        <v>1817</v>
      </c>
      <c r="AV1570" s="324">
        <f t="shared" si="47"/>
        <v>-54868</v>
      </c>
    </row>
    <row r="1571" spans="1:48" x14ac:dyDescent="0.25">
      <c r="A1571" s="319" t="s">
        <v>1867</v>
      </c>
      <c r="B1571" s="328" t="s">
        <v>1810</v>
      </c>
      <c r="D1571" s="319" t="s">
        <v>1812</v>
      </c>
      <c r="E1571" s="320">
        <v>45688</v>
      </c>
      <c r="F1571" s="319" t="s">
        <v>1813</v>
      </c>
      <c r="H1571" s="319">
        <v>50900020</v>
      </c>
      <c r="I1571" s="319" t="s">
        <v>1811</v>
      </c>
      <c r="K1571" s="319" t="s">
        <v>472</v>
      </c>
      <c r="L1571" s="320">
        <v>45688</v>
      </c>
      <c r="Q1571" s="319" t="s">
        <v>89</v>
      </c>
      <c r="R1571" s="321">
        <v>304.13</v>
      </c>
      <c r="S1571" s="319" t="s">
        <v>89</v>
      </c>
      <c r="T1571" s="321">
        <v>304.13</v>
      </c>
      <c r="U1571" s="319" t="s">
        <v>306</v>
      </c>
      <c r="V1571" s="319" t="s">
        <v>1722</v>
      </c>
      <c r="AJ1571" s="325">
        <v>0</v>
      </c>
      <c r="AT1571" s="183" t="s">
        <v>1817</v>
      </c>
      <c r="AU1571" s="183" t="str">
        <f>LEFT(V1571,3)</f>
        <v>SMS</v>
      </c>
      <c r="AV1571" s="324">
        <f t="shared" si="47"/>
        <v>5018145</v>
      </c>
    </row>
    <row r="1572" spans="1:48" x14ac:dyDescent="0.25">
      <c r="A1572" s="319" t="s">
        <v>1867</v>
      </c>
      <c r="B1572" s="328" t="s">
        <v>1810</v>
      </c>
      <c r="D1572" s="319" t="s">
        <v>1812</v>
      </c>
      <c r="E1572" s="320">
        <v>45688</v>
      </c>
      <c r="F1572" s="319" t="s">
        <v>1813</v>
      </c>
      <c r="H1572" s="319">
        <v>50900020</v>
      </c>
      <c r="I1572" s="319" t="s">
        <v>1811</v>
      </c>
      <c r="K1572" s="319" t="s">
        <v>472</v>
      </c>
      <c r="L1572" s="320">
        <v>45688</v>
      </c>
      <c r="Q1572" s="319" t="s">
        <v>89</v>
      </c>
      <c r="R1572" s="321">
        <v>314.07</v>
      </c>
      <c r="S1572" s="319" t="s">
        <v>89</v>
      </c>
      <c r="T1572" s="321">
        <v>314.07</v>
      </c>
      <c r="U1572" s="319" t="s">
        <v>306</v>
      </c>
      <c r="V1572" s="319" t="s">
        <v>1722</v>
      </c>
      <c r="AJ1572" s="325">
        <v>0</v>
      </c>
      <c r="AT1572" s="183" t="s">
        <v>1817</v>
      </c>
      <c r="AU1572" s="183" t="str">
        <f t="shared" ref="AU1572:AU1635" si="48">LEFT(V1572,3)</f>
        <v>SMS</v>
      </c>
      <c r="AV1572" s="324">
        <f t="shared" si="47"/>
        <v>5182155</v>
      </c>
    </row>
    <row r="1573" spans="1:48" x14ac:dyDescent="0.25">
      <c r="A1573" s="319" t="s">
        <v>1867</v>
      </c>
      <c r="B1573" s="328" t="s">
        <v>1810</v>
      </c>
      <c r="D1573" s="319" t="s">
        <v>1812</v>
      </c>
      <c r="E1573" s="320">
        <v>45688</v>
      </c>
      <c r="F1573" s="319" t="s">
        <v>1813</v>
      </c>
      <c r="H1573" s="319">
        <v>50900010</v>
      </c>
      <c r="I1573" s="319" t="s">
        <v>1819</v>
      </c>
      <c r="K1573" s="319" t="s">
        <v>470</v>
      </c>
      <c r="L1573" s="320">
        <v>45688</v>
      </c>
      <c r="Q1573" s="319" t="s">
        <v>89</v>
      </c>
      <c r="R1573" s="321">
        <v>4704.13</v>
      </c>
      <c r="S1573" s="319" t="s">
        <v>89</v>
      </c>
      <c r="T1573" s="321">
        <v>4704.13</v>
      </c>
      <c r="U1573" s="319" t="s">
        <v>306</v>
      </c>
      <c r="V1573" s="319" t="s">
        <v>1722</v>
      </c>
      <c r="AJ1573" s="325">
        <v>0</v>
      </c>
      <c r="AT1573" s="183" t="s">
        <v>1817</v>
      </c>
      <c r="AU1573" s="183" t="str">
        <f t="shared" si="48"/>
        <v>SMS</v>
      </c>
      <c r="AV1573" s="324">
        <f t="shared" si="47"/>
        <v>77618145</v>
      </c>
    </row>
    <row r="1574" spans="1:48" x14ac:dyDescent="0.25">
      <c r="A1574" s="319" t="s">
        <v>1867</v>
      </c>
      <c r="B1574" s="328" t="s">
        <v>1810</v>
      </c>
      <c r="D1574" s="319" t="s">
        <v>1812</v>
      </c>
      <c r="E1574" s="320">
        <v>45688</v>
      </c>
      <c r="F1574" s="319" t="s">
        <v>1813</v>
      </c>
      <c r="H1574" s="319">
        <v>50900060</v>
      </c>
      <c r="I1574" s="319" t="s">
        <v>1821</v>
      </c>
      <c r="K1574" s="319" t="s">
        <v>480</v>
      </c>
      <c r="L1574" s="320">
        <v>45688</v>
      </c>
      <c r="Q1574" s="319" t="s">
        <v>89</v>
      </c>
      <c r="R1574" s="321">
        <v>18.809999999999999</v>
      </c>
      <c r="S1574" s="319" t="s">
        <v>89</v>
      </c>
      <c r="T1574" s="321">
        <v>18.809999999999999</v>
      </c>
      <c r="U1574" s="319" t="s">
        <v>306</v>
      </c>
      <c r="V1574" s="319" t="s">
        <v>1722</v>
      </c>
      <c r="AJ1574" s="325">
        <v>0</v>
      </c>
      <c r="AT1574" s="183" t="s">
        <v>1817</v>
      </c>
      <c r="AU1574" s="183" t="str">
        <f t="shared" si="48"/>
        <v>SMS</v>
      </c>
      <c r="AV1574" s="324">
        <f t="shared" si="47"/>
        <v>310365</v>
      </c>
    </row>
    <row r="1575" spans="1:48" x14ac:dyDescent="0.25">
      <c r="A1575" s="319" t="s">
        <v>1867</v>
      </c>
      <c r="B1575" s="328" t="s">
        <v>1823</v>
      </c>
      <c r="D1575" s="319" t="s">
        <v>1812</v>
      </c>
      <c r="E1575" s="320">
        <v>45716</v>
      </c>
      <c r="F1575" s="319" t="s">
        <v>1825</v>
      </c>
      <c r="H1575" s="319">
        <v>50900010</v>
      </c>
      <c r="I1575" s="319" t="s">
        <v>1824</v>
      </c>
      <c r="K1575" s="319" t="s">
        <v>470</v>
      </c>
      <c r="L1575" s="320">
        <v>45716</v>
      </c>
      <c r="Q1575" s="319" t="s">
        <v>89</v>
      </c>
      <c r="R1575" s="321">
        <v>4704.13</v>
      </c>
      <c r="S1575" s="319" t="s">
        <v>89</v>
      </c>
      <c r="T1575" s="321">
        <v>4704.13</v>
      </c>
      <c r="U1575" s="319" t="s">
        <v>306</v>
      </c>
      <c r="V1575" s="319" t="s">
        <v>1722</v>
      </c>
      <c r="AJ1575" s="325">
        <v>0</v>
      </c>
      <c r="AT1575" s="183" t="s">
        <v>1817</v>
      </c>
      <c r="AU1575" s="183" t="str">
        <f t="shared" si="48"/>
        <v>SMS</v>
      </c>
      <c r="AV1575" s="324">
        <f t="shared" si="47"/>
        <v>77618145</v>
      </c>
    </row>
    <row r="1576" spans="1:48" x14ac:dyDescent="0.25">
      <c r="A1576" s="319" t="s">
        <v>1867</v>
      </c>
      <c r="B1576" s="328" t="s">
        <v>1823</v>
      </c>
      <c r="D1576" s="319" t="s">
        <v>1812</v>
      </c>
      <c r="E1576" s="320">
        <v>45716</v>
      </c>
      <c r="F1576" s="319" t="s">
        <v>1825</v>
      </c>
      <c r="H1576" s="319">
        <v>50900020</v>
      </c>
      <c r="I1576" s="319" t="s">
        <v>1826</v>
      </c>
      <c r="K1576" s="319" t="s">
        <v>472</v>
      </c>
      <c r="L1576" s="320">
        <v>45716</v>
      </c>
      <c r="Q1576" s="319" t="s">
        <v>89</v>
      </c>
      <c r="R1576" s="321">
        <v>304.13</v>
      </c>
      <c r="S1576" s="319" t="s">
        <v>89</v>
      </c>
      <c r="T1576" s="321">
        <v>304.13</v>
      </c>
      <c r="U1576" s="319" t="s">
        <v>306</v>
      </c>
      <c r="V1576" s="319" t="s">
        <v>1722</v>
      </c>
      <c r="AJ1576" s="325">
        <v>0</v>
      </c>
      <c r="AT1576" s="183" t="s">
        <v>1817</v>
      </c>
      <c r="AU1576" s="183" t="str">
        <f t="shared" si="48"/>
        <v>SMS</v>
      </c>
      <c r="AV1576" s="324">
        <f t="shared" si="47"/>
        <v>5018145</v>
      </c>
    </row>
    <row r="1577" spans="1:48" x14ac:dyDescent="0.25">
      <c r="A1577" s="319" t="s">
        <v>1867</v>
      </c>
      <c r="B1577" s="328" t="s">
        <v>1823</v>
      </c>
      <c r="D1577" s="319" t="s">
        <v>1812</v>
      </c>
      <c r="E1577" s="320">
        <v>45716</v>
      </c>
      <c r="F1577" s="319" t="s">
        <v>1825</v>
      </c>
      <c r="H1577" s="319">
        <v>50900020</v>
      </c>
      <c r="I1577" s="319" t="s">
        <v>1826</v>
      </c>
      <c r="K1577" s="319" t="s">
        <v>472</v>
      </c>
      <c r="L1577" s="320">
        <v>45716</v>
      </c>
      <c r="Q1577" s="319" t="s">
        <v>89</v>
      </c>
      <c r="R1577" s="321">
        <v>314.07</v>
      </c>
      <c r="S1577" s="319" t="s">
        <v>89</v>
      </c>
      <c r="T1577" s="321">
        <v>314.07</v>
      </c>
      <c r="U1577" s="319" t="s">
        <v>306</v>
      </c>
      <c r="V1577" s="319" t="s">
        <v>1722</v>
      </c>
      <c r="AJ1577" s="325">
        <v>0</v>
      </c>
      <c r="AT1577" s="183" t="s">
        <v>1817</v>
      </c>
      <c r="AU1577" s="183" t="str">
        <f t="shared" si="48"/>
        <v>SMS</v>
      </c>
      <c r="AV1577" s="324">
        <f t="shared" si="47"/>
        <v>5182155</v>
      </c>
    </row>
    <row r="1578" spans="1:48" x14ac:dyDescent="0.25">
      <c r="A1578" s="319" t="s">
        <v>1867</v>
      </c>
      <c r="B1578" s="328" t="s">
        <v>1823</v>
      </c>
      <c r="D1578" s="319" t="s">
        <v>1812</v>
      </c>
      <c r="E1578" s="320">
        <v>45716</v>
      </c>
      <c r="F1578" s="319" t="s">
        <v>1825</v>
      </c>
      <c r="H1578" s="319">
        <v>50900060</v>
      </c>
      <c r="I1578" s="319" t="s">
        <v>1827</v>
      </c>
      <c r="K1578" s="319" t="s">
        <v>480</v>
      </c>
      <c r="L1578" s="320">
        <v>45716</v>
      </c>
      <c r="Q1578" s="319" t="s">
        <v>89</v>
      </c>
      <c r="R1578" s="321">
        <v>18.809999999999999</v>
      </c>
      <c r="S1578" s="319" t="s">
        <v>89</v>
      </c>
      <c r="T1578" s="321">
        <v>18.809999999999999</v>
      </c>
      <c r="U1578" s="319" t="s">
        <v>306</v>
      </c>
      <c r="V1578" s="319" t="s">
        <v>1722</v>
      </c>
      <c r="AJ1578" s="325">
        <v>0</v>
      </c>
      <c r="AT1578" s="183" t="s">
        <v>1817</v>
      </c>
      <c r="AU1578" s="183" t="str">
        <f t="shared" si="48"/>
        <v>SMS</v>
      </c>
      <c r="AV1578" s="324">
        <f t="shared" si="47"/>
        <v>310365</v>
      </c>
    </row>
    <row r="1579" spans="1:48" x14ac:dyDescent="0.25">
      <c r="A1579" s="319" t="s">
        <v>1867</v>
      </c>
      <c r="B1579" s="328" t="s">
        <v>1828</v>
      </c>
      <c r="D1579" s="319" t="s">
        <v>1812</v>
      </c>
      <c r="E1579" s="320">
        <v>45747</v>
      </c>
      <c r="F1579" s="319" t="s">
        <v>1830</v>
      </c>
      <c r="H1579" s="319">
        <v>50900010</v>
      </c>
      <c r="I1579" s="319" t="s">
        <v>1829</v>
      </c>
      <c r="K1579" s="319" t="s">
        <v>470</v>
      </c>
      <c r="L1579" s="320">
        <v>45747</v>
      </c>
      <c r="Q1579" s="319" t="s">
        <v>89</v>
      </c>
      <c r="R1579" s="321">
        <v>4704.13</v>
      </c>
      <c r="S1579" s="319" t="s">
        <v>89</v>
      </c>
      <c r="T1579" s="321">
        <v>4704.13</v>
      </c>
      <c r="U1579" s="319" t="s">
        <v>306</v>
      </c>
      <c r="V1579" s="319" t="s">
        <v>1722</v>
      </c>
      <c r="AJ1579" s="325">
        <v>0</v>
      </c>
      <c r="AT1579" s="183" t="s">
        <v>1817</v>
      </c>
      <c r="AU1579" s="183" t="str">
        <f t="shared" si="48"/>
        <v>SMS</v>
      </c>
      <c r="AV1579" s="324">
        <f t="shared" si="47"/>
        <v>77618145</v>
      </c>
    </row>
    <row r="1580" spans="1:48" x14ac:dyDescent="0.25">
      <c r="A1580" s="319" t="s">
        <v>1867</v>
      </c>
      <c r="B1580" s="328" t="s">
        <v>1828</v>
      </c>
      <c r="D1580" s="319" t="s">
        <v>1812</v>
      </c>
      <c r="E1580" s="320">
        <v>45747</v>
      </c>
      <c r="F1580" s="319" t="s">
        <v>1830</v>
      </c>
      <c r="H1580" s="319">
        <v>50900020</v>
      </c>
      <c r="I1580" s="319" t="s">
        <v>1831</v>
      </c>
      <c r="K1580" s="319" t="s">
        <v>472</v>
      </c>
      <c r="L1580" s="320">
        <v>45747</v>
      </c>
      <c r="Q1580" s="319" t="s">
        <v>89</v>
      </c>
      <c r="R1580" s="321">
        <v>314.07</v>
      </c>
      <c r="S1580" s="319" t="s">
        <v>89</v>
      </c>
      <c r="T1580" s="321">
        <v>314.07</v>
      </c>
      <c r="U1580" s="319" t="s">
        <v>306</v>
      </c>
      <c r="V1580" s="319" t="s">
        <v>1722</v>
      </c>
      <c r="AJ1580" s="325">
        <v>0</v>
      </c>
      <c r="AT1580" s="183" t="s">
        <v>1817</v>
      </c>
      <c r="AU1580" s="183" t="str">
        <f t="shared" si="48"/>
        <v>SMS</v>
      </c>
      <c r="AV1580" s="324">
        <f t="shared" si="47"/>
        <v>5182155</v>
      </c>
    </row>
    <row r="1581" spans="1:48" x14ac:dyDescent="0.25">
      <c r="A1581" s="319" t="s">
        <v>1867</v>
      </c>
      <c r="B1581" s="328" t="s">
        <v>1828</v>
      </c>
      <c r="D1581" s="319" t="s">
        <v>1812</v>
      </c>
      <c r="E1581" s="320">
        <v>45747</v>
      </c>
      <c r="F1581" s="319" t="s">
        <v>1830</v>
      </c>
      <c r="H1581" s="319">
        <v>50900020</v>
      </c>
      <c r="I1581" s="319" t="s">
        <v>1831</v>
      </c>
      <c r="K1581" s="319" t="s">
        <v>472</v>
      </c>
      <c r="L1581" s="320">
        <v>45747</v>
      </c>
      <c r="Q1581" s="319" t="s">
        <v>89</v>
      </c>
      <c r="R1581" s="321">
        <v>304.13</v>
      </c>
      <c r="S1581" s="319" t="s">
        <v>89</v>
      </c>
      <c r="T1581" s="321">
        <v>304.13</v>
      </c>
      <c r="U1581" s="319" t="s">
        <v>306</v>
      </c>
      <c r="V1581" s="319" t="s">
        <v>1722</v>
      </c>
      <c r="AJ1581" s="325">
        <v>0</v>
      </c>
      <c r="AT1581" s="183" t="s">
        <v>1817</v>
      </c>
      <c r="AU1581" s="183" t="str">
        <f t="shared" si="48"/>
        <v>SMS</v>
      </c>
      <c r="AV1581" s="324">
        <f t="shared" si="47"/>
        <v>5018145</v>
      </c>
    </row>
    <row r="1582" spans="1:48" x14ac:dyDescent="0.25">
      <c r="A1582" s="319" t="s">
        <v>1867</v>
      </c>
      <c r="B1582" s="328" t="s">
        <v>1828</v>
      </c>
      <c r="D1582" s="319" t="s">
        <v>1812</v>
      </c>
      <c r="E1582" s="320">
        <v>45747</v>
      </c>
      <c r="F1582" s="319" t="s">
        <v>1830</v>
      </c>
      <c r="H1582" s="319">
        <v>50900060</v>
      </c>
      <c r="I1582" s="319" t="s">
        <v>1832</v>
      </c>
      <c r="K1582" s="319" t="s">
        <v>480</v>
      </c>
      <c r="L1582" s="320">
        <v>45747</v>
      </c>
      <c r="Q1582" s="319" t="s">
        <v>89</v>
      </c>
      <c r="R1582" s="321">
        <v>18.809999999999999</v>
      </c>
      <c r="S1582" s="319" t="s">
        <v>89</v>
      </c>
      <c r="T1582" s="321">
        <v>18.809999999999999</v>
      </c>
      <c r="U1582" s="319" t="s">
        <v>306</v>
      </c>
      <c r="V1582" s="319" t="s">
        <v>1722</v>
      </c>
      <c r="AJ1582" s="325">
        <v>0</v>
      </c>
      <c r="AT1582" s="183" t="s">
        <v>1817</v>
      </c>
      <c r="AU1582" s="183" t="str">
        <f t="shared" si="48"/>
        <v>SMS</v>
      </c>
      <c r="AV1582" s="324">
        <f t="shared" si="47"/>
        <v>310365</v>
      </c>
    </row>
    <row r="1583" spans="1:48" x14ac:dyDescent="0.25">
      <c r="A1583" s="319" t="s">
        <v>1867</v>
      </c>
      <c r="B1583" s="328" t="s">
        <v>1833</v>
      </c>
      <c r="D1583" s="319" t="s">
        <v>1812</v>
      </c>
      <c r="E1583" s="320">
        <v>45777</v>
      </c>
      <c r="F1583" s="319" t="s">
        <v>1835</v>
      </c>
      <c r="H1583" s="319">
        <v>50900020</v>
      </c>
      <c r="I1583" s="319" t="s">
        <v>1834</v>
      </c>
      <c r="K1583" s="319" t="s">
        <v>472</v>
      </c>
      <c r="L1583" s="320">
        <v>45777</v>
      </c>
      <c r="Q1583" s="319" t="s">
        <v>89</v>
      </c>
      <c r="R1583" s="321">
        <v>314.07</v>
      </c>
      <c r="S1583" s="319" t="s">
        <v>89</v>
      </c>
      <c r="T1583" s="321">
        <v>314.07</v>
      </c>
      <c r="U1583" s="319" t="s">
        <v>306</v>
      </c>
      <c r="V1583" s="319" t="s">
        <v>1722</v>
      </c>
      <c r="AJ1583" s="325">
        <v>0</v>
      </c>
      <c r="AT1583" s="183" t="s">
        <v>1817</v>
      </c>
      <c r="AU1583" s="183" t="str">
        <f t="shared" si="48"/>
        <v>SMS</v>
      </c>
      <c r="AV1583" s="324">
        <f t="shared" si="47"/>
        <v>5182155</v>
      </c>
    </row>
    <row r="1584" spans="1:48" x14ac:dyDescent="0.25">
      <c r="A1584" s="319" t="s">
        <v>1867</v>
      </c>
      <c r="B1584" s="328" t="s">
        <v>1833</v>
      </c>
      <c r="D1584" s="319" t="s">
        <v>1812</v>
      </c>
      <c r="E1584" s="320">
        <v>45777</v>
      </c>
      <c r="F1584" s="319" t="s">
        <v>1835</v>
      </c>
      <c r="H1584" s="319">
        <v>50900020</v>
      </c>
      <c r="I1584" s="319" t="s">
        <v>1834</v>
      </c>
      <c r="K1584" s="319" t="s">
        <v>472</v>
      </c>
      <c r="L1584" s="320">
        <v>45777</v>
      </c>
      <c r="Q1584" s="319" t="s">
        <v>89</v>
      </c>
      <c r="R1584" s="321">
        <v>304.13</v>
      </c>
      <c r="S1584" s="319" t="s">
        <v>89</v>
      </c>
      <c r="T1584" s="321">
        <v>304.13</v>
      </c>
      <c r="U1584" s="319" t="s">
        <v>306</v>
      </c>
      <c r="V1584" s="319" t="s">
        <v>1722</v>
      </c>
      <c r="AJ1584" s="325">
        <v>0</v>
      </c>
      <c r="AT1584" s="183" t="s">
        <v>1817</v>
      </c>
      <c r="AU1584" s="183" t="str">
        <f t="shared" si="48"/>
        <v>SMS</v>
      </c>
      <c r="AV1584" s="324">
        <f t="shared" si="47"/>
        <v>5018145</v>
      </c>
    </row>
    <row r="1585" spans="1:48" x14ac:dyDescent="0.25">
      <c r="A1585" s="319" t="s">
        <v>1867</v>
      </c>
      <c r="B1585" s="328" t="s">
        <v>1833</v>
      </c>
      <c r="D1585" s="319" t="s">
        <v>1812</v>
      </c>
      <c r="E1585" s="320">
        <v>45777</v>
      </c>
      <c r="F1585" s="319" t="s">
        <v>1835</v>
      </c>
      <c r="H1585" s="319">
        <v>50900010</v>
      </c>
      <c r="I1585" s="319" t="s">
        <v>1836</v>
      </c>
      <c r="K1585" s="319" t="s">
        <v>470</v>
      </c>
      <c r="L1585" s="320">
        <v>45777</v>
      </c>
      <c r="Q1585" s="319" t="s">
        <v>89</v>
      </c>
      <c r="R1585" s="321">
        <v>4704.13</v>
      </c>
      <c r="S1585" s="319" t="s">
        <v>89</v>
      </c>
      <c r="T1585" s="321">
        <v>4704.13</v>
      </c>
      <c r="U1585" s="319" t="s">
        <v>306</v>
      </c>
      <c r="V1585" s="319" t="s">
        <v>1722</v>
      </c>
      <c r="AJ1585" s="325">
        <v>0</v>
      </c>
      <c r="AT1585" s="183" t="s">
        <v>1817</v>
      </c>
      <c r="AU1585" s="183" t="str">
        <f t="shared" si="48"/>
        <v>SMS</v>
      </c>
      <c r="AV1585" s="324">
        <f t="shared" si="47"/>
        <v>77618145</v>
      </c>
    </row>
    <row r="1586" spans="1:48" x14ac:dyDescent="0.25">
      <c r="A1586" s="319" t="s">
        <v>1867</v>
      </c>
      <c r="B1586" s="328" t="s">
        <v>1833</v>
      </c>
      <c r="D1586" s="319" t="s">
        <v>1812</v>
      </c>
      <c r="E1586" s="320">
        <v>45777</v>
      </c>
      <c r="F1586" s="319" t="s">
        <v>1835</v>
      </c>
      <c r="H1586" s="319">
        <v>50900060</v>
      </c>
      <c r="I1586" s="319" t="s">
        <v>1837</v>
      </c>
      <c r="K1586" s="319" t="s">
        <v>480</v>
      </c>
      <c r="L1586" s="320">
        <v>45777</v>
      </c>
      <c r="Q1586" s="319" t="s">
        <v>89</v>
      </c>
      <c r="R1586" s="321">
        <v>18.809999999999999</v>
      </c>
      <c r="S1586" s="319" t="s">
        <v>89</v>
      </c>
      <c r="T1586" s="321">
        <v>18.809999999999999</v>
      </c>
      <c r="U1586" s="319" t="s">
        <v>306</v>
      </c>
      <c r="V1586" s="319" t="s">
        <v>1722</v>
      </c>
      <c r="AJ1586" s="325">
        <v>0</v>
      </c>
      <c r="AT1586" s="183" t="s">
        <v>1817</v>
      </c>
      <c r="AU1586" s="183" t="str">
        <f t="shared" si="48"/>
        <v>SMS</v>
      </c>
      <c r="AV1586" s="324">
        <f t="shared" si="47"/>
        <v>310365</v>
      </c>
    </row>
    <row r="1587" spans="1:48" x14ac:dyDescent="0.25">
      <c r="A1587" s="319" t="s">
        <v>1867</v>
      </c>
      <c r="B1587" s="328" t="s">
        <v>1838</v>
      </c>
      <c r="D1587" s="319" t="s">
        <v>1812</v>
      </c>
      <c r="E1587" s="320">
        <v>45808</v>
      </c>
      <c r="F1587" s="319" t="s">
        <v>1840</v>
      </c>
      <c r="H1587" s="319">
        <v>50900010</v>
      </c>
      <c r="I1587" s="319" t="s">
        <v>1839</v>
      </c>
      <c r="K1587" s="319" t="s">
        <v>470</v>
      </c>
      <c r="L1587" s="320">
        <v>45808</v>
      </c>
      <c r="Q1587" s="319" t="s">
        <v>89</v>
      </c>
      <c r="R1587" s="321">
        <v>4704.13</v>
      </c>
      <c r="S1587" s="319" t="s">
        <v>89</v>
      </c>
      <c r="T1587" s="321">
        <v>4704.13</v>
      </c>
      <c r="U1587" s="319" t="s">
        <v>306</v>
      </c>
      <c r="V1587" s="319" t="s">
        <v>1722</v>
      </c>
      <c r="AJ1587" s="325">
        <v>0</v>
      </c>
      <c r="AT1587" s="183" t="s">
        <v>1817</v>
      </c>
      <c r="AU1587" s="183" t="str">
        <f t="shared" si="48"/>
        <v>SMS</v>
      </c>
      <c r="AV1587" s="324">
        <f t="shared" ref="AV1587:AV1650" si="49">IF(Q1587="USD",R1587*16500,IF(Q1587="IDR",R1587,T1587*16500))</f>
        <v>77618145</v>
      </c>
    </row>
    <row r="1588" spans="1:48" x14ac:dyDescent="0.25">
      <c r="A1588" s="319" t="s">
        <v>1867</v>
      </c>
      <c r="B1588" s="328" t="s">
        <v>1838</v>
      </c>
      <c r="D1588" s="319" t="s">
        <v>1812</v>
      </c>
      <c r="E1588" s="320">
        <v>45808</v>
      </c>
      <c r="F1588" s="319" t="s">
        <v>1840</v>
      </c>
      <c r="H1588" s="319">
        <v>50900020</v>
      </c>
      <c r="I1588" s="319" t="s">
        <v>1841</v>
      </c>
      <c r="K1588" s="319" t="s">
        <v>472</v>
      </c>
      <c r="L1588" s="320">
        <v>45808</v>
      </c>
      <c r="Q1588" s="319" t="s">
        <v>89</v>
      </c>
      <c r="R1588" s="321">
        <v>314.07</v>
      </c>
      <c r="S1588" s="319" t="s">
        <v>89</v>
      </c>
      <c r="T1588" s="321">
        <v>314.07</v>
      </c>
      <c r="U1588" s="319" t="s">
        <v>306</v>
      </c>
      <c r="V1588" s="319" t="s">
        <v>1722</v>
      </c>
      <c r="AJ1588" s="325">
        <v>0</v>
      </c>
      <c r="AT1588" s="183" t="s">
        <v>1817</v>
      </c>
      <c r="AU1588" s="183" t="str">
        <f t="shared" si="48"/>
        <v>SMS</v>
      </c>
      <c r="AV1588" s="324">
        <f t="shared" si="49"/>
        <v>5182155</v>
      </c>
    </row>
    <row r="1589" spans="1:48" x14ac:dyDescent="0.25">
      <c r="A1589" s="319" t="s">
        <v>1867</v>
      </c>
      <c r="B1589" s="328" t="s">
        <v>1838</v>
      </c>
      <c r="D1589" s="319" t="s">
        <v>1812</v>
      </c>
      <c r="E1589" s="320">
        <v>45808</v>
      </c>
      <c r="F1589" s="319" t="s">
        <v>1840</v>
      </c>
      <c r="H1589" s="319">
        <v>50900020</v>
      </c>
      <c r="I1589" s="319" t="s">
        <v>1841</v>
      </c>
      <c r="K1589" s="319" t="s">
        <v>472</v>
      </c>
      <c r="L1589" s="320">
        <v>45808</v>
      </c>
      <c r="Q1589" s="319" t="s">
        <v>89</v>
      </c>
      <c r="R1589" s="321">
        <v>304.13</v>
      </c>
      <c r="S1589" s="319" t="s">
        <v>89</v>
      </c>
      <c r="T1589" s="321">
        <v>304.13</v>
      </c>
      <c r="U1589" s="319" t="s">
        <v>306</v>
      </c>
      <c r="V1589" s="319" t="s">
        <v>1722</v>
      </c>
      <c r="AJ1589" s="325">
        <v>0</v>
      </c>
      <c r="AT1589" s="183" t="s">
        <v>1817</v>
      </c>
      <c r="AU1589" s="183" t="str">
        <f t="shared" si="48"/>
        <v>SMS</v>
      </c>
      <c r="AV1589" s="324">
        <f t="shared" si="49"/>
        <v>5018145</v>
      </c>
    </row>
    <row r="1590" spans="1:48" x14ac:dyDescent="0.25">
      <c r="A1590" s="319" t="s">
        <v>1867</v>
      </c>
      <c r="B1590" s="328" t="s">
        <v>1838</v>
      </c>
      <c r="D1590" s="319" t="s">
        <v>1812</v>
      </c>
      <c r="E1590" s="320">
        <v>45808</v>
      </c>
      <c r="F1590" s="319" t="s">
        <v>1840</v>
      </c>
      <c r="H1590" s="319">
        <v>50900060</v>
      </c>
      <c r="I1590" s="319" t="s">
        <v>1842</v>
      </c>
      <c r="K1590" s="319" t="s">
        <v>480</v>
      </c>
      <c r="L1590" s="320">
        <v>45808</v>
      </c>
      <c r="Q1590" s="319" t="s">
        <v>89</v>
      </c>
      <c r="R1590" s="321">
        <v>18.809999999999999</v>
      </c>
      <c r="S1590" s="319" t="s">
        <v>89</v>
      </c>
      <c r="T1590" s="321">
        <v>18.809999999999999</v>
      </c>
      <c r="U1590" s="319" t="s">
        <v>306</v>
      </c>
      <c r="V1590" s="319" t="s">
        <v>1722</v>
      </c>
      <c r="AJ1590" s="325">
        <v>0</v>
      </c>
      <c r="AT1590" s="183" t="s">
        <v>1817</v>
      </c>
      <c r="AU1590" s="183" t="str">
        <f t="shared" si="48"/>
        <v>SMS</v>
      </c>
      <c r="AV1590" s="324">
        <f t="shared" si="49"/>
        <v>310365</v>
      </c>
    </row>
    <row r="1591" spans="1:48" x14ac:dyDescent="0.25">
      <c r="A1591" s="319" t="s">
        <v>1867</v>
      </c>
      <c r="B1591" s="328" t="s">
        <v>1843</v>
      </c>
      <c r="D1591" s="319" t="s">
        <v>1812</v>
      </c>
      <c r="E1591" s="320">
        <v>45838</v>
      </c>
      <c r="F1591" s="319" t="s">
        <v>1845</v>
      </c>
      <c r="H1591" s="319">
        <v>50900020</v>
      </c>
      <c r="I1591" s="319" t="s">
        <v>1844</v>
      </c>
      <c r="K1591" s="319" t="s">
        <v>472</v>
      </c>
      <c r="L1591" s="320">
        <v>45838</v>
      </c>
      <c r="Q1591" s="319" t="s">
        <v>89</v>
      </c>
      <c r="R1591" s="321">
        <v>304.13</v>
      </c>
      <c r="S1591" s="319" t="s">
        <v>89</v>
      </c>
      <c r="T1591" s="321">
        <v>304.13</v>
      </c>
      <c r="U1591" s="319" t="s">
        <v>306</v>
      </c>
      <c r="V1591" s="319" t="s">
        <v>1722</v>
      </c>
      <c r="AJ1591" s="325">
        <v>0</v>
      </c>
      <c r="AT1591" s="183" t="s">
        <v>1817</v>
      </c>
      <c r="AU1591" s="183" t="str">
        <f t="shared" si="48"/>
        <v>SMS</v>
      </c>
      <c r="AV1591" s="324">
        <f t="shared" si="49"/>
        <v>5018145</v>
      </c>
    </row>
    <row r="1592" spans="1:48" x14ac:dyDescent="0.25">
      <c r="A1592" s="319" t="s">
        <v>1867</v>
      </c>
      <c r="B1592" s="328" t="s">
        <v>1843</v>
      </c>
      <c r="D1592" s="319" t="s">
        <v>1812</v>
      </c>
      <c r="E1592" s="320">
        <v>45838</v>
      </c>
      <c r="F1592" s="319" t="s">
        <v>1845</v>
      </c>
      <c r="H1592" s="319">
        <v>50900020</v>
      </c>
      <c r="I1592" s="319" t="s">
        <v>1844</v>
      </c>
      <c r="K1592" s="319" t="s">
        <v>472</v>
      </c>
      <c r="L1592" s="320">
        <v>45838</v>
      </c>
      <c r="Q1592" s="319" t="s">
        <v>89</v>
      </c>
      <c r="R1592" s="321">
        <v>314.07</v>
      </c>
      <c r="S1592" s="319" t="s">
        <v>89</v>
      </c>
      <c r="T1592" s="321">
        <v>314.07</v>
      </c>
      <c r="U1592" s="319" t="s">
        <v>306</v>
      </c>
      <c r="V1592" s="319" t="s">
        <v>1722</v>
      </c>
      <c r="AJ1592" s="325">
        <v>0</v>
      </c>
      <c r="AT1592" s="183" t="s">
        <v>1817</v>
      </c>
      <c r="AU1592" s="183" t="str">
        <f t="shared" si="48"/>
        <v>SMS</v>
      </c>
      <c r="AV1592" s="324">
        <f t="shared" si="49"/>
        <v>5182155</v>
      </c>
    </row>
    <row r="1593" spans="1:48" x14ac:dyDescent="0.25">
      <c r="A1593" s="319" t="s">
        <v>1867</v>
      </c>
      <c r="B1593" s="328" t="s">
        <v>1843</v>
      </c>
      <c r="D1593" s="319" t="s">
        <v>1812</v>
      </c>
      <c r="E1593" s="320">
        <v>45838</v>
      </c>
      <c r="F1593" s="319" t="s">
        <v>1845</v>
      </c>
      <c r="H1593" s="319">
        <v>50900010</v>
      </c>
      <c r="I1593" s="319" t="s">
        <v>1846</v>
      </c>
      <c r="K1593" s="319" t="s">
        <v>470</v>
      </c>
      <c r="L1593" s="320">
        <v>45838</v>
      </c>
      <c r="Q1593" s="319" t="s">
        <v>89</v>
      </c>
      <c r="R1593" s="321">
        <v>4704.13</v>
      </c>
      <c r="S1593" s="319" t="s">
        <v>89</v>
      </c>
      <c r="T1593" s="321">
        <v>4704.13</v>
      </c>
      <c r="U1593" s="319" t="s">
        <v>306</v>
      </c>
      <c r="V1593" s="319" t="s">
        <v>1722</v>
      </c>
      <c r="AJ1593" s="325">
        <v>0</v>
      </c>
      <c r="AT1593" s="183" t="s">
        <v>1817</v>
      </c>
      <c r="AU1593" s="183" t="str">
        <f t="shared" si="48"/>
        <v>SMS</v>
      </c>
      <c r="AV1593" s="324">
        <f t="shared" si="49"/>
        <v>77618145</v>
      </c>
    </row>
    <row r="1594" spans="1:48" x14ac:dyDescent="0.25">
      <c r="A1594" s="319" t="s">
        <v>1867</v>
      </c>
      <c r="B1594" s="328" t="s">
        <v>1843</v>
      </c>
      <c r="D1594" s="319" t="s">
        <v>1812</v>
      </c>
      <c r="E1594" s="320">
        <v>45838</v>
      </c>
      <c r="F1594" s="319" t="s">
        <v>1845</v>
      </c>
      <c r="H1594" s="319">
        <v>50900060</v>
      </c>
      <c r="I1594" s="319" t="s">
        <v>1847</v>
      </c>
      <c r="K1594" s="319" t="s">
        <v>480</v>
      </c>
      <c r="L1594" s="320">
        <v>45838</v>
      </c>
      <c r="Q1594" s="319" t="s">
        <v>89</v>
      </c>
      <c r="R1594" s="321">
        <v>18.809999999999999</v>
      </c>
      <c r="S1594" s="319" t="s">
        <v>89</v>
      </c>
      <c r="T1594" s="321">
        <v>18.809999999999999</v>
      </c>
      <c r="U1594" s="319" t="s">
        <v>306</v>
      </c>
      <c r="V1594" s="319" t="s">
        <v>1722</v>
      </c>
      <c r="AJ1594" s="325">
        <v>0</v>
      </c>
      <c r="AT1594" s="183" t="s">
        <v>1817</v>
      </c>
      <c r="AU1594" s="183" t="str">
        <f t="shared" si="48"/>
        <v>SMS</v>
      </c>
      <c r="AV1594" s="324">
        <f t="shared" si="49"/>
        <v>310365</v>
      </c>
    </row>
    <row r="1595" spans="1:48" x14ac:dyDescent="0.25">
      <c r="A1595" s="319" t="s">
        <v>1867</v>
      </c>
      <c r="B1595" s="328" t="s">
        <v>1810</v>
      </c>
      <c r="D1595" s="319" t="s">
        <v>1812</v>
      </c>
      <c r="E1595" s="320">
        <v>45688</v>
      </c>
      <c r="F1595" s="319" t="s">
        <v>1813</v>
      </c>
      <c r="H1595" s="319" t="s">
        <v>3597</v>
      </c>
      <c r="I1595" s="319" t="s">
        <v>1821</v>
      </c>
      <c r="K1595" s="319" t="s">
        <v>480</v>
      </c>
      <c r="L1595" s="320">
        <v>45688</v>
      </c>
      <c r="Q1595" s="319" t="s">
        <v>89</v>
      </c>
      <c r="R1595" s="321">
        <v>50.67</v>
      </c>
      <c r="S1595" s="319" t="s">
        <v>89</v>
      </c>
      <c r="T1595" s="321">
        <v>50.67</v>
      </c>
      <c r="U1595" s="319" t="s">
        <v>282</v>
      </c>
      <c r="V1595" s="319" t="s">
        <v>1732</v>
      </c>
      <c r="AJ1595" s="325">
        <v>0</v>
      </c>
      <c r="AT1595" s="183" t="s">
        <v>1817</v>
      </c>
      <c r="AU1595" s="183" t="str">
        <f t="shared" si="48"/>
        <v>LSM</v>
      </c>
      <c r="AV1595" s="324">
        <f t="shared" si="49"/>
        <v>836055</v>
      </c>
    </row>
    <row r="1596" spans="1:48" x14ac:dyDescent="0.25">
      <c r="A1596" s="319" t="s">
        <v>1867</v>
      </c>
      <c r="B1596" s="328" t="s">
        <v>1823</v>
      </c>
      <c r="D1596" s="319" t="s">
        <v>1812</v>
      </c>
      <c r="E1596" s="320">
        <v>45716</v>
      </c>
      <c r="F1596" s="319" t="s">
        <v>1825</v>
      </c>
      <c r="H1596" s="319" t="s">
        <v>3597</v>
      </c>
      <c r="I1596" s="319" t="s">
        <v>1827</v>
      </c>
      <c r="K1596" s="319" t="s">
        <v>480</v>
      </c>
      <c r="L1596" s="320">
        <v>45716</v>
      </c>
      <c r="Q1596" s="319" t="s">
        <v>89</v>
      </c>
      <c r="R1596" s="321">
        <v>50.67</v>
      </c>
      <c r="S1596" s="319" t="s">
        <v>89</v>
      </c>
      <c r="T1596" s="321">
        <v>50.67</v>
      </c>
      <c r="U1596" s="319" t="s">
        <v>282</v>
      </c>
      <c r="V1596" s="319" t="s">
        <v>1732</v>
      </c>
      <c r="AJ1596" s="325">
        <v>0</v>
      </c>
      <c r="AT1596" s="183" t="s">
        <v>1817</v>
      </c>
      <c r="AU1596" s="183" t="str">
        <f t="shared" si="48"/>
        <v>LSM</v>
      </c>
      <c r="AV1596" s="324">
        <f t="shared" si="49"/>
        <v>836055</v>
      </c>
    </row>
    <row r="1597" spans="1:48" x14ac:dyDescent="0.25">
      <c r="A1597" s="319" t="s">
        <v>1867</v>
      </c>
      <c r="B1597" s="328" t="s">
        <v>1828</v>
      </c>
      <c r="D1597" s="319" t="s">
        <v>1812</v>
      </c>
      <c r="E1597" s="320">
        <v>45747</v>
      </c>
      <c r="F1597" s="319" t="s">
        <v>1830</v>
      </c>
      <c r="H1597" s="319" t="s">
        <v>3599</v>
      </c>
      <c r="I1597" s="319" t="s">
        <v>1829</v>
      </c>
      <c r="K1597" s="319" t="s">
        <v>470</v>
      </c>
      <c r="L1597" s="320">
        <v>45747</v>
      </c>
      <c r="Q1597" s="319" t="s">
        <v>89</v>
      </c>
      <c r="R1597" s="321">
        <v>37.81</v>
      </c>
      <c r="S1597" s="319" t="s">
        <v>89</v>
      </c>
      <c r="T1597" s="321">
        <v>37.81</v>
      </c>
      <c r="U1597" s="319" t="s">
        <v>282</v>
      </c>
      <c r="V1597" s="319" t="s">
        <v>1732</v>
      </c>
      <c r="AJ1597" s="325">
        <v>0</v>
      </c>
      <c r="AT1597" s="183" t="s">
        <v>1817</v>
      </c>
      <c r="AU1597" s="183" t="str">
        <f t="shared" si="48"/>
        <v>LSM</v>
      </c>
      <c r="AV1597" s="324">
        <f t="shared" si="49"/>
        <v>623865</v>
      </c>
    </row>
    <row r="1598" spans="1:48" x14ac:dyDescent="0.25">
      <c r="A1598" s="319" t="s">
        <v>1867</v>
      </c>
      <c r="B1598" s="328" t="s">
        <v>1828</v>
      </c>
      <c r="D1598" s="319" t="s">
        <v>1812</v>
      </c>
      <c r="E1598" s="320">
        <v>45747</v>
      </c>
      <c r="F1598" s="319" t="s">
        <v>1830</v>
      </c>
      <c r="H1598" s="319" t="s">
        <v>3597</v>
      </c>
      <c r="I1598" s="319" t="s">
        <v>1832</v>
      </c>
      <c r="K1598" s="319" t="s">
        <v>480</v>
      </c>
      <c r="L1598" s="320">
        <v>45747</v>
      </c>
      <c r="Q1598" s="319" t="s">
        <v>89</v>
      </c>
      <c r="R1598" s="321">
        <v>50.66</v>
      </c>
      <c r="S1598" s="319" t="s">
        <v>89</v>
      </c>
      <c r="T1598" s="321">
        <v>50.66</v>
      </c>
      <c r="U1598" s="319" t="s">
        <v>282</v>
      </c>
      <c r="V1598" s="319" t="s">
        <v>1732</v>
      </c>
      <c r="AJ1598" s="325">
        <v>0</v>
      </c>
      <c r="AT1598" s="183" t="s">
        <v>1817</v>
      </c>
      <c r="AU1598" s="183" t="str">
        <f t="shared" si="48"/>
        <v>LSM</v>
      </c>
      <c r="AV1598" s="324">
        <f t="shared" si="49"/>
        <v>835890</v>
      </c>
    </row>
    <row r="1599" spans="1:48" x14ac:dyDescent="0.25">
      <c r="A1599" s="319" t="s">
        <v>1867</v>
      </c>
      <c r="B1599" s="328" t="s">
        <v>1833</v>
      </c>
      <c r="D1599" s="319" t="s">
        <v>1812</v>
      </c>
      <c r="E1599" s="320">
        <v>45777</v>
      </c>
      <c r="F1599" s="319" t="s">
        <v>1835</v>
      </c>
      <c r="H1599" s="319" t="s">
        <v>3599</v>
      </c>
      <c r="I1599" s="319" t="s">
        <v>1836</v>
      </c>
      <c r="K1599" s="319" t="s">
        <v>470</v>
      </c>
      <c r="L1599" s="320">
        <v>45777</v>
      </c>
      <c r="Q1599" s="319" t="s">
        <v>89</v>
      </c>
      <c r="R1599" s="321">
        <v>37.81</v>
      </c>
      <c r="S1599" s="319" t="s">
        <v>89</v>
      </c>
      <c r="T1599" s="321">
        <v>37.81</v>
      </c>
      <c r="U1599" s="319" t="s">
        <v>282</v>
      </c>
      <c r="V1599" s="319" t="s">
        <v>1732</v>
      </c>
      <c r="AJ1599" s="325">
        <v>0</v>
      </c>
      <c r="AT1599" s="183" t="s">
        <v>1817</v>
      </c>
      <c r="AU1599" s="183" t="str">
        <f t="shared" si="48"/>
        <v>LSM</v>
      </c>
      <c r="AV1599" s="324">
        <f t="shared" si="49"/>
        <v>623865</v>
      </c>
    </row>
    <row r="1600" spans="1:48" x14ac:dyDescent="0.25">
      <c r="A1600" s="319" t="s">
        <v>1867</v>
      </c>
      <c r="B1600" s="328" t="s">
        <v>1833</v>
      </c>
      <c r="D1600" s="319" t="s">
        <v>1812</v>
      </c>
      <c r="E1600" s="320">
        <v>45777</v>
      </c>
      <c r="F1600" s="319" t="s">
        <v>1835</v>
      </c>
      <c r="H1600" s="319" t="s">
        <v>3597</v>
      </c>
      <c r="I1600" s="319" t="s">
        <v>1837</v>
      </c>
      <c r="K1600" s="319" t="s">
        <v>480</v>
      </c>
      <c r="L1600" s="320">
        <v>45777</v>
      </c>
      <c r="Q1600" s="319" t="s">
        <v>89</v>
      </c>
      <c r="R1600" s="321">
        <v>50.67</v>
      </c>
      <c r="S1600" s="319" t="s">
        <v>89</v>
      </c>
      <c r="T1600" s="321">
        <v>50.67</v>
      </c>
      <c r="U1600" s="319" t="s">
        <v>282</v>
      </c>
      <c r="V1600" s="319" t="s">
        <v>1732</v>
      </c>
      <c r="AJ1600" s="325">
        <v>0</v>
      </c>
      <c r="AT1600" s="183" t="s">
        <v>1817</v>
      </c>
      <c r="AU1600" s="183" t="str">
        <f t="shared" si="48"/>
        <v>LSM</v>
      </c>
      <c r="AV1600" s="324">
        <f t="shared" si="49"/>
        <v>836055</v>
      </c>
    </row>
    <row r="1601" spans="1:48" x14ac:dyDescent="0.25">
      <c r="A1601" s="319" t="s">
        <v>1867</v>
      </c>
      <c r="B1601" s="328" t="s">
        <v>1838</v>
      </c>
      <c r="D1601" s="319" t="s">
        <v>1812</v>
      </c>
      <c r="E1601" s="320">
        <v>45808</v>
      </c>
      <c r="F1601" s="319" t="s">
        <v>1840</v>
      </c>
      <c r="H1601" s="319" t="s">
        <v>3599</v>
      </c>
      <c r="I1601" s="319" t="s">
        <v>1839</v>
      </c>
      <c r="K1601" s="319" t="s">
        <v>470</v>
      </c>
      <c r="L1601" s="320">
        <v>45808</v>
      </c>
      <c r="Q1601" s="319" t="s">
        <v>89</v>
      </c>
      <c r="R1601" s="321">
        <v>37.82</v>
      </c>
      <c r="S1601" s="319" t="s">
        <v>89</v>
      </c>
      <c r="T1601" s="321">
        <v>37.82</v>
      </c>
      <c r="U1601" s="319" t="s">
        <v>282</v>
      </c>
      <c r="V1601" s="319" t="s">
        <v>1732</v>
      </c>
      <c r="AJ1601" s="325">
        <v>0</v>
      </c>
      <c r="AT1601" s="183" t="s">
        <v>1817</v>
      </c>
      <c r="AU1601" s="183" t="str">
        <f t="shared" si="48"/>
        <v>LSM</v>
      </c>
      <c r="AV1601" s="324">
        <f t="shared" si="49"/>
        <v>624030</v>
      </c>
    </row>
    <row r="1602" spans="1:48" x14ac:dyDescent="0.25">
      <c r="A1602" s="319" t="s">
        <v>1867</v>
      </c>
      <c r="B1602" s="328" t="s">
        <v>1838</v>
      </c>
      <c r="D1602" s="319" t="s">
        <v>1812</v>
      </c>
      <c r="E1602" s="320">
        <v>45808</v>
      </c>
      <c r="F1602" s="319" t="s">
        <v>1840</v>
      </c>
      <c r="H1602" s="319" t="s">
        <v>3597</v>
      </c>
      <c r="I1602" s="319" t="s">
        <v>1842</v>
      </c>
      <c r="K1602" s="319" t="s">
        <v>480</v>
      </c>
      <c r="L1602" s="320">
        <v>45808</v>
      </c>
      <c r="Q1602" s="319" t="s">
        <v>89</v>
      </c>
      <c r="R1602" s="321">
        <v>50.67</v>
      </c>
      <c r="S1602" s="319" t="s">
        <v>89</v>
      </c>
      <c r="T1602" s="321">
        <v>50.67</v>
      </c>
      <c r="U1602" s="319" t="s">
        <v>282</v>
      </c>
      <c r="V1602" s="319" t="s">
        <v>1732</v>
      </c>
      <c r="AJ1602" s="325">
        <v>0</v>
      </c>
      <c r="AT1602" s="183" t="s">
        <v>1817</v>
      </c>
      <c r="AU1602" s="183" t="str">
        <f t="shared" si="48"/>
        <v>LSM</v>
      </c>
      <c r="AV1602" s="324">
        <f t="shared" si="49"/>
        <v>836055</v>
      </c>
    </row>
    <row r="1603" spans="1:48" x14ac:dyDescent="0.25">
      <c r="A1603" s="319" t="s">
        <v>1867</v>
      </c>
      <c r="B1603" s="328" t="s">
        <v>1843</v>
      </c>
      <c r="D1603" s="319" t="s">
        <v>1812</v>
      </c>
      <c r="E1603" s="320">
        <v>45838</v>
      </c>
      <c r="F1603" s="319" t="s">
        <v>1845</v>
      </c>
      <c r="H1603" s="319" t="s">
        <v>3599</v>
      </c>
      <c r="I1603" s="319" t="s">
        <v>1846</v>
      </c>
      <c r="K1603" s="319" t="s">
        <v>470</v>
      </c>
      <c r="L1603" s="320">
        <v>45838</v>
      </c>
      <c r="Q1603" s="319" t="s">
        <v>89</v>
      </c>
      <c r="R1603" s="321">
        <v>37.81</v>
      </c>
      <c r="S1603" s="319" t="s">
        <v>89</v>
      </c>
      <c r="T1603" s="321">
        <v>37.81</v>
      </c>
      <c r="U1603" s="319" t="s">
        <v>282</v>
      </c>
      <c r="V1603" s="319" t="s">
        <v>1732</v>
      </c>
      <c r="AJ1603" s="325">
        <v>0</v>
      </c>
      <c r="AT1603" s="183" t="s">
        <v>1817</v>
      </c>
      <c r="AU1603" s="183" t="str">
        <f t="shared" si="48"/>
        <v>LSM</v>
      </c>
      <c r="AV1603" s="324">
        <f t="shared" si="49"/>
        <v>623865</v>
      </c>
    </row>
    <row r="1604" spans="1:48" x14ac:dyDescent="0.25">
      <c r="A1604" s="319" t="s">
        <v>1867</v>
      </c>
      <c r="B1604" s="328" t="s">
        <v>1843</v>
      </c>
      <c r="D1604" s="319" t="s">
        <v>1812</v>
      </c>
      <c r="E1604" s="320">
        <v>45838</v>
      </c>
      <c r="F1604" s="319" t="s">
        <v>1845</v>
      </c>
      <c r="H1604" s="319" t="s">
        <v>3597</v>
      </c>
      <c r="I1604" s="319" t="s">
        <v>1847</v>
      </c>
      <c r="K1604" s="319" t="s">
        <v>480</v>
      </c>
      <c r="L1604" s="320">
        <v>45838</v>
      </c>
      <c r="Q1604" s="319" t="s">
        <v>89</v>
      </c>
      <c r="R1604" s="321">
        <v>50.67</v>
      </c>
      <c r="S1604" s="319" t="s">
        <v>89</v>
      </c>
      <c r="T1604" s="321">
        <v>50.67</v>
      </c>
      <c r="U1604" s="319" t="s">
        <v>282</v>
      </c>
      <c r="V1604" s="319" t="s">
        <v>1732</v>
      </c>
      <c r="AJ1604" s="325">
        <v>0</v>
      </c>
      <c r="AT1604" s="183" t="s">
        <v>1817</v>
      </c>
      <c r="AU1604" s="183" t="str">
        <f t="shared" si="48"/>
        <v>LSM</v>
      </c>
      <c r="AV1604" s="324">
        <f t="shared" si="49"/>
        <v>836055</v>
      </c>
    </row>
    <row r="1605" spans="1:48" x14ac:dyDescent="0.25">
      <c r="A1605" s="319" t="s">
        <v>1867</v>
      </c>
      <c r="B1605" s="328" t="s">
        <v>1810</v>
      </c>
      <c r="D1605" s="319" t="s">
        <v>1812</v>
      </c>
      <c r="E1605" s="320">
        <v>45688</v>
      </c>
      <c r="F1605" s="319" t="s">
        <v>1813</v>
      </c>
      <c r="H1605" s="319" t="s">
        <v>3601</v>
      </c>
      <c r="I1605" s="319" t="s">
        <v>1811</v>
      </c>
      <c r="K1605" s="319" t="s">
        <v>472</v>
      </c>
      <c r="L1605" s="320">
        <v>45688</v>
      </c>
      <c r="Q1605" s="319" t="s">
        <v>89</v>
      </c>
      <c r="R1605" s="321">
        <v>773.51</v>
      </c>
      <c r="S1605" s="319" t="s">
        <v>89</v>
      </c>
      <c r="T1605" s="321">
        <v>773.51</v>
      </c>
      <c r="U1605" s="319" t="s">
        <v>328</v>
      </c>
      <c r="V1605" s="319" t="s">
        <v>1764</v>
      </c>
      <c r="AJ1605" s="325">
        <v>0</v>
      </c>
      <c r="AT1605" s="183" t="s">
        <v>1817</v>
      </c>
      <c r="AU1605" s="183" t="str">
        <f t="shared" si="48"/>
        <v>BP1</v>
      </c>
      <c r="AV1605" s="324">
        <f t="shared" si="49"/>
        <v>12762915</v>
      </c>
    </row>
    <row r="1606" spans="1:48" x14ac:dyDescent="0.25">
      <c r="A1606" s="319" t="s">
        <v>1867</v>
      </c>
      <c r="B1606" s="328" t="s">
        <v>1810</v>
      </c>
      <c r="D1606" s="319" t="s">
        <v>1812</v>
      </c>
      <c r="E1606" s="320">
        <v>45688</v>
      </c>
      <c r="F1606" s="319" t="s">
        <v>1813</v>
      </c>
      <c r="H1606" s="319" t="s">
        <v>3597</v>
      </c>
      <c r="I1606" s="319" t="s">
        <v>3603</v>
      </c>
      <c r="K1606" s="319" t="s">
        <v>480</v>
      </c>
      <c r="L1606" s="320">
        <v>45688</v>
      </c>
      <c r="Q1606" s="319" t="s">
        <v>89</v>
      </c>
      <c r="R1606" s="321">
        <v>20.04</v>
      </c>
      <c r="S1606" s="319" t="s">
        <v>89</v>
      </c>
      <c r="T1606" s="321">
        <v>20.04</v>
      </c>
      <c r="U1606" s="319" t="s">
        <v>328</v>
      </c>
      <c r="V1606" s="319" t="s">
        <v>1764</v>
      </c>
      <c r="AJ1606" s="325">
        <v>0</v>
      </c>
      <c r="AT1606" s="183" t="s">
        <v>1817</v>
      </c>
      <c r="AU1606" s="183" t="str">
        <f t="shared" si="48"/>
        <v>BP1</v>
      </c>
      <c r="AV1606" s="324">
        <f t="shared" si="49"/>
        <v>330660</v>
      </c>
    </row>
    <row r="1607" spans="1:48" x14ac:dyDescent="0.25">
      <c r="A1607" s="319" t="s">
        <v>1867</v>
      </c>
      <c r="B1607" s="328" t="s">
        <v>1810</v>
      </c>
      <c r="D1607" s="319" t="s">
        <v>1812</v>
      </c>
      <c r="E1607" s="320">
        <v>45688</v>
      </c>
      <c r="F1607" s="319" t="s">
        <v>1813</v>
      </c>
      <c r="H1607" s="319" t="s">
        <v>984</v>
      </c>
      <c r="I1607" s="319" t="s">
        <v>3605</v>
      </c>
      <c r="K1607" s="319" t="s">
        <v>468</v>
      </c>
      <c r="L1607" s="320">
        <v>45688</v>
      </c>
      <c r="Q1607" s="319" t="s">
        <v>89</v>
      </c>
      <c r="R1607" s="321">
        <v>13.79</v>
      </c>
      <c r="S1607" s="319" t="s">
        <v>89</v>
      </c>
      <c r="T1607" s="321">
        <v>13.79</v>
      </c>
      <c r="U1607" s="319" t="s">
        <v>328</v>
      </c>
      <c r="V1607" s="319" t="s">
        <v>1764</v>
      </c>
      <c r="AJ1607" s="325">
        <v>0</v>
      </c>
      <c r="AT1607" s="183" t="s">
        <v>1817</v>
      </c>
      <c r="AU1607" s="183" t="str">
        <f t="shared" si="48"/>
        <v>BP1</v>
      </c>
      <c r="AV1607" s="324">
        <f t="shared" si="49"/>
        <v>227535</v>
      </c>
    </row>
    <row r="1608" spans="1:48" x14ac:dyDescent="0.25">
      <c r="A1608" s="319" t="s">
        <v>1867</v>
      </c>
      <c r="B1608" s="328" t="s">
        <v>1810</v>
      </c>
      <c r="D1608" s="319" t="s">
        <v>1812</v>
      </c>
      <c r="E1608" s="320">
        <v>45688</v>
      </c>
      <c r="F1608" s="319" t="s">
        <v>1813</v>
      </c>
      <c r="H1608" s="319" t="s">
        <v>984</v>
      </c>
      <c r="I1608" s="319" t="s">
        <v>3605</v>
      </c>
      <c r="K1608" s="319" t="s">
        <v>468</v>
      </c>
      <c r="L1608" s="320">
        <v>45688</v>
      </c>
      <c r="Q1608" s="319" t="s">
        <v>89</v>
      </c>
      <c r="R1608" s="321">
        <v>0.01</v>
      </c>
      <c r="S1608" s="319" t="s">
        <v>89</v>
      </c>
      <c r="T1608" s="321">
        <v>0.01</v>
      </c>
      <c r="U1608" s="319" t="s">
        <v>328</v>
      </c>
      <c r="V1608" s="319" t="s">
        <v>1764</v>
      </c>
      <c r="AJ1608" s="325">
        <v>0</v>
      </c>
      <c r="AT1608" s="183" t="s">
        <v>1817</v>
      </c>
      <c r="AU1608" s="183" t="str">
        <f t="shared" si="48"/>
        <v>BP1</v>
      </c>
      <c r="AV1608" s="324">
        <f t="shared" si="49"/>
        <v>165</v>
      </c>
    </row>
    <row r="1609" spans="1:48" x14ac:dyDescent="0.25">
      <c r="A1609" s="319" t="s">
        <v>1867</v>
      </c>
      <c r="B1609" s="328" t="s">
        <v>1810</v>
      </c>
      <c r="D1609" s="319" t="s">
        <v>1812</v>
      </c>
      <c r="E1609" s="320">
        <v>45688</v>
      </c>
      <c r="F1609" s="319" t="s">
        <v>1813</v>
      </c>
      <c r="H1609" s="319" t="s">
        <v>3608</v>
      </c>
      <c r="I1609" s="319" t="s">
        <v>3607</v>
      </c>
      <c r="K1609" s="319" t="s">
        <v>3609</v>
      </c>
      <c r="L1609" s="320">
        <v>45688</v>
      </c>
      <c r="Q1609" s="319" t="s">
        <v>89</v>
      </c>
      <c r="R1609" s="321">
        <v>11.31</v>
      </c>
      <c r="S1609" s="319" t="s">
        <v>89</v>
      </c>
      <c r="T1609" s="321">
        <v>11.31</v>
      </c>
      <c r="U1609" s="319" t="s">
        <v>328</v>
      </c>
      <c r="V1609" s="319" t="s">
        <v>1764</v>
      </c>
      <c r="AJ1609" s="325">
        <v>0</v>
      </c>
      <c r="AT1609" s="183" t="s">
        <v>1817</v>
      </c>
      <c r="AU1609" s="183" t="str">
        <f t="shared" si="48"/>
        <v>BP1</v>
      </c>
      <c r="AV1609" s="324">
        <f t="shared" si="49"/>
        <v>186615</v>
      </c>
    </row>
    <row r="1610" spans="1:48" x14ac:dyDescent="0.25">
      <c r="A1610" s="319" t="s">
        <v>1867</v>
      </c>
      <c r="B1610" s="328" t="s">
        <v>1810</v>
      </c>
      <c r="D1610" s="319" t="s">
        <v>1812</v>
      </c>
      <c r="E1610" s="320">
        <v>45688</v>
      </c>
      <c r="F1610" s="319" t="s">
        <v>1813</v>
      </c>
      <c r="H1610" s="319" t="s">
        <v>3597</v>
      </c>
      <c r="I1610" s="319" t="s">
        <v>1821</v>
      </c>
      <c r="K1610" s="319" t="s">
        <v>480</v>
      </c>
      <c r="L1610" s="320">
        <v>45688</v>
      </c>
      <c r="Q1610" s="319" t="s">
        <v>89</v>
      </c>
      <c r="R1610" s="321">
        <v>6.26</v>
      </c>
      <c r="S1610" s="319" t="s">
        <v>89</v>
      </c>
      <c r="T1610" s="321">
        <v>6.26</v>
      </c>
      <c r="U1610" s="319" t="s">
        <v>328</v>
      </c>
      <c r="V1610" s="319" t="s">
        <v>1764</v>
      </c>
      <c r="AJ1610" s="325">
        <v>0</v>
      </c>
      <c r="AT1610" s="183" t="s">
        <v>1817</v>
      </c>
      <c r="AU1610" s="183" t="str">
        <f t="shared" si="48"/>
        <v>BP1</v>
      </c>
      <c r="AV1610" s="324">
        <f t="shared" si="49"/>
        <v>103290</v>
      </c>
    </row>
    <row r="1611" spans="1:48" x14ac:dyDescent="0.25">
      <c r="A1611" s="319" t="s">
        <v>1867</v>
      </c>
      <c r="B1611" s="328" t="s">
        <v>1810</v>
      </c>
      <c r="D1611" s="319" t="s">
        <v>1812</v>
      </c>
      <c r="E1611" s="320">
        <v>45688</v>
      </c>
      <c r="F1611" s="319" t="s">
        <v>1813</v>
      </c>
      <c r="H1611" s="319" t="s">
        <v>3597</v>
      </c>
      <c r="I1611" s="319" t="s">
        <v>1821</v>
      </c>
      <c r="K1611" s="319" t="s">
        <v>480</v>
      </c>
      <c r="L1611" s="320">
        <v>45688</v>
      </c>
      <c r="Q1611" s="319" t="s">
        <v>89</v>
      </c>
      <c r="R1611" s="321">
        <v>6.26</v>
      </c>
      <c r="S1611" s="319" t="s">
        <v>89</v>
      </c>
      <c r="T1611" s="321">
        <v>6.26</v>
      </c>
      <c r="U1611" s="319" t="s">
        <v>328</v>
      </c>
      <c r="V1611" s="319" t="s">
        <v>1764</v>
      </c>
      <c r="AJ1611" s="325">
        <v>0</v>
      </c>
      <c r="AT1611" s="183" t="s">
        <v>1817</v>
      </c>
      <c r="AU1611" s="183" t="str">
        <f t="shared" si="48"/>
        <v>BP1</v>
      </c>
      <c r="AV1611" s="324">
        <f t="shared" si="49"/>
        <v>103290</v>
      </c>
    </row>
    <row r="1612" spans="1:48" x14ac:dyDescent="0.25">
      <c r="A1612" s="319" t="s">
        <v>1867</v>
      </c>
      <c r="B1612" s="328" t="s">
        <v>1810</v>
      </c>
      <c r="D1612" s="319" t="s">
        <v>1812</v>
      </c>
      <c r="E1612" s="320">
        <v>45688</v>
      </c>
      <c r="F1612" s="319" t="s">
        <v>1813</v>
      </c>
      <c r="H1612" s="319" t="s">
        <v>3597</v>
      </c>
      <c r="I1612" s="319" t="s">
        <v>1821</v>
      </c>
      <c r="K1612" s="319" t="s">
        <v>480</v>
      </c>
      <c r="L1612" s="320">
        <v>45688</v>
      </c>
      <c r="Q1612" s="319" t="s">
        <v>89</v>
      </c>
      <c r="R1612" s="321">
        <v>19.55</v>
      </c>
      <c r="S1612" s="319" t="s">
        <v>89</v>
      </c>
      <c r="T1612" s="321">
        <v>19.55</v>
      </c>
      <c r="U1612" s="319" t="s">
        <v>328</v>
      </c>
      <c r="V1612" s="319" t="s">
        <v>1764</v>
      </c>
      <c r="AJ1612" s="325">
        <v>0</v>
      </c>
      <c r="AT1612" s="183" t="s">
        <v>1817</v>
      </c>
      <c r="AU1612" s="183" t="str">
        <f t="shared" si="48"/>
        <v>BP1</v>
      </c>
      <c r="AV1612" s="324">
        <f t="shared" si="49"/>
        <v>322575</v>
      </c>
    </row>
    <row r="1613" spans="1:48" x14ac:dyDescent="0.25">
      <c r="A1613" s="319" t="s">
        <v>1867</v>
      </c>
      <c r="B1613" s="328" t="s">
        <v>1810</v>
      </c>
      <c r="D1613" s="319" t="s">
        <v>1812</v>
      </c>
      <c r="E1613" s="320">
        <v>45688</v>
      </c>
      <c r="F1613" s="319" t="s">
        <v>1813</v>
      </c>
      <c r="H1613" s="319" t="s">
        <v>3597</v>
      </c>
      <c r="I1613" s="319" t="s">
        <v>1821</v>
      </c>
      <c r="K1613" s="319" t="s">
        <v>480</v>
      </c>
      <c r="L1613" s="320">
        <v>45688</v>
      </c>
      <c r="Q1613" s="319" t="s">
        <v>89</v>
      </c>
      <c r="R1613" s="321">
        <v>11.92</v>
      </c>
      <c r="S1613" s="319" t="s">
        <v>89</v>
      </c>
      <c r="T1613" s="321">
        <v>11.92</v>
      </c>
      <c r="U1613" s="319" t="s">
        <v>328</v>
      </c>
      <c r="V1613" s="319" t="s">
        <v>1764</v>
      </c>
      <c r="AJ1613" s="325">
        <v>0</v>
      </c>
      <c r="AT1613" s="183" t="s">
        <v>1817</v>
      </c>
      <c r="AU1613" s="183" t="str">
        <f t="shared" si="48"/>
        <v>BP1</v>
      </c>
      <c r="AV1613" s="324">
        <f t="shared" si="49"/>
        <v>196680</v>
      </c>
    </row>
    <row r="1614" spans="1:48" x14ac:dyDescent="0.25">
      <c r="A1614" s="319" t="s">
        <v>1867</v>
      </c>
      <c r="B1614" s="328" t="s">
        <v>1810</v>
      </c>
      <c r="D1614" s="319" t="s">
        <v>1812</v>
      </c>
      <c r="E1614" s="320">
        <v>45688</v>
      </c>
      <c r="F1614" s="319" t="s">
        <v>1813</v>
      </c>
      <c r="H1614" s="319" t="s">
        <v>3597</v>
      </c>
      <c r="I1614" s="319" t="s">
        <v>1821</v>
      </c>
      <c r="K1614" s="319" t="s">
        <v>480</v>
      </c>
      <c r="L1614" s="320">
        <v>45688</v>
      </c>
      <c r="Q1614" s="319" t="s">
        <v>89</v>
      </c>
      <c r="R1614" s="321">
        <v>6.26</v>
      </c>
      <c r="S1614" s="319" t="s">
        <v>89</v>
      </c>
      <c r="T1614" s="321">
        <v>6.26</v>
      </c>
      <c r="U1614" s="319" t="s">
        <v>328</v>
      </c>
      <c r="V1614" s="319" t="s">
        <v>1764</v>
      </c>
      <c r="AJ1614" s="325">
        <v>0</v>
      </c>
      <c r="AT1614" s="183" t="s">
        <v>1817</v>
      </c>
      <c r="AU1614" s="183" t="str">
        <f t="shared" si="48"/>
        <v>BP1</v>
      </c>
      <c r="AV1614" s="324">
        <f t="shared" si="49"/>
        <v>103290</v>
      </c>
    </row>
    <row r="1615" spans="1:48" x14ac:dyDescent="0.25">
      <c r="A1615" s="319" t="s">
        <v>1867</v>
      </c>
      <c r="B1615" s="328" t="s">
        <v>1810</v>
      </c>
      <c r="D1615" s="319" t="s">
        <v>1812</v>
      </c>
      <c r="E1615" s="320">
        <v>45688</v>
      </c>
      <c r="F1615" s="319" t="s">
        <v>1813</v>
      </c>
      <c r="H1615" s="319" t="s">
        <v>3597</v>
      </c>
      <c r="I1615" s="319" t="s">
        <v>1821</v>
      </c>
      <c r="K1615" s="319" t="s">
        <v>480</v>
      </c>
      <c r="L1615" s="320">
        <v>45688</v>
      </c>
      <c r="Q1615" s="319" t="s">
        <v>89</v>
      </c>
      <c r="R1615" s="321">
        <v>6.26</v>
      </c>
      <c r="S1615" s="319" t="s">
        <v>89</v>
      </c>
      <c r="T1615" s="321">
        <v>6.26</v>
      </c>
      <c r="U1615" s="319" t="s">
        <v>328</v>
      </c>
      <c r="V1615" s="319" t="s">
        <v>1764</v>
      </c>
      <c r="AJ1615" s="325">
        <v>0</v>
      </c>
      <c r="AT1615" s="183" t="s">
        <v>1817</v>
      </c>
      <c r="AU1615" s="183" t="str">
        <f t="shared" si="48"/>
        <v>BP1</v>
      </c>
      <c r="AV1615" s="324">
        <f t="shared" si="49"/>
        <v>103290</v>
      </c>
    </row>
    <row r="1616" spans="1:48" x14ac:dyDescent="0.25">
      <c r="A1616" s="319" t="s">
        <v>1867</v>
      </c>
      <c r="B1616" s="328" t="s">
        <v>1823</v>
      </c>
      <c r="D1616" s="319" t="s">
        <v>1812</v>
      </c>
      <c r="E1616" s="320">
        <v>45716</v>
      </c>
      <c r="F1616" s="319" t="s">
        <v>1825</v>
      </c>
      <c r="H1616" s="319" t="s">
        <v>3601</v>
      </c>
      <c r="I1616" s="319" t="s">
        <v>1826</v>
      </c>
      <c r="K1616" s="319" t="s">
        <v>472</v>
      </c>
      <c r="L1616" s="320">
        <v>45716</v>
      </c>
      <c r="Q1616" s="319" t="s">
        <v>89</v>
      </c>
      <c r="R1616" s="321">
        <v>773.51</v>
      </c>
      <c r="S1616" s="319" t="s">
        <v>89</v>
      </c>
      <c r="T1616" s="321">
        <v>773.51</v>
      </c>
      <c r="U1616" s="319" t="s">
        <v>328</v>
      </c>
      <c r="V1616" s="319" t="s">
        <v>1764</v>
      </c>
      <c r="AJ1616" s="325">
        <v>0</v>
      </c>
      <c r="AT1616" s="183" t="s">
        <v>1817</v>
      </c>
      <c r="AU1616" s="183" t="str">
        <f t="shared" si="48"/>
        <v>BP1</v>
      </c>
      <c r="AV1616" s="324">
        <f t="shared" si="49"/>
        <v>12762915</v>
      </c>
    </row>
    <row r="1617" spans="1:48" x14ac:dyDescent="0.25">
      <c r="A1617" s="319" t="s">
        <v>1867</v>
      </c>
      <c r="B1617" s="328" t="s">
        <v>1823</v>
      </c>
      <c r="D1617" s="319" t="s">
        <v>1812</v>
      </c>
      <c r="E1617" s="320">
        <v>45716</v>
      </c>
      <c r="F1617" s="319" t="s">
        <v>1825</v>
      </c>
      <c r="H1617" s="319" t="s">
        <v>984</v>
      </c>
      <c r="I1617" s="319" t="s">
        <v>3617</v>
      </c>
      <c r="K1617" s="319" t="s">
        <v>468</v>
      </c>
      <c r="L1617" s="320">
        <v>45716</v>
      </c>
      <c r="Q1617" s="319" t="s">
        <v>89</v>
      </c>
      <c r="R1617" s="321">
        <v>13.79</v>
      </c>
      <c r="S1617" s="319" t="s">
        <v>89</v>
      </c>
      <c r="T1617" s="321">
        <v>13.79</v>
      </c>
      <c r="U1617" s="319" t="s">
        <v>328</v>
      </c>
      <c r="V1617" s="319" t="s">
        <v>1764</v>
      </c>
      <c r="AJ1617" s="325">
        <v>0</v>
      </c>
      <c r="AT1617" s="183" t="s">
        <v>1817</v>
      </c>
      <c r="AU1617" s="183" t="str">
        <f t="shared" si="48"/>
        <v>BP1</v>
      </c>
      <c r="AV1617" s="324">
        <f t="shared" si="49"/>
        <v>227535</v>
      </c>
    </row>
    <row r="1618" spans="1:48" x14ac:dyDescent="0.25">
      <c r="A1618" s="319" t="s">
        <v>1867</v>
      </c>
      <c r="B1618" s="328" t="s">
        <v>1823</v>
      </c>
      <c r="D1618" s="319" t="s">
        <v>1812</v>
      </c>
      <c r="E1618" s="320">
        <v>45716</v>
      </c>
      <c r="F1618" s="319" t="s">
        <v>1825</v>
      </c>
      <c r="H1618" s="319" t="s">
        <v>984</v>
      </c>
      <c r="I1618" s="319" t="s">
        <v>3617</v>
      </c>
      <c r="K1618" s="319" t="s">
        <v>468</v>
      </c>
      <c r="L1618" s="320">
        <v>45716</v>
      </c>
      <c r="Q1618" s="319" t="s">
        <v>89</v>
      </c>
      <c r="R1618" s="321">
        <v>0.02</v>
      </c>
      <c r="S1618" s="319" t="s">
        <v>89</v>
      </c>
      <c r="T1618" s="321">
        <v>0.02</v>
      </c>
      <c r="U1618" s="319" t="s">
        <v>328</v>
      </c>
      <c r="V1618" s="319" t="s">
        <v>1764</v>
      </c>
      <c r="AJ1618" s="325">
        <v>0</v>
      </c>
      <c r="AT1618" s="183" t="s">
        <v>1817</v>
      </c>
      <c r="AU1618" s="183" t="str">
        <f t="shared" si="48"/>
        <v>BP1</v>
      </c>
      <c r="AV1618" s="324">
        <f t="shared" si="49"/>
        <v>330</v>
      </c>
    </row>
    <row r="1619" spans="1:48" x14ac:dyDescent="0.25">
      <c r="A1619" s="319" t="s">
        <v>1867</v>
      </c>
      <c r="B1619" s="328" t="s">
        <v>1823</v>
      </c>
      <c r="D1619" s="319" t="s">
        <v>1812</v>
      </c>
      <c r="E1619" s="320">
        <v>45716</v>
      </c>
      <c r="F1619" s="319" t="s">
        <v>1825</v>
      </c>
      <c r="H1619" s="319" t="s">
        <v>3597</v>
      </c>
      <c r="I1619" s="319" t="s">
        <v>3618</v>
      </c>
      <c r="K1619" s="319" t="s">
        <v>480</v>
      </c>
      <c r="L1619" s="320">
        <v>45716</v>
      </c>
      <c r="Q1619" s="319" t="s">
        <v>89</v>
      </c>
      <c r="R1619" s="321">
        <v>15.86</v>
      </c>
      <c r="S1619" s="319" t="s">
        <v>89</v>
      </c>
      <c r="T1619" s="321">
        <v>15.86</v>
      </c>
      <c r="U1619" s="319" t="s">
        <v>328</v>
      </c>
      <c r="V1619" s="319" t="s">
        <v>1764</v>
      </c>
      <c r="AJ1619" s="325">
        <v>0</v>
      </c>
      <c r="AT1619" s="183" t="s">
        <v>1817</v>
      </c>
      <c r="AU1619" s="183" t="str">
        <f t="shared" si="48"/>
        <v>BP1</v>
      </c>
      <c r="AV1619" s="324">
        <f t="shared" si="49"/>
        <v>261690</v>
      </c>
    </row>
    <row r="1620" spans="1:48" x14ac:dyDescent="0.25">
      <c r="A1620" s="319" t="s">
        <v>1867</v>
      </c>
      <c r="B1620" s="328" t="s">
        <v>1823</v>
      </c>
      <c r="D1620" s="319" t="s">
        <v>1812</v>
      </c>
      <c r="E1620" s="320">
        <v>45716</v>
      </c>
      <c r="F1620" s="319" t="s">
        <v>1825</v>
      </c>
      <c r="H1620" s="319" t="s">
        <v>3597</v>
      </c>
      <c r="I1620" s="319" t="s">
        <v>3618</v>
      </c>
      <c r="K1620" s="319" t="s">
        <v>480</v>
      </c>
      <c r="L1620" s="320">
        <v>45716</v>
      </c>
      <c r="Q1620" s="319" t="s">
        <v>89</v>
      </c>
      <c r="R1620" s="321">
        <v>20.04</v>
      </c>
      <c r="S1620" s="319" t="s">
        <v>89</v>
      </c>
      <c r="T1620" s="321">
        <v>20.04</v>
      </c>
      <c r="U1620" s="319" t="s">
        <v>328</v>
      </c>
      <c r="V1620" s="319" t="s">
        <v>1764</v>
      </c>
      <c r="AJ1620" s="325">
        <v>0</v>
      </c>
      <c r="AT1620" s="183" t="s">
        <v>1817</v>
      </c>
      <c r="AU1620" s="183" t="str">
        <f t="shared" si="48"/>
        <v>BP1</v>
      </c>
      <c r="AV1620" s="324">
        <f t="shared" si="49"/>
        <v>330660</v>
      </c>
    </row>
    <row r="1621" spans="1:48" x14ac:dyDescent="0.25">
      <c r="A1621" s="319" t="s">
        <v>1867</v>
      </c>
      <c r="B1621" s="328" t="s">
        <v>1823</v>
      </c>
      <c r="D1621" s="319" t="s">
        <v>1812</v>
      </c>
      <c r="E1621" s="320">
        <v>45716</v>
      </c>
      <c r="F1621" s="319" t="s">
        <v>1825</v>
      </c>
      <c r="H1621" s="319" t="s">
        <v>3608</v>
      </c>
      <c r="I1621" s="319" t="s">
        <v>3620</v>
      </c>
      <c r="K1621" s="319" t="s">
        <v>3609</v>
      </c>
      <c r="L1621" s="320">
        <v>45716</v>
      </c>
      <c r="Q1621" s="319" t="s">
        <v>89</v>
      </c>
      <c r="R1621" s="321">
        <v>11.3</v>
      </c>
      <c r="S1621" s="319" t="s">
        <v>89</v>
      </c>
      <c r="T1621" s="321">
        <v>11.3</v>
      </c>
      <c r="U1621" s="319" t="s">
        <v>328</v>
      </c>
      <c r="V1621" s="319" t="s">
        <v>1764</v>
      </c>
      <c r="AJ1621" s="325">
        <v>0</v>
      </c>
      <c r="AT1621" s="183" t="s">
        <v>1817</v>
      </c>
      <c r="AU1621" s="183" t="str">
        <f t="shared" si="48"/>
        <v>BP1</v>
      </c>
      <c r="AV1621" s="324">
        <f t="shared" si="49"/>
        <v>186450</v>
      </c>
    </row>
    <row r="1622" spans="1:48" x14ac:dyDescent="0.25">
      <c r="A1622" s="319" t="s">
        <v>1867</v>
      </c>
      <c r="B1622" s="328" t="s">
        <v>1823</v>
      </c>
      <c r="D1622" s="319" t="s">
        <v>1812</v>
      </c>
      <c r="E1622" s="320">
        <v>45716</v>
      </c>
      <c r="F1622" s="319" t="s">
        <v>1825</v>
      </c>
      <c r="H1622" s="319" t="s">
        <v>3597</v>
      </c>
      <c r="I1622" s="319" t="s">
        <v>1827</v>
      </c>
      <c r="K1622" s="319" t="s">
        <v>480</v>
      </c>
      <c r="L1622" s="320">
        <v>45716</v>
      </c>
      <c r="Q1622" s="319" t="s">
        <v>89</v>
      </c>
      <c r="R1622" s="321">
        <v>6.25</v>
      </c>
      <c r="S1622" s="319" t="s">
        <v>89</v>
      </c>
      <c r="T1622" s="321">
        <v>6.25</v>
      </c>
      <c r="U1622" s="319" t="s">
        <v>328</v>
      </c>
      <c r="V1622" s="319" t="s">
        <v>1764</v>
      </c>
      <c r="AJ1622" s="325">
        <v>0</v>
      </c>
      <c r="AT1622" s="183" t="s">
        <v>1817</v>
      </c>
      <c r="AU1622" s="183" t="str">
        <f t="shared" si="48"/>
        <v>BP1</v>
      </c>
      <c r="AV1622" s="324">
        <f t="shared" si="49"/>
        <v>103125</v>
      </c>
    </row>
    <row r="1623" spans="1:48" x14ac:dyDescent="0.25">
      <c r="A1623" s="319" t="s">
        <v>1867</v>
      </c>
      <c r="B1623" s="328" t="s">
        <v>1823</v>
      </c>
      <c r="D1623" s="319" t="s">
        <v>1812</v>
      </c>
      <c r="E1623" s="320">
        <v>45716</v>
      </c>
      <c r="F1623" s="319" t="s">
        <v>1825</v>
      </c>
      <c r="H1623" s="319" t="s">
        <v>3597</v>
      </c>
      <c r="I1623" s="319" t="s">
        <v>1827</v>
      </c>
      <c r="K1623" s="319" t="s">
        <v>480</v>
      </c>
      <c r="L1623" s="320">
        <v>45716</v>
      </c>
      <c r="Q1623" s="319" t="s">
        <v>89</v>
      </c>
      <c r="R1623" s="321">
        <v>11.91</v>
      </c>
      <c r="S1623" s="319" t="s">
        <v>89</v>
      </c>
      <c r="T1623" s="321">
        <v>11.91</v>
      </c>
      <c r="U1623" s="319" t="s">
        <v>328</v>
      </c>
      <c r="V1623" s="319" t="s">
        <v>1764</v>
      </c>
      <c r="AJ1623" s="325">
        <v>0</v>
      </c>
      <c r="AT1623" s="183" t="s">
        <v>1817</v>
      </c>
      <c r="AU1623" s="183" t="str">
        <f t="shared" si="48"/>
        <v>BP1</v>
      </c>
      <c r="AV1623" s="324">
        <f t="shared" si="49"/>
        <v>196515</v>
      </c>
    </row>
    <row r="1624" spans="1:48" x14ac:dyDescent="0.25">
      <c r="A1624" s="319" t="s">
        <v>1867</v>
      </c>
      <c r="B1624" s="328" t="s">
        <v>1823</v>
      </c>
      <c r="D1624" s="319" t="s">
        <v>1812</v>
      </c>
      <c r="E1624" s="320">
        <v>45716</v>
      </c>
      <c r="F1624" s="319" t="s">
        <v>1825</v>
      </c>
      <c r="H1624" s="319" t="s">
        <v>3597</v>
      </c>
      <c r="I1624" s="319" t="s">
        <v>1827</v>
      </c>
      <c r="K1624" s="319" t="s">
        <v>480</v>
      </c>
      <c r="L1624" s="320">
        <v>45716</v>
      </c>
      <c r="Q1624" s="319" t="s">
        <v>89</v>
      </c>
      <c r="R1624" s="321">
        <v>6.25</v>
      </c>
      <c r="S1624" s="319" t="s">
        <v>89</v>
      </c>
      <c r="T1624" s="321">
        <v>6.25</v>
      </c>
      <c r="U1624" s="319" t="s">
        <v>328</v>
      </c>
      <c r="V1624" s="319" t="s">
        <v>1764</v>
      </c>
      <c r="AJ1624" s="325">
        <v>0</v>
      </c>
      <c r="AT1624" s="183" t="s">
        <v>1817</v>
      </c>
      <c r="AU1624" s="183" t="str">
        <f t="shared" si="48"/>
        <v>BP1</v>
      </c>
      <c r="AV1624" s="324">
        <f t="shared" si="49"/>
        <v>103125</v>
      </c>
    </row>
    <row r="1625" spans="1:48" x14ac:dyDescent="0.25">
      <c r="A1625" s="319" t="s">
        <v>1867</v>
      </c>
      <c r="B1625" s="328" t="s">
        <v>1823</v>
      </c>
      <c r="D1625" s="319" t="s">
        <v>1812</v>
      </c>
      <c r="E1625" s="320">
        <v>45716</v>
      </c>
      <c r="F1625" s="319" t="s">
        <v>1825</v>
      </c>
      <c r="H1625" s="319" t="s">
        <v>3597</v>
      </c>
      <c r="I1625" s="319" t="s">
        <v>1827</v>
      </c>
      <c r="K1625" s="319" t="s">
        <v>480</v>
      </c>
      <c r="L1625" s="320">
        <v>45716</v>
      </c>
      <c r="Q1625" s="319" t="s">
        <v>89</v>
      </c>
      <c r="R1625" s="321">
        <v>6.26</v>
      </c>
      <c r="S1625" s="319" t="s">
        <v>89</v>
      </c>
      <c r="T1625" s="321">
        <v>6.26</v>
      </c>
      <c r="U1625" s="319" t="s">
        <v>328</v>
      </c>
      <c r="V1625" s="319" t="s">
        <v>1764</v>
      </c>
      <c r="AJ1625" s="325">
        <v>0</v>
      </c>
      <c r="AT1625" s="183" t="s">
        <v>1817</v>
      </c>
      <c r="AU1625" s="183" t="str">
        <f t="shared" si="48"/>
        <v>BP1</v>
      </c>
      <c r="AV1625" s="324">
        <f t="shared" si="49"/>
        <v>103290</v>
      </c>
    </row>
    <row r="1626" spans="1:48" x14ac:dyDescent="0.25">
      <c r="A1626" s="319" t="s">
        <v>1867</v>
      </c>
      <c r="B1626" s="328" t="s">
        <v>1823</v>
      </c>
      <c r="D1626" s="319" t="s">
        <v>1812</v>
      </c>
      <c r="E1626" s="320">
        <v>45716</v>
      </c>
      <c r="F1626" s="319" t="s">
        <v>1825</v>
      </c>
      <c r="H1626" s="319" t="s">
        <v>3597</v>
      </c>
      <c r="I1626" s="319" t="s">
        <v>1827</v>
      </c>
      <c r="K1626" s="319" t="s">
        <v>480</v>
      </c>
      <c r="L1626" s="320">
        <v>45716</v>
      </c>
      <c r="Q1626" s="319" t="s">
        <v>89</v>
      </c>
      <c r="R1626" s="321">
        <v>19.55</v>
      </c>
      <c r="S1626" s="319" t="s">
        <v>89</v>
      </c>
      <c r="T1626" s="321">
        <v>19.55</v>
      </c>
      <c r="U1626" s="319" t="s">
        <v>328</v>
      </c>
      <c r="V1626" s="319" t="s">
        <v>1764</v>
      </c>
      <c r="AJ1626" s="325">
        <v>0</v>
      </c>
      <c r="AT1626" s="183" t="s">
        <v>1817</v>
      </c>
      <c r="AU1626" s="183" t="str">
        <f t="shared" si="48"/>
        <v>BP1</v>
      </c>
      <c r="AV1626" s="324">
        <f t="shared" si="49"/>
        <v>322575</v>
      </c>
    </row>
    <row r="1627" spans="1:48" x14ac:dyDescent="0.25">
      <c r="A1627" s="319" t="s">
        <v>1867</v>
      </c>
      <c r="B1627" s="328" t="s">
        <v>1823</v>
      </c>
      <c r="D1627" s="319" t="s">
        <v>1812</v>
      </c>
      <c r="E1627" s="320">
        <v>45716</v>
      </c>
      <c r="F1627" s="319" t="s">
        <v>1825</v>
      </c>
      <c r="H1627" s="319" t="s">
        <v>3597</v>
      </c>
      <c r="I1627" s="319" t="s">
        <v>1827</v>
      </c>
      <c r="K1627" s="319" t="s">
        <v>480</v>
      </c>
      <c r="L1627" s="320">
        <v>45716</v>
      </c>
      <c r="Q1627" s="319" t="s">
        <v>89</v>
      </c>
      <c r="R1627" s="321">
        <v>6.25</v>
      </c>
      <c r="S1627" s="319" t="s">
        <v>89</v>
      </c>
      <c r="T1627" s="321">
        <v>6.25</v>
      </c>
      <c r="U1627" s="319" t="s">
        <v>328</v>
      </c>
      <c r="V1627" s="319" t="s">
        <v>1764</v>
      </c>
      <c r="AJ1627" s="325">
        <v>0</v>
      </c>
      <c r="AT1627" s="183" t="s">
        <v>1817</v>
      </c>
      <c r="AU1627" s="183" t="str">
        <f t="shared" si="48"/>
        <v>BP1</v>
      </c>
      <c r="AV1627" s="324">
        <f t="shared" si="49"/>
        <v>103125</v>
      </c>
    </row>
    <row r="1628" spans="1:48" x14ac:dyDescent="0.25">
      <c r="A1628" s="319" t="s">
        <v>1867</v>
      </c>
      <c r="B1628" s="328" t="s">
        <v>1828</v>
      </c>
      <c r="D1628" s="319" t="s">
        <v>1812</v>
      </c>
      <c r="E1628" s="320">
        <v>45747</v>
      </c>
      <c r="F1628" s="319" t="s">
        <v>1830</v>
      </c>
      <c r="H1628" s="319" t="s">
        <v>984</v>
      </c>
      <c r="I1628" s="319" t="s">
        <v>3621</v>
      </c>
      <c r="K1628" s="319" t="s">
        <v>468</v>
      </c>
      <c r="L1628" s="320">
        <v>45747</v>
      </c>
      <c r="Q1628" s="319" t="s">
        <v>89</v>
      </c>
      <c r="R1628" s="321">
        <v>0.01</v>
      </c>
      <c r="S1628" s="319" t="s">
        <v>89</v>
      </c>
      <c r="T1628" s="321">
        <v>0.01</v>
      </c>
      <c r="U1628" s="319" t="s">
        <v>328</v>
      </c>
      <c r="V1628" s="319" t="s">
        <v>1764</v>
      </c>
      <c r="AJ1628" s="325">
        <v>0</v>
      </c>
      <c r="AT1628" s="183" t="s">
        <v>1817</v>
      </c>
      <c r="AU1628" s="183" t="str">
        <f t="shared" si="48"/>
        <v>BP1</v>
      </c>
      <c r="AV1628" s="324">
        <f t="shared" si="49"/>
        <v>165</v>
      </c>
    </row>
    <row r="1629" spans="1:48" x14ac:dyDescent="0.25">
      <c r="A1629" s="319" t="s">
        <v>1867</v>
      </c>
      <c r="B1629" s="328" t="s">
        <v>1828</v>
      </c>
      <c r="D1629" s="319" t="s">
        <v>1812</v>
      </c>
      <c r="E1629" s="320">
        <v>45747</v>
      </c>
      <c r="F1629" s="319" t="s">
        <v>1830</v>
      </c>
      <c r="H1629" s="319" t="s">
        <v>984</v>
      </c>
      <c r="I1629" s="319" t="s">
        <v>3621</v>
      </c>
      <c r="K1629" s="319" t="s">
        <v>468</v>
      </c>
      <c r="L1629" s="320">
        <v>45747</v>
      </c>
      <c r="Q1629" s="319" t="s">
        <v>89</v>
      </c>
      <c r="R1629" s="321">
        <v>13.78</v>
      </c>
      <c r="S1629" s="319" t="s">
        <v>89</v>
      </c>
      <c r="T1629" s="321">
        <v>13.78</v>
      </c>
      <c r="U1629" s="319" t="s">
        <v>328</v>
      </c>
      <c r="V1629" s="319" t="s">
        <v>1764</v>
      </c>
      <c r="AJ1629" s="325">
        <v>0</v>
      </c>
      <c r="AT1629" s="183" t="s">
        <v>1817</v>
      </c>
      <c r="AU1629" s="183" t="str">
        <f t="shared" si="48"/>
        <v>BP1</v>
      </c>
      <c r="AV1629" s="324">
        <f t="shared" si="49"/>
        <v>227370</v>
      </c>
    </row>
    <row r="1630" spans="1:48" x14ac:dyDescent="0.25">
      <c r="A1630" s="319" t="s">
        <v>1867</v>
      </c>
      <c r="B1630" s="328" t="s">
        <v>1828</v>
      </c>
      <c r="D1630" s="319" t="s">
        <v>1812</v>
      </c>
      <c r="E1630" s="320">
        <v>45747</v>
      </c>
      <c r="F1630" s="319" t="s">
        <v>1830</v>
      </c>
      <c r="H1630" s="319" t="s">
        <v>3597</v>
      </c>
      <c r="I1630" s="319" t="s">
        <v>3622</v>
      </c>
      <c r="K1630" s="319" t="s">
        <v>480</v>
      </c>
      <c r="L1630" s="320">
        <v>45747</v>
      </c>
      <c r="Q1630" s="319" t="s">
        <v>89</v>
      </c>
      <c r="R1630" s="321">
        <v>20.04</v>
      </c>
      <c r="S1630" s="319" t="s">
        <v>89</v>
      </c>
      <c r="T1630" s="321">
        <v>20.04</v>
      </c>
      <c r="U1630" s="319" t="s">
        <v>328</v>
      </c>
      <c r="V1630" s="319" t="s">
        <v>1764</v>
      </c>
      <c r="AJ1630" s="325">
        <v>0</v>
      </c>
      <c r="AT1630" s="183" t="s">
        <v>1817</v>
      </c>
      <c r="AU1630" s="183" t="str">
        <f t="shared" si="48"/>
        <v>BP1</v>
      </c>
      <c r="AV1630" s="324">
        <f t="shared" si="49"/>
        <v>330660</v>
      </c>
    </row>
    <row r="1631" spans="1:48" x14ac:dyDescent="0.25">
      <c r="A1631" s="319" t="s">
        <v>1867</v>
      </c>
      <c r="B1631" s="328" t="s">
        <v>1828</v>
      </c>
      <c r="D1631" s="319" t="s">
        <v>1812</v>
      </c>
      <c r="E1631" s="320">
        <v>45747</v>
      </c>
      <c r="F1631" s="319" t="s">
        <v>1830</v>
      </c>
      <c r="H1631" s="319" t="s">
        <v>3597</v>
      </c>
      <c r="I1631" s="319" t="s">
        <v>3622</v>
      </c>
      <c r="K1631" s="319" t="s">
        <v>480</v>
      </c>
      <c r="L1631" s="320">
        <v>45747</v>
      </c>
      <c r="Q1631" s="319" t="s">
        <v>89</v>
      </c>
      <c r="R1631" s="321">
        <v>15.86</v>
      </c>
      <c r="S1631" s="319" t="s">
        <v>89</v>
      </c>
      <c r="T1631" s="321">
        <v>15.86</v>
      </c>
      <c r="U1631" s="319" t="s">
        <v>328</v>
      </c>
      <c r="V1631" s="319" t="s">
        <v>1764</v>
      </c>
      <c r="AJ1631" s="325">
        <v>0</v>
      </c>
      <c r="AT1631" s="183" t="s">
        <v>1817</v>
      </c>
      <c r="AU1631" s="183" t="str">
        <f t="shared" si="48"/>
        <v>BP1</v>
      </c>
      <c r="AV1631" s="324">
        <f t="shared" si="49"/>
        <v>261690</v>
      </c>
    </row>
    <row r="1632" spans="1:48" x14ac:dyDescent="0.25">
      <c r="A1632" s="319" t="s">
        <v>1867</v>
      </c>
      <c r="B1632" s="328" t="s">
        <v>1828</v>
      </c>
      <c r="D1632" s="319" t="s">
        <v>1812</v>
      </c>
      <c r="E1632" s="320">
        <v>45747</v>
      </c>
      <c r="F1632" s="319" t="s">
        <v>1830</v>
      </c>
      <c r="H1632" s="319" t="s">
        <v>3601</v>
      </c>
      <c r="I1632" s="319" t="s">
        <v>1831</v>
      </c>
      <c r="K1632" s="319" t="s">
        <v>472</v>
      </c>
      <c r="L1632" s="320">
        <v>45747</v>
      </c>
      <c r="Q1632" s="319" t="s">
        <v>89</v>
      </c>
      <c r="R1632" s="321">
        <v>773.51</v>
      </c>
      <c r="S1632" s="319" t="s">
        <v>89</v>
      </c>
      <c r="T1632" s="321">
        <v>773.51</v>
      </c>
      <c r="U1632" s="319" t="s">
        <v>328</v>
      </c>
      <c r="V1632" s="319" t="s">
        <v>1764</v>
      </c>
      <c r="AJ1632" s="325">
        <v>0</v>
      </c>
      <c r="AT1632" s="183" t="s">
        <v>1817</v>
      </c>
      <c r="AU1632" s="183" t="str">
        <f t="shared" si="48"/>
        <v>BP1</v>
      </c>
      <c r="AV1632" s="324">
        <f t="shared" si="49"/>
        <v>12762915</v>
      </c>
    </row>
    <row r="1633" spans="1:48" x14ac:dyDescent="0.25">
      <c r="A1633" s="319" t="s">
        <v>1867</v>
      </c>
      <c r="B1633" s="328" t="s">
        <v>1828</v>
      </c>
      <c r="D1633" s="319" t="s">
        <v>1812</v>
      </c>
      <c r="E1633" s="320">
        <v>45747</v>
      </c>
      <c r="F1633" s="319" t="s">
        <v>1830</v>
      </c>
      <c r="H1633" s="319" t="s">
        <v>3608</v>
      </c>
      <c r="I1633" s="319" t="s">
        <v>3623</v>
      </c>
      <c r="K1633" s="319" t="s">
        <v>3609</v>
      </c>
      <c r="L1633" s="320">
        <v>45747</v>
      </c>
      <c r="Q1633" s="319" t="s">
        <v>89</v>
      </c>
      <c r="R1633" s="321">
        <v>11.31</v>
      </c>
      <c r="S1633" s="319" t="s">
        <v>89</v>
      </c>
      <c r="T1633" s="321">
        <v>11.31</v>
      </c>
      <c r="U1633" s="319" t="s">
        <v>328</v>
      </c>
      <c r="V1633" s="319" t="s">
        <v>1764</v>
      </c>
      <c r="AJ1633" s="325">
        <v>0</v>
      </c>
      <c r="AT1633" s="183" t="s">
        <v>1817</v>
      </c>
      <c r="AU1633" s="183" t="str">
        <f t="shared" si="48"/>
        <v>BP1</v>
      </c>
      <c r="AV1633" s="324">
        <f t="shared" si="49"/>
        <v>186615</v>
      </c>
    </row>
    <row r="1634" spans="1:48" x14ac:dyDescent="0.25">
      <c r="A1634" s="319" t="s">
        <v>1867</v>
      </c>
      <c r="B1634" s="328" t="s">
        <v>1828</v>
      </c>
      <c r="D1634" s="319" t="s">
        <v>1812</v>
      </c>
      <c r="E1634" s="320">
        <v>45747</v>
      </c>
      <c r="F1634" s="319" t="s">
        <v>1830</v>
      </c>
      <c r="H1634" s="319" t="s">
        <v>3597</v>
      </c>
      <c r="I1634" s="319" t="s">
        <v>1832</v>
      </c>
      <c r="K1634" s="319" t="s">
        <v>480</v>
      </c>
      <c r="L1634" s="320">
        <v>45747</v>
      </c>
      <c r="Q1634" s="319" t="s">
        <v>89</v>
      </c>
      <c r="R1634" s="321">
        <v>19.55</v>
      </c>
      <c r="S1634" s="319" t="s">
        <v>89</v>
      </c>
      <c r="T1634" s="321">
        <v>19.55</v>
      </c>
      <c r="U1634" s="319" t="s">
        <v>328</v>
      </c>
      <c r="V1634" s="319" t="s">
        <v>1764</v>
      </c>
      <c r="AJ1634" s="325">
        <v>0</v>
      </c>
      <c r="AT1634" s="183" t="s">
        <v>1817</v>
      </c>
      <c r="AU1634" s="183" t="str">
        <f t="shared" si="48"/>
        <v>BP1</v>
      </c>
      <c r="AV1634" s="324">
        <f t="shared" si="49"/>
        <v>322575</v>
      </c>
    </row>
    <row r="1635" spans="1:48" x14ac:dyDescent="0.25">
      <c r="A1635" s="319" t="s">
        <v>1867</v>
      </c>
      <c r="B1635" s="328" t="s">
        <v>1828</v>
      </c>
      <c r="D1635" s="319" t="s">
        <v>1812</v>
      </c>
      <c r="E1635" s="320">
        <v>45747</v>
      </c>
      <c r="F1635" s="319" t="s">
        <v>1830</v>
      </c>
      <c r="H1635" s="319" t="s">
        <v>3597</v>
      </c>
      <c r="I1635" s="319" t="s">
        <v>1832</v>
      </c>
      <c r="K1635" s="319" t="s">
        <v>480</v>
      </c>
      <c r="L1635" s="320">
        <v>45747</v>
      </c>
      <c r="Q1635" s="319" t="s">
        <v>89</v>
      </c>
      <c r="R1635" s="321">
        <v>6.26</v>
      </c>
      <c r="S1635" s="319" t="s">
        <v>89</v>
      </c>
      <c r="T1635" s="321">
        <v>6.26</v>
      </c>
      <c r="U1635" s="319" t="s">
        <v>328</v>
      </c>
      <c r="V1635" s="319" t="s">
        <v>1764</v>
      </c>
      <c r="AJ1635" s="325">
        <v>0</v>
      </c>
      <c r="AT1635" s="183" t="s">
        <v>1817</v>
      </c>
      <c r="AU1635" s="183" t="str">
        <f t="shared" si="48"/>
        <v>BP1</v>
      </c>
      <c r="AV1635" s="324">
        <f t="shared" si="49"/>
        <v>103290</v>
      </c>
    </row>
    <row r="1636" spans="1:48" x14ac:dyDescent="0.25">
      <c r="A1636" s="319" t="s">
        <v>1867</v>
      </c>
      <c r="B1636" s="328" t="s">
        <v>1828</v>
      </c>
      <c r="D1636" s="319" t="s">
        <v>1812</v>
      </c>
      <c r="E1636" s="320">
        <v>45747</v>
      </c>
      <c r="F1636" s="319" t="s">
        <v>1830</v>
      </c>
      <c r="H1636" s="319" t="s">
        <v>3597</v>
      </c>
      <c r="I1636" s="319" t="s">
        <v>1832</v>
      </c>
      <c r="K1636" s="319" t="s">
        <v>480</v>
      </c>
      <c r="L1636" s="320">
        <v>45747</v>
      </c>
      <c r="Q1636" s="319" t="s">
        <v>89</v>
      </c>
      <c r="R1636" s="321">
        <v>11.92</v>
      </c>
      <c r="S1636" s="319" t="s">
        <v>89</v>
      </c>
      <c r="T1636" s="321">
        <v>11.92</v>
      </c>
      <c r="U1636" s="319" t="s">
        <v>328</v>
      </c>
      <c r="V1636" s="319" t="s">
        <v>1764</v>
      </c>
      <c r="AJ1636" s="325">
        <v>0</v>
      </c>
      <c r="AT1636" s="183" t="s">
        <v>1817</v>
      </c>
      <c r="AU1636" s="183" t="str">
        <f t="shared" ref="AU1636:AU1677" si="50">LEFT(V1636,3)</f>
        <v>BP1</v>
      </c>
      <c r="AV1636" s="324">
        <f t="shared" si="49"/>
        <v>196680</v>
      </c>
    </row>
    <row r="1637" spans="1:48" x14ac:dyDescent="0.25">
      <c r="A1637" s="319" t="s">
        <v>1867</v>
      </c>
      <c r="B1637" s="328" t="s">
        <v>1828</v>
      </c>
      <c r="D1637" s="319" t="s">
        <v>1812</v>
      </c>
      <c r="E1637" s="320">
        <v>45747</v>
      </c>
      <c r="F1637" s="319" t="s">
        <v>1830</v>
      </c>
      <c r="H1637" s="319" t="s">
        <v>3597</v>
      </c>
      <c r="I1637" s="319" t="s">
        <v>1832</v>
      </c>
      <c r="K1637" s="319" t="s">
        <v>480</v>
      </c>
      <c r="L1637" s="320">
        <v>45747</v>
      </c>
      <c r="Q1637" s="319" t="s">
        <v>89</v>
      </c>
      <c r="R1637" s="321">
        <v>6.25</v>
      </c>
      <c r="S1637" s="319" t="s">
        <v>89</v>
      </c>
      <c r="T1637" s="321">
        <v>6.25</v>
      </c>
      <c r="U1637" s="319" t="s">
        <v>328</v>
      </c>
      <c r="V1637" s="319" t="s">
        <v>1764</v>
      </c>
      <c r="AJ1637" s="325">
        <v>0</v>
      </c>
      <c r="AT1637" s="183" t="s">
        <v>1817</v>
      </c>
      <c r="AU1637" s="183" t="str">
        <f t="shared" si="50"/>
        <v>BP1</v>
      </c>
      <c r="AV1637" s="324">
        <f t="shared" si="49"/>
        <v>103125</v>
      </c>
    </row>
    <row r="1638" spans="1:48" x14ac:dyDescent="0.25">
      <c r="A1638" s="319" t="s">
        <v>1867</v>
      </c>
      <c r="B1638" s="328" t="s">
        <v>1828</v>
      </c>
      <c r="D1638" s="319" t="s">
        <v>1812</v>
      </c>
      <c r="E1638" s="320">
        <v>45747</v>
      </c>
      <c r="F1638" s="319" t="s">
        <v>1830</v>
      </c>
      <c r="H1638" s="319" t="s">
        <v>3597</v>
      </c>
      <c r="I1638" s="319" t="s">
        <v>1832</v>
      </c>
      <c r="K1638" s="319" t="s">
        <v>480</v>
      </c>
      <c r="L1638" s="320">
        <v>45747</v>
      </c>
      <c r="Q1638" s="319" t="s">
        <v>89</v>
      </c>
      <c r="R1638" s="321">
        <v>6.26</v>
      </c>
      <c r="S1638" s="319" t="s">
        <v>89</v>
      </c>
      <c r="T1638" s="321">
        <v>6.26</v>
      </c>
      <c r="U1638" s="319" t="s">
        <v>328</v>
      </c>
      <c r="V1638" s="319" t="s">
        <v>1764</v>
      </c>
      <c r="AJ1638" s="325">
        <v>0</v>
      </c>
      <c r="AT1638" s="183" t="s">
        <v>1817</v>
      </c>
      <c r="AU1638" s="183" t="str">
        <f t="shared" si="50"/>
        <v>BP1</v>
      </c>
      <c r="AV1638" s="324">
        <f t="shared" si="49"/>
        <v>103290</v>
      </c>
    </row>
    <row r="1639" spans="1:48" x14ac:dyDescent="0.25">
      <c r="A1639" s="319" t="s">
        <v>1867</v>
      </c>
      <c r="B1639" s="328" t="s">
        <v>1828</v>
      </c>
      <c r="D1639" s="319" t="s">
        <v>1812</v>
      </c>
      <c r="E1639" s="320">
        <v>45747</v>
      </c>
      <c r="F1639" s="319" t="s">
        <v>1830</v>
      </c>
      <c r="H1639" s="319" t="s">
        <v>3597</v>
      </c>
      <c r="I1639" s="319" t="s">
        <v>1832</v>
      </c>
      <c r="K1639" s="319" t="s">
        <v>480</v>
      </c>
      <c r="L1639" s="320">
        <v>45747</v>
      </c>
      <c r="Q1639" s="319" t="s">
        <v>89</v>
      </c>
      <c r="R1639" s="321">
        <v>6.26</v>
      </c>
      <c r="S1639" s="319" t="s">
        <v>89</v>
      </c>
      <c r="T1639" s="321">
        <v>6.26</v>
      </c>
      <c r="U1639" s="319" t="s">
        <v>328</v>
      </c>
      <c r="V1639" s="319" t="s">
        <v>1764</v>
      </c>
      <c r="AJ1639" s="325">
        <v>0</v>
      </c>
      <c r="AT1639" s="183" t="s">
        <v>1817</v>
      </c>
      <c r="AU1639" s="183" t="str">
        <f t="shared" si="50"/>
        <v>BP1</v>
      </c>
      <c r="AV1639" s="324">
        <f t="shared" si="49"/>
        <v>103290</v>
      </c>
    </row>
    <row r="1640" spans="1:48" x14ac:dyDescent="0.25">
      <c r="A1640" s="319" t="s">
        <v>1867</v>
      </c>
      <c r="B1640" s="328" t="s">
        <v>1833</v>
      </c>
      <c r="D1640" s="319" t="s">
        <v>1812</v>
      </c>
      <c r="E1640" s="320">
        <v>45777</v>
      </c>
      <c r="F1640" s="319" t="s">
        <v>1835</v>
      </c>
      <c r="H1640" s="319" t="s">
        <v>984</v>
      </c>
      <c r="I1640" s="319" t="s">
        <v>3624</v>
      </c>
      <c r="K1640" s="319" t="s">
        <v>468</v>
      </c>
      <c r="L1640" s="320">
        <v>45777</v>
      </c>
      <c r="Q1640" s="319" t="s">
        <v>89</v>
      </c>
      <c r="R1640" s="321">
        <v>0.02</v>
      </c>
      <c r="S1640" s="319" t="s">
        <v>89</v>
      </c>
      <c r="T1640" s="321">
        <v>0.02</v>
      </c>
      <c r="U1640" s="319" t="s">
        <v>328</v>
      </c>
      <c r="V1640" s="319" t="s">
        <v>1764</v>
      </c>
      <c r="AJ1640" s="325">
        <v>0</v>
      </c>
      <c r="AT1640" s="183" t="s">
        <v>1817</v>
      </c>
      <c r="AU1640" s="183" t="str">
        <f t="shared" si="50"/>
        <v>BP1</v>
      </c>
      <c r="AV1640" s="324">
        <f t="shared" si="49"/>
        <v>330</v>
      </c>
    </row>
    <row r="1641" spans="1:48" x14ac:dyDescent="0.25">
      <c r="A1641" s="319" t="s">
        <v>1867</v>
      </c>
      <c r="B1641" s="328" t="s">
        <v>1833</v>
      </c>
      <c r="D1641" s="319" t="s">
        <v>1812</v>
      </c>
      <c r="E1641" s="320">
        <v>45777</v>
      </c>
      <c r="F1641" s="319" t="s">
        <v>1835</v>
      </c>
      <c r="H1641" s="319" t="s">
        <v>984</v>
      </c>
      <c r="I1641" s="319" t="s">
        <v>3624</v>
      </c>
      <c r="K1641" s="319" t="s">
        <v>468</v>
      </c>
      <c r="L1641" s="320">
        <v>45777</v>
      </c>
      <c r="Q1641" s="319" t="s">
        <v>89</v>
      </c>
      <c r="R1641" s="321">
        <v>13.79</v>
      </c>
      <c r="S1641" s="319" t="s">
        <v>89</v>
      </c>
      <c r="T1641" s="321">
        <v>13.79</v>
      </c>
      <c r="U1641" s="319" t="s">
        <v>328</v>
      </c>
      <c r="V1641" s="319" t="s">
        <v>1764</v>
      </c>
      <c r="AJ1641" s="325">
        <v>0</v>
      </c>
      <c r="AT1641" s="183" t="s">
        <v>1817</v>
      </c>
      <c r="AU1641" s="183" t="str">
        <f t="shared" si="50"/>
        <v>BP1</v>
      </c>
      <c r="AV1641" s="324">
        <f t="shared" si="49"/>
        <v>227535</v>
      </c>
    </row>
    <row r="1642" spans="1:48" x14ac:dyDescent="0.25">
      <c r="A1642" s="319" t="s">
        <v>1867</v>
      </c>
      <c r="B1642" s="328" t="s">
        <v>1833</v>
      </c>
      <c r="D1642" s="319" t="s">
        <v>1812</v>
      </c>
      <c r="E1642" s="320">
        <v>45777</v>
      </c>
      <c r="F1642" s="319" t="s">
        <v>1835</v>
      </c>
      <c r="H1642" s="319" t="s">
        <v>3597</v>
      </c>
      <c r="I1642" s="319" t="s">
        <v>3625</v>
      </c>
      <c r="K1642" s="319" t="s">
        <v>480</v>
      </c>
      <c r="L1642" s="320">
        <v>45777</v>
      </c>
      <c r="Q1642" s="319" t="s">
        <v>89</v>
      </c>
      <c r="R1642" s="321">
        <v>20.04</v>
      </c>
      <c r="S1642" s="319" t="s">
        <v>89</v>
      </c>
      <c r="T1642" s="321">
        <v>20.04</v>
      </c>
      <c r="U1642" s="319" t="s">
        <v>328</v>
      </c>
      <c r="V1642" s="319" t="s">
        <v>1764</v>
      </c>
      <c r="AJ1642" s="325">
        <v>0</v>
      </c>
      <c r="AT1642" s="183" t="s">
        <v>1817</v>
      </c>
      <c r="AU1642" s="183" t="str">
        <f t="shared" si="50"/>
        <v>BP1</v>
      </c>
      <c r="AV1642" s="324">
        <f t="shared" si="49"/>
        <v>330660</v>
      </c>
    </row>
    <row r="1643" spans="1:48" x14ac:dyDescent="0.25">
      <c r="A1643" s="319" t="s">
        <v>1867</v>
      </c>
      <c r="B1643" s="328" t="s">
        <v>1833</v>
      </c>
      <c r="D1643" s="319" t="s">
        <v>1812</v>
      </c>
      <c r="E1643" s="320">
        <v>45777</v>
      </c>
      <c r="F1643" s="319" t="s">
        <v>1835</v>
      </c>
      <c r="H1643" s="319" t="s">
        <v>3601</v>
      </c>
      <c r="I1643" s="319" t="s">
        <v>3626</v>
      </c>
      <c r="K1643" s="319" t="s">
        <v>472</v>
      </c>
      <c r="L1643" s="320">
        <v>45777</v>
      </c>
      <c r="Q1643" s="319" t="s">
        <v>89</v>
      </c>
      <c r="R1643" s="321">
        <v>773.51</v>
      </c>
      <c r="S1643" s="319" t="s">
        <v>89</v>
      </c>
      <c r="T1643" s="321">
        <v>773.51</v>
      </c>
      <c r="U1643" s="319" t="s">
        <v>328</v>
      </c>
      <c r="V1643" s="319" t="s">
        <v>1764</v>
      </c>
      <c r="AJ1643" s="325">
        <v>0</v>
      </c>
      <c r="AT1643" s="183" t="s">
        <v>1817</v>
      </c>
      <c r="AU1643" s="183" t="str">
        <f t="shared" si="50"/>
        <v>BP1</v>
      </c>
      <c r="AV1643" s="324">
        <f t="shared" si="49"/>
        <v>12762915</v>
      </c>
    </row>
    <row r="1644" spans="1:48" x14ac:dyDescent="0.25">
      <c r="A1644" s="319" t="s">
        <v>1867</v>
      </c>
      <c r="B1644" s="328" t="s">
        <v>1833</v>
      </c>
      <c r="D1644" s="319" t="s">
        <v>1812</v>
      </c>
      <c r="E1644" s="320">
        <v>45777</v>
      </c>
      <c r="F1644" s="319" t="s">
        <v>1835</v>
      </c>
      <c r="H1644" s="319" t="s">
        <v>3608</v>
      </c>
      <c r="I1644" s="319" t="s">
        <v>3627</v>
      </c>
      <c r="K1644" s="319" t="s">
        <v>3609</v>
      </c>
      <c r="L1644" s="320">
        <v>45777</v>
      </c>
      <c r="Q1644" s="319" t="s">
        <v>89</v>
      </c>
      <c r="R1644" s="321">
        <v>11.31</v>
      </c>
      <c r="S1644" s="319" t="s">
        <v>89</v>
      </c>
      <c r="T1644" s="321">
        <v>11.31</v>
      </c>
      <c r="U1644" s="319" t="s">
        <v>328</v>
      </c>
      <c r="V1644" s="319" t="s">
        <v>1764</v>
      </c>
      <c r="AJ1644" s="325">
        <v>0</v>
      </c>
      <c r="AT1644" s="183" t="s">
        <v>1817</v>
      </c>
      <c r="AU1644" s="183" t="str">
        <f t="shared" si="50"/>
        <v>BP1</v>
      </c>
      <c r="AV1644" s="324">
        <f t="shared" si="49"/>
        <v>186615</v>
      </c>
    </row>
    <row r="1645" spans="1:48" x14ac:dyDescent="0.25">
      <c r="A1645" s="319" t="s">
        <v>1867</v>
      </c>
      <c r="B1645" s="328" t="s">
        <v>1833</v>
      </c>
      <c r="D1645" s="319" t="s">
        <v>1812</v>
      </c>
      <c r="E1645" s="320">
        <v>45777</v>
      </c>
      <c r="F1645" s="319" t="s">
        <v>1835</v>
      </c>
      <c r="H1645" s="319" t="s">
        <v>3597</v>
      </c>
      <c r="I1645" s="319" t="s">
        <v>3628</v>
      </c>
      <c r="K1645" s="319" t="s">
        <v>480</v>
      </c>
      <c r="L1645" s="320">
        <v>45777</v>
      </c>
      <c r="Q1645" s="319" t="s">
        <v>89</v>
      </c>
      <c r="R1645" s="321">
        <v>6.26</v>
      </c>
      <c r="S1645" s="319" t="s">
        <v>89</v>
      </c>
      <c r="T1645" s="321">
        <v>6.26</v>
      </c>
      <c r="U1645" s="319" t="s">
        <v>328</v>
      </c>
      <c r="V1645" s="319" t="s">
        <v>1764</v>
      </c>
      <c r="AJ1645" s="325">
        <v>0</v>
      </c>
      <c r="AT1645" s="183" t="s">
        <v>1817</v>
      </c>
      <c r="AU1645" s="183" t="str">
        <f t="shared" si="50"/>
        <v>BP1</v>
      </c>
      <c r="AV1645" s="324">
        <f t="shared" si="49"/>
        <v>103290</v>
      </c>
    </row>
    <row r="1646" spans="1:48" x14ac:dyDescent="0.25">
      <c r="A1646" s="319" t="s">
        <v>1867</v>
      </c>
      <c r="B1646" s="328" t="s">
        <v>1833</v>
      </c>
      <c r="D1646" s="319" t="s">
        <v>1812</v>
      </c>
      <c r="E1646" s="320">
        <v>45777</v>
      </c>
      <c r="F1646" s="319" t="s">
        <v>1835</v>
      </c>
      <c r="H1646" s="319" t="s">
        <v>3597</v>
      </c>
      <c r="I1646" s="319" t="s">
        <v>3628</v>
      </c>
      <c r="K1646" s="319" t="s">
        <v>480</v>
      </c>
      <c r="L1646" s="320">
        <v>45777</v>
      </c>
      <c r="Q1646" s="319" t="s">
        <v>89</v>
      </c>
      <c r="R1646" s="321">
        <v>6.26</v>
      </c>
      <c r="S1646" s="319" t="s">
        <v>89</v>
      </c>
      <c r="T1646" s="321">
        <v>6.26</v>
      </c>
      <c r="U1646" s="319" t="s">
        <v>328</v>
      </c>
      <c r="V1646" s="319" t="s">
        <v>1764</v>
      </c>
      <c r="AJ1646" s="325">
        <v>0</v>
      </c>
      <c r="AT1646" s="183" t="s">
        <v>1817</v>
      </c>
      <c r="AU1646" s="183" t="str">
        <f t="shared" si="50"/>
        <v>BP1</v>
      </c>
      <c r="AV1646" s="324">
        <f t="shared" si="49"/>
        <v>103290</v>
      </c>
    </row>
    <row r="1647" spans="1:48" x14ac:dyDescent="0.25">
      <c r="A1647" s="319" t="s">
        <v>1867</v>
      </c>
      <c r="B1647" s="328" t="s">
        <v>1833</v>
      </c>
      <c r="D1647" s="319" t="s">
        <v>1812</v>
      </c>
      <c r="E1647" s="320">
        <v>45777</v>
      </c>
      <c r="F1647" s="319" t="s">
        <v>1835</v>
      </c>
      <c r="H1647" s="319" t="s">
        <v>3597</v>
      </c>
      <c r="I1647" s="319" t="s">
        <v>3628</v>
      </c>
      <c r="K1647" s="319" t="s">
        <v>480</v>
      </c>
      <c r="L1647" s="320">
        <v>45777</v>
      </c>
      <c r="Q1647" s="319" t="s">
        <v>89</v>
      </c>
      <c r="R1647" s="321">
        <v>6.26</v>
      </c>
      <c r="S1647" s="319" t="s">
        <v>89</v>
      </c>
      <c r="T1647" s="321">
        <v>6.26</v>
      </c>
      <c r="U1647" s="319" t="s">
        <v>328</v>
      </c>
      <c r="V1647" s="319" t="s">
        <v>1764</v>
      </c>
      <c r="AJ1647" s="325">
        <v>0</v>
      </c>
      <c r="AT1647" s="183" t="s">
        <v>1817</v>
      </c>
      <c r="AU1647" s="183" t="str">
        <f t="shared" si="50"/>
        <v>BP1</v>
      </c>
      <c r="AV1647" s="324">
        <f t="shared" si="49"/>
        <v>103290</v>
      </c>
    </row>
    <row r="1648" spans="1:48" x14ac:dyDescent="0.25">
      <c r="A1648" s="319" t="s">
        <v>1867</v>
      </c>
      <c r="B1648" s="328" t="s">
        <v>1833</v>
      </c>
      <c r="D1648" s="319" t="s">
        <v>1812</v>
      </c>
      <c r="E1648" s="320">
        <v>45777</v>
      </c>
      <c r="F1648" s="319" t="s">
        <v>1835</v>
      </c>
      <c r="H1648" s="319" t="s">
        <v>3597</v>
      </c>
      <c r="I1648" s="319" t="s">
        <v>3628</v>
      </c>
      <c r="K1648" s="319" t="s">
        <v>480</v>
      </c>
      <c r="L1648" s="320">
        <v>45777</v>
      </c>
      <c r="Q1648" s="319" t="s">
        <v>89</v>
      </c>
      <c r="R1648" s="321">
        <v>6.26</v>
      </c>
      <c r="S1648" s="319" t="s">
        <v>89</v>
      </c>
      <c r="T1648" s="321">
        <v>6.26</v>
      </c>
      <c r="U1648" s="319" t="s">
        <v>328</v>
      </c>
      <c r="V1648" s="319" t="s">
        <v>1764</v>
      </c>
      <c r="AJ1648" s="325">
        <v>0</v>
      </c>
      <c r="AT1648" s="183" t="s">
        <v>1817</v>
      </c>
      <c r="AU1648" s="183" t="str">
        <f t="shared" si="50"/>
        <v>BP1</v>
      </c>
      <c r="AV1648" s="324">
        <f t="shared" si="49"/>
        <v>103290</v>
      </c>
    </row>
    <row r="1649" spans="1:48" x14ac:dyDescent="0.25">
      <c r="A1649" s="319" t="s">
        <v>1867</v>
      </c>
      <c r="B1649" s="328" t="s">
        <v>1833</v>
      </c>
      <c r="D1649" s="319" t="s">
        <v>1812</v>
      </c>
      <c r="E1649" s="320">
        <v>45777</v>
      </c>
      <c r="F1649" s="319" t="s">
        <v>1835</v>
      </c>
      <c r="H1649" s="319" t="s">
        <v>3597</v>
      </c>
      <c r="I1649" s="319" t="s">
        <v>1837</v>
      </c>
      <c r="K1649" s="319" t="s">
        <v>480</v>
      </c>
      <c r="L1649" s="320">
        <v>45777</v>
      </c>
      <c r="Q1649" s="319" t="s">
        <v>89</v>
      </c>
      <c r="R1649" s="321">
        <v>19.55</v>
      </c>
      <c r="S1649" s="319" t="s">
        <v>89</v>
      </c>
      <c r="T1649" s="321">
        <v>19.55</v>
      </c>
      <c r="U1649" s="319" t="s">
        <v>328</v>
      </c>
      <c r="V1649" s="319" t="s">
        <v>1764</v>
      </c>
      <c r="AJ1649" s="325">
        <v>0</v>
      </c>
      <c r="AT1649" s="183" t="s">
        <v>1817</v>
      </c>
      <c r="AU1649" s="183" t="str">
        <f t="shared" si="50"/>
        <v>BP1</v>
      </c>
      <c r="AV1649" s="324">
        <f t="shared" si="49"/>
        <v>322575</v>
      </c>
    </row>
    <row r="1650" spans="1:48" x14ac:dyDescent="0.25">
      <c r="A1650" s="319" t="s">
        <v>1867</v>
      </c>
      <c r="B1650" s="328" t="s">
        <v>1833</v>
      </c>
      <c r="D1650" s="319" t="s">
        <v>1812</v>
      </c>
      <c r="E1650" s="320">
        <v>45777</v>
      </c>
      <c r="F1650" s="319" t="s">
        <v>1835</v>
      </c>
      <c r="H1650" s="319" t="s">
        <v>3597</v>
      </c>
      <c r="I1650" s="319" t="s">
        <v>1837</v>
      </c>
      <c r="K1650" s="319" t="s">
        <v>480</v>
      </c>
      <c r="L1650" s="320">
        <v>45777</v>
      </c>
      <c r="Q1650" s="319" t="s">
        <v>89</v>
      </c>
      <c r="R1650" s="321">
        <v>11.91</v>
      </c>
      <c r="S1650" s="319" t="s">
        <v>89</v>
      </c>
      <c r="T1650" s="321">
        <v>11.91</v>
      </c>
      <c r="U1650" s="319" t="s">
        <v>328</v>
      </c>
      <c r="V1650" s="319" t="s">
        <v>1764</v>
      </c>
      <c r="AJ1650" s="325">
        <v>0</v>
      </c>
      <c r="AT1650" s="183" t="s">
        <v>1817</v>
      </c>
      <c r="AU1650" s="183" t="str">
        <f t="shared" si="50"/>
        <v>BP1</v>
      </c>
      <c r="AV1650" s="324">
        <f t="shared" si="49"/>
        <v>196515</v>
      </c>
    </row>
    <row r="1651" spans="1:48" x14ac:dyDescent="0.25">
      <c r="A1651" s="319" t="s">
        <v>1867</v>
      </c>
      <c r="B1651" s="328" t="s">
        <v>1833</v>
      </c>
      <c r="D1651" s="319" t="s">
        <v>1812</v>
      </c>
      <c r="E1651" s="320">
        <v>45777</v>
      </c>
      <c r="F1651" s="319" t="s">
        <v>1835</v>
      </c>
      <c r="H1651" s="319" t="s">
        <v>3597</v>
      </c>
      <c r="I1651" s="319" t="s">
        <v>3629</v>
      </c>
      <c r="K1651" s="319" t="s">
        <v>480</v>
      </c>
      <c r="L1651" s="320">
        <v>45777</v>
      </c>
      <c r="Q1651" s="319" t="s">
        <v>89</v>
      </c>
      <c r="R1651" s="321">
        <v>15.87</v>
      </c>
      <c r="S1651" s="319" t="s">
        <v>89</v>
      </c>
      <c r="T1651" s="321">
        <v>15.87</v>
      </c>
      <c r="U1651" s="319" t="s">
        <v>328</v>
      </c>
      <c r="V1651" s="319" t="s">
        <v>1764</v>
      </c>
      <c r="AJ1651" s="325">
        <v>0</v>
      </c>
      <c r="AT1651" s="183" t="s">
        <v>1817</v>
      </c>
      <c r="AU1651" s="183" t="str">
        <f t="shared" si="50"/>
        <v>BP1</v>
      </c>
      <c r="AV1651" s="324">
        <f t="shared" ref="AV1651:AV1714" si="51">IF(Q1651="USD",R1651*16500,IF(Q1651="IDR",R1651,T1651*16500))</f>
        <v>261855</v>
      </c>
    </row>
    <row r="1652" spans="1:48" x14ac:dyDescent="0.25">
      <c r="A1652" s="319" t="s">
        <v>1867</v>
      </c>
      <c r="B1652" s="328" t="s">
        <v>1838</v>
      </c>
      <c r="D1652" s="319" t="s">
        <v>1812</v>
      </c>
      <c r="E1652" s="320">
        <v>45808</v>
      </c>
      <c r="F1652" s="319" t="s">
        <v>1840</v>
      </c>
      <c r="H1652" s="319" t="s">
        <v>3601</v>
      </c>
      <c r="I1652" s="319" t="s">
        <v>1841</v>
      </c>
      <c r="K1652" s="319" t="s">
        <v>472</v>
      </c>
      <c r="L1652" s="320">
        <v>45808</v>
      </c>
      <c r="Q1652" s="319" t="s">
        <v>89</v>
      </c>
      <c r="R1652" s="321">
        <v>773.51</v>
      </c>
      <c r="S1652" s="319" t="s">
        <v>89</v>
      </c>
      <c r="T1652" s="321">
        <v>773.51</v>
      </c>
      <c r="U1652" s="319" t="s">
        <v>328</v>
      </c>
      <c r="V1652" s="319" t="s">
        <v>1764</v>
      </c>
      <c r="AJ1652" s="325">
        <v>0</v>
      </c>
      <c r="AT1652" s="183" t="s">
        <v>1817</v>
      </c>
      <c r="AU1652" s="183" t="str">
        <f t="shared" si="50"/>
        <v>BP1</v>
      </c>
      <c r="AV1652" s="324">
        <f t="shared" si="51"/>
        <v>12762915</v>
      </c>
    </row>
    <row r="1653" spans="1:48" x14ac:dyDescent="0.25">
      <c r="A1653" s="319" t="s">
        <v>1867</v>
      </c>
      <c r="B1653" s="328" t="s">
        <v>1838</v>
      </c>
      <c r="D1653" s="319" t="s">
        <v>1812</v>
      </c>
      <c r="E1653" s="320">
        <v>45808</v>
      </c>
      <c r="F1653" s="319" t="s">
        <v>1840</v>
      </c>
      <c r="H1653" s="319" t="s">
        <v>984</v>
      </c>
      <c r="I1653" s="319" t="s">
        <v>3630</v>
      </c>
      <c r="K1653" s="319" t="s">
        <v>468</v>
      </c>
      <c r="L1653" s="320">
        <v>45808</v>
      </c>
      <c r="Q1653" s="319" t="s">
        <v>89</v>
      </c>
      <c r="R1653" s="321">
        <v>0.01</v>
      </c>
      <c r="S1653" s="319" t="s">
        <v>89</v>
      </c>
      <c r="T1653" s="321">
        <v>0.01</v>
      </c>
      <c r="U1653" s="319" t="s">
        <v>328</v>
      </c>
      <c r="V1653" s="319" t="s">
        <v>1764</v>
      </c>
      <c r="AJ1653" s="325">
        <v>0</v>
      </c>
      <c r="AT1653" s="183" t="s">
        <v>1817</v>
      </c>
      <c r="AU1653" s="183" t="str">
        <f t="shared" si="50"/>
        <v>BP1</v>
      </c>
      <c r="AV1653" s="324">
        <f t="shared" si="51"/>
        <v>165</v>
      </c>
    </row>
    <row r="1654" spans="1:48" x14ac:dyDescent="0.25">
      <c r="A1654" s="319" t="s">
        <v>1867</v>
      </c>
      <c r="B1654" s="328" t="s">
        <v>1838</v>
      </c>
      <c r="D1654" s="319" t="s">
        <v>1812</v>
      </c>
      <c r="E1654" s="320">
        <v>45808</v>
      </c>
      <c r="F1654" s="319" t="s">
        <v>1840</v>
      </c>
      <c r="H1654" s="319" t="s">
        <v>984</v>
      </c>
      <c r="I1654" s="319" t="s">
        <v>3630</v>
      </c>
      <c r="K1654" s="319" t="s">
        <v>468</v>
      </c>
      <c r="L1654" s="320">
        <v>45808</v>
      </c>
      <c r="Q1654" s="319" t="s">
        <v>89</v>
      </c>
      <c r="R1654" s="321">
        <v>13.79</v>
      </c>
      <c r="S1654" s="319" t="s">
        <v>89</v>
      </c>
      <c r="T1654" s="321">
        <v>13.79</v>
      </c>
      <c r="U1654" s="319" t="s">
        <v>328</v>
      </c>
      <c r="V1654" s="319" t="s">
        <v>1764</v>
      </c>
      <c r="AJ1654" s="325">
        <v>0</v>
      </c>
      <c r="AT1654" s="183" t="s">
        <v>1817</v>
      </c>
      <c r="AU1654" s="183" t="str">
        <f t="shared" si="50"/>
        <v>BP1</v>
      </c>
      <c r="AV1654" s="324">
        <f t="shared" si="51"/>
        <v>227535</v>
      </c>
    </row>
    <row r="1655" spans="1:48" x14ac:dyDescent="0.25">
      <c r="A1655" s="319" t="s">
        <v>1867</v>
      </c>
      <c r="B1655" s="328" t="s">
        <v>1838</v>
      </c>
      <c r="D1655" s="319" t="s">
        <v>1812</v>
      </c>
      <c r="E1655" s="320">
        <v>45808</v>
      </c>
      <c r="F1655" s="319" t="s">
        <v>1840</v>
      </c>
      <c r="H1655" s="319" t="s">
        <v>3597</v>
      </c>
      <c r="I1655" s="319" t="s">
        <v>3631</v>
      </c>
      <c r="K1655" s="319" t="s">
        <v>480</v>
      </c>
      <c r="L1655" s="320">
        <v>45808</v>
      </c>
      <c r="Q1655" s="319" t="s">
        <v>89</v>
      </c>
      <c r="R1655" s="321">
        <v>20.04</v>
      </c>
      <c r="S1655" s="319" t="s">
        <v>89</v>
      </c>
      <c r="T1655" s="321">
        <v>20.04</v>
      </c>
      <c r="U1655" s="319" t="s">
        <v>328</v>
      </c>
      <c r="V1655" s="319" t="s">
        <v>1764</v>
      </c>
      <c r="AJ1655" s="325">
        <v>0</v>
      </c>
      <c r="AT1655" s="183" t="s">
        <v>1817</v>
      </c>
      <c r="AU1655" s="183" t="str">
        <f t="shared" si="50"/>
        <v>BP1</v>
      </c>
      <c r="AV1655" s="324">
        <f t="shared" si="51"/>
        <v>330660</v>
      </c>
    </row>
    <row r="1656" spans="1:48" x14ac:dyDescent="0.25">
      <c r="A1656" s="319" t="s">
        <v>1867</v>
      </c>
      <c r="B1656" s="328" t="s">
        <v>1838</v>
      </c>
      <c r="D1656" s="319" t="s">
        <v>1812</v>
      </c>
      <c r="E1656" s="320">
        <v>45808</v>
      </c>
      <c r="F1656" s="319" t="s">
        <v>1840</v>
      </c>
      <c r="H1656" s="319" t="s">
        <v>3608</v>
      </c>
      <c r="I1656" s="319" t="s">
        <v>3632</v>
      </c>
      <c r="K1656" s="319" t="s">
        <v>3609</v>
      </c>
      <c r="L1656" s="320">
        <v>45808</v>
      </c>
      <c r="Q1656" s="319" t="s">
        <v>89</v>
      </c>
      <c r="R1656" s="321">
        <v>11.3</v>
      </c>
      <c r="S1656" s="319" t="s">
        <v>89</v>
      </c>
      <c r="T1656" s="321">
        <v>11.3</v>
      </c>
      <c r="U1656" s="319" t="s">
        <v>328</v>
      </c>
      <c r="V1656" s="319" t="s">
        <v>1764</v>
      </c>
      <c r="AJ1656" s="325">
        <v>0</v>
      </c>
      <c r="AT1656" s="183" t="s">
        <v>1817</v>
      </c>
      <c r="AU1656" s="183" t="str">
        <f t="shared" si="50"/>
        <v>BP1</v>
      </c>
      <c r="AV1656" s="324">
        <f t="shared" si="51"/>
        <v>186450</v>
      </c>
    </row>
    <row r="1657" spans="1:48" x14ac:dyDescent="0.25">
      <c r="A1657" s="319" t="s">
        <v>1867</v>
      </c>
      <c r="B1657" s="328" t="s">
        <v>1838</v>
      </c>
      <c r="D1657" s="319" t="s">
        <v>1812</v>
      </c>
      <c r="E1657" s="320">
        <v>45808</v>
      </c>
      <c r="F1657" s="319" t="s">
        <v>1840</v>
      </c>
      <c r="H1657" s="319" t="s">
        <v>3597</v>
      </c>
      <c r="I1657" s="319" t="s">
        <v>3633</v>
      </c>
      <c r="K1657" s="319" t="s">
        <v>480</v>
      </c>
      <c r="L1657" s="320">
        <v>45808</v>
      </c>
      <c r="Q1657" s="319" t="s">
        <v>89</v>
      </c>
      <c r="R1657" s="321">
        <v>15.86</v>
      </c>
      <c r="S1657" s="319" t="s">
        <v>89</v>
      </c>
      <c r="T1657" s="321">
        <v>15.86</v>
      </c>
      <c r="U1657" s="319" t="s">
        <v>328</v>
      </c>
      <c r="V1657" s="319" t="s">
        <v>1764</v>
      </c>
      <c r="AJ1657" s="325">
        <v>0</v>
      </c>
      <c r="AT1657" s="183" t="s">
        <v>1817</v>
      </c>
      <c r="AU1657" s="183" t="str">
        <f t="shared" si="50"/>
        <v>BP1</v>
      </c>
      <c r="AV1657" s="324">
        <f t="shared" si="51"/>
        <v>261690</v>
      </c>
    </row>
    <row r="1658" spans="1:48" x14ac:dyDescent="0.25">
      <c r="A1658" s="319" t="s">
        <v>1867</v>
      </c>
      <c r="B1658" s="328" t="s">
        <v>1838</v>
      </c>
      <c r="D1658" s="319" t="s">
        <v>1812</v>
      </c>
      <c r="E1658" s="320">
        <v>45808</v>
      </c>
      <c r="F1658" s="319" t="s">
        <v>1840</v>
      </c>
      <c r="H1658" s="319" t="s">
        <v>3597</v>
      </c>
      <c r="I1658" s="319" t="s">
        <v>3634</v>
      </c>
      <c r="K1658" s="319" t="s">
        <v>480</v>
      </c>
      <c r="L1658" s="320">
        <v>45808</v>
      </c>
      <c r="Q1658" s="319" t="s">
        <v>89</v>
      </c>
      <c r="R1658" s="321">
        <v>6.26</v>
      </c>
      <c r="S1658" s="319" t="s">
        <v>89</v>
      </c>
      <c r="T1658" s="321">
        <v>6.26</v>
      </c>
      <c r="U1658" s="319" t="s">
        <v>328</v>
      </c>
      <c r="V1658" s="319" t="s">
        <v>1764</v>
      </c>
      <c r="AJ1658" s="325">
        <v>0</v>
      </c>
      <c r="AT1658" s="183" t="s">
        <v>1817</v>
      </c>
      <c r="AU1658" s="183" t="str">
        <f t="shared" si="50"/>
        <v>BP1</v>
      </c>
      <c r="AV1658" s="324">
        <f t="shared" si="51"/>
        <v>103290</v>
      </c>
    </row>
    <row r="1659" spans="1:48" x14ac:dyDescent="0.25">
      <c r="A1659" s="319" t="s">
        <v>1867</v>
      </c>
      <c r="B1659" s="328" t="s">
        <v>1838</v>
      </c>
      <c r="D1659" s="319" t="s">
        <v>1812</v>
      </c>
      <c r="E1659" s="320">
        <v>45808</v>
      </c>
      <c r="F1659" s="319" t="s">
        <v>1840</v>
      </c>
      <c r="H1659" s="319" t="s">
        <v>3597</v>
      </c>
      <c r="I1659" s="319" t="s">
        <v>3634</v>
      </c>
      <c r="K1659" s="319" t="s">
        <v>480</v>
      </c>
      <c r="L1659" s="320">
        <v>45808</v>
      </c>
      <c r="Q1659" s="319" t="s">
        <v>89</v>
      </c>
      <c r="R1659" s="321">
        <v>6.26</v>
      </c>
      <c r="S1659" s="319" t="s">
        <v>89</v>
      </c>
      <c r="T1659" s="321">
        <v>6.26</v>
      </c>
      <c r="U1659" s="319" t="s">
        <v>328</v>
      </c>
      <c r="V1659" s="319" t="s">
        <v>1764</v>
      </c>
      <c r="AJ1659" s="325">
        <v>0</v>
      </c>
      <c r="AT1659" s="183" t="s">
        <v>1817</v>
      </c>
      <c r="AU1659" s="183" t="str">
        <f t="shared" si="50"/>
        <v>BP1</v>
      </c>
      <c r="AV1659" s="324">
        <f t="shared" si="51"/>
        <v>103290</v>
      </c>
    </row>
    <row r="1660" spans="1:48" x14ac:dyDescent="0.25">
      <c r="A1660" s="319" t="s">
        <v>1867</v>
      </c>
      <c r="B1660" s="328" t="s">
        <v>1838</v>
      </c>
      <c r="D1660" s="319" t="s">
        <v>1812</v>
      </c>
      <c r="E1660" s="320">
        <v>45808</v>
      </c>
      <c r="F1660" s="319" t="s">
        <v>1840</v>
      </c>
      <c r="H1660" s="319" t="s">
        <v>3597</v>
      </c>
      <c r="I1660" s="319" t="s">
        <v>3634</v>
      </c>
      <c r="K1660" s="319" t="s">
        <v>480</v>
      </c>
      <c r="L1660" s="320">
        <v>45808</v>
      </c>
      <c r="Q1660" s="319" t="s">
        <v>89</v>
      </c>
      <c r="R1660" s="321">
        <v>6.26</v>
      </c>
      <c r="S1660" s="319" t="s">
        <v>89</v>
      </c>
      <c r="T1660" s="321">
        <v>6.26</v>
      </c>
      <c r="U1660" s="319" t="s">
        <v>328</v>
      </c>
      <c r="V1660" s="319" t="s">
        <v>1764</v>
      </c>
      <c r="AJ1660" s="325">
        <v>0</v>
      </c>
      <c r="AT1660" s="183" t="s">
        <v>1817</v>
      </c>
      <c r="AU1660" s="183" t="str">
        <f t="shared" si="50"/>
        <v>BP1</v>
      </c>
      <c r="AV1660" s="324">
        <f t="shared" si="51"/>
        <v>103290</v>
      </c>
    </row>
    <row r="1661" spans="1:48" x14ac:dyDescent="0.25">
      <c r="A1661" s="319" t="s">
        <v>1867</v>
      </c>
      <c r="B1661" s="328" t="s">
        <v>1838</v>
      </c>
      <c r="D1661" s="319" t="s">
        <v>1812</v>
      </c>
      <c r="E1661" s="320">
        <v>45808</v>
      </c>
      <c r="F1661" s="319" t="s">
        <v>1840</v>
      </c>
      <c r="H1661" s="319" t="s">
        <v>3597</v>
      </c>
      <c r="I1661" s="319" t="s">
        <v>3634</v>
      </c>
      <c r="K1661" s="319" t="s">
        <v>480</v>
      </c>
      <c r="L1661" s="320">
        <v>45808</v>
      </c>
      <c r="Q1661" s="319" t="s">
        <v>89</v>
      </c>
      <c r="R1661" s="321">
        <v>6.26</v>
      </c>
      <c r="S1661" s="319" t="s">
        <v>89</v>
      </c>
      <c r="T1661" s="321">
        <v>6.26</v>
      </c>
      <c r="U1661" s="319" t="s">
        <v>328</v>
      </c>
      <c r="V1661" s="319" t="s">
        <v>1764</v>
      </c>
      <c r="AJ1661" s="325">
        <v>0</v>
      </c>
      <c r="AT1661" s="183" t="s">
        <v>1817</v>
      </c>
      <c r="AU1661" s="183" t="str">
        <f t="shared" si="50"/>
        <v>BP1</v>
      </c>
      <c r="AV1661" s="324">
        <f t="shared" si="51"/>
        <v>103290</v>
      </c>
    </row>
    <row r="1662" spans="1:48" x14ac:dyDescent="0.25">
      <c r="A1662" s="319" t="s">
        <v>1867</v>
      </c>
      <c r="B1662" s="328" t="s">
        <v>1838</v>
      </c>
      <c r="D1662" s="319" t="s">
        <v>1812</v>
      </c>
      <c r="E1662" s="320">
        <v>45808</v>
      </c>
      <c r="F1662" s="319" t="s">
        <v>1840</v>
      </c>
      <c r="H1662" s="319" t="s">
        <v>3597</v>
      </c>
      <c r="I1662" s="319" t="s">
        <v>1842</v>
      </c>
      <c r="K1662" s="319" t="s">
        <v>480</v>
      </c>
      <c r="L1662" s="320">
        <v>45808</v>
      </c>
      <c r="Q1662" s="319" t="s">
        <v>89</v>
      </c>
      <c r="R1662" s="321">
        <v>11.92</v>
      </c>
      <c r="S1662" s="319" t="s">
        <v>89</v>
      </c>
      <c r="T1662" s="321">
        <v>11.92</v>
      </c>
      <c r="U1662" s="319" t="s">
        <v>328</v>
      </c>
      <c r="V1662" s="319" t="s">
        <v>1764</v>
      </c>
      <c r="AJ1662" s="325">
        <v>0</v>
      </c>
      <c r="AT1662" s="183" t="s">
        <v>1817</v>
      </c>
      <c r="AU1662" s="183" t="str">
        <f t="shared" si="50"/>
        <v>BP1</v>
      </c>
      <c r="AV1662" s="324">
        <f t="shared" si="51"/>
        <v>196680</v>
      </c>
    </row>
    <row r="1663" spans="1:48" x14ac:dyDescent="0.25">
      <c r="A1663" s="319" t="s">
        <v>1867</v>
      </c>
      <c r="B1663" s="328" t="s">
        <v>1838</v>
      </c>
      <c r="D1663" s="319" t="s">
        <v>1812</v>
      </c>
      <c r="E1663" s="320">
        <v>45808</v>
      </c>
      <c r="F1663" s="319" t="s">
        <v>1840</v>
      </c>
      <c r="H1663" s="319" t="s">
        <v>3597</v>
      </c>
      <c r="I1663" s="319" t="s">
        <v>1842</v>
      </c>
      <c r="K1663" s="319" t="s">
        <v>480</v>
      </c>
      <c r="L1663" s="320">
        <v>45808</v>
      </c>
      <c r="Q1663" s="319" t="s">
        <v>89</v>
      </c>
      <c r="R1663" s="321">
        <v>19.55</v>
      </c>
      <c r="S1663" s="319" t="s">
        <v>89</v>
      </c>
      <c r="T1663" s="321">
        <v>19.55</v>
      </c>
      <c r="U1663" s="319" t="s">
        <v>328</v>
      </c>
      <c r="V1663" s="319" t="s">
        <v>1764</v>
      </c>
      <c r="AJ1663" s="325">
        <v>0</v>
      </c>
      <c r="AT1663" s="183" t="s">
        <v>1817</v>
      </c>
      <c r="AU1663" s="183" t="str">
        <f t="shared" si="50"/>
        <v>BP1</v>
      </c>
      <c r="AV1663" s="324">
        <f t="shared" si="51"/>
        <v>322575</v>
      </c>
    </row>
    <row r="1664" spans="1:48" x14ac:dyDescent="0.25">
      <c r="A1664" s="319" t="s">
        <v>1867</v>
      </c>
      <c r="B1664" s="328" t="s">
        <v>1843</v>
      </c>
      <c r="D1664" s="319" t="s">
        <v>1812</v>
      </c>
      <c r="E1664" s="320">
        <v>45838</v>
      </c>
      <c r="F1664" s="319" t="s">
        <v>1845</v>
      </c>
      <c r="H1664" s="319" t="s">
        <v>3599</v>
      </c>
      <c r="I1664" s="319" t="s">
        <v>1846</v>
      </c>
      <c r="K1664" s="319" t="s">
        <v>470</v>
      </c>
      <c r="L1664" s="320">
        <v>45838</v>
      </c>
      <c r="Q1664" s="319" t="s">
        <v>89</v>
      </c>
      <c r="R1664" s="321">
        <v>138.1</v>
      </c>
      <c r="S1664" s="319" t="s">
        <v>89</v>
      </c>
      <c r="T1664" s="321">
        <v>138.1</v>
      </c>
      <c r="U1664" s="319" t="s">
        <v>328</v>
      </c>
      <c r="V1664" s="319" t="s">
        <v>1764</v>
      </c>
      <c r="AJ1664" s="325">
        <v>0</v>
      </c>
      <c r="AT1664" s="183" t="s">
        <v>1817</v>
      </c>
      <c r="AU1664" s="183" t="str">
        <f t="shared" si="50"/>
        <v>BP1</v>
      </c>
      <c r="AV1664" s="324">
        <f t="shared" si="51"/>
        <v>2278650</v>
      </c>
    </row>
    <row r="1665" spans="1:48" x14ac:dyDescent="0.25">
      <c r="A1665" s="319" t="s">
        <v>1867</v>
      </c>
      <c r="B1665" s="328" t="s">
        <v>1843</v>
      </c>
      <c r="D1665" s="319" t="s">
        <v>1812</v>
      </c>
      <c r="E1665" s="320">
        <v>45838</v>
      </c>
      <c r="F1665" s="319" t="s">
        <v>1845</v>
      </c>
      <c r="H1665" s="319" t="s">
        <v>3601</v>
      </c>
      <c r="I1665" s="319" t="s">
        <v>3636</v>
      </c>
      <c r="K1665" s="319" t="s">
        <v>472</v>
      </c>
      <c r="L1665" s="320">
        <v>45838</v>
      </c>
      <c r="Q1665" s="319" t="s">
        <v>89</v>
      </c>
      <c r="R1665" s="321">
        <v>773.51</v>
      </c>
      <c r="S1665" s="319" t="s">
        <v>89</v>
      </c>
      <c r="T1665" s="321">
        <v>773.51</v>
      </c>
      <c r="U1665" s="319" t="s">
        <v>328</v>
      </c>
      <c r="V1665" s="319" t="s">
        <v>1764</v>
      </c>
      <c r="AJ1665" s="325">
        <v>0</v>
      </c>
      <c r="AT1665" s="183" t="s">
        <v>1817</v>
      </c>
      <c r="AU1665" s="183" t="str">
        <f t="shared" si="50"/>
        <v>BP1</v>
      </c>
      <c r="AV1665" s="324">
        <f t="shared" si="51"/>
        <v>12762915</v>
      </c>
    </row>
    <row r="1666" spans="1:48" x14ac:dyDescent="0.25">
      <c r="A1666" s="319" t="s">
        <v>1867</v>
      </c>
      <c r="B1666" s="328" t="s">
        <v>1843</v>
      </c>
      <c r="D1666" s="319" t="s">
        <v>1812</v>
      </c>
      <c r="E1666" s="320">
        <v>45838</v>
      </c>
      <c r="F1666" s="319" t="s">
        <v>1845</v>
      </c>
      <c r="H1666" s="319" t="s">
        <v>984</v>
      </c>
      <c r="I1666" s="319" t="s">
        <v>3637</v>
      </c>
      <c r="K1666" s="319" t="s">
        <v>468</v>
      </c>
      <c r="L1666" s="320">
        <v>45838</v>
      </c>
      <c r="Q1666" s="319" t="s">
        <v>89</v>
      </c>
      <c r="R1666" s="321">
        <v>13.79</v>
      </c>
      <c r="S1666" s="319" t="s">
        <v>89</v>
      </c>
      <c r="T1666" s="321">
        <v>13.79</v>
      </c>
      <c r="U1666" s="319" t="s">
        <v>328</v>
      </c>
      <c r="V1666" s="319" t="s">
        <v>1764</v>
      </c>
      <c r="AJ1666" s="325">
        <v>0</v>
      </c>
      <c r="AT1666" s="183" t="s">
        <v>1817</v>
      </c>
      <c r="AU1666" s="183" t="str">
        <f t="shared" si="50"/>
        <v>BP1</v>
      </c>
      <c r="AV1666" s="324">
        <f t="shared" si="51"/>
        <v>227535</v>
      </c>
    </row>
    <row r="1667" spans="1:48" x14ac:dyDescent="0.25">
      <c r="A1667" s="319" t="s">
        <v>1867</v>
      </c>
      <c r="B1667" s="328" t="s">
        <v>1843</v>
      </c>
      <c r="D1667" s="319" t="s">
        <v>1812</v>
      </c>
      <c r="E1667" s="320">
        <v>45838</v>
      </c>
      <c r="F1667" s="319" t="s">
        <v>1845</v>
      </c>
      <c r="H1667" s="319" t="s">
        <v>984</v>
      </c>
      <c r="I1667" s="319" t="s">
        <v>3637</v>
      </c>
      <c r="K1667" s="319" t="s">
        <v>468</v>
      </c>
      <c r="L1667" s="320">
        <v>45838</v>
      </c>
      <c r="Q1667" s="319" t="s">
        <v>89</v>
      </c>
      <c r="R1667" s="321">
        <v>0.01</v>
      </c>
      <c r="S1667" s="319" t="s">
        <v>89</v>
      </c>
      <c r="T1667" s="321">
        <v>0.01</v>
      </c>
      <c r="U1667" s="319" t="s">
        <v>328</v>
      </c>
      <c r="V1667" s="319" t="s">
        <v>1764</v>
      </c>
      <c r="AJ1667" s="325">
        <v>0</v>
      </c>
      <c r="AT1667" s="183" t="s">
        <v>1817</v>
      </c>
      <c r="AU1667" s="183" t="str">
        <f t="shared" si="50"/>
        <v>BP1</v>
      </c>
      <c r="AV1667" s="324">
        <f t="shared" si="51"/>
        <v>165</v>
      </c>
    </row>
    <row r="1668" spans="1:48" x14ac:dyDescent="0.25">
      <c r="A1668" s="319" t="s">
        <v>1867</v>
      </c>
      <c r="B1668" s="328" t="s">
        <v>1843</v>
      </c>
      <c r="D1668" s="319" t="s">
        <v>1812</v>
      </c>
      <c r="E1668" s="320">
        <v>45838</v>
      </c>
      <c r="F1668" s="319" t="s">
        <v>1845</v>
      </c>
      <c r="H1668" s="319" t="s">
        <v>3608</v>
      </c>
      <c r="I1668" s="319" t="s">
        <v>3638</v>
      </c>
      <c r="K1668" s="319" t="s">
        <v>3609</v>
      </c>
      <c r="L1668" s="320">
        <v>45838</v>
      </c>
      <c r="Q1668" s="319" t="s">
        <v>89</v>
      </c>
      <c r="R1668" s="321">
        <v>11.31</v>
      </c>
      <c r="S1668" s="319" t="s">
        <v>89</v>
      </c>
      <c r="T1668" s="321">
        <v>11.31</v>
      </c>
      <c r="U1668" s="319" t="s">
        <v>328</v>
      </c>
      <c r="V1668" s="319" t="s">
        <v>1764</v>
      </c>
      <c r="AJ1668" s="325">
        <v>0</v>
      </c>
      <c r="AT1668" s="183" t="s">
        <v>1817</v>
      </c>
      <c r="AU1668" s="183" t="str">
        <f t="shared" si="50"/>
        <v>BP1</v>
      </c>
      <c r="AV1668" s="324">
        <f t="shared" si="51"/>
        <v>186615</v>
      </c>
    </row>
    <row r="1669" spans="1:48" x14ac:dyDescent="0.25">
      <c r="A1669" s="319" t="s">
        <v>1867</v>
      </c>
      <c r="B1669" s="328" t="s">
        <v>1843</v>
      </c>
      <c r="D1669" s="319" t="s">
        <v>1812</v>
      </c>
      <c r="E1669" s="320">
        <v>45838</v>
      </c>
      <c r="F1669" s="319" t="s">
        <v>1845</v>
      </c>
      <c r="H1669" s="319" t="s">
        <v>3597</v>
      </c>
      <c r="I1669" s="319" t="s">
        <v>3639</v>
      </c>
      <c r="K1669" s="319" t="s">
        <v>480</v>
      </c>
      <c r="L1669" s="320">
        <v>45838</v>
      </c>
      <c r="Q1669" s="319" t="s">
        <v>89</v>
      </c>
      <c r="R1669" s="321">
        <v>15.86</v>
      </c>
      <c r="S1669" s="319" t="s">
        <v>89</v>
      </c>
      <c r="T1669" s="321">
        <v>15.86</v>
      </c>
      <c r="U1669" s="319" t="s">
        <v>328</v>
      </c>
      <c r="V1669" s="319" t="s">
        <v>1764</v>
      </c>
      <c r="AJ1669" s="325">
        <v>0</v>
      </c>
      <c r="AT1669" s="183" t="s">
        <v>1817</v>
      </c>
      <c r="AU1669" s="183" t="str">
        <f t="shared" si="50"/>
        <v>BP1</v>
      </c>
      <c r="AV1669" s="324">
        <f t="shared" si="51"/>
        <v>261690</v>
      </c>
    </row>
    <row r="1670" spans="1:48" x14ac:dyDescent="0.25">
      <c r="A1670" s="319" t="s">
        <v>1867</v>
      </c>
      <c r="B1670" s="328" t="s">
        <v>1843</v>
      </c>
      <c r="D1670" s="319" t="s">
        <v>1812</v>
      </c>
      <c r="E1670" s="320">
        <v>45838</v>
      </c>
      <c r="F1670" s="319" t="s">
        <v>1845</v>
      </c>
      <c r="H1670" s="319" t="s">
        <v>3597</v>
      </c>
      <c r="I1670" s="319" t="s">
        <v>3639</v>
      </c>
      <c r="K1670" s="319" t="s">
        <v>480</v>
      </c>
      <c r="L1670" s="320">
        <v>45838</v>
      </c>
      <c r="Q1670" s="319" t="s">
        <v>89</v>
      </c>
      <c r="R1670" s="321">
        <v>17.079999999999998</v>
      </c>
      <c r="S1670" s="319" t="s">
        <v>89</v>
      </c>
      <c r="T1670" s="321">
        <v>17.079999999999998</v>
      </c>
      <c r="U1670" s="319" t="s">
        <v>328</v>
      </c>
      <c r="V1670" s="319" t="s">
        <v>1764</v>
      </c>
      <c r="AJ1670" s="325">
        <v>0</v>
      </c>
      <c r="AT1670" s="183" t="s">
        <v>1817</v>
      </c>
      <c r="AU1670" s="183" t="str">
        <f t="shared" si="50"/>
        <v>BP1</v>
      </c>
      <c r="AV1670" s="324">
        <f t="shared" si="51"/>
        <v>281820</v>
      </c>
    </row>
    <row r="1671" spans="1:48" x14ac:dyDescent="0.25">
      <c r="A1671" s="319" t="s">
        <v>1867</v>
      </c>
      <c r="B1671" s="328" t="s">
        <v>1843</v>
      </c>
      <c r="D1671" s="319" t="s">
        <v>1812</v>
      </c>
      <c r="E1671" s="320">
        <v>45838</v>
      </c>
      <c r="F1671" s="319" t="s">
        <v>1845</v>
      </c>
      <c r="H1671" s="319" t="s">
        <v>3597</v>
      </c>
      <c r="I1671" s="319" t="s">
        <v>3639</v>
      </c>
      <c r="K1671" s="319" t="s">
        <v>480</v>
      </c>
      <c r="L1671" s="320">
        <v>45838</v>
      </c>
      <c r="Q1671" s="319" t="s">
        <v>89</v>
      </c>
      <c r="R1671" s="321">
        <v>20.04</v>
      </c>
      <c r="S1671" s="319" t="s">
        <v>89</v>
      </c>
      <c r="T1671" s="321">
        <v>20.04</v>
      </c>
      <c r="U1671" s="319" t="s">
        <v>328</v>
      </c>
      <c r="V1671" s="319" t="s">
        <v>1764</v>
      </c>
      <c r="AJ1671" s="325">
        <v>0</v>
      </c>
      <c r="AT1671" s="183" t="s">
        <v>1817</v>
      </c>
      <c r="AU1671" s="183" t="str">
        <f t="shared" si="50"/>
        <v>BP1</v>
      </c>
      <c r="AV1671" s="324">
        <f t="shared" si="51"/>
        <v>330660</v>
      </c>
    </row>
    <row r="1672" spans="1:48" x14ac:dyDescent="0.25">
      <c r="A1672" s="319" t="s">
        <v>1867</v>
      </c>
      <c r="B1672" s="328" t="s">
        <v>1843</v>
      </c>
      <c r="D1672" s="319" t="s">
        <v>1812</v>
      </c>
      <c r="E1672" s="320">
        <v>45838</v>
      </c>
      <c r="F1672" s="319" t="s">
        <v>1845</v>
      </c>
      <c r="H1672" s="319" t="s">
        <v>3597</v>
      </c>
      <c r="I1672" s="319" t="s">
        <v>1847</v>
      </c>
      <c r="K1672" s="319" t="s">
        <v>480</v>
      </c>
      <c r="L1672" s="320">
        <v>45838</v>
      </c>
      <c r="Q1672" s="319" t="s">
        <v>89</v>
      </c>
      <c r="R1672" s="321">
        <v>6.26</v>
      </c>
      <c r="S1672" s="319" t="s">
        <v>89</v>
      </c>
      <c r="T1672" s="321">
        <v>6.26</v>
      </c>
      <c r="U1672" s="319" t="s">
        <v>328</v>
      </c>
      <c r="V1672" s="319" t="s">
        <v>1764</v>
      </c>
      <c r="AJ1672" s="325">
        <v>0</v>
      </c>
      <c r="AT1672" s="183" t="s">
        <v>1817</v>
      </c>
      <c r="AU1672" s="183" t="str">
        <f t="shared" si="50"/>
        <v>BP1</v>
      </c>
      <c r="AV1672" s="324">
        <f t="shared" si="51"/>
        <v>103290</v>
      </c>
    </row>
    <row r="1673" spans="1:48" x14ac:dyDescent="0.25">
      <c r="A1673" s="319" t="s">
        <v>1867</v>
      </c>
      <c r="B1673" s="328" t="s">
        <v>1843</v>
      </c>
      <c r="D1673" s="319" t="s">
        <v>1812</v>
      </c>
      <c r="E1673" s="320">
        <v>45838</v>
      </c>
      <c r="F1673" s="319" t="s">
        <v>1845</v>
      </c>
      <c r="H1673" s="319" t="s">
        <v>3597</v>
      </c>
      <c r="I1673" s="319" t="s">
        <v>1847</v>
      </c>
      <c r="K1673" s="319" t="s">
        <v>480</v>
      </c>
      <c r="L1673" s="320">
        <v>45838</v>
      </c>
      <c r="Q1673" s="319" t="s">
        <v>89</v>
      </c>
      <c r="R1673" s="321">
        <v>11.91</v>
      </c>
      <c r="S1673" s="319" t="s">
        <v>89</v>
      </c>
      <c r="T1673" s="321">
        <v>11.91</v>
      </c>
      <c r="U1673" s="319" t="s">
        <v>328</v>
      </c>
      <c r="V1673" s="319" t="s">
        <v>1764</v>
      </c>
      <c r="AJ1673" s="325">
        <v>0</v>
      </c>
      <c r="AT1673" s="183" t="s">
        <v>1817</v>
      </c>
      <c r="AU1673" s="183" t="str">
        <f t="shared" si="50"/>
        <v>BP1</v>
      </c>
      <c r="AV1673" s="324">
        <f t="shared" si="51"/>
        <v>196515</v>
      </c>
    </row>
    <row r="1674" spans="1:48" x14ac:dyDescent="0.25">
      <c r="A1674" s="319" t="s">
        <v>1867</v>
      </c>
      <c r="B1674" s="328" t="s">
        <v>1843</v>
      </c>
      <c r="D1674" s="319" t="s">
        <v>1812</v>
      </c>
      <c r="E1674" s="320">
        <v>45838</v>
      </c>
      <c r="F1674" s="319" t="s">
        <v>1845</v>
      </c>
      <c r="H1674" s="319" t="s">
        <v>3597</v>
      </c>
      <c r="I1674" s="319" t="s">
        <v>1847</v>
      </c>
      <c r="K1674" s="319" t="s">
        <v>480</v>
      </c>
      <c r="L1674" s="320">
        <v>45838</v>
      </c>
      <c r="Q1674" s="319" t="s">
        <v>89</v>
      </c>
      <c r="R1674" s="321">
        <v>19.55</v>
      </c>
      <c r="S1674" s="319" t="s">
        <v>89</v>
      </c>
      <c r="T1674" s="321">
        <v>19.55</v>
      </c>
      <c r="U1674" s="319" t="s">
        <v>328</v>
      </c>
      <c r="V1674" s="319" t="s">
        <v>1764</v>
      </c>
      <c r="AJ1674" s="325">
        <v>0</v>
      </c>
      <c r="AT1674" s="183" t="s">
        <v>1817</v>
      </c>
      <c r="AU1674" s="183" t="str">
        <f t="shared" si="50"/>
        <v>BP1</v>
      </c>
      <c r="AV1674" s="324">
        <f t="shared" si="51"/>
        <v>322575</v>
      </c>
    </row>
    <row r="1675" spans="1:48" x14ac:dyDescent="0.25">
      <c r="A1675" s="319" t="s">
        <v>1867</v>
      </c>
      <c r="B1675" s="328" t="s">
        <v>1843</v>
      </c>
      <c r="D1675" s="319" t="s">
        <v>1812</v>
      </c>
      <c r="E1675" s="320">
        <v>45838</v>
      </c>
      <c r="F1675" s="319" t="s">
        <v>1845</v>
      </c>
      <c r="H1675" s="319" t="s">
        <v>3597</v>
      </c>
      <c r="I1675" s="319" t="s">
        <v>1847</v>
      </c>
      <c r="K1675" s="319" t="s">
        <v>480</v>
      </c>
      <c r="L1675" s="320">
        <v>45838</v>
      </c>
      <c r="Q1675" s="319" t="s">
        <v>89</v>
      </c>
      <c r="R1675" s="321">
        <v>6.25</v>
      </c>
      <c r="S1675" s="319" t="s">
        <v>89</v>
      </c>
      <c r="T1675" s="321">
        <v>6.25</v>
      </c>
      <c r="U1675" s="319" t="s">
        <v>328</v>
      </c>
      <c r="V1675" s="319" t="s">
        <v>1764</v>
      </c>
      <c r="AJ1675" s="325">
        <v>0</v>
      </c>
      <c r="AT1675" s="183" t="s">
        <v>1817</v>
      </c>
      <c r="AU1675" s="183" t="str">
        <f t="shared" si="50"/>
        <v>BP1</v>
      </c>
      <c r="AV1675" s="324">
        <f t="shared" si="51"/>
        <v>103125</v>
      </c>
    </row>
    <row r="1676" spans="1:48" x14ac:dyDescent="0.25">
      <c r="A1676" s="319" t="s">
        <v>1867</v>
      </c>
      <c r="B1676" s="328" t="s">
        <v>1843</v>
      </c>
      <c r="D1676" s="319" t="s">
        <v>1812</v>
      </c>
      <c r="E1676" s="320">
        <v>45838</v>
      </c>
      <c r="F1676" s="319" t="s">
        <v>1845</v>
      </c>
      <c r="H1676" s="319" t="s">
        <v>3597</v>
      </c>
      <c r="I1676" s="319" t="s">
        <v>1847</v>
      </c>
      <c r="K1676" s="319" t="s">
        <v>480</v>
      </c>
      <c r="L1676" s="320">
        <v>45838</v>
      </c>
      <c r="Q1676" s="319" t="s">
        <v>89</v>
      </c>
      <c r="R1676" s="321">
        <v>6.25</v>
      </c>
      <c r="S1676" s="319" t="s">
        <v>89</v>
      </c>
      <c r="T1676" s="321">
        <v>6.25</v>
      </c>
      <c r="U1676" s="319" t="s">
        <v>328</v>
      </c>
      <c r="V1676" s="319" t="s">
        <v>1764</v>
      </c>
      <c r="AJ1676" s="325">
        <v>0</v>
      </c>
      <c r="AT1676" s="183" t="s">
        <v>1817</v>
      </c>
      <c r="AU1676" s="183" t="str">
        <f t="shared" si="50"/>
        <v>BP1</v>
      </c>
      <c r="AV1676" s="324">
        <f t="shared" si="51"/>
        <v>103125</v>
      </c>
    </row>
    <row r="1677" spans="1:48" x14ac:dyDescent="0.25">
      <c r="A1677" s="319" t="s">
        <v>1867</v>
      </c>
      <c r="B1677" s="328" t="s">
        <v>1843</v>
      </c>
      <c r="D1677" s="319" t="s">
        <v>1812</v>
      </c>
      <c r="E1677" s="320">
        <v>45838</v>
      </c>
      <c r="F1677" s="319" t="s">
        <v>1845</v>
      </c>
      <c r="H1677" s="319" t="s">
        <v>3597</v>
      </c>
      <c r="I1677" s="319" t="s">
        <v>1847</v>
      </c>
      <c r="K1677" s="319" t="s">
        <v>480</v>
      </c>
      <c r="L1677" s="320">
        <v>45838</v>
      </c>
      <c r="Q1677" s="319" t="s">
        <v>89</v>
      </c>
      <c r="R1677" s="321">
        <v>6.25</v>
      </c>
      <c r="S1677" s="319" t="s">
        <v>89</v>
      </c>
      <c r="T1677" s="321">
        <v>6.25</v>
      </c>
      <c r="U1677" s="319" t="s">
        <v>328</v>
      </c>
      <c r="V1677" s="319" t="s">
        <v>1764</v>
      </c>
      <c r="AJ1677" s="325">
        <v>0</v>
      </c>
      <c r="AT1677" s="183" t="s">
        <v>1817</v>
      </c>
      <c r="AU1677" s="183" t="str">
        <f t="shared" si="50"/>
        <v>BP1</v>
      </c>
      <c r="AV1677" s="324">
        <f t="shared" si="51"/>
        <v>103125</v>
      </c>
    </row>
    <row r="1678" spans="1:48" x14ac:dyDescent="0.25">
      <c r="A1678" s="319" t="s">
        <v>1867</v>
      </c>
      <c r="B1678" s="328" t="s">
        <v>1810</v>
      </c>
      <c r="D1678" s="319" t="s">
        <v>1812</v>
      </c>
      <c r="E1678" s="320">
        <v>45688</v>
      </c>
      <c r="F1678" s="319" t="s">
        <v>1813</v>
      </c>
      <c r="H1678" s="319" t="s">
        <v>3601</v>
      </c>
      <c r="I1678" s="319" t="s">
        <v>1811</v>
      </c>
      <c r="K1678" s="319" t="s">
        <v>472</v>
      </c>
      <c r="L1678" s="320">
        <v>45688</v>
      </c>
      <c r="Q1678" s="319" t="s">
        <v>89</v>
      </c>
      <c r="R1678" s="321">
        <v>294.48</v>
      </c>
      <c r="S1678" s="319" t="s">
        <v>89</v>
      </c>
      <c r="T1678" s="321">
        <v>294.48</v>
      </c>
      <c r="U1678" s="319" t="s">
        <v>377</v>
      </c>
      <c r="V1678" s="319" t="s">
        <v>378</v>
      </c>
      <c r="AJ1678" s="325">
        <v>0</v>
      </c>
      <c r="AT1678" s="183" t="s">
        <v>1817</v>
      </c>
      <c r="AU1678" s="183" t="s">
        <v>1817</v>
      </c>
      <c r="AV1678" s="324">
        <f t="shared" si="51"/>
        <v>4858920</v>
      </c>
    </row>
    <row r="1679" spans="1:48" x14ac:dyDescent="0.25">
      <c r="A1679" s="319" t="s">
        <v>1867</v>
      </c>
      <c r="B1679" s="328" t="s">
        <v>1810</v>
      </c>
      <c r="D1679" s="319" t="s">
        <v>1812</v>
      </c>
      <c r="E1679" s="320">
        <v>45688</v>
      </c>
      <c r="F1679" s="319" t="s">
        <v>1813</v>
      </c>
      <c r="H1679" s="319" t="s">
        <v>3599</v>
      </c>
      <c r="I1679" s="319" t="s">
        <v>1819</v>
      </c>
      <c r="K1679" s="319" t="s">
        <v>470</v>
      </c>
      <c r="L1679" s="320">
        <v>45688</v>
      </c>
      <c r="Q1679" s="319" t="s">
        <v>89</v>
      </c>
      <c r="R1679" s="321">
        <v>510.4</v>
      </c>
      <c r="S1679" s="319" t="s">
        <v>89</v>
      </c>
      <c r="T1679" s="321">
        <v>510.4</v>
      </c>
      <c r="U1679" s="319" t="s">
        <v>377</v>
      </c>
      <c r="V1679" s="319" t="s">
        <v>378</v>
      </c>
      <c r="AJ1679" s="325">
        <v>0</v>
      </c>
      <c r="AT1679" s="183" t="s">
        <v>1817</v>
      </c>
      <c r="AU1679" s="183" t="s">
        <v>1817</v>
      </c>
      <c r="AV1679" s="324">
        <f t="shared" si="51"/>
        <v>8421600</v>
      </c>
    </row>
    <row r="1680" spans="1:48" x14ac:dyDescent="0.25">
      <c r="A1680" s="319" t="s">
        <v>1867</v>
      </c>
      <c r="B1680" s="328" t="s">
        <v>1810</v>
      </c>
      <c r="D1680" s="319" t="s">
        <v>1812</v>
      </c>
      <c r="E1680" s="320">
        <v>45688</v>
      </c>
      <c r="F1680" s="319" t="s">
        <v>1813</v>
      </c>
      <c r="H1680" s="319" t="s">
        <v>3599</v>
      </c>
      <c r="I1680" s="319" t="s">
        <v>1819</v>
      </c>
      <c r="K1680" s="319" t="s">
        <v>470</v>
      </c>
      <c r="L1680" s="320">
        <v>45688</v>
      </c>
      <c r="Q1680" s="319" t="s">
        <v>89</v>
      </c>
      <c r="R1680" s="321">
        <v>510.4</v>
      </c>
      <c r="S1680" s="319" t="s">
        <v>89</v>
      </c>
      <c r="T1680" s="321">
        <v>510.4</v>
      </c>
      <c r="U1680" s="319" t="s">
        <v>377</v>
      </c>
      <c r="V1680" s="319" t="s">
        <v>378</v>
      </c>
      <c r="AJ1680" s="325">
        <v>0</v>
      </c>
      <c r="AT1680" s="183" t="s">
        <v>1817</v>
      </c>
      <c r="AU1680" s="183" t="s">
        <v>1817</v>
      </c>
      <c r="AV1680" s="324">
        <f t="shared" si="51"/>
        <v>8421600</v>
      </c>
    </row>
    <row r="1681" spans="1:48" x14ac:dyDescent="0.25">
      <c r="A1681" s="319" t="s">
        <v>1867</v>
      </c>
      <c r="B1681" s="328" t="s">
        <v>1810</v>
      </c>
      <c r="D1681" s="319" t="s">
        <v>1812</v>
      </c>
      <c r="E1681" s="320">
        <v>45688</v>
      </c>
      <c r="F1681" s="319" t="s">
        <v>1813</v>
      </c>
      <c r="H1681" s="319" t="s">
        <v>3599</v>
      </c>
      <c r="I1681" s="319" t="s">
        <v>4521</v>
      </c>
      <c r="K1681" s="319" t="s">
        <v>470</v>
      </c>
      <c r="L1681" s="320">
        <v>45688</v>
      </c>
      <c r="Q1681" s="319" t="s">
        <v>89</v>
      </c>
      <c r="R1681" s="321">
        <v>102.26</v>
      </c>
      <c r="S1681" s="319" t="s">
        <v>89</v>
      </c>
      <c r="T1681" s="321">
        <v>102.26</v>
      </c>
      <c r="U1681" s="319" t="s">
        <v>377</v>
      </c>
      <c r="V1681" s="319" t="s">
        <v>378</v>
      </c>
      <c r="AJ1681" s="325">
        <v>0</v>
      </c>
      <c r="AT1681" s="183" t="s">
        <v>1817</v>
      </c>
      <c r="AU1681" s="183" t="s">
        <v>1817</v>
      </c>
      <c r="AV1681" s="324">
        <f t="shared" si="51"/>
        <v>1687290</v>
      </c>
    </row>
    <row r="1682" spans="1:48" x14ac:dyDescent="0.25">
      <c r="A1682" s="319" t="s">
        <v>1867</v>
      </c>
      <c r="B1682" s="328" t="s">
        <v>1810</v>
      </c>
      <c r="D1682" s="319" t="s">
        <v>1812</v>
      </c>
      <c r="E1682" s="320">
        <v>45688</v>
      </c>
      <c r="F1682" s="319" t="s">
        <v>1813</v>
      </c>
      <c r="H1682" s="319" t="s">
        <v>3599</v>
      </c>
      <c r="I1682" s="319" t="s">
        <v>4521</v>
      </c>
      <c r="K1682" s="319" t="s">
        <v>470</v>
      </c>
      <c r="L1682" s="320">
        <v>45688</v>
      </c>
      <c r="Q1682" s="319" t="s">
        <v>89</v>
      </c>
      <c r="R1682" s="321">
        <v>25.27</v>
      </c>
      <c r="S1682" s="319" t="s">
        <v>89</v>
      </c>
      <c r="T1682" s="321">
        <v>25.27</v>
      </c>
      <c r="U1682" s="319" t="s">
        <v>377</v>
      </c>
      <c r="V1682" s="319" t="s">
        <v>378</v>
      </c>
      <c r="AJ1682" s="325">
        <v>0</v>
      </c>
      <c r="AT1682" s="183" t="s">
        <v>1817</v>
      </c>
      <c r="AU1682" s="183" t="s">
        <v>1817</v>
      </c>
      <c r="AV1682" s="324">
        <f t="shared" si="51"/>
        <v>416955</v>
      </c>
    </row>
    <row r="1683" spans="1:48" x14ac:dyDescent="0.25">
      <c r="A1683" s="319" t="s">
        <v>1867</v>
      </c>
      <c r="B1683" s="328" t="s">
        <v>1810</v>
      </c>
      <c r="D1683" s="319" t="s">
        <v>1812</v>
      </c>
      <c r="E1683" s="320">
        <v>45688</v>
      </c>
      <c r="F1683" s="319" t="s">
        <v>1813</v>
      </c>
      <c r="H1683" s="319" t="s">
        <v>3599</v>
      </c>
      <c r="I1683" s="319" t="s">
        <v>4521</v>
      </c>
      <c r="K1683" s="319" t="s">
        <v>470</v>
      </c>
      <c r="L1683" s="320">
        <v>45688</v>
      </c>
      <c r="Q1683" s="319" t="s">
        <v>89</v>
      </c>
      <c r="R1683" s="321">
        <v>25.27</v>
      </c>
      <c r="S1683" s="319" t="s">
        <v>89</v>
      </c>
      <c r="T1683" s="321">
        <v>25.27</v>
      </c>
      <c r="U1683" s="319" t="s">
        <v>377</v>
      </c>
      <c r="V1683" s="319" t="s">
        <v>378</v>
      </c>
      <c r="AJ1683" s="325">
        <v>0</v>
      </c>
      <c r="AT1683" s="183" t="s">
        <v>1817</v>
      </c>
      <c r="AU1683" s="183" t="s">
        <v>1817</v>
      </c>
      <c r="AV1683" s="324">
        <f t="shared" si="51"/>
        <v>416955</v>
      </c>
    </row>
    <row r="1684" spans="1:48" x14ac:dyDescent="0.25">
      <c r="A1684" s="319" t="s">
        <v>1867</v>
      </c>
      <c r="B1684" s="328" t="s">
        <v>1810</v>
      </c>
      <c r="D1684" s="319" t="s">
        <v>1812</v>
      </c>
      <c r="E1684" s="320">
        <v>45688</v>
      </c>
      <c r="F1684" s="319" t="s">
        <v>1813</v>
      </c>
      <c r="H1684" s="319" t="s">
        <v>3599</v>
      </c>
      <c r="I1684" s="319" t="s">
        <v>4521</v>
      </c>
      <c r="K1684" s="319" t="s">
        <v>470</v>
      </c>
      <c r="L1684" s="320">
        <v>45688</v>
      </c>
      <c r="Q1684" s="319" t="s">
        <v>89</v>
      </c>
      <c r="R1684" s="321">
        <v>3.64</v>
      </c>
      <c r="S1684" s="319" t="s">
        <v>89</v>
      </c>
      <c r="T1684" s="321">
        <v>3.64</v>
      </c>
      <c r="U1684" s="319" t="s">
        <v>377</v>
      </c>
      <c r="V1684" s="319" t="s">
        <v>378</v>
      </c>
      <c r="AJ1684" s="325">
        <v>0</v>
      </c>
      <c r="AT1684" s="183" t="s">
        <v>1817</v>
      </c>
      <c r="AU1684" s="183" t="s">
        <v>1817</v>
      </c>
      <c r="AV1684" s="324">
        <f t="shared" si="51"/>
        <v>60060</v>
      </c>
    </row>
    <row r="1685" spans="1:48" x14ac:dyDescent="0.25">
      <c r="A1685" s="319" t="s">
        <v>1867</v>
      </c>
      <c r="B1685" s="328" t="s">
        <v>1810</v>
      </c>
      <c r="D1685" s="319" t="s">
        <v>1812</v>
      </c>
      <c r="E1685" s="320">
        <v>45688</v>
      </c>
      <c r="F1685" s="319" t="s">
        <v>1813</v>
      </c>
      <c r="H1685" s="319" t="s">
        <v>3597</v>
      </c>
      <c r="I1685" s="319" t="s">
        <v>3603</v>
      </c>
      <c r="K1685" s="319" t="s">
        <v>480</v>
      </c>
      <c r="L1685" s="320">
        <v>45688</v>
      </c>
      <c r="Q1685" s="319" t="s">
        <v>89</v>
      </c>
      <c r="R1685" s="321">
        <v>0</v>
      </c>
      <c r="S1685" s="319" t="s">
        <v>89</v>
      </c>
      <c r="T1685" s="321">
        <v>0</v>
      </c>
      <c r="U1685" s="319" t="s">
        <v>377</v>
      </c>
      <c r="V1685" s="319" t="s">
        <v>378</v>
      </c>
      <c r="AJ1685" s="325">
        <v>0</v>
      </c>
      <c r="AT1685" s="183" t="s">
        <v>1817</v>
      </c>
      <c r="AU1685" s="183" t="s">
        <v>1817</v>
      </c>
      <c r="AV1685" s="324">
        <f t="shared" si="51"/>
        <v>0</v>
      </c>
    </row>
    <row r="1686" spans="1:48" x14ac:dyDescent="0.25">
      <c r="A1686" s="319" t="s">
        <v>1867</v>
      </c>
      <c r="B1686" s="328" t="s">
        <v>1810</v>
      </c>
      <c r="D1686" s="319" t="s">
        <v>1812</v>
      </c>
      <c r="E1686" s="320">
        <v>45688</v>
      </c>
      <c r="F1686" s="319" t="s">
        <v>1813</v>
      </c>
      <c r="H1686" s="319" t="s">
        <v>3597</v>
      </c>
      <c r="I1686" s="319" t="s">
        <v>3603</v>
      </c>
      <c r="K1686" s="319" t="s">
        <v>480</v>
      </c>
      <c r="L1686" s="320">
        <v>45688</v>
      </c>
      <c r="Q1686" s="319" t="s">
        <v>89</v>
      </c>
      <c r="R1686" s="321">
        <v>0</v>
      </c>
      <c r="S1686" s="319" t="s">
        <v>89</v>
      </c>
      <c r="T1686" s="321">
        <v>0</v>
      </c>
      <c r="U1686" s="319" t="s">
        <v>377</v>
      </c>
      <c r="V1686" s="319" t="s">
        <v>378</v>
      </c>
      <c r="AJ1686" s="325">
        <v>0</v>
      </c>
      <c r="AT1686" s="183" t="s">
        <v>1817</v>
      </c>
      <c r="AU1686" s="183" t="s">
        <v>1817</v>
      </c>
      <c r="AV1686" s="324">
        <f t="shared" si="51"/>
        <v>0</v>
      </c>
    </row>
    <row r="1687" spans="1:48" x14ac:dyDescent="0.25">
      <c r="A1687" s="319" t="s">
        <v>1867</v>
      </c>
      <c r="B1687" s="328" t="s">
        <v>1810</v>
      </c>
      <c r="D1687" s="319" t="s">
        <v>1812</v>
      </c>
      <c r="E1687" s="320">
        <v>45688</v>
      </c>
      <c r="F1687" s="319" t="s">
        <v>1813</v>
      </c>
      <c r="H1687" s="319" t="s">
        <v>984</v>
      </c>
      <c r="I1687" s="319" t="s">
        <v>3605</v>
      </c>
      <c r="K1687" s="319" t="s">
        <v>468</v>
      </c>
      <c r="L1687" s="320">
        <v>45688</v>
      </c>
      <c r="Q1687" s="319" t="s">
        <v>89</v>
      </c>
      <c r="R1687" s="321">
        <v>1.74</v>
      </c>
      <c r="S1687" s="319" t="s">
        <v>89</v>
      </c>
      <c r="T1687" s="321">
        <v>1.74</v>
      </c>
      <c r="U1687" s="319" t="s">
        <v>377</v>
      </c>
      <c r="V1687" s="319" t="s">
        <v>378</v>
      </c>
      <c r="AJ1687" s="325">
        <v>0</v>
      </c>
      <c r="AT1687" s="183" t="s">
        <v>1817</v>
      </c>
      <c r="AU1687" s="183" t="s">
        <v>1817</v>
      </c>
      <c r="AV1687" s="324">
        <f t="shared" si="51"/>
        <v>28710</v>
      </c>
    </row>
    <row r="1688" spans="1:48" x14ac:dyDescent="0.25">
      <c r="A1688" s="319" t="s">
        <v>1867</v>
      </c>
      <c r="B1688" s="328" t="s">
        <v>1810</v>
      </c>
      <c r="D1688" s="319" t="s">
        <v>1812</v>
      </c>
      <c r="E1688" s="320">
        <v>45688</v>
      </c>
      <c r="F1688" s="319" t="s">
        <v>1813</v>
      </c>
      <c r="H1688" s="319" t="s">
        <v>984</v>
      </c>
      <c r="I1688" s="319" t="s">
        <v>3605</v>
      </c>
      <c r="K1688" s="319" t="s">
        <v>468</v>
      </c>
      <c r="L1688" s="320">
        <v>45688</v>
      </c>
      <c r="Q1688" s="319" t="s">
        <v>89</v>
      </c>
      <c r="R1688" s="321">
        <v>0.04</v>
      </c>
      <c r="S1688" s="319" t="s">
        <v>89</v>
      </c>
      <c r="T1688" s="321">
        <v>0.04</v>
      </c>
      <c r="U1688" s="319" t="s">
        <v>377</v>
      </c>
      <c r="V1688" s="319" t="s">
        <v>378</v>
      </c>
      <c r="AJ1688" s="325">
        <v>0</v>
      </c>
      <c r="AT1688" s="183" t="s">
        <v>1817</v>
      </c>
      <c r="AU1688" s="183" t="s">
        <v>1817</v>
      </c>
      <c r="AV1688" s="324">
        <f t="shared" si="51"/>
        <v>660</v>
      </c>
    </row>
    <row r="1689" spans="1:48" x14ac:dyDescent="0.25">
      <c r="A1689" s="319" t="s">
        <v>1867</v>
      </c>
      <c r="B1689" s="328" t="s">
        <v>1810</v>
      </c>
      <c r="D1689" s="319" t="s">
        <v>1812</v>
      </c>
      <c r="E1689" s="320">
        <v>45688</v>
      </c>
      <c r="F1689" s="319" t="s">
        <v>1813</v>
      </c>
      <c r="H1689" s="319" t="s">
        <v>984</v>
      </c>
      <c r="I1689" s="319" t="s">
        <v>3605</v>
      </c>
      <c r="K1689" s="319" t="s">
        <v>468</v>
      </c>
      <c r="L1689" s="320">
        <v>45688</v>
      </c>
      <c r="Q1689" s="319" t="s">
        <v>89</v>
      </c>
      <c r="R1689" s="321">
        <v>41.49</v>
      </c>
      <c r="S1689" s="319" t="s">
        <v>89</v>
      </c>
      <c r="T1689" s="321">
        <v>41.49</v>
      </c>
      <c r="U1689" s="319" t="s">
        <v>377</v>
      </c>
      <c r="V1689" s="319" t="s">
        <v>378</v>
      </c>
      <c r="AJ1689" s="325">
        <v>0</v>
      </c>
      <c r="AT1689" s="183" t="s">
        <v>1817</v>
      </c>
      <c r="AU1689" s="183" t="s">
        <v>1817</v>
      </c>
      <c r="AV1689" s="324">
        <f t="shared" si="51"/>
        <v>684585</v>
      </c>
    </row>
    <row r="1690" spans="1:48" x14ac:dyDescent="0.25">
      <c r="A1690" s="319" t="s">
        <v>1867</v>
      </c>
      <c r="B1690" s="328" t="s">
        <v>1810</v>
      </c>
      <c r="D1690" s="319" t="s">
        <v>1812</v>
      </c>
      <c r="E1690" s="320">
        <v>45688</v>
      </c>
      <c r="F1690" s="319" t="s">
        <v>1813</v>
      </c>
      <c r="H1690" s="319" t="s">
        <v>984</v>
      </c>
      <c r="I1690" s="319" t="s">
        <v>3605</v>
      </c>
      <c r="K1690" s="319" t="s">
        <v>468</v>
      </c>
      <c r="L1690" s="320">
        <v>45688</v>
      </c>
      <c r="Q1690" s="319" t="s">
        <v>89</v>
      </c>
      <c r="R1690" s="321">
        <v>1770.79</v>
      </c>
      <c r="S1690" s="319" t="s">
        <v>89</v>
      </c>
      <c r="T1690" s="321">
        <v>1770.79</v>
      </c>
      <c r="U1690" s="319" t="s">
        <v>377</v>
      </c>
      <c r="V1690" s="319" t="s">
        <v>378</v>
      </c>
      <c r="AJ1690" s="325">
        <v>0</v>
      </c>
      <c r="AT1690" s="183" t="s">
        <v>1817</v>
      </c>
      <c r="AU1690" s="183" t="s">
        <v>1817</v>
      </c>
      <c r="AV1690" s="324">
        <f t="shared" si="51"/>
        <v>29218035</v>
      </c>
    </row>
    <row r="1691" spans="1:48" x14ac:dyDescent="0.25">
      <c r="A1691" s="319" t="s">
        <v>1867</v>
      </c>
      <c r="B1691" s="328" t="s">
        <v>1823</v>
      </c>
      <c r="D1691" s="319" t="s">
        <v>1812</v>
      </c>
      <c r="E1691" s="320">
        <v>45716</v>
      </c>
      <c r="F1691" s="319" t="s">
        <v>1825</v>
      </c>
      <c r="H1691" s="319" t="s">
        <v>3599</v>
      </c>
      <c r="I1691" s="319" t="s">
        <v>1824</v>
      </c>
      <c r="K1691" s="319" t="s">
        <v>470</v>
      </c>
      <c r="L1691" s="320">
        <v>45716</v>
      </c>
      <c r="Q1691" s="319" t="s">
        <v>89</v>
      </c>
      <c r="R1691" s="321">
        <v>510.4</v>
      </c>
      <c r="S1691" s="319" t="s">
        <v>89</v>
      </c>
      <c r="T1691" s="321">
        <v>510.4</v>
      </c>
      <c r="U1691" s="319" t="s">
        <v>377</v>
      </c>
      <c r="V1691" s="319" t="s">
        <v>378</v>
      </c>
      <c r="AJ1691" s="325">
        <v>0</v>
      </c>
      <c r="AT1691" s="183" t="s">
        <v>1817</v>
      </c>
      <c r="AU1691" s="183" t="s">
        <v>1817</v>
      </c>
      <c r="AV1691" s="324">
        <f t="shared" si="51"/>
        <v>8421600</v>
      </c>
    </row>
    <row r="1692" spans="1:48" x14ac:dyDescent="0.25">
      <c r="A1692" s="319" t="s">
        <v>1867</v>
      </c>
      <c r="B1692" s="328" t="s">
        <v>1823</v>
      </c>
      <c r="D1692" s="319" t="s">
        <v>1812</v>
      </c>
      <c r="E1692" s="320">
        <v>45716</v>
      </c>
      <c r="F1692" s="319" t="s">
        <v>1825</v>
      </c>
      <c r="H1692" s="319" t="s">
        <v>3599</v>
      </c>
      <c r="I1692" s="319" t="s">
        <v>1824</v>
      </c>
      <c r="K1692" s="319" t="s">
        <v>470</v>
      </c>
      <c r="L1692" s="320">
        <v>45716</v>
      </c>
      <c r="Q1692" s="319" t="s">
        <v>89</v>
      </c>
      <c r="R1692" s="321">
        <v>510.4</v>
      </c>
      <c r="S1692" s="319" t="s">
        <v>89</v>
      </c>
      <c r="T1692" s="321">
        <v>510.4</v>
      </c>
      <c r="U1692" s="319" t="s">
        <v>377</v>
      </c>
      <c r="V1692" s="319" t="s">
        <v>378</v>
      </c>
      <c r="AJ1692" s="325">
        <v>0</v>
      </c>
      <c r="AT1692" s="183" t="s">
        <v>1817</v>
      </c>
      <c r="AU1692" s="183" t="s">
        <v>1817</v>
      </c>
      <c r="AV1692" s="324">
        <f t="shared" si="51"/>
        <v>8421600</v>
      </c>
    </row>
    <row r="1693" spans="1:48" x14ac:dyDescent="0.25">
      <c r="A1693" s="319" t="s">
        <v>1867</v>
      </c>
      <c r="B1693" s="328" t="s">
        <v>1823</v>
      </c>
      <c r="D1693" s="319" t="s">
        <v>1812</v>
      </c>
      <c r="E1693" s="320">
        <v>45716</v>
      </c>
      <c r="F1693" s="319" t="s">
        <v>1825</v>
      </c>
      <c r="H1693" s="319" t="s">
        <v>3601</v>
      </c>
      <c r="I1693" s="319" t="s">
        <v>1826</v>
      </c>
      <c r="K1693" s="319" t="s">
        <v>472</v>
      </c>
      <c r="L1693" s="320">
        <v>45716</v>
      </c>
      <c r="Q1693" s="319" t="s">
        <v>89</v>
      </c>
      <c r="R1693" s="321">
        <v>294.48</v>
      </c>
      <c r="S1693" s="319" t="s">
        <v>89</v>
      </c>
      <c r="T1693" s="321">
        <v>294.48</v>
      </c>
      <c r="U1693" s="319" t="s">
        <v>377</v>
      </c>
      <c r="V1693" s="319" t="s">
        <v>378</v>
      </c>
      <c r="AJ1693" s="325">
        <v>0</v>
      </c>
      <c r="AT1693" s="183" t="s">
        <v>1817</v>
      </c>
      <c r="AU1693" s="183" t="s">
        <v>1817</v>
      </c>
      <c r="AV1693" s="324">
        <f t="shared" si="51"/>
        <v>4858920</v>
      </c>
    </row>
    <row r="1694" spans="1:48" x14ac:dyDescent="0.25">
      <c r="A1694" s="319" t="s">
        <v>1867</v>
      </c>
      <c r="B1694" s="328" t="s">
        <v>1823</v>
      </c>
      <c r="D1694" s="319" t="s">
        <v>1812</v>
      </c>
      <c r="E1694" s="320">
        <v>45716</v>
      </c>
      <c r="F1694" s="319" t="s">
        <v>1825</v>
      </c>
      <c r="H1694" s="319" t="s">
        <v>3599</v>
      </c>
      <c r="I1694" s="319" t="s">
        <v>4530</v>
      </c>
      <c r="K1694" s="319" t="s">
        <v>470</v>
      </c>
      <c r="L1694" s="320">
        <v>45716</v>
      </c>
      <c r="Q1694" s="319" t="s">
        <v>89</v>
      </c>
      <c r="R1694" s="321">
        <v>25.27</v>
      </c>
      <c r="S1694" s="319" t="s">
        <v>89</v>
      </c>
      <c r="T1694" s="321">
        <v>25.27</v>
      </c>
      <c r="U1694" s="319" t="s">
        <v>377</v>
      </c>
      <c r="V1694" s="319" t="s">
        <v>378</v>
      </c>
      <c r="AJ1694" s="325">
        <v>0</v>
      </c>
      <c r="AT1694" s="183" t="s">
        <v>1817</v>
      </c>
      <c r="AU1694" s="183" t="s">
        <v>1817</v>
      </c>
      <c r="AV1694" s="324">
        <f t="shared" si="51"/>
        <v>416955</v>
      </c>
    </row>
    <row r="1695" spans="1:48" x14ac:dyDescent="0.25">
      <c r="A1695" s="319" t="s">
        <v>1867</v>
      </c>
      <c r="B1695" s="328" t="s">
        <v>1823</v>
      </c>
      <c r="D1695" s="319" t="s">
        <v>1812</v>
      </c>
      <c r="E1695" s="320">
        <v>45716</v>
      </c>
      <c r="F1695" s="319" t="s">
        <v>1825</v>
      </c>
      <c r="H1695" s="319" t="s">
        <v>3599</v>
      </c>
      <c r="I1695" s="319" t="s">
        <v>4530</v>
      </c>
      <c r="K1695" s="319" t="s">
        <v>470</v>
      </c>
      <c r="L1695" s="320">
        <v>45716</v>
      </c>
      <c r="Q1695" s="319" t="s">
        <v>89</v>
      </c>
      <c r="R1695" s="321">
        <v>25.27</v>
      </c>
      <c r="S1695" s="319" t="s">
        <v>89</v>
      </c>
      <c r="T1695" s="321">
        <v>25.27</v>
      </c>
      <c r="U1695" s="319" t="s">
        <v>377</v>
      </c>
      <c r="V1695" s="319" t="s">
        <v>378</v>
      </c>
      <c r="AJ1695" s="325">
        <v>0</v>
      </c>
      <c r="AT1695" s="183" t="s">
        <v>1817</v>
      </c>
      <c r="AU1695" s="183" t="s">
        <v>1817</v>
      </c>
      <c r="AV1695" s="324">
        <f t="shared" si="51"/>
        <v>416955</v>
      </c>
    </row>
    <row r="1696" spans="1:48" x14ac:dyDescent="0.25">
      <c r="A1696" s="319" t="s">
        <v>1867</v>
      </c>
      <c r="B1696" s="328" t="s">
        <v>1823</v>
      </c>
      <c r="D1696" s="319" t="s">
        <v>1812</v>
      </c>
      <c r="E1696" s="320">
        <v>45716</v>
      </c>
      <c r="F1696" s="319" t="s">
        <v>1825</v>
      </c>
      <c r="H1696" s="319" t="s">
        <v>3599</v>
      </c>
      <c r="I1696" s="319" t="s">
        <v>4530</v>
      </c>
      <c r="K1696" s="319" t="s">
        <v>470</v>
      </c>
      <c r="L1696" s="320">
        <v>45716</v>
      </c>
      <c r="Q1696" s="319" t="s">
        <v>89</v>
      </c>
      <c r="R1696" s="321">
        <v>3.64</v>
      </c>
      <c r="S1696" s="319" t="s">
        <v>89</v>
      </c>
      <c r="T1696" s="321">
        <v>3.64</v>
      </c>
      <c r="U1696" s="319" t="s">
        <v>377</v>
      </c>
      <c r="V1696" s="319" t="s">
        <v>378</v>
      </c>
      <c r="AJ1696" s="325">
        <v>0</v>
      </c>
      <c r="AT1696" s="183" t="s">
        <v>1817</v>
      </c>
      <c r="AU1696" s="183" t="s">
        <v>1817</v>
      </c>
      <c r="AV1696" s="324">
        <f t="shared" si="51"/>
        <v>60060</v>
      </c>
    </row>
    <row r="1697" spans="1:48" x14ac:dyDescent="0.25">
      <c r="A1697" s="319" t="s">
        <v>1867</v>
      </c>
      <c r="B1697" s="328" t="s">
        <v>1823</v>
      </c>
      <c r="D1697" s="319" t="s">
        <v>1812</v>
      </c>
      <c r="E1697" s="320">
        <v>45716</v>
      </c>
      <c r="F1697" s="319" t="s">
        <v>1825</v>
      </c>
      <c r="H1697" s="319" t="s">
        <v>3599</v>
      </c>
      <c r="I1697" s="319" t="s">
        <v>4530</v>
      </c>
      <c r="K1697" s="319" t="s">
        <v>470</v>
      </c>
      <c r="L1697" s="320">
        <v>45716</v>
      </c>
      <c r="Q1697" s="319" t="s">
        <v>89</v>
      </c>
      <c r="R1697" s="321">
        <v>102.26</v>
      </c>
      <c r="S1697" s="319" t="s">
        <v>89</v>
      </c>
      <c r="T1697" s="321">
        <v>102.26</v>
      </c>
      <c r="U1697" s="319" t="s">
        <v>377</v>
      </c>
      <c r="V1697" s="319" t="s">
        <v>378</v>
      </c>
      <c r="AJ1697" s="325">
        <v>0</v>
      </c>
      <c r="AT1697" s="183" t="s">
        <v>1817</v>
      </c>
      <c r="AU1697" s="183" t="s">
        <v>1817</v>
      </c>
      <c r="AV1697" s="324">
        <f t="shared" si="51"/>
        <v>1687290</v>
      </c>
    </row>
    <row r="1698" spans="1:48" x14ac:dyDescent="0.25">
      <c r="A1698" s="319" t="s">
        <v>1867</v>
      </c>
      <c r="B1698" s="328" t="s">
        <v>1823</v>
      </c>
      <c r="D1698" s="319" t="s">
        <v>1812</v>
      </c>
      <c r="E1698" s="320">
        <v>45716</v>
      </c>
      <c r="F1698" s="319" t="s">
        <v>1825</v>
      </c>
      <c r="H1698" s="319" t="s">
        <v>984</v>
      </c>
      <c r="I1698" s="319" t="s">
        <v>3617</v>
      </c>
      <c r="K1698" s="319" t="s">
        <v>468</v>
      </c>
      <c r="L1698" s="320">
        <v>45716</v>
      </c>
      <c r="Q1698" s="319" t="s">
        <v>89</v>
      </c>
      <c r="R1698" s="321">
        <v>0.04</v>
      </c>
      <c r="S1698" s="319" t="s">
        <v>89</v>
      </c>
      <c r="T1698" s="321">
        <v>0.04</v>
      </c>
      <c r="U1698" s="319" t="s">
        <v>377</v>
      </c>
      <c r="V1698" s="319" t="s">
        <v>378</v>
      </c>
      <c r="AJ1698" s="325">
        <v>0</v>
      </c>
      <c r="AT1698" s="183" t="s">
        <v>1817</v>
      </c>
      <c r="AU1698" s="183" t="s">
        <v>1817</v>
      </c>
      <c r="AV1698" s="324">
        <f t="shared" si="51"/>
        <v>660</v>
      </c>
    </row>
    <row r="1699" spans="1:48" x14ac:dyDescent="0.25">
      <c r="A1699" s="319" t="s">
        <v>1867</v>
      </c>
      <c r="B1699" s="328" t="s">
        <v>1823</v>
      </c>
      <c r="D1699" s="319" t="s">
        <v>1812</v>
      </c>
      <c r="E1699" s="320">
        <v>45716</v>
      </c>
      <c r="F1699" s="319" t="s">
        <v>1825</v>
      </c>
      <c r="H1699" s="319" t="s">
        <v>984</v>
      </c>
      <c r="I1699" s="319" t="s">
        <v>3617</v>
      </c>
      <c r="K1699" s="319" t="s">
        <v>468</v>
      </c>
      <c r="L1699" s="320">
        <v>45716</v>
      </c>
      <c r="Q1699" s="319" t="s">
        <v>89</v>
      </c>
      <c r="R1699" s="321">
        <v>1.74</v>
      </c>
      <c r="S1699" s="319" t="s">
        <v>89</v>
      </c>
      <c r="T1699" s="321">
        <v>1.74</v>
      </c>
      <c r="U1699" s="319" t="s">
        <v>377</v>
      </c>
      <c r="V1699" s="319" t="s">
        <v>378</v>
      </c>
      <c r="AJ1699" s="325">
        <v>0</v>
      </c>
      <c r="AT1699" s="183" t="s">
        <v>1817</v>
      </c>
      <c r="AU1699" s="183" t="s">
        <v>1817</v>
      </c>
      <c r="AV1699" s="324">
        <f t="shared" si="51"/>
        <v>28710</v>
      </c>
    </row>
    <row r="1700" spans="1:48" x14ac:dyDescent="0.25">
      <c r="A1700" s="319" t="s">
        <v>1867</v>
      </c>
      <c r="B1700" s="328" t="s">
        <v>1823</v>
      </c>
      <c r="D1700" s="319" t="s">
        <v>1812</v>
      </c>
      <c r="E1700" s="320">
        <v>45716</v>
      </c>
      <c r="F1700" s="319" t="s">
        <v>1825</v>
      </c>
      <c r="H1700" s="319" t="s">
        <v>984</v>
      </c>
      <c r="I1700" s="319" t="s">
        <v>3617</v>
      </c>
      <c r="K1700" s="319" t="s">
        <v>468</v>
      </c>
      <c r="L1700" s="320">
        <v>45716</v>
      </c>
      <c r="Q1700" s="319" t="s">
        <v>89</v>
      </c>
      <c r="R1700" s="321">
        <v>1770.78</v>
      </c>
      <c r="S1700" s="319" t="s">
        <v>89</v>
      </c>
      <c r="T1700" s="321">
        <v>1770.78</v>
      </c>
      <c r="U1700" s="319" t="s">
        <v>377</v>
      </c>
      <c r="V1700" s="319" t="s">
        <v>378</v>
      </c>
      <c r="AJ1700" s="325">
        <v>0</v>
      </c>
      <c r="AT1700" s="183" t="s">
        <v>1817</v>
      </c>
      <c r="AU1700" s="183" t="s">
        <v>1817</v>
      </c>
      <c r="AV1700" s="324">
        <f t="shared" si="51"/>
        <v>29217870</v>
      </c>
    </row>
    <row r="1701" spans="1:48" x14ac:dyDescent="0.25">
      <c r="A1701" s="319" t="s">
        <v>1867</v>
      </c>
      <c r="B1701" s="328" t="s">
        <v>1823</v>
      </c>
      <c r="D1701" s="319" t="s">
        <v>1812</v>
      </c>
      <c r="E1701" s="320">
        <v>45716</v>
      </c>
      <c r="F1701" s="319" t="s">
        <v>1825</v>
      </c>
      <c r="H1701" s="319" t="s">
        <v>984</v>
      </c>
      <c r="I1701" s="319" t="s">
        <v>3617</v>
      </c>
      <c r="K1701" s="319" t="s">
        <v>468</v>
      </c>
      <c r="L1701" s="320">
        <v>45716</v>
      </c>
      <c r="Q1701" s="319" t="s">
        <v>89</v>
      </c>
      <c r="R1701" s="321">
        <v>41.49</v>
      </c>
      <c r="S1701" s="319" t="s">
        <v>89</v>
      </c>
      <c r="T1701" s="321">
        <v>41.49</v>
      </c>
      <c r="U1701" s="319" t="s">
        <v>377</v>
      </c>
      <c r="V1701" s="319" t="s">
        <v>378</v>
      </c>
      <c r="AJ1701" s="325">
        <v>0</v>
      </c>
      <c r="AT1701" s="183" t="s">
        <v>1817</v>
      </c>
      <c r="AU1701" s="183" t="s">
        <v>1817</v>
      </c>
      <c r="AV1701" s="324">
        <f t="shared" si="51"/>
        <v>684585</v>
      </c>
    </row>
    <row r="1702" spans="1:48" x14ac:dyDescent="0.25">
      <c r="A1702" s="319" t="s">
        <v>1867</v>
      </c>
      <c r="B1702" s="328" t="s">
        <v>1823</v>
      </c>
      <c r="D1702" s="319" t="s">
        <v>1812</v>
      </c>
      <c r="E1702" s="320">
        <v>45716</v>
      </c>
      <c r="F1702" s="319" t="s">
        <v>1825</v>
      </c>
      <c r="H1702" s="319" t="s">
        <v>3597</v>
      </c>
      <c r="I1702" s="319" t="s">
        <v>3618</v>
      </c>
      <c r="K1702" s="319" t="s">
        <v>480</v>
      </c>
      <c r="L1702" s="320">
        <v>45716</v>
      </c>
      <c r="Q1702" s="319" t="s">
        <v>89</v>
      </c>
      <c r="R1702" s="321">
        <v>0</v>
      </c>
      <c r="S1702" s="319" t="s">
        <v>89</v>
      </c>
      <c r="T1702" s="321">
        <v>0</v>
      </c>
      <c r="U1702" s="319" t="s">
        <v>377</v>
      </c>
      <c r="V1702" s="319" t="s">
        <v>378</v>
      </c>
      <c r="AJ1702" s="325">
        <v>0</v>
      </c>
      <c r="AT1702" s="183" t="s">
        <v>1817</v>
      </c>
      <c r="AU1702" s="183" t="s">
        <v>1817</v>
      </c>
      <c r="AV1702" s="324">
        <f t="shared" si="51"/>
        <v>0</v>
      </c>
    </row>
    <row r="1703" spans="1:48" x14ac:dyDescent="0.25">
      <c r="A1703" s="319" t="s">
        <v>1867</v>
      </c>
      <c r="B1703" s="328" t="s">
        <v>1823</v>
      </c>
      <c r="D1703" s="319" t="s">
        <v>1812</v>
      </c>
      <c r="E1703" s="320">
        <v>45716</v>
      </c>
      <c r="F1703" s="319" t="s">
        <v>1825</v>
      </c>
      <c r="H1703" s="319" t="s">
        <v>3597</v>
      </c>
      <c r="I1703" s="319" t="s">
        <v>3618</v>
      </c>
      <c r="K1703" s="319" t="s">
        <v>480</v>
      </c>
      <c r="L1703" s="320">
        <v>45716</v>
      </c>
      <c r="Q1703" s="319" t="s">
        <v>89</v>
      </c>
      <c r="R1703" s="321">
        <v>0</v>
      </c>
      <c r="S1703" s="319" t="s">
        <v>89</v>
      </c>
      <c r="T1703" s="321">
        <v>0</v>
      </c>
      <c r="U1703" s="319" t="s">
        <v>377</v>
      </c>
      <c r="V1703" s="319" t="s">
        <v>378</v>
      </c>
      <c r="AJ1703" s="325">
        <v>0</v>
      </c>
      <c r="AT1703" s="183" t="s">
        <v>1817</v>
      </c>
      <c r="AU1703" s="183" t="s">
        <v>1817</v>
      </c>
      <c r="AV1703" s="324">
        <f t="shared" si="51"/>
        <v>0</v>
      </c>
    </row>
    <row r="1704" spans="1:48" x14ac:dyDescent="0.25">
      <c r="A1704" s="319" t="s">
        <v>1867</v>
      </c>
      <c r="B1704" s="328" t="s">
        <v>1828</v>
      </c>
      <c r="D1704" s="319" t="s">
        <v>1812</v>
      </c>
      <c r="E1704" s="320">
        <v>45747</v>
      </c>
      <c r="F1704" s="319" t="s">
        <v>1830</v>
      </c>
      <c r="H1704" s="319" t="s">
        <v>3599</v>
      </c>
      <c r="I1704" s="319" t="s">
        <v>1829</v>
      </c>
      <c r="K1704" s="319" t="s">
        <v>470</v>
      </c>
      <c r="L1704" s="320">
        <v>45747</v>
      </c>
      <c r="Q1704" s="319" t="s">
        <v>89</v>
      </c>
      <c r="R1704" s="321">
        <v>510.4</v>
      </c>
      <c r="S1704" s="319" t="s">
        <v>89</v>
      </c>
      <c r="T1704" s="321">
        <v>510.4</v>
      </c>
      <c r="U1704" s="319" t="s">
        <v>377</v>
      </c>
      <c r="V1704" s="319" t="s">
        <v>378</v>
      </c>
      <c r="AJ1704" s="325">
        <v>0</v>
      </c>
      <c r="AT1704" s="183" t="s">
        <v>1817</v>
      </c>
      <c r="AU1704" s="183" t="s">
        <v>1817</v>
      </c>
      <c r="AV1704" s="324">
        <f t="shared" si="51"/>
        <v>8421600</v>
      </c>
    </row>
    <row r="1705" spans="1:48" x14ac:dyDescent="0.25">
      <c r="A1705" s="319" t="s">
        <v>1867</v>
      </c>
      <c r="B1705" s="328" t="s">
        <v>1828</v>
      </c>
      <c r="D1705" s="319" t="s">
        <v>1812</v>
      </c>
      <c r="E1705" s="320">
        <v>45747</v>
      </c>
      <c r="F1705" s="319" t="s">
        <v>1830</v>
      </c>
      <c r="H1705" s="319" t="s">
        <v>3599</v>
      </c>
      <c r="I1705" s="319" t="s">
        <v>1829</v>
      </c>
      <c r="K1705" s="319" t="s">
        <v>470</v>
      </c>
      <c r="L1705" s="320">
        <v>45747</v>
      </c>
      <c r="Q1705" s="319" t="s">
        <v>89</v>
      </c>
      <c r="R1705" s="321">
        <v>510.4</v>
      </c>
      <c r="S1705" s="319" t="s">
        <v>89</v>
      </c>
      <c r="T1705" s="321">
        <v>510.4</v>
      </c>
      <c r="U1705" s="319" t="s">
        <v>377</v>
      </c>
      <c r="V1705" s="319" t="s">
        <v>378</v>
      </c>
      <c r="AJ1705" s="325">
        <v>0</v>
      </c>
      <c r="AT1705" s="183" t="s">
        <v>1817</v>
      </c>
      <c r="AU1705" s="183" t="s">
        <v>1817</v>
      </c>
      <c r="AV1705" s="324">
        <f t="shared" si="51"/>
        <v>8421600</v>
      </c>
    </row>
    <row r="1706" spans="1:48" x14ac:dyDescent="0.25">
      <c r="A1706" s="319" t="s">
        <v>1867</v>
      </c>
      <c r="B1706" s="328" t="s">
        <v>1828</v>
      </c>
      <c r="D1706" s="319" t="s">
        <v>1812</v>
      </c>
      <c r="E1706" s="320">
        <v>45747</v>
      </c>
      <c r="F1706" s="319" t="s">
        <v>1830</v>
      </c>
      <c r="H1706" s="319" t="s">
        <v>984</v>
      </c>
      <c r="I1706" s="319" t="s">
        <v>3621</v>
      </c>
      <c r="K1706" s="319" t="s">
        <v>468</v>
      </c>
      <c r="L1706" s="320">
        <v>45747</v>
      </c>
      <c r="Q1706" s="319" t="s">
        <v>89</v>
      </c>
      <c r="R1706" s="321">
        <v>0.04</v>
      </c>
      <c r="S1706" s="319" t="s">
        <v>89</v>
      </c>
      <c r="T1706" s="321">
        <v>0.04</v>
      </c>
      <c r="U1706" s="319" t="s">
        <v>377</v>
      </c>
      <c r="V1706" s="319" t="s">
        <v>378</v>
      </c>
      <c r="AJ1706" s="325">
        <v>0</v>
      </c>
      <c r="AT1706" s="183" t="s">
        <v>1817</v>
      </c>
      <c r="AU1706" s="183" t="s">
        <v>1817</v>
      </c>
      <c r="AV1706" s="324">
        <f t="shared" si="51"/>
        <v>660</v>
      </c>
    </row>
    <row r="1707" spans="1:48" x14ac:dyDescent="0.25">
      <c r="A1707" s="319" t="s">
        <v>1867</v>
      </c>
      <c r="B1707" s="328" t="s">
        <v>1828</v>
      </c>
      <c r="D1707" s="319" t="s">
        <v>1812</v>
      </c>
      <c r="E1707" s="320">
        <v>45747</v>
      </c>
      <c r="F1707" s="319" t="s">
        <v>1830</v>
      </c>
      <c r="H1707" s="319" t="s">
        <v>984</v>
      </c>
      <c r="I1707" s="319" t="s">
        <v>3621</v>
      </c>
      <c r="K1707" s="319" t="s">
        <v>468</v>
      </c>
      <c r="L1707" s="320">
        <v>45747</v>
      </c>
      <c r="Q1707" s="319" t="s">
        <v>89</v>
      </c>
      <c r="R1707" s="321">
        <v>41.49</v>
      </c>
      <c r="S1707" s="319" t="s">
        <v>89</v>
      </c>
      <c r="T1707" s="321">
        <v>41.49</v>
      </c>
      <c r="U1707" s="319" t="s">
        <v>377</v>
      </c>
      <c r="V1707" s="319" t="s">
        <v>378</v>
      </c>
      <c r="AJ1707" s="325">
        <v>0</v>
      </c>
      <c r="AT1707" s="183" t="s">
        <v>1817</v>
      </c>
      <c r="AU1707" s="183" t="s">
        <v>1817</v>
      </c>
      <c r="AV1707" s="324">
        <f t="shared" si="51"/>
        <v>684585</v>
      </c>
    </row>
    <row r="1708" spans="1:48" x14ac:dyDescent="0.25">
      <c r="A1708" s="319" t="s">
        <v>1867</v>
      </c>
      <c r="B1708" s="328" t="s">
        <v>1828</v>
      </c>
      <c r="D1708" s="319" t="s">
        <v>1812</v>
      </c>
      <c r="E1708" s="320">
        <v>45747</v>
      </c>
      <c r="F1708" s="319" t="s">
        <v>1830</v>
      </c>
      <c r="H1708" s="319" t="s">
        <v>984</v>
      </c>
      <c r="I1708" s="319" t="s">
        <v>3621</v>
      </c>
      <c r="K1708" s="319" t="s">
        <v>468</v>
      </c>
      <c r="L1708" s="320">
        <v>45747</v>
      </c>
      <c r="Q1708" s="319" t="s">
        <v>89</v>
      </c>
      <c r="R1708" s="321">
        <v>1770.79</v>
      </c>
      <c r="S1708" s="319" t="s">
        <v>89</v>
      </c>
      <c r="T1708" s="321">
        <v>1770.79</v>
      </c>
      <c r="U1708" s="319" t="s">
        <v>377</v>
      </c>
      <c r="V1708" s="319" t="s">
        <v>378</v>
      </c>
      <c r="AJ1708" s="325">
        <v>0</v>
      </c>
      <c r="AT1708" s="183" t="s">
        <v>1817</v>
      </c>
      <c r="AU1708" s="183" t="s">
        <v>1817</v>
      </c>
      <c r="AV1708" s="324">
        <f t="shared" si="51"/>
        <v>29218035</v>
      </c>
    </row>
    <row r="1709" spans="1:48" x14ac:dyDescent="0.25">
      <c r="A1709" s="319" t="s">
        <v>1867</v>
      </c>
      <c r="B1709" s="328" t="s">
        <v>1828</v>
      </c>
      <c r="D1709" s="319" t="s">
        <v>1812</v>
      </c>
      <c r="E1709" s="320">
        <v>45747</v>
      </c>
      <c r="F1709" s="319" t="s">
        <v>1830</v>
      </c>
      <c r="H1709" s="319" t="s">
        <v>984</v>
      </c>
      <c r="I1709" s="319" t="s">
        <v>3621</v>
      </c>
      <c r="K1709" s="319" t="s">
        <v>468</v>
      </c>
      <c r="L1709" s="320">
        <v>45747</v>
      </c>
      <c r="Q1709" s="319" t="s">
        <v>89</v>
      </c>
      <c r="R1709" s="321">
        <v>1.75</v>
      </c>
      <c r="S1709" s="319" t="s">
        <v>89</v>
      </c>
      <c r="T1709" s="321">
        <v>1.75</v>
      </c>
      <c r="U1709" s="319" t="s">
        <v>377</v>
      </c>
      <c r="V1709" s="319" t="s">
        <v>378</v>
      </c>
      <c r="AJ1709" s="325">
        <v>0</v>
      </c>
      <c r="AT1709" s="183" t="s">
        <v>1817</v>
      </c>
      <c r="AU1709" s="183" t="s">
        <v>1817</v>
      </c>
      <c r="AV1709" s="324">
        <f t="shared" si="51"/>
        <v>28875</v>
      </c>
    </row>
    <row r="1710" spans="1:48" x14ac:dyDescent="0.25">
      <c r="A1710" s="319" t="s">
        <v>1867</v>
      </c>
      <c r="B1710" s="328" t="s">
        <v>1828</v>
      </c>
      <c r="D1710" s="319" t="s">
        <v>1812</v>
      </c>
      <c r="E1710" s="320">
        <v>45747</v>
      </c>
      <c r="F1710" s="319" t="s">
        <v>1830</v>
      </c>
      <c r="H1710" s="319" t="s">
        <v>3599</v>
      </c>
      <c r="I1710" s="319" t="s">
        <v>4531</v>
      </c>
      <c r="K1710" s="319" t="s">
        <v>470</v>
      </c>
      <c r="L1710" s="320">
        <v>45747</v>
      </c>
      <c r="Q1710" s="319" t="s">
        <v>89</v>
      </c>
      <c r="R1710" s="321">
        <v>25.27</v>
      </c>
      <c r="S1710" s="319" t="s">
        <v>89</v>
      </c>
      <c r="T1710" s="321">
        <v>25.27</v>
      </c>
      <c r="U1710" s="319" t="s">
        <v>377</v>
      </c>
      <c r="V1710" s="319" t="s">
        <v>378</v>
      </c>
      <c r="AJ1710" s="325">
        <v>0</v>
      </c>
      <c r="AT1710" s="183" t="s">
        <v>1817</v>
      </c>
      <c r="AU1710" s="183" t="s">
        <v>1817</v>
      </c>
      <c r="AV1710" s="324">
        <f t="shared" si="51"/>
        <v>416955</v>
      </c>
    </row>
    <row r="1711" spans="1:48" x14ac:dyDescent="0.25">
      <c r="A1711" s="319" t="s">
        <v>1867</v>
      </c>
      <c r="B1711" s="328" t="s">
        <v>1828</v>
      </c>
      <c r="D1711" s="319" t="s">
        <v>1812</v>
      </c>
      <c r="E1711" s="320">
        <v>45747</v>
      </c>
      <c r="F1711" s="319" t="s">
        <v>1830</v>
      </c>
      <c r="H1711" s="319" t="s">
        <v>3599</v>
      </c>
      <c r="I1711" s="319" t="s">
        <v>4531</v>
      </c>
      <c r="K1711" s="319" t="s">
        <v>470</v>
      </c>
      <c r="L1711" s="320">
        <v>45747</v>
      </c>
      <c r="Q1711" s="319" t="s">
        <v>89</v>
      </c>
      <c r="R1711" s="321">
        <v>3.64</v>
      </c>
      <c r="S1711" s="319" t="s">
        <v>89</v>
      </c>
      <c r="T1711" s="321">
        <v>3.64</v>
      </c>
      <c r="U1711" s="319" t="s">
        <v>377</v>
      </c>
      <c r="V1711" s="319" t="s">
        <v>378</v>
      </c>
      <c r="AJ1711" s="325">
        <v>0</v>
      </c>
      <c r="AT1711" s="183" t="s">
        <v>1817</v>
      </c>
      <c r="AU1711" s="183" t="s">
        <v>1817</v>
      </c>
      <c r="AV1711" s="324">
        <f t="shared" si="51"/>
        <v>60060</v>
      </c>
    </row>
    <row r="1712" spans="1:48" x14ac:dyDescent="0.25">
      <c r="A1712" s="319" t="s">
        <v>1867</v>
      </c>
      <c r="B1712" s="328" t="s">
        <v>1828</v>
      </c>
      <c r="D1712" s="319" t="s">
        <v>1812</v>
      </c>
      <c r="E1712" s="320">
        <v>45747</v>
      </c>
      <c r="F1712" s="319" t="s">
        <v>1830</v>
      </c>
      <c r="H1712" s="319" t="s">
        <v>3599</v>
      </c>
      <c r="I1712" s="319" t="s">
        <v>4531</v>
      </c>
      <c r="K1712" s="319" t="s">
        <v>470</v>
      </c>
      <c r="L1712" s="320">
        <v>45747</v>
      </c>
      <c r="Q1712" s="319" t="s">
        <v>89</v>
      </c>
      <c r="R1712" s="321">
        <v>102.26</v>
      </c>
      <c r="S1712" s="319" t="s">
        <v>89</v>
      </c>
      <c r="T1712" s="321">
        <v>102.26</v>
      </c>
      <c r="U1712" s="319" t="s">
        <v>377</v>
      </c>
      <c r="V1712" s="319" t="s">
        <v>378</v>
      </c>
      <c r="AJ1712" s="325">
        <v>0</v>
      </c>
      <c r="AT1712" s="183" t="s">
        <v>1817</v>
      </c>
      <c r="AU1712" s="183" t="s">
        <v>1817</v>
      </c>
      <c r="AV1712" s="324">
        <f t="shared" si="51"/>
        <v>1687290</v>
      </c>
    </row>
    <row r="1713" spans="1:48" x14ac:dyDescent="0.25">
      <c r="A1713" s="319" t="s">
        <v>1867</v>
      </c>
      <c r="B1713" s="328" t="s">
        <v>1828</v>
      </c>
      <c r="D1713" s="319" t="s">
        <v>1812</v>
      </c>
      <c r="E1713" s="320">
        <v>45747</v>
      </c>
      <c r="F1713" s="319" t="s">
        <v>1830</v>
      </c>
      <c r="H1713" s="319" t="s">
        <v>3599</v>
      </c>
      <c r="I1713" s="319" t="s">
        <v>4531</v>
      </c>
      <c r="K1713" s="319" t="s">
        <v>470</v>
      </c>
      <c r="L1713" s="320">
        <v>45747</v>
      </c>
      <c r="Q1713" s="319" t="s">
        <v>89</v>
      </c>
      <c r="R1713" s="321">
        <v>25.27</v>
      </c>
      <c r="S1713" s="319" t="s">
        <v>89</v>
      </c>
      <c r="T1713" s="321">
        <v>25.27</v>
      </c>
      <c r="U1713" s="319" t="s">
        <v>377</v>
      </c>
      <c r="V1713" s="319" t="s">
        <v>378</v>
      </c>
      <c r="AJ1713" s="325">
        <v>0</v>
      </c>
      <c r="AT1713" s="183" t="s">
        <v>1817</v>
      </c>
      <c r="AU1713" s="183" t="s">
        <v>1817</v>
      </c>
      <c r="AV1713" s="324">
        <f t="shared" si="51"/>
        <v>416955</v>
      </c>
    </row>
    <row r="1714" spans="1:48" x14ac:dyDescent="0.25">
      <c r="A1714" s="319" t="s">
        <v>1867</v>
      </c>
      <c r="B1714" s="328" t="s">
        <v>1828</v>
      </c>
      <c r="D1714" s="319" t="s">
        <v>1812</v>
      </c>
      <c r="E1714" s="320">
        <v>45747</v>
      </c>
      <c r="F1714" s="319" t="s">
        <v>1830</v>
      </c>
      <c r="H1714" s="319" t="s">
        <v>3597</v>
      </c>
      <c r="I1714" s="319" t="s">
        <v>3622</v>
      </c>
      <c r="K1714" s="319" t="s">
        <v>480</v>
      </c>
      <c r="L1714" s="320">
        <v>45747</v>
      </c>
      <c r="Q1714" s="319" t="s">
        <v>89</v>
      </c>
      <c r="R1714" s="321">
        <v>0</v>
      </c>
      <c r="S1714" s="319" t="s">
        <v>89</v>
      </c>
      <c r="T1714" s="321">
        <v>0</v>
      </c>
      <c r="U1714" s="319" t="s">
        <v>377</v>
      </c>
      <c r="V1714" s="319" t="s">
        <v>378</v>
      </c>
      <c r="AJ1714" s="325">
        <v>0</v>
      </c>
      <c r="AT1714" s="183" t="s">
        <v>1817</v>
      </c>
      <c r="AU1714" s="183" t="s">
        <v>1817</v>
      </c>
      <c r="AV1714" s="324">
        <f t="shared" si="51"/>
        <v>0</v>
      </c>
    </row>
    <row r="1715" spans="1:48" x14ac:dyDescent="0.25">
      <c r="A1715" s="319" t="s">
        <v>1867</v>
      </c>
      <c r="B1715" s="328" t="s">
        <v>1828</v>
      </c>
      <c r="D1715" s="319" t="s">
        <v>1812</v>
      </c>
      <c r="E1715" s="320">
        <v>45747</v>
      </c>
      <c r="F1715" s="319" t="s">
        <v>1830</v>
      </c>
      <c r="H1715" s="319" t="s">
        <v>3597</v>
      </c>
      <c r="I1715" s="319" t="s">
        <v>3622</v>
      </c>
      <c r="K1715" s="319" t="s">
        <v>480</v>
      </c>
      <c r="L1715" s="320">
        <v>45747</v>
      </c>
      <c r="Q1715" s="319" t="s">
        <v>89</v>
      </c>
      <c r="R1715" s="321">
        <v>0</v>
      </c>
      <c r="S1715" s="319" t="s">
        <v>89</v>
      </c>
      <c r="T1715" s="321">
        <v>0</v>
      </c>
      <c r="U1715" s="319" t="s">
        <v>377</v>
      </c>
      <c r="V1715" s="319" t="s">
        <v>378</v>
      </c>
      <c r="AJ1715" s="325">
        <v>0</v>
      </c>
      <c r="AT1715" s="183" t="s">
        <v>1817</v>
      </c>
      <c r="AU1715" s="183" t="s">
        <v>1817</v>
      </c>
      <c r="AV1715" s="324">
        <f t="shared" ref="AV1715:AV1770" si="52">IF(Q1715="USD",R1715*16500,IF(Q1715="IDR",R1715,T1715*16500))</f>
        <v>0</v>
      </c>
    </row>
    <row r="1716" spans="1:48" x14ac:dyDescent="0.25">
      <c r="A1716" s="319" t="s">
        <v>1867</v>
      </c>
      <c r="B1716" s="328" t="s">
        <v>1828</v>
      </c>
      <c r="D1716" s="319" t="s">
        <v>1812</v>
      </c>
      <c r="E1716" s="320">
        <v>45747</v>
      </c>
      <c r="F1716" s="319" t="s">
        <v>1830</v>
      </c>
      <c r="H1716" s="319" t="s">
        <v>3601</v>
      </c>
      <c r="I1716" s="319" t="s">
        <v>1831</v>
      </c>
      <c r="K1716" s="319" t="s">
        <v>472</v>
      </c>
      <c r="L1716" s="320">
        <v>45747</v>
      </c>
      <c r="Q1716" s="319" t="s">
        <v>89</v>
      </c>
      <c r="R1716" s="321">
        <v>294.48</v>
      </c>
      <c r="S1716" s="319" t="s">
        <v>89</v>
      </c>
      <c r="T1716" s="321">
        <v>294.48</v>
      </c>
      <c r="U1716" s="319" t="s">
        <v>377</v>
      </c>
      <c r="V1716" s="319" t="s">
        <v>378</v>
      </c>
      <c r="AJ1716" s="325">
        <v>0</v>
      </c>
      <c r="AT1716" s="183" t="s">
        <v>1817</v>
      </c>
      <c r="AU1716" s="183" t="s">
        <v>1817</v>
      </c>
      <c r="AV1716" s="324">
        <f t="shared" si="52"/>
        <v>4858920</v>
      </c>
    </row>
    <row r="1717" spans="1:48" x14ac:dyDescent="0.25">
      <c r="A1717" s="319" t="s">
        <v>1867</v>
      </c>
      <c r="B1717" s="328" t="s">
        <v>1833</v>
      </c>
      <c r="D1717" s="319" t="s">
        <v>1812</v>
      </c>
      <c r="E1717" s="320">
        <v>45777</v>
      </c>
      <c r="F1717" s="319" t="s">
        <v>1835</v>
      </c>
      <c r="H1717" s="319" t="s">
        <v>3601</v>
      </c>
      <c r="I1717" s="319" t="s">
        <v>1834</v>
      </c>
      <c r="K1717" s="319" t="s">
        <v>472</v>
      </c>
      <c r="L1717" s="320">
        <v>45777</v>
      </c>
      <c r="Q1717" s="319" t="s">
        <v>89</v>
      </c>
      <c r="R1717" s="321">
        <v>294.48</v>
      </c>
      <c r="S1717" s="319" t="s">
        <v>89</v>
      </c>
      <c r="T1717" s="321">
        <v>294.48</v>
      </c>
      <c r="U1717" s="319" t="s">
        <v>377</v>
      </c>
      <c r="V1717" s="319" t="s">
        <v>378</v>
      </c>
      <c r="AJ1717" s="325">
        <v>0</v>
      </c>
      <c r="AT1717" s="183" t="s">
        <v>1817</v>
      </c>
      <c r="AU1717" s="183" t="s">
        <v>1817</v>
      </c>
      <c r="AV1717" s="324">
        <f t="shared" si="52"/>
        <v>4858920</v>
      </c>
    </row>
    <row r="1718" spans="1:48" x14ac:dyDescent="0.25">
      <c r="A1718" s="319" t="s">
        <v>1867</v>
      </c>
      <c r="B1718" s="328" t="s">
        <v>1833</v>
      </c>
      <c r="D1718" s="319" t="s">
        <v>1812</v>
      </c>
      <c r="E1718" s="320">
        <v>45777</v>
      </c>
      <c r="F1718" s="319" t="s">
        <v>1835</v>
      </c>
      <c r="H1718" s="319" t="s">
        <v>984</v>
      </c>
      <c r="I1718" s="319" t="s">
        <v>3624</v>
      </c>
      <c r="K1718" s="319" t="s">
        <v>468</v>
      </c>
      <c r="L1718" s="320">
        <v>45777</v>
      </c>
      <c r="Q1718" s="319" t="s">
        <v>89</v>
      </c>
      <c r="R1718" s="321">
        <v>0.04</v>
      </c>
      <c r="S1718" s="319" t="s">
        <v>89</v>
      </c>
      <c r="T1718" s="321">
        <v>0.04</v>
      </c>
      <c r="U1718" s="319" t="s">
        <v>377</v>
      </c>
      <c r="V1718" s="319" t="s">
        <v>378</v>
      </c>
      <c r="AJ1718" s="325">
        <v>0</v>
      </c>
      <c r="AT1718" s="183" t="s">
        <v>1817</v>
      </c>
      <c r="AU1718" s="183" t="s">
        <v>1817</v>
      </c>
      <c r="AV1718" s="324">
        <f t="shared" si="52"/>
        <v>660</v>
      </c>
    </row>
    <row r="1719" spans="1:48" x14ac:dyDescent="0.25">
      <c r="A1719" s="319" t="s">
        <v>1867</v>
      </c>
      <c r="B1719" s="328" t="s">
        <v>1833</v>
      </c>
      <c r="D1719" s="319" t="s">
        <v>1812</v>
      </c>
      <c r="E1719" s="320">
        <v>45777</v>
      </c>
      <c r="F1719" s="319" t="s">
        <v>1835</v>
      </c>
      <c r="H1719" s="319" t="s">
        <v>984</v>
      </c>
      <c r="I1719" s="319" t="s">
        <v>3624</v>
      </c>
      <c r="K1719" s="319" t="s">
        <v>468</v>
      </c>
      <c r="L1719" s="320">
        <v>45777</v>
      </c>
      <c r="Q1719" s="319" t="s">
        <v>89</v>
      </c>
      <c r="R1719" s="321">
        <v>41.48</v>
      </c>
      <c r="S1719" s="319" t="s">
        <v>89</v>
      </c>
      <c r="T1719" s="321">
        <v>41.48</v>
      </c>
      <c r="U1719" s="319" t="s">
        <v>377</v>
      </c>
      <c r="V1719" s="319" t="s">
        <v>378</v>
      </c>
      <c r="AJ1719" s="325">
        <v>0</v>
      </c>
      <c r="AT1719" s="183" t="s">
        <v>1817</v>
      </c>
      <c r="AU1719" s="183" t="s">
        <v>1817</v>
      </c>
      <c r="AV1719" s="324">
        <f t="shared" si="52"/>
        <v>684420</v>
      </c>
    </row>
    <row r="1720" spans="1:48" x14ac:dyDescent="0.25">
      <c r="A1720" s="319" t="s">
        <v>1867</v>
      </c>
      <c r="B1720" s="328" t="s">
        <v>1833</v>
      </c>
      <c r="D1720" s="319" t="s">
        <v>1812</v>
      </c>
      <c r="E1720" s="320">
        <v>45777</v>
      </c>
      <c r="F1720" s="319" t="s">
        <v>1835</v>
      </c>
      <c r="H1720" s="319" t="s">
        <v>984</v>
      </c>
      <c r="I1720" s="319" t="s">
        <v>3624</v>
      </c>
      <c r="K1720" s="319" t="s">
        <v>468</v>
      </c>
      <c r="L1720" s="320">
        <v>45777</v>
      </c>
      <c r="Q1720" s="319" t="s">
        <v>89</v>
      </c>
      <c r="R1720" s="321">
        <v>1.74</v>
      </c>
      <c r="S1720" s="319" t="s">
        <v>89</v>
      </c>
      <c r="T1720" s="321">
        <v>1.74</v>
      </c>
      <c r="U1720" s="319" t="s">
        <v>377</v>
      </c>
      <c r="V1720" s="319" t="s">
        <v>378</v>
      </c>
      <c r="AJ1720" s="325">
        <v>0</v>
      </c>
      <c r="AT1720" s="183" t="s">
        <v>1817</v>
      </c>
      <c r="AU1720" s="183" t="s">
        <v>1817</v>
      </c>
      <c r="AV1720" s="324">
        <f t="shared" si="52"/>
        <v>28710</v>
      </c>
    </row>
    <row r="1721" spans="1:48" x14ac:dyDescent="0.25">
      <c r="A1721" s="319" t="s">
        <v>1867</v>
      </c>
      <c r="B1721" s="328" t="s">
        <v>1833</v>
      </c>
      <c r="D1721" s="319" t="s">
        <v>1812</v>
      </c>
      <c r="E1721" s="320">
        <v>45777</v>
      </c>
      <c r="F1721" s="319" t="s">
        <v>1835</v>
      </c>
      <c r="H1721" s="319" t="s">
        <v>984</v>
      </c>
      <c r="I1721" s="319" t="s">
        <v>3624</v>
      </c>
      <c r="K1721" s="319" t="s">
        <v>468</v>
      </c>
      <c r="L1721" s="320">
        <v>45777</v>
      </c>
      <c r="Q1721" s="319" t="s">
        <v>89</v>
      </c>
      <c r="R1721" s="321">
        <v>1770.78</v>
      </c>
      <c r="S1721" s="319" t="s">
        <v>89</v>
      </c>
      <c r="T1721" s="321">
        <v>1770.78</v>
      </c>
      <c r="U1721" s="319" t="s">
        <v>377</v>
      </c>
      <c r="V1721" s="319" t="s">
        <v>378</v>
      </c>
      <c r="AJ1721" s="325">
        <v>0</v>
      </c>
      <c r="AT1721" s="183" t="s">
        <v>1817</v>
      </c>
      <c r="AU1721" s="183" t="s">
        <v>1817</v>
      </c>
      <c r="AV1721" s="324">
        <f t="shared" si="52"/>
        <v>29217870</v>
      </c>
    </row>
    <row r="1722" spans="1:48" x14ac:dyDescent="0.25">
      <c r="A1722" s="319" t="s">
        <v>1867</v>
      </c>
      <c r="B1722" s="328" t="s">
        <v>1833</v>
      </c>
      <c r="D1722" s="319" t="s">
        <v>1812</v>
      </c>
      <c r="E1722" s="320">
        <v>45777</v>
      </c>
      <c r="F1722" s="319" t="s">
        <v>1835</v>
      </c>
      <c r="H1722" s="319" t="s">
        <v>3599</v>
      </c>
      <c r="I1722" s="319" t="s">
        <v>4532</v>
      </c>
      <c r="K1722" s="319" t="s">
        <v>470</v>
      </c>
      <c r="L1722" s="320">
        <v>45777</v>
      </c>
      <c r="Q1722" s="319" t="s">
        <v>89</v>
      </c>
      <c r="R1722" s="321">
        <v>102.26</v>
      </c>
      <c r="S1722" s="319" t="s">
        <v>89</v>
      </c>
      <c r="T1722" s="321">
        <v>102.26</v>
      </c>
      <c r="U1722" s="319" t="s">
        <v>377</v>
      </c>
      <c r="V1722" s="319" t="s">
        <v>378</v>
      </c>
      <c r="AJ1722" s="325">
        <v>0</v>
      </c>
      <c r="AT1722" s="183" t="s">
        <v>1817</v>
      </c>
      <c r="AU1722" s="183" t="s">
        <v>1817</v>
      </c>
      <c r="AV1722" s="324">
        <f t="shared" si="52"/>
        <v>1687290</v>
      </c>
    </row>
    <row r="1723" spans="1:48" x14ac:dyDescent="0.25">
      <c r="A1723" s="319" t="s">
        <v>1867</v>
      </c>
      <c r="B1723" s="328" t="s">
        <v>1833</v>
      </c>
      <c r="D1723" s="319" t="s">
        <v>1812</v>
      </c>
      <c r="E1723" s="320">
        <v>45777</v>
      </c>
      <c r="F1723" s="319" t="s">
        <v>1835</v>
      </c>
      <c r="H1723" s="319" t="s">
        <v>3599</v>
      </c>
      <c r="I1723" s="319" t="s">
        <v>4532</v>
      </c>
      <c r="K1723" s="319" t="s">
        <v>470</v>
      </c>
      <c r="L1723" s="320">
        <v>45777</v>
      </c>
      <c r="Q1723" s="319" t="s">
        <v>89</v>
      </c>
      <c r="R1723" s="321">
        <v>25.27</v>
      </c>
      <c r="S1723" s="319" t="s">
        <v>89</v>
      </c>
      <c r="T1723" s="321">
        <v>25.27</v>
      </c>
      <c r="U1723" s="319" t="s">
        <v>377</v>
      </c>
      <c r="V1723" s="319" t="s">
        <v>378</v>
      </c>
      <c r="AJ1723" s="325">
        <v>0</v>
      </c>
      <c r="AT1723" s="183" t="s">
        <v>1817</v>
      </c>
      <c r="AU1723" s="183" t="s">
        <v>1817</v>
      </c>
      <c r="AV1723" s="324">
        <f t="shared" si="52"/>
        <v>416955</v>
      </c>
    </row>
    <row r="1724" spans="1:48" x14ac:dyDescent="0.25">
      <c r="A1724" s="319" t="s">
        <v>1867</v>
      </c>
      <c r="B1724" s="328" t="s">
        <v>1833</v>
      </c>
      <c r="D1724" s="319" t="s">
        <v>1812</v>
      </c>
      <c r="E1724" s="320">
        <v>45777</v>
      </c>
      <c r="F1724" s="319" t="s">
        <v>1835</v>
      </c>
      <c r="H1724" s="319" t="s">
        <v>3599</v>
      </c>
      <c r="I1724" s="319" t="s">
        <v>4532</v>
      </c>
      <c r="K1724" s="319" t="s">
        <v>470</v>
      </c>
      <c r="L1724" s="320">
        <v>45777</v>
      </c>
      <c r="Q1724" s="319" t="s">
        <v>89</v>
      </c>
      <c r="R1724" s="321">
        <v>25.27</v>
      </c>
      <c r="S1724" s="319" t="s">
        <v>89</v>
      </c>
      <c r="T1724" s="321">
        <v>25.27</v>
      </c>
      <c r="U1724" s="319" t="s">
        <v>377</v>
      </c>
      <c r="V1724" s="319" t="s">
        <v>378</v>
      </c>
      <c r="AJ1724" s="325">
        <v>0</v>
      </c>
      <c r="AT1724" s="183" t="s">
        <v>1817</v>
      </c>
      <c r="AU1724" s="183" t="s">
        <v>1817</v>
      </c>
      <c r="AV1724" s="324">
        <f t="shared" si="52"/>
        <v>416955</v>
      </c>
    </row>
    <row r="1725" spans="1:48" x14ac:dyDescent="0.25">
      <c r="A1725" s="319" t="s">
        <v>1867</v>
      </c>
      <c r="B1725" s="328" t="s">
        <v>1833</v>
      </c>
      <c r="D1725" s="319" t="s">
        <v>1812</v>
      </c>
      <c r="E1725" s="320">
        <v>45777</v>
      </c>
      <c r="F1725" s="319" t="s">
        <v>1835</v>
      </c>
      <c r="H1725" s="319" t="s">
        <v>3599</v>
      </c>
      <c r="I1725" s="319" t="s">
        <v>4532</v>
      </c>
      <c r="K1725" s="319" t="s">
        <v>470</v>
      </c>
      <c r="L1725" s="320">
        <v>45777</v>
      </c>
      <c r="Q1725" s="319" t="s">
        <v>89</v>
      </c>
      <c r="R1725" s="321">
        <v>3.65</v>
      </c>
      <c r="S1725" s="319" t="s">
        <v>89</v>
      </c>
      <c r="T1725" s="321">
        <v>3.65</v>
      </c>
      <c r="U1725" s="319" t="s">
        <v>377</v>
      </c>
      <c r="V1725" s="319" t="s">
        <v>378</v>
      </c>
      <c r="AJ1725" s="325">
        <v>0</v>
      </c>
      <c r="AT1725" s="183" t="s">
        <v>1817</v>
      </c>
      <c r="AU1725" s="183" t="s">
        <v>1817</v>
      </c>
      <c r="AV1725" s="324">
        <f t="shared" si="52"/>
        <v>60225</v>
      </c>
    </row>
    <row r="1726" spans="1:48" x14ac:dyDescent="0.25">
      <c r="A1726" s="319" t="s">
        <v>1867</v>
      </c>
      <c r="B1726" s="328" t="s">
        <v>1833</v>
      </c>
      <c r="D1726" s="319" t="s">
        <v>1812</v>
      </c>
      <c r="E1726" s="320">
        <v>45777</v>
      </c>
      <c r="F1726" s="319" t="s">
        <v>1835</v>
      </c>
      <c r="H1726" s="319" t="s">
        <v>3597</v>
      </c>
      <c r="I1726" s="319" t="s">
        <v>3625</v>
      </c>
      <c r="K1726" s="319" t="s">
        <v>480</v>
      </c>
      <c r="L1726" s="320">
        <v>45777</v>
      </c>
      <c r="Q1726" s="319" t="s">
        <v>89</v>
      </c>
      <c r="R1726" s="321">
        <v>0</v>
      </c>
      <c r="S1726" s="319" t="s">
        <v>89</v>
      </c>
      <c r="T1726" s="321">
        <v>0</v>
      </c>
      <c r="U1726" s="319" t="s">
        <v>377</v>
      </c>
      <c r="V1726" s="319" t="s">
        <v>378</v>
      </c>
      <c r="AJ1726" s="325">
        <v>0</v>
      </c>
      <c r="AT1726" s="183" t="s">
        <v>1817</v>
      </c>
      <c r="AU1726" s="183" t="s">
        <v>1817</v>
      </c>
      <c r="AV1726" s="324">
        <f t="shared" si="52"/>
        <v>0</v>
      </c>
    </row>
    <row r="1727" spans="1:48" x14ac:dyDescent="0.25">
      <c r="A1727" s="319" t="s">
        <v>1867</v>
      </c>
      <c r="B1727" s="328" t="s">
        <v>1833</v>
      </c>
      <c r="D1727" s="319" t="s">
        <v>1812</v>
      </c>
      <c r="E1727" s="320">
        <v>45777</v>
      </c>
      <c r="F1727" s="319" t="s">
        <v>1835</v>
      </c>
      <c r="H1727" s="319" t="s">
        <v>3597</v>
      </c>
      <c r="I1727" s="319" t="s">
        <v>3625</v>
      </c>
      <c r="K1727" s="319" t="s">
        <v>480</v>
      </c>
      <c r="L1727" s="320">
        <v>45777</v>
      </c>
      <c r="Q1727" s="319" t="s">
        <v>89</v>
      </c>
      <c r="R1727" s="321">
        <v>0</v>
      </c>
      <c r="S1727" s="319" t="s">
        <v>89</v>
      </c>
      <c r="T1727" s="321">
        <v>0</v>
      </c>
      <c r="U1727" s="319" t="s">
        <v>377</v>
      </c>
      <c r="V1727" s="319" t="s">
        <v>378</v>
      </c>
      <c r="AJ1727" s="325">
        <v>0</v>
      </c>
      <c r="AT1727" s="183" t="s">
        <v>1817</v>
      </c>
      <c r="AU1727" s="183" t="s">
        <v>1817</v>
      </c>
      <c r="AV1727" s="324">
        <f t="shared" si="52"/>
        <v>0</v>
      </c>
    </row>
    <row r="1728" spans="1:48" x14ac:dyDescent="0.25">
      <c r="A1728" s="319" t="s">
        <v>1867</v>
      </c>
      <c r="B1728" s="328" t="s">
        <v>1833</v>
      </c>
      <c r="D1728" s="319" t="s">
        <v>1812</v>
      </c>
      <c r="E1728" s="320">
        <v>45777</v>
      </c>
      <c r="F1728" s="319" t="s">
        <v>1835</v>
      </c>
      <c r="H1728" s="319" t="s">
        <v>3599</v>
      </c>
      <c r="I1728" s="319" t="s">
        <v>1836</v>
      </c>
      <c r="K1728" s="319" t="s">
        <v>470</v>
      </c>
      <c r="L1728" s="320">
        <v>45777</v>
      </c>
      <c r="Q1728" s="319" t="s">
        <v>89</v>
      </c>
      <c r="R1728" s="321">
        <v>510.39</v>
      </c>
      <c r="S1728" s="319" t="s">
        <v>89</v>
      </c>
      <c r="T1728" s="321">
        <v>510.39</v>
      </c>
      <c r="U1728" s="319" t="s">
        <v>377</v>
      </c>
      <c r="V1728" s="319" t="s">
        <v>378</v>
      </c>
      <c r="AJ1728" s="325">
        <v>0</v>
      </c>
      <c r="AT1728" s="183" t="s">
        <v>1817</v>
      </c>
      <c r="AU1728" s="183" t="s">
        <v>1817</v>
      </c>
      <c r="AV1728" s="324">
        <f t="shared" si="52"/>
        <v>8421435</v>
      </c>
    </row>
    <row r="1729" spans="1:48" x14ac:dyDescent="0.25">
      <c r="A1729" s="319" t="s">
        <v>1867</v>
      </c>
      <c r="B1729" s="328" t="s">
        <v>1833</v>
      </c>
      <c r="D1729" s="319" t="s">
        <v>1812</v>
      </c>
      <c r="E1729" s="320">
        <v>45777</v>
      </c>
      <c r="F1729" s="319" t="s">
        <v>1835</v>
      </c>
      <c r="H1729" s="319" t="s">
        <v>3599</v>
      </c>
      <c r="I1729" s="319" t="s">
        <v>1836</v>
      </c>
      <c r="K1729" s="319" t="s">
        <v>470</v>
      </c>
      <c r="L1729" s="320">
        <v>45777</v>
      </c>
      <c r="Q1729" s="319" t="s">
        <v>89</v>
      </c>
      <c r="R1729" s="321">
        <v>510.39</v>
      </c>
      <c r="S1729" s="319" t="s">
        <v>89</v>
      </c>
      <c r="T1729" s="321">
        <v>510.39</v>
      </c>
      <c r="U1729" s="319" t="s">
        <v>377</v>
      </c>
      <c r="V1729" s="319" t="s">
        <v>378</v>
      </c>
      <c r="AJ1729" s="325">
        <v>0</v>
      </c>
      <c r="AT1729" s="183" t="s">
        <v>1817</v>
      </c>
      <c r="AU1729" s="183" t="s">
        <v>1817</v>
      </c>
      <c r="AV1729" s="324">
        <f t="shared" si="52"/>
        <v>8421435</v>
      </c>
    </row>
    <row r="1730" spans="1:48" x14ac:dyDescent="0.25">
      <c r="A1730" s="319" t="s">
        <v>1867</v>
      </c>
      <c r="B1730" s="328" t="s">
        <v>1838</v>
      </c>
      <c r="D1730" s="319" t="s">
        <v>1812</v>
      </c>
      <c r="E1730" s="320">
        <v>45808</v>
      </c>
      <c r="F1730" s="319" t="s">
        <v>1840</v>
      </c>
      <c r="H1730" s="319" t="s">
        <v>3599</v>
      </c>
      <c r="I1730" s="319" t="s">
        <v>1839</v>
      </c>
      <c r="K1730" s="319" t="s">
        <v>470</v>
      </c>
      <c r="L1730" s="320">
        <v>45808</v>
      </c>
      <c r="Q1730" s="319" t="s">
        <v>89</v>
      </c>
      <c r="R1730" s="321">
        <v>510.4</v>
      </c>
      <c r="S1730" s="319" t="s">
        <v>89</v>
      </c>
      <c r="T1730" s="321">
        <v>510.4</v>
      </c>
      <c r="U1730" s="319" t="s">
        <v>377</v>
      </c>
      <c r="V1730" s="319" t="s">
        <v>378</v>
      </c>
      <c r="AJ1730" s="325">
        <v>0</v>
      </c>
      <c r="AT1730" s="183" t="s">
        <v>1817</v>
      </c>
      <c r="AU1730" s="183" t="s">
        <v>1817</v>
      </c>
      <c r="AV1730" s="324">
        <f t="shared" si="52"/>
        <v>8421600</v>
      </c>
    </row>
    <row r="1731" spans="1:48" x14ac:dyDescent="0.25">
      <c r="A1731" s="319" t="s">
        <v>1867</v>
      </c>
      <c r="B1731" s="328" t="s">
        <v>1838</v>
      </c>
      <c r="D1731" s="319" t="s">
        <v>1812</v>
      </c>
      <c r="E1731" s="320">
        <v>45808</v>
      </c>
      <c r="F1731" s="319" t="s">
        <v>1840</v>
      </c>
      <c r="H1731" s="319" t="s">
        <v>3599</v>
      </c>
      <c r="I1731" s="319" t="s">
        <v>1839</v>
      </c>
      <c r="K1731" s="319" t="s">
        <v>470</v>
      </c>
      <c r="L1731" s="320">
        <v>45808</v>
      </c>
      <c r="Q1731" s="319" t="s">
        <v>89</v>
      </c>
      <c r="R1731" s="321">
        <v>510.4</v>
      </c>
      <c r="S1731" s="319" t="s">
        <v>89</v>
      </c>
      <c r="T1731" s="321">
        <v>510.4</v>
      </c>
      <c r="U1731" s="319" t="s">
        <v>377</v>
      </c>
      <c r="V1731" s="319" t="s">
        <v>378</v>
      </c>
      <c r="AJ1731" s="325">
        <v>0</v>
      </c>
      <c r="AT1731" s="183" t="s">
        <v>1817</v>
      </c>
      <c r="AU1731" s="183" t="s">
        <v>1817</v>
      </c>
      <c r="AV1731" s="324">
        <f t="shared" si="52"/>
        <v>8421600</v>
      </c>
    </row>
    <row r="1732" spans="1:48" x14ac:dyDescent="0.25">
      <c r="A1732" s="319" t="s">
        <v>1867</v>
      </c>
      <c r="B1732" s="328" t="s">
        <v>1838</v>
      </c>
      <c r="D1732" s="319" t="s">
        <v>1812</v>
      </c>
      <c r="E1732" s="320">
        <v>45808</v>
      </c>
      <c r="F1732" s="319" t="s">
        <v>1840</v>
      </c>
      <c r="H1732" s="319" t="s">
        <v>3601</v>
      </c>
      <c r="I1732" s="319" t="s">
        <v>1841</v>
      </c>
      <c r="K1732" s="319" t="s">
        <v>472</v>
      </c>
      <c r="L1732" s="320">
        <v>45808</v>
      </c>
      <c r="Q1732" s="319" t="s">
        <v>89</v>
      </c>
      <c r="R1732" s="321">
        <v>294.48</v>
      </c>
      <c r="S1732" s="319" t="s">
        <v>89</v>
      </c>
      <c r="T1732" s="321">
        <v>294.48</v>
      </c>
      <c r="U1732" s="319" t="s">
        <v>377</v>
      </c>
      <c r="V1732" s="319" t="s">
        <v>378</v>
      </c>
      <c r="AJ1732" s="325">
        <v>0</v>
      </c>
      <c r="AT1732" s="183" t="s">
        <v>1817</v>
      </c>
      <c r="AU1732" s="183" t="s">
        <v>1817</v>
      </c>
      <c r="AV1732" s="324">
        <f t="shared" si="52"/>
        <v>4858920</v>
      </c>
    </row>
    <row r="1733" spans="1:48" x14ac:dyDescent="0.25">
      <c r="A1733" s="319" t="s">
        <v>1867</v>
      </c>
      <c r="B1733" s="328" t="s">
        <v>1838</v>
      </c>
      <c r="D1733" s="319" t="s">
        <v>1812</v>
      </c>
      <c r="E1733" s="320">
        <v>45808</v>
      </c>
      <c r="F1733" s="319" t="s">
        <v>1840</v>
      </c>
      <c r="H1733" s="319" t="s">
        <v>3599</v>
      </c>
      <c r="I1733" s="319" t="s">
        <v>4533</v>
      </c>
      <c r="K1733" s="319" t="s">
        <v>470</v>
      </c>
      <c r="L1733" s="320">
        <v>45808</v>
      </c>
      <c r="Q1733" s="319" t="s">
        <v>89</v>
      </c>
      <c r="R1733" s="321">
        <v>25.27</v>
      </c>
      <c r="S1733" s="319" t="s">
        <v>89</v>
      </c>
      <c r="T1733" s="321">
        <v>25.27</v>
      </c>
      <c r="U1733" s="319" t="s">
        <v>377</v>
      </c>
      <c r="V1733" s="319" t="s">
        <v>378</v>
      </c>
      <c r="AJ1733" s="325">
        <v>0</v>
      </c>
      <c r="AT1733" s="183" t="s">
        <v>1817</v>
      </c>
      <c r="AU1733" s="183" t="s">
        <v>1817</v>
      </c>
      <c r="AV1733" s="324">
        <f t="shared" si="52"/>
        <v>416955</v>
      </c>
    </row>
    <row r="1734" spans="1:48" x14ac:dyDescent="0.25">
      <c r="A1734" s="319" t="s">
        <v>1867</v>
      </c>
      <c r="B1734" s="328" t="s">
        <v>1838</v>
      </c>
      <c r="D1734" s="319" t="s">
        <v>1812</v>
      </c>
      <c r="E1734" s="320">
        <v>45808</v>
      </c>
      <c r="F1734" s="319" t="s">
        <v>1840</v>
      </c>
      <c r="H1734" s="319" t="s">
        <v>3599</v>
      </c>
      <c r="I1734" s="319" t="s">
        <v>4533</v>
      </c>
      <c r="K1734" s="319" t="s">
        <v>470</v>
      </c>
      <c r="L1734" s="320">
        <v>45808</v>
      </c>
      <c r="Q1734" s="319" t="s">
        <v>89</v>
      </c>
      <c r="R1734" s="321">
        <v>25.27</v>
      </c>
      <c r="S1734" s="319" t="s">
        <v>89</v>
      </c>
      <c r="T1734" s="321">
        <v>25.27</v>
      </c>
      <c r="U1734" s="319" t="s">
        <v>377</v>
      </c>
      <c r="V1734" s="319" t="s">
        <v>378</v>
      </c>
      <c r="AJ1734" s="325">
        <v>0</v>
      </c>
      <c r="AT1734" s="183" t="s">
        <v>1817</v>
      </c>
      <c r="AU1734" s="183" t="s">
        <v>1817</v>
      </c>
      <c r="AV1734" s="324">
        <f t="shared" si="52"/>
        <v>416955</v>
      </c>
    </row>
    <row r="1735" spans="1:48" x14ac:dyDescent="0.25">
      <c r="A1735" s="319" t="s">
        <v>1867</v>
      </c>
      <c r="B1735" s="328" t="s">
        <v>1838</v>
      </c>
      <c r="D1735" s="319" t="s">
        <v>1812</v>
      </c>
      <c r="E1735" s="320">
        <v>45808</v>
      </c>
      <c r="F1735" s="319" t="s">
        <v>1840</v>
      </c>
      <c r="H1735" s="319" t="s">
        <v>3599</v>
      </c>
      <c r="I1735" s="319" t="s">
        <v>4533</v>
      </c>
      <c r="K1735" s="319" t="s">
        <v>470</v>
      </c>
      <c r="L1735" s="320">
        <v>45808</v>
      </c>
      <c r="Q1735" s="319" t="s">
        <v>89</v>
      </c>
      <c r="R1735" s="321">
        <v>3.64</v>
      </c>
      <c r="S1735" s="319" t="s">
        <v>89</v>
      </c>
      <c r="T1735" s="321">
        <v>3.64</v>
      </c>
      <c r="U1735" s="319" t="s">
        <v>377</v>
      </c>
      <c r="V1735" s="319" t="s">
        <v>378</v>
      </c>
      <c r="AJ1735" s="325">
        <v>0</v>
      </c>
      <c r="AT1735" s="183" t="s">
        <v>1817</v>
      </c>
      <c r="AU1735" s="183" t="s">
        <v>1817</v>
      </c>
      <c r="AV1735" s="324">
        <f t="shared" si="52"/>
        <v>60060</v>
      </c>
    </row>
    <row r="1736" spans="1:48" x14ac:dyDescent="0.25">
      <c r="A1736" s="319" t="s">
        <v>1867</v>
      </c>
      <c r="B1736" s="328" t="s">
        <v>1838</v>
      </c>
      <c r="D1736" s="319" t="s">
        <v>1812</v>
      </c>
      <c r="E1736" s="320">
        <v>45808</v>
      </c>
      <c r="F1736" s="319" t="s">
        <v>1840</v>
      </c>
      <c r="H1736" s="319" t="s">
        <v>3599</v>
      </c>
      <c r="I1736" s="319" t="s">
        <v>4533</v>
      </c>
      <c r="K1736" s="319" t="s">
        <v>470</v>
      </c>
      <c r="L1736" s="320">
        <v>45808</v>
      </c>
      <c r="Q1736" s="319" t="s">
        <v>89</v>
      </c>
      <c r="R1736" s="321">
        <v>102.26</v>
      </c>
      <c r="S1736" s="319" t="s">
        <v>89</v>
      </c>
      <c r="T1736" s="321">
        <v>102.26</v>
      </c>
      <c r="U1736" s="319" t="s">
        <v>377</v>
      </c>
      <c r="V1736" s="319" t="s">
        <v>378</v>
      </c>
      <c r="AJ1736" s="325">
        <v>0</v>
      </c>
      <c r="AT1736" s="183" t="s">
        <v>1817</v>
      </c>
      <c r="AU1736" s="183" t="s">
        <v>1817</v>
      </c>
      <c r="AV1736" s="324">
        <f t="shared" si="52"/>
        <v>1687290</v>
      </c>
    </row>
    <row r="1737" spans="1:48" x14ac:dyDescent="0.25">
      <c r="A1737" s="319" t="s">
        <v>1867</v>
      </c>
      <c r="B1737" s="328" t="s">
        <v>1838</v>
      </c>
      <c r="D1737" s="319" t="s">
        <v>1812</v>
      </c>
      <c r="E1737" s="320">
        <v>45808</v>
      </c>
      <c r="F1737" s="319" t="s">
        <v>1840</v>
      </c>
      <c r="H1737" s="319" t="s">
        <v>984</v>
      </c>
      <c r="I1737" s="319" t="s">
        <v>3630</v>
      </c>
      <c r="K1737" s="319" t="s">
        <v>468</v>
      </c>
      <c r="L1737" s="320">
        <v>45808</v>
      </c>
      <c r="Q1737" s="319" t="s">
        <v>89</v>
      </c>
      <c r="R1737" s="321">
        <v>41.49</v>
      </c>
      <c r="S1737" s="319" t="s">
        <v>89</v>
      </c>
      <c r="T1737" s="321">
        <v>41.49</v>
      </c>
      <c r="U1737" s="319" t="s">
        <v>377</v>
      </c>
      <c r="V1737" s="319" t="s">
        <v>378</v>
      </c>
      <c r="AJ1737" s="325">
        <v>0</v>
      </c>
      <c r="AT1737" s="183" t="s">
        <v>1817</v>
      </c>
      <c r="AU1737" s="183" t="s">
        <v>1817</v>
      </c>
      <c r="AV1737" s="324">
        <f t="shared" si="52"/>
        <v>684585</v>
      </c>
    </row>
    <row r="1738" spans="1:48" x14ac:dyDescent="0.25">
      <c r="A1738" s="319" t="s">
        <v>1867</v>
      </c>
      <c r="B1738" s="328" t="s">
        <v>1838</v>
      </c>
      <c r="D1738" s="319" t="s">
        <v>1812</v>
      </c>
      <c r="E1738" s="320">
        <v>45808</v>
      </c>
      <c r="F1738" s="319" t="s">
        <v>1840</v>
      </c>
      <c r="H1738" s="319" t="s">
        <v>984</v>
      </c>
      <c r="I1738" s="319" t="s">
        <v>3630</v>
      </c>
      <c r="K1738" s="319" t="s">
        <v>468</v>
      </c>
      <c r="L1738" s="320">
        <v>45808</v>
      </c>
      <c r="Q1738" s="319" t="s">
        <v>89</v>
      </c>
      <c r="R1738" s="321">
        <v>1.74</v>
      </c>
      <c r="S1738" s="319" t="s">
        <v>89</v>
      </c>
      <c r="T1738" s="321">
        <v>1.74</v>
      </c>
      <c r="U1738" s="319" t="s">
        <v>377</v>
      </c>
      <c r="V1738" s="319" t="s">
        <v>378</v>
      </c>
      <c r="AJ1738" s="325">
        <v>0</v>
      </c>
      <c r="AT1738" s="183" t="s">
        <v>1817</v>
      </c>
      <c r="AU1738" s="183" t="s">
        <v>1817</v>
      </c>
      <c r="AV1738" s="324">
        <f t="shared" si="52"/>
        <v>28710</v>
      </c>
    </row>
    <row r="1739" spans="1:48" x14ac:dyDescent="0.25">
      <c r="A1739" s="319" t="s">
        <v>1867</v>
      </c>
      <c r="B1739" s="328" t="s">
        <v>1838</v>
      </c>
      <c r="D1739" s="319" t="s">
        <v>1812</v>
      </c>
      <c r="E1739" s="320">
        <v>45808</v>
      </c>
      <c r="F1739" s="319" t="s">
        <v>1840</v>
      </c>
      <c r="H1739" s="319" t="s">
        <v>984</v>
      </c>
      <c r="I1739" s="319" t="s">
        <v>3630</v>
      </c>
      <c r="K1739" s="319" t="s">
        <v>468</v>
      </c>
      <c r="L1739" s="320">
        <v>45808</v>
      </c>
      <c r="Q1739" s="319" t="s">
        <v>89</v>
      </c>
      <c r="R1739" s="321">
        <v>1770.79</v>
      </c>
      <c r="S1739" s="319" t="s">
        <v>89</v>
      </c>
      <c r="T1739" s="321">
        <v>1770.79</v>
      </c>
      <c r="U1739" s="319" t="s">
        <v>377</v>
      </c>
      <c r="V1739" s="319" t="s">
        <v>378</v>
      </c>
      <c r="AJ1739" s="325">
        <v>0</v>
      </c>
      <c r="AT1739" s="183" t="s">
        <v>1817</v>
      </c>
      <c r="AU1739" s="183" t="s">
        <v>1817</v>
      </c>
      <c r="AV1739" s="324">
        <f t="shared" si="52"/>
        <v>29218035</v>
      </c>
    </row>
    <row r="1740" spans="1:48" x14ac:dyDescent="0.25">
      <c r="A1740" s="319" t="s">
        <v>1867</v>
      </c>
      <c r="B1740" s="328" t="s">
        <v>1838</v>
      </c>
      <c r="D1740" s="319" t="s">
        <v>1812</v>
      </c>
      <c r="E1740" s="320">
        <v>45808</v>
      </c>
      <c r="F1740" s="319" t="s">
        <v>1840</v>
      </c>
      <c r="H1740" s="319" t="s">
        <v>984</v>
      </c>
      <c r="I1740" s="319" t="s">
        <v>3630</v>
      </c>
      <c r="K1740" s="319" t="s">
        <v>468</v>
      </c>
      <c r="L1740" s="320">
        <v>45808</v>
      </c>
      <c r="Q1740" s="319" t="s">
        <v>89</v>
      </c>
      <c r="R1740" s="321">
        <v>0.04</v>
      </c>
      <c r="S1740" s="319" t="s">
        <v>89</v>
      </c>
      <c r="T1740" s="321">
        <v>0.04</v>
      </c>
      <c r="U1740" s="319" t="s">
        <v>377</v>
      </c>
      <c r="V1740" s="319" t="s">
        <v>378</v>
      </c>
      <c r="AJ1740" s="325">
        <v>0</v>
      </c>
      <c r="AT1740" s="183" t="s">
        <v>1817</v>
      </c>
      <c r="AU1740" s="183" t="s">
        <v>1817</v>
      </c>
      <c r="AV1740" s="324">
        <f t="shared" si="52"/>
        <v>660</v>
      </c>
    </row>
    <row r="1741" spans="1:48" x14ac:dyDescent="0.25">
      <c r="A1741" s="319" t="s">
        <v>1867</v>
      </c>
      <c r="B1741" s="328" t="s">
        <v>1838</v>
      </c>
      <c r="D1741" s="319" t="s">
        <v>1812</v>
      </c>
      <c r="E1741" s="320">
        <v>45808</v>
      </c>
      <c r="F1741" s="319" t="s">
        <v>1840</v>
      </c>
      <c r="H1741" s="319" t="s">
        <v>3597</v>
      </c>
      <c r="I1741" s="319" t="s">
        <v>3631</v>
      </c>
      <c r="K1741" s="319" t="s">
        <v>480</v>
      </c>
      <c r="L1741" s="320">
        <v>45808</v>
      </c>
      <c r="Q1741" s="319" t="s">
        <v>89</v>
      </c>
      <c r="R1741" s="321">
        <v>0</v>
      </c>
      <c r="S1741" s="319" t="s">
        <v>89</v>
      </c>
      <c r="T1741" s="321">
        <v>0</v>
      </c>
      <c r="U1741" s="319" t="s">
        <v>377</v>
      </c>
      <c r="V1741" s="319" t="s">
        <v>378</v>
      </c>
      <c r="AJ1741" s="325">
        <v>0</v>
      </c>
      <c r="AT1741" s="183" t="s">
        <v>1817</v>
      </c>
      <c r="AU1741" s="183" t="s">
        <v>1817</v>
      </c>
      <c r="AV1741" s="324">
        <f t="shared" si="52"/>
        <v>0</v>
      </c>
    </row>
    <row r="1742" spans="1:48" x14ac:dyDescent="0.25">
      <c r="A1742" s="319" t="s">
        <v>1867</v>
      </c>
      <c r="B1742" s="328" t="s">
        <v>1838</v>
      </c>
      <c r="D1742" s="319" t="s">
        <v>1812</v>
      </c>
      <c r="E1742" s="320">
        <v>45808</v>
      </c>
      <c r="F1742" s="319" t="s">
        <v>1840</v>
      </c>
      <c r="H1742" s="319" t="s">
        <v>3597</v>
      </c>
      <c r="I1742" s="319" t="s">
        <v>3631</v>
      </c>
      <c r="K1742" s="319" t="s">
        <v>480</v>
      </c>
      <c r="L1742" s="320">
        <v>45808</v>
      </c>
      <c r="Q1742" s="319" t="s">
        <v>89</v>
      </c>
      <c r="R1742" s="321">
        <v>0</v>
      </c>
      <c r="S1742" s="319" t="s">
        <v>89</v>
      </c>
      <c r="T1742" s="321">
        <v>0</v>
      </c>
      <c r="U1742" s="319" t="s">
        <v>377</v>
      </c>
      <c r="V1742" s="319" t="s">
        <v>378</v>
      </c>
      <c r="AJ1742" s="325">
        <v>0</v>
      </c>
      <c r="AT1742" s="183" t="s">
        <v>1817</v>
      </c>
      <c r="AU1742" s="183" t="s">
        <v>1817</v>
      </c>
      <c r="AV1742" s="324">
        <f t="shared" si="52"/>
        <v>0</v>
      </c>
    </row>
    <row r="1743" spans="1:48" x14ac:dyDescent="0.25">
      <c r="A1743" s="319" t="s">
        <v>1867</v>
      </c>
      <c r="B1743" s="328" t="s">
        <v>1843</v>
      </c>
      <c r="D1743" s="319" t="s">
        <v>1812</v>
      </c>
      <c r="E1743" s="320">
        <v>45838</v>
      </c>
      <c r="F1743" s="319" t="s">
        <v>1845</v>
      </c>
      <c r="H1743" s="319" t="s">
        <v>3601</v>
      </c>
      <c r="I1743" s="319" t="s">
        <v>1844</v>
      </c>
      <c r="K1743" s="319" t="s">
        <v>472</v>
      </c>
      <c r="L1743" s="320">
        <v>45838</v>
      </c>
      <c r="Q1743" s="319" t="s">
        <v>89</v>
      </c>
      <c r="R1743" s="321">
        <v>294.47000000000003</v>
      </c>
      <c r="S1743" s="319" t="s">
        <v>89</v>
      </c>
      <c r="T1743" s="321">
        <v>294.47000000000003</v>
      </c>
      <c r="U1743" s="319" t="s">
        <v>377</v>
      </c>
      <c r="V1743" s="319" t="s">
        <v>378</v>
      </c>
      <c r="AJ1743" s="325">
        <v>0</v>
      </c>
      <c r="AT1743" s="183" t="s">
        <v>1817</v>
      </c>
      <c r="AU1743" s="183" t="s">
        <v>1817</v>
      </c>
      <c r="AV1743" s="324">
        <f t="shared" si="52"/>
        <v>4858755</v>
      </c>
    </row>
    <row r="1744" spans="1:48" x14ac:dyDescent="0.25">
      <c r="A1744" s="319" t="s">
        <v>1867</v>
      </c>
      <c r="B1744" s="328" t="s">
        <v>1843</v>
      </c>
      <c r="D1744" s="319" t="s">
        <v>1812</v>
      </c>
      <c r="E1744" s="320">
        <v>45838</v>
      </c>
      <c r="F1744" s="319" t="s">
        <v>1845</v>
      </c>
      <c r="H1744" s="319" t="s">
        <v>3599</v>
      </c>
      <c r="I1744" s="319" t="s">
        <v>1846</v>
      </c>
      <c r="K1744" s="319" t="s">
        <v>470</v>
      </c>
      <c r="L1744" s="320">
        <v>45838</v>
      </c>
      <c r="Q1744" s="319" t="s">
        <v>89</v>
      </c>
      <c r="R1744" s="321">
        <v>510.4</v>
      </c>
      <c r="S1744" s="319" t="s">
        <v>89</v>
      </c>
      <c r="T1744" s="321">
        <v>510.4</v>
      </c>
      <c r="U1744" s="319" t="s">
        <v>377</v>
      </c>
      <c r="V1744" s="319" t="s">
        <v>378</v>
      </c>
      <c r="AJ1744" s="325">
        <v>0</v>
      </c>
      <c r="AT1744" s="183" t="s">
        <v>1817</v>
      </c>
      <c r="AU1744" s="183" t="s">
        <v>1817</v>
      </c>
      <c r="AV1744" s="324">
        <f t="shared" si="52"/>
        <v>8421600</v>
      </c>
    </row>
    <row r="1745" spans="1:48" x14ac:dyDescent="0.25">
      <c r="A1745" s="319" t="s">
        <v>1867</v>
      </c>
      <c r="B1745" s="328" t="s">
        <v>1843</v>
      </c>
      <c r="D1745" s="319" t="s">
        <v>1812</v>
      </c>
      <c r="E1745" s="320">
        <v>45838</v>
      </c>
      <c r="F1745" s="319" t="s">
        <v>1845</v>
      </c>
      <c r="H1745" s="319" t="s">
        <v>3599</v>
      </c>
      <c r="I1745" s="319" t="s">
        <v>1846</v>
      </c>
      <c r="K1745" s="319" t="s">
        <v>470</v>
      </c>
      <c r="L1745" s="320">
        <v>45838</v>
      </c>
      <c r="Q1745" s="319" t="s">
        <v>89</v>
      </c>
      <c r="R1745" s="321">
        <v>510.4</v>
      </c>
      <c r="S1745" s="319" t="s">
        <v>89</v>
      </c>
      <c r="T1745" s="321">
        <v>510.4</v>
      </c>
      <c r="U1745" s="319" t="s">
        <v>377</v>
      </c>
      <c r="V1745" s="319" t="s">
        <v>378</v>
      </c>
      <c r="AJ1745" s="325">
        <v>0</v>
      </c>
      <c r="AT1745" s="183" t="s">
        <v>1817</v>
      </c>
      <c r="AU1745" s="183" t="s">
        <v>1817</v>
      </c>
      <c r="AV1745" s="324">
        <f t="shared" si="52"/>
        <v>8421600</v>
      </c>
    </row>
    <row r="1746" spans="1:48" x14ac:dyDescent="0.25">
      <c r="A1746" s="319" t="s">
        <v>1867</v>
      </c>
      <c r="B1746" s="328" t="s">
        <v>1843</v>
      </c>
      <c r="D1746" s="319" t="s">
        <v>1812</v>
      </c>
      <c r="E1746" s="320">
        <v>45838</v>
      </c>
      <c r="F1746" s="319" t="s">
        <v>1845</v>
      </c>
      <c r="H1746" s="319" t="s">
        <v>3599</v>
      </c>
      <c r="I1746" s="319" t="s">
        <v>4534</v>
      </c>
      <c r="K1746" s="319" t="s">
        <v>470</v>
      </c>
      <c r="L1746" s="320">
        <v>45838</v>
      </c>
      <c r="Q1746" s="319" t="s">
        <v>89</v>
      </c>
      <c r="R1746" s="321">
        <v>25.27</v>
      </c>
      <c r="S1746" s="319" t="s">
        <v>89</v>
      </c>
      <c r="T1746" s="321">
        <v>25.27</v>
      </c>
      <c r="U1746" s="319" t="s">
        <v>377</v>
      </c>
      <c r="V1746" s="319" t="s">
        <v>378</v>
      </c>
      <c r="AJ1746" s="325">
        <v>0</v>
      </c>
      <c r="AT1746" s="183" t="s">
        <v>1817</v>
      </c>
      <c r="AU1746" s="183" t="s">
        <v>1817</v>
      </c>
      <c r="AV1746" s="324">
        <f t="shared" si="52"/>
        <v>416955</v>
      </c>
    </row>
    <row r="1747" spans="1:48" x14ac:dyDescent="0.25">
      <c r="A1747" s="319" t="s">
        <v>1867</v>
      </c>
      <c r="B1747" s="328" t="s">
        <v>1843</v>
      </c>
      <c r="D1747" s="319" t="s">
        <v>1812</v>
      </c>
      <c r="E1747" s="320">
        <v>45838</v>
      </c>
      <c r="F1747" s="319" t="s">
        <v>1845</v>
      </c>
      <c r="H1747" s="319" t="s">
        <v>3599</v>
      </c>
      <c r="I1747" s="319" t="s">
        <v>4534</v>
      </c>
      <c r="K1747" s="319" t="s">
        <v>470</v>
      </c>
      <c r="L1747" s="320">
        <v>45838</v>
      </c>
      <c r="Q1747" s="319" t="s">
        <v>89</v>
      </c>
      <c r="R1747" s="321">
        <v>102.26</v>
      </c>
      <c r="S1747" s="319" t="s">
        <v>89</v>
      </c>
      <c r="T1747" s="321">
        <v>102.26</v>
      </c>
      <c r="U1747" s="319" t="s">
        <v>377</v>
      </c>
      <c r="V1747" s="319" t="s">
        <v>378</v>
      </c>
      <c r="AJ1747" s="325">
        <v>0</v>
      </c>
      <c r="AT1747" s="183" t="s">
        <v>1817</v>
      </c>
      <c r="AU1747" s="183" t="s">
        <v>1817</v>
      </c>
      <c r="AV1747" s="324">
        <f t="shared" si="52"/>
        <v>1687290</v>
      </c>
    </row>
    <row r="1748" spans="1:48" x14ac:dyDescent="0.25">
      <c r="A1748" s="319" t="s">
        <v>1867</v>
      </c>
      <c r="B1748" s="328" t="s">
        <v>1843</v>
      </c>
      <c r="D1748" s="319" t="s">
        <v>1812</v>
      </c>
      <c r="E1748" s="320">
        <v>45838</v>
      </c>
      <c r="F1748" s="319" t="s">
        <v>1845</v>
      </c>
      <c r="H1748" s="319" t="s">
        <v>3599</v>
      </c>
      <c r="I1748" s="319" t="s">
        <v>4534</v>
      </c>
      <c r="K1748" s="319" t="s">
        <v>470</v>
      </c>
      <c r="L1748" s="320">
        <v>45838</v>
      </c>
      <c r="Q1748" s="319" t="s">
        <v>89</v>
      </c>
      <c r="R1748" s="321">
        <v>25.27</v>
      </c>
      <c r="S1748" s="319" t="s">
        <v>89</v>
      </c>
      <c r="T1748" s="321">
        <v>25.27</v>
      </c>
      <c r="U1748" s="319" t="s">
        <v>377</v>
      </c>
      <c r="V1748" s="319" t="s">
        <v>378</v>
      </c>
      <c r="AJ1748" s="325">
        <v>0</v>
      </c>
      <c r="AT1748" s="183" t="s">
        <v>1817</v>
      </c>
      <c r="AU1748" s="183" t="s">
        <v>1817</v>
      </c>
      <c r="AV1748" s="324">
        <f t="shared" si="52"/>
        <v>416955</v>
      </c>
    </row>
    <row r="1749" spans="1:48" x14ac:dyDescent="0.25">
      <c r="A1749" s="319" t="s">
        <v>1867</v>
      </c>
      <c r="B1749" s="328" t="s">
        <v>1843</v>
      </c>
      <c r="D1749" s="319" t="s">
        <v>1812</v>
      </c>
      <c r="E1749" s="320">
        <v>45838</v>
      </c>
      <c r="F1749" s="319" t="s">
        <v>1845</v>
      </c>
      <c r="H1749" s="319" t="s">
        <v>3599</v>
      </c>
      <c r="I1749" s="319" t="s">
        <v>4534</v>
      </c>
      <c r="K1749" s="319" t="s">
        <v>470</v>
      </c>
      <c r="L1749" s="320">
        <v>45838</v>
      </c>
      <c r="Q1749" s="319" t="s">
        <v>89</v>
      </c>
      <c r="R1749" s="321">
        <v>3.64</v>
      </c>
      <c r="S1749" s="319" t="s">
        <v>89</v>
      </c>
      <c r="T1749" s="321">
        <v>3.64</v>
      </c>
      <c r="U1749" s="319" t="s">
        <v>377</v>
      </c>
      <c r="V1749" s="319" t="s">
        <v>378</v>
      </c>
      <c r="AJ1749" s="325">
        <v>0</v>
      </c>
      <c r="AT1749" s="183" t="s">
        <v>1817</v>
      </c>
      <c r="AU1749" s="183" t="s">
        <v>1817</v>
      </c>
      <c r="AV1749" s="324">
        <f t="shared" si="52"/>
        <v>60060</v>
      </c>
    </row>
    <row r="1750" spans="1:48" x14ac:dyDescent="0.25">
      <c r="A1750" s="319" t="s">
        <v>1867</v>
      </c>
      <c r="B1750" s="328" t="s">
        <v>1843</v>
      </c>
      <c r="D1750" s="319" t="s">
        <v>1812</v>
      </c>
      <c r="E1750" s="320">
        <v>45838</v>
      </c>
      <c r="F1750" s="319" t="s">
        <v>1845</v>
      </c>
      <c r="H1750" s="319" t="s">
        <v>984</v>
      </c>
      <c r="I1750" s="319" t="s">
        <v>3637</v>
      </c>
      <c r="K1750" s="319" t="s">
        <v>468</v>
      </c>
      <c r="L1750" s="320">
        <v>45838</v>
      </c>
      <c r="Q1750" s="319" t="s">
        <v>89</v>
      </c>
      <c r="R1750" s="321">
        <v>1770.78</v>
      </c>
      <c r="S1750" s="319" t="s">
        <v>89</v>
      </c>
      <c r="T1750" s="321">
        <v>1770.78</v>
      </c>
      <c r="U1750" s="319" t="s">
        <v>377</v>
      </c>
      <c r="V1750" s="319" t="s">
        <v>378</v>
      </c>
      <c r="AJ1750" s="325">
        <v>0</v>
      </c>
      <c r="AT1750" s="183" t="s">
        <v>1817</v>
      </c>
      <c r="AU1750" s="183" t="s">
        <v>1817</v>
      </c>
      <c r="AV1750" s="324">
        <f t="shared" si="52"/>
        <v>29217870</v>
      </c>
    </row>
    <row r="1751" spans="1:48" x14ac:dyDescent="0.25">
      <c r="A1751" s="319" t="s">
        <v>1867</v>
      </c>
      <c r="B1751" s="328" t="s">
        <v>1843</v>
      </c>
      <c r="D1751" s="319" t="s">
        <v>1812</v>
      </c>
      <c r="E1751" s="320">
        <v>45838</v>
      </c>
      <c r="F1751" s="319" t="s">
        <v>1845</v>
      </c>
      <c r="H1751" s="319" t="s">
        <v>984</v>
      </c>
      <c r="I1751" s="319" t="s">
        <v>3637</v>
      </c>
      <c r="K1751" s="319" t="s">
        <v>468</v>
      </c>
      <c r="L1751" s="320">
        <v>45838</v>
      </c>
      <c r="Q1751" s="319" t="s">
        <v>89</v>
      </c>
      <c r="R1751" s="321">
        <v>41.49</v>
      </c>
      <c r="S1751" s="319" t="s">
        <v>89</v>
      </c>
      <c r="T1751" s="321">
        <v>41.49</v>
      </c>
      <c r="U1751" s="319" t="s">
        <v>377</v>
      </c>
      <c r="V1751" s="319" t="s">
        <v>378</v>
      </c>
      <c r="AJ1751" s="325">
        <v>0</v>
      </c>
      <c r="AT1751" s="183" t="s">
        <v>1817</v>
      </c>
      <c r="AU1751" s="183" t="s">
        <v>1817</v>
      </c>
      <c r="AV1751" s="324">
        <f t="shared" si="52"/>
        <v>684585</v>
      </c>
    </row>
    <row r="1752" spans="1:48" x14ac:dyDescent="0.25">
      <c r="A1752" s="319" t="s">
        <v>1867</v>
      </c>
      <c r="B1752" s="328" t="s">
        <v>1843</v>
      </c>
      <c r="D1752" s="319" t="s">
        <v>1812</v>
      </c>
      <c r="E1752" s="320">
        <v>45838</v>
      </c>
      <c r="F1752" s="319" t="s">
        <v>1845</v>
      </c>
      <c r="H1752" s="319" t="s">
        <v>984</v>
      </c>
      <c r="I1752" s="319" t="s">
        <v>3637</v>
      </c>
      <c r="K1752" s="319" t="s">
        <v>468</v>
      </c>
      <c r="L1752" s="320">
        <v>45838</v>
      </c>
      <c r="Q1752" s="319" t="s">
        <v>89</v>
      </c>
      <c r="R1752" s="321">
        <v>1.74</v>
      </c>
      <c r="S1752" s="319" t="s">
        <v>89</v>
      </c>
      <c r="T1752" s="321">
        <v>1.74</v>
      </c>
      <c r="U1752" s="319" t="s">
        <v>377</v>
      </c>
      <c r="V1752" s="319" t="s">
        <v>378</v>
      </c>
      <c r="AJ1752" s="325">
        <v>0</v>
      </c>
      <c r="AT1752" s="183" t="s">
        <v>1817</v>
      </c>
      <c r="AU1752" s="183" t="s">
        <v>1817</v>
      </c>
      <c r="AV1752" s="324">
        <f t="shared" si="52"/>
        <v>28710</v>
      </c>
    </row>
    <row r="1753" spans="1:48" x14ac:dyDescent="0.25">
      <c r="A1753" s="319" t="s">
        <v>1867</v>
      </c>
      <c r="B1753" s="328" t="s">
        <v>1843</v>
      </c>
      <c r="D1753" s="319" t="s">
        <v>1812</v>
      </c>
      <c r="E1753" s="320">
        <v>45838</v>
      </c>
      <c r="F1753" s="319" t="s">
        <v>1845</v>
      </c>
      <c r="H1753" s="319" t="s">
        <v>984</v>
      </c>
      <c r="I1753" s="319" t="s">
        <v>3637</v>
      </c>
      <c r="K1753" s="319" t="s">
        <v>468</v>
      </c>
      <c r="L1753" s="320">
        <v>45838</v>
      </c>
      <c r="Q1753" s="319" t="s">
        <v>89</v>
      </c>
      <c r="R1753" s="321">
        <v>0.04</v>
      </c>
      <c r="S1753" s="319" t="s">
        <v>89</v>
      </c>
      <c r="T1753" s="321">
        <v>0.04</v>
      </c>
      <c r="U1753" s="319" t="s">
        <v>377</v>
      </c>
      <c r="V1753" s="319" t="s">
        <v>378</v>
      </c>
      <c r="AJ1753" s="325">
        <v>0</v>
      </c>
      <c r="AT1753" s="183" t="s">
        <v>1817</v>
      </c>
      <c r="AU1753" s="183" t="s">
        <v>1817</v>
      </c>
      <c r="AV1753" s="324">
        <f t="shared" si="52"/>
        <v>660</v>
      </c>
    </row>
    <row r="1754" spans="1:48" x14ac:dyDescent="0.25">
      <c r="A1754" s="319" t="s">
        <v>1867</v>
      </c>
      <c r="B1754" s="328" t="s">
        <v>1843</v>
      </c>
      <c r="D1754" s="319" t="s">
        <v>1812</v>
      </c>
      <c r="E1754" s="320">
        <v>45838</v>
      </c>
      <c r="F1754" s="319" t="s">
        <v>1845</v>
      </c>
      <c r="H1754" s="319" t="s">
        <v>3597</v>
      </c>
      <c r="I1754" s="319" t="s">
        <v>3639</v>
      </c>
      <c r="K1754" s="319" t="s">
        <v>480</v>
      </c>
      <c r="L1754" s="320">
        <v>45838</v>
      </c>
      <c r="Q1754" s="319" t="s">
        <v>89</v>
      </c>
      <c r="R1754" s="321">
        <v>0</v>
      </c>
      <c r="S1754" s="319" t="s">
        <v>89</v>
      </c>
      <c r="T1754" s="321">
        <v>0</v>
      </c>
      <c r="U1754" s="319" t="s">
        <v>377</v>
      </c>
      <c r="V1754" s="319" t="s">
        <v>378</v>
      </c>
      <c r="AJ1754" s="325">
        <v>0</v>
      </c>
      <c r="AT1754" s="183" t="s">
        <v>1817</v>
      </c>
      <c r="AU1754" s="183" t="s">
        <v>1817</v>
      </c>
      <c r="AV1754" s="324">
        <f t="shared" si="52"/>
        <v>0</v>
      </c>
    </row>
    <row r="1755" spans="1:48" x14ac:dyDescent="0.25">
      <c r="A1755" s="319" t="s">
        <v>1867</v>
      </c>
      <c r="B1755" s="328" t="s">
        <v>1843</v>
      </c>
      <c r="D1755" s="319" t="s">
        <v>1812</v>
      </c>
      <c r="E1755" s="320">
        <v>45838</v>
      </c>
      <c r="F1755" s="319" t="s">
        <v>1845</v>
      </c>
      <c r="H1755" s="319" t="s">
        <v>3597</v>
      </c>
      <c r="I1755" s="319" t="s">
        <v>3639</v>
      </c>
      <c r="K1755" s="319" t="s">
        <v>480</v>
      </c>
      <c r="L1755" s="320">
        <v>45838</v>
      </c>
      <c r="Q1755" s="319" t="s">
        <v>89</v>
      </c>
      <c r="R1755" s="321">
        <v>0</v>
      </c>
      <c r="S1755" s="319" t="s">
        <v>89</v>
      </c>
      <c r="T1755" s="321">
        <v>0</v>
      </c>
      <c r="U1755" s="319" t="s">
        <v>377</v>
      </c>
      <c r="V1755" s="319" t="s">
        <v>378</v>
      </c>
      <c r="AJ1755" s="325">
        <v>0</v>
      </c>
      <c r="AT1755" s="183" t="s">
        <v>1817</v>
      </c>
      <c r="AU1755" s="183" t="s">
        <v>1817</v>
      </c>
      <c r="AV1755" s="324">
        <f t="shared" si="52"/>
        <v>0</v>
      </c>
    </row>
    <row r="1756" spans="1:48" x14ac:dyDescent="0.25">
      <c r="A1756" s="319" t="s">
        <v>1867</v>
      </c>
      <c r="B1756" s="319" t="s">
        <v>1810</v>
      </c>
      <c r="C1756" s="319" t="s">
        <v>1868</v>
      </c>
      <c r="D1756" s="319" t="s">
        <v>1882</v>
      </c>
      <c r="E1756" s="320">
        <v>45681</v>
      </c>
      <c r="F1756" s="319" t="s">
        <v>1883</v>
      </c>
      <c r="G1756" s="319" t="s">
        <v>1884</v>
      </c>
      <c r="H1756" s="319" t="s">
        <v>1577</v>
      </c>
      <c r="I1756" s="319" t="s">
        <v>1885</v>
      </c>
      <c r="J1756" s="319" t="s">
        <v>1633</v>
      </c>
      <c r="K1756" s="319" t="s">
        <v>1369</v>
      </c>
      <c r="L1756" s="320">
        <v>45681</v>
      </c>
      <c r="M1756" s="319" t="s">
        <v>1886</v>
      </c>
      <c r="N1756" s="319" t="s">
        <v>1887</v>
      </c>
      <c r="O1756" s="320"/>
      <c r="P1756" s="319" t="s">
        <v>4416</v>
      </c>
      <c r="Q1756" s="319" t="s">
        <v>1534</v>
      </c>
      <c r="R1756" s="322">
        <v>16763049</v>
      </c>
      <c r="S1756" s="319" t="s">
        <v>89</v>
      </c>
      <c r="T1756" s="321">
        <v>1027.02</v>
      </c>
      <c r="U1756" s="319" t="s">
        <v>338</v>
      </c>
      <c r="V1756" s="319" t="s">
        <v>339</v>
      </c>
      <c r="W1756" s="319" t="s">
        <v>1633</v>
      </c>
      <c r="X1756" s="319" t="s">
        <v>1633</v>
      </c>
      <c r="Y1756" s="319" t="s">
        <v>1633</v>
      </c>
      <c r="Z1756" s="319" t="s">
        <v>1633</v>
      </c>
      <c r="AA1756" s="319" t="s">
        <v>1874</v>
      </c>
      <c r="AB1756" s="319" t="s">
        <v>1633</v>
      </c>
      <c r="AC1756" s="320">
        <v>45681</v>
      </c>
      <c r="AD1756" s="319"/>
      <c r="AE1756" s="319"/>
      <c r="AF1756" s="319" t="s">
        <v>1633</v>
      </c>
      <c r="AG1756" s="319" t="s">
        <v>1633</v>
      </c>
      <c r="AH1756" s="319" t="s">
        <v>4409</v>
      </c>
      <c r="AI1756" s="319" t="s">
        <v>4417</v>
      </c>
      <c r="AJ1756" s="325">
        <v>0</v>
      </c>
      <c r="AK1756" s="319" t="s">
        <v>1633</v>
      </c>
      <c r="AL1756" s="319" t="s">
        <v>1633</v>
      </c>
      <c r="AM1756" s="319" t="s">
        <v>1633</v>
      </c>
      <c r="AN1756" s="319" t="s">
        <v>1633</v>
      </c>
      <c r="AO1756" s="319" t="s">
        <v>1633</v>
      </c>
      <c r="AP1756" s="183" t="s">
        <v>1880</v>
      </c>
      <c r="AQ1756" s="319" t="s">
        <v>1633</v>
      </c>
      <c r="AR1756" s="183" t="s">
        <v>1881</v>
      </c>
      <c r="AS1756" s="183" t="s">
        <v>1636</v>
      </c>
      <c r="AT1756" s="183" t="s">
        <v>1817</v>
      </c>
      <c r="AU1756" s="183" t="str">
        <f t="shared" ref="AU1756:AU1762" si="53">LEFT(V1756,3)</f>
        <v>SSC</v>
      </c>
      <c r="AV1756" s="324">
        <f t="shared" si="52"/>
        <v>16763049</v>
      </c>
    </row>
    <row r="1757" spans="1:48" x14ac:dyDescent="0.25">
      <c r="A1757" s="319" t="s">
        <v>1867</v>
      </c>
      <c r="B1757" s="319" t="s">
        <v>1810</v>
      </c>
      <c r="C1757" s="319" t="s">
        <v>1868</v>
      </c>
      <c r="D1757" s="319" t="s">
        <v>1917</v>
      </c>
      <c r="E1757" s="320">
        <v>45688</v>
      </c>
      <c r="F1757" s="319" t="s">
        <v>1918</v>
      </c>
      <c r="G1757" s="319" t="s">
        <v>1918</v>
      </c>
      <c r="H1757" s="319" t="s">
        <v>1588</v>
      </c>
      <c r="I1757" s="319" t="s">
        <v>1919</v>
      </c>
      <c r="J1757" s="319" t="s">
        <v>1633</v>
      </c>
      <c r="K1757" s="319" t="s">
        <v>1638</v>
      </c>
      <c r="L1757" s="320">
        <v>45688</v>
      </c>
      <c r="M1757" s="319" t="s">
        <v>1920</v>
      </c>
      <c r="N1757" s="319" t="s">
        <v>1898</v>
      </c>
      <c r="O1757" s="320"/>
      <c r="P1757" s="319" t="s">
        <v>4416</v>
      </c>
      <c r="Q1757" s="319" t="s">
        <v>1534</v>
      </c>
      <c r="R1757" s="322">
        <v>2078093</v>
      </c>
      <c r="S1757" s="319" t="s">
        <v>89</v>
      </c>
      <c r="T1757" s="321">
        <v>127.81</v>
      </c>
      <c r="U1757" s="319" t="s">
        <v>338</v>
      </c>
      <c r="V1757" s="319" t="s">
        <v>339</v>
      </c>
      <c r="W1757" s="319" t="s">
        <v>1633</v>
      </c>
      <c r="X1757" s="319" t="s">
        <v>1633</v>
      </c>
      <c r="Y1757" s="319" t="s">
        <v>1633</v>
      </c>
      <c r="Z1757" s="319" t="s">
        <v>1633</v>
      </c>
      <c r="AA1757" s="319" t="s">
        <v>1874</v>
      </c>
      <c r="AB1757" s="319" t="s">
        <v>1633</v>
      </c>
      <c r="AC1757" s="320">
        <v>45693</v>
      </c>
      <c r="AD1757" s="319"/>
      <c r="AE1757" s="319"/>
      <c r="AF1757" s="319" t="s">
        <v>1633</v>
      </c>
      <c r="AG1757" s="319" t="s">
        <v>1633</v>
      </c>
      <c r="AH1757" s="319" t="s">
        <v>4409</v>
      </c>
      <c r="AI1757" s="319" t="s">
        <v>4417</v>
      </c>
      <c r="AJ1757" s="325">
        <v>0</v>
      </c>
      <c r="AK1757" s="319" t="s">
        <v>1633</v>
      </c>
      <c r="AL1757" s="319" t="s">
        <v>1633</v>
      </c>
      <c r="AM1757" s="319" t="s">
        <v>1633</v>
      </c>
      <c r="AN1757" s="319" t="s">
        <v>1633</v>
      </c>
      <c r="AO1757" s="319" t="s">
        <v>1633</v>
      </c>
      <c r="AP1757" s="183" t="s">
        <v>1880</v>
      </c>
      <c r="AQ1757" s="319" t="s">
        <v>1633</v>
      </c>
      <c r="AR1757" s="183" t="s">
        <v>1881</v>
      </c>
      <c r="AS1757" s="183" t="s">
        <v>1636</v>
      </c>
      <c r="AT1757" s="183" t="s">
        <v>1817</v>
      </c>
      <c r="AU1757" s="183" t="str">
        <f t="shared" si="53"/>
        <v>SSC</v>
      </c>
      <c r="AV1757" s="324">
        <f t="shared" si="52"/>
        <v>2078093</v>
      </c>
    </row>
    <row r="1758" spans="1:48" x14ac:dyDescent="0.25">
      <c r="A1758" s="319" t="s">
        <v>1867</v>
      </c>
      <c r="B1758" s="319" t="s">
        <v>1810</v>
      </c>
      <c r="C1758" s="319" t="s">
        <v>1868</v>
      </c>
      <c r="D1758" s="319" t="s">
        <v>1888</v>
      </c>
      <c r="E1758" s="320">
        <v>45680</v>
      </c>
      <c r="F1758" s="319" t="s">
        <v>5084</v>
      </c>
      <c r="G1758" s="319" t="s">
        <v>1633</v>
      </c>
      <c r="H1758" s="319" t="s">
        <v>3259</v>
      </c>
      <c r="I1758" s="319" t="s">
        <v>1957</v>
      </c>
      <c r="J1758" s="319" t="s">
        <v>1633</v>
      </c>
      <c r="K1758" s="319" t="s">
        <v>448</v>
      </c>
      <c r="L1758" s="320">
        <v>45680</v>
      </c>
      <c r="M1758" s="319" t="s">
        <v>1912</v>
      </c>
      <c r="N1758" s="319" t="s">
        <v>1958</v>
      </c>
      <c r="O1758" s="320"/>
      <c r="P1758" s="319" t="s">
        <v>4416</v>
      </c>
      <c r="Q1758" s="319" t="s">
        <v>1534</v>
      </c>
      <c r="R1758" s="322">
        <v>1023221</v>
      </c>
      <c r="S1758" s="319" t="s">
        <v>89</v>
      </c>
      <c r="T1758" s="321">
        <v>62.69</v>
      </c>
      <c r="U1758" s="319" t="s">
        <v>338</v>
      </c>
      <c r="V1758" s="319" t="s">
        <v>339</v>
      </c>
      <c r="W1758" s="319" t="s">
        <v>1633</v>
      </c>
      <c r="X1758" s="319" t="s">
        <v>1633</v>
      </c>
      <c r="Y1758" s="319" t="s">
        <v>1633</v>
      </c>
      <c r="Z1758" s="319" t="s">
        <v>1633</v>
      </c>
      <c r="AA1758" s="319" t="s">
        <v>1874</v>
      </c>
      <c r="AB1758" s="319" t="s">
        <v>1633</v>
      </c>
      <c r="AC1758" s="320">
        <v>45680</v>
      </c>
      <c r="AD1758" s="319"/>
      <c r="AE1758" s="319"/>
      <c r="AF1758" s="319" t="s">
        <v>1633</v>
      </c>
      <c r="AG1758" s="319" t="s">
        <v>1959</v>
      </c>
      <c r="AH1758" s="319" t="s">
        <v>4409</v>
      </c>
      <c r="AI1758" s="319" t="s">
        <v>4417</v>
      </c>
      <c r="AJ1758" s="322">
        <v>1</v>
      </c>
      <c r="AK1758" s="319" t="s">
        <v>1960</v>
      </c>
      <c r="AL1758" s="323" t="s">
        <v>1877</v>
      </c>
      <c r="AM1758" s="319" t="s">
        <v>1633</v>
      </c>
      <c r="AN1758" s="319" t="s">
        <v>1633</v>
      </c>
      <c r="AO1758" s="319" t="s">
        <v>1633</v>
      </c>
      <c r="AP1758" s="183" t="s">
        <v>1880</v>
      </c>
      <c r="AQ1758" s="319" t="s">
        <v>1633</v>
      </c>
      <c r="AR1758" s="183" t="s">
        <v>1881</v>
      </c>
      <c r="AS1758" s="183" t="s">
        <v>448</v>
      </c>
      <c r="AT1758" s="183" t="s">
        <v>1817</v>
      </c>
      <c r="AU1758" s="183" t="str">
        <f t="shared" si="53"/>
        <v>SSC</v>
      </c>
      <c r="AV1758" s="324">
        <f t="shared" si="52"/>
        <v>1023221</v>
      </c>
    </row>
    <row r="1759" spans="1:48" x14ac:dyDescent="0.25">
      <c r="A1759" s="319" t="s">
        <v>1867</v>
      </c>
      <c r="B1759" s="319" t="s">
        <v>1810</v>
      </c>
      <c r="C1759" s="319" t="s">
        <v>1868</v>
      </c>
      <c r="D1759" s="319" t="s">
        <v>1888</v>
      </c>
      <c r="E1759" s="320">
        <v>45670</v>
      </c>
      <c r="F1759" s="319" t="s">
        <v>1633</v>
      </c>
      <c r="G1759" s="319" t="s">
        <v>1633</v>
      </c>
      <c r="H1759" s="319" t="s">
        <v>3240</v>
      </c>
      <c r="I1759" s="319" t="s">
        <v>3322</v>
      </c>
      <c r="J1759" s="319" t="s">
        <v>1633</v>
      </c>
      <c r="K1759" s="319" t="s">
        <v>454</v>
      </c>
      <c r="L1759" s="320">
        <v>45670</v>
      </c>
      <c r="M1759" s="319" t="s">
        <v>1963</v>
      </c>
      <c r="N1759" s="319" t="s">
        <v>3323</v>
      </c>
      <c r="O1759" s="320"/>
      <c r="P1759" s="319" t="s">
        <v>4416</v>
      </c>
      <c r="Q1759" s="319" t="s">
        <v>1534</v>
      </c>
      <c r="R1759" s="322">
        <v>274500</v>
      </c>
      <c r="S1759" s="319" t="s">
        <v>89</v>
      </c>
      <c r="T1759" s="321">
        <v>16.95</v>
      </c>
      <c r="U1759" s="319" t="s">
        <v>338</v>
      </c>
      <c r="V1759" s="319" t="s">
        <v>339</v>
      </c>
      <c r="W1759" s="319" t="s">
        <v>1633</v>
      </c>
      <c r="X1759" s="319" t="s">
        <v>1633</v>
      </c>
      <c r="Y1759" s="319" t="s">
        <v>1633</v>
      </c>
      <c r="Z1759" s="319" t="s">
        <v>1633</v>
      </c>
      <c r="AA1759" s="319" t="s">
        <v>1874</v>
      </c>
      <c r="AB1759" s="319" t="s">
        <v>1633</v>
      </c>
      <c r="AC1759" s="320">
        <v>45670</v>
      </c>
      <c r="AD1759" s="319"/>
      <c r="AE1759" s="319"/>
      <c r="AF1759" s="319" t="s">
        <v>1633</v>
      </c>
      <c r="AG1759" s="319" t="s">
        <v>3257</v>
      </c>
      <c r="AH1759" s="319" t="s">
        <v>4409</v>
      </c>
      <c r="AI1759" s="319" t="s">
        <v>4417</v>
      </c>
      <c r="AJ1759" s="322">
        <v>3</v>
      </c>
      <c r="AK1759" s="319" t="s">
        <v>1709</v>
      </c>
      <c r="AL1759" s="323" t="s">
        <v>1877</v>
      </c>
      <c r="AM1759" s="319" t="s">
        <v>1633</v>
      </c>
      <c r="AN1759" s="319" t="s">
        <v>1633</v>
      </c>
      <c r="AO1759" s="319" t="s">
        <v>1633</v>
      </c>
      <c r="AP1759" s="183" t="s">
        <v>1880</v>
      </c>
      <c r="AQ1759" s="319" t="s">
        <v>1633</v>
      </c>
      <c r="AR1759" s="183" t="s">
        <v>1881</v>
      </c>
      <c r="AS1759" s="183" t="s">
        <v>1641</v>
      </c>
      <c r="AT1759" s="183" t="s">
        <v>1817</v>
      </c>
      <c r="AU1759" s="183" t="str">
        <f t="shared" si="53"/>
        <v>SSC</v>
      </c>
      <c r="AV1759" s="324">
        <f t="shared" si="52"/>
        <v>274500</v>
      </c>
    </row>
    <row r="1760" spans="1:48" x14ac:dyDescent="0.25">
      <c r="A1760" s="319" t="s">
        <v>1867</v>
      </c>
      <c r="B1760" s="319" t="s">
        <v>1810</v>
      </c>
      <c r="C1760" s="319" t="s">
        <v>1868</v>
      </c>
      <c r="D1760" s="319" t="s">
        <v>1869</v>
      </c>
      <c r="E1760" s="320">
        <v>45661</v>
      </c>
      <c r="F1760" s="319" t="s">
        <v>5085</v>
      </c>
      <c r="G1760" s="319" t="s">
        <v>1633</v>
      </c>
      <c r="H1760" s="319" t="s">
        <v>3280</v>
      </c>
      <c r="I1760" s="319" t="s">
        <v>5086</v>
      </c>
      <c r="J1760" s="319" t="s">
        <v>1633</v>
      </c>
      <c r="K1760" s="319" t="s">
        <v>644</v>
      </c>
      <c r="L1760" s="320">
        <v>45661</v>
      </c>
      <c r="M1760" s="319" t="s">
        <v>5087</v>
      </c>
      <c r="N1760" s="319" t="s">
        <v>1633</v>
      </c>
      <c r="O1760" s="320"/>
      <c r="P1760" s="319" t="s">
        <v>4416</v>
      </c>
      <c r="Q1760" s="319" t="s">
        <v>89</v>
      </c>
      <c r="R1760" s="321">
        <v>11.03</v>
      </c>
      <c r="S1760" s="319" t="s">
        <v>89</v>
      </c>
      <c r="T1760" s="321">
        <v>11.03</v>
      </c>
      <c r="U1760" s="319" t="s">
        <v>338</v>
      </c>
      <c r="V1760" s="319" t="s">
        <v>339</v>
      </c>
      <c r="W1760" s="319" t="s">
        <v>1633</v>
      </c>
      <c r="X1760" s="319" t="s">
        <v>1633</v>
      </c>
      <c r="Y1760" s="319" t="s">
        <v>1633</v>
      </c>
      <c r="Z1760" s="319" t="s">
        <v>1633</v>
      </c>
      <c r="AA1760" s="319" t="s">
        <v>1874</v>
      </c>
      <c r="AB1760" s="319" t="s">
        <v>1633</v>
      </c>
      <c r="AC1760" s="320">
        <v>45661</v>
      </c>
      <c r="AD1760" s="319"/>
      <c r="AE1760" s="319"/>
      <c r="AF1760" s="319" t="s">
        <v>1633</v>
      </c>
      <c r="AG1760" s="319" t="s">
        <v>1633</v>
      </c>
      <c r="AH1760" s="319" t="s">
        <v>4409</v>
      </c>
      <c r="AI1760" s="319" t="s">
        <v>4417</v>
      </c>
      <c r="AJ1760" s="322">
        <v>2</v>
      </c>
      <c r="AK1760" s="319" t="s">
        <v>1709</v>
      </c>
      <c r="AL1760" s="323" t="s">
        <v>1877</v>
      </c>
      <c r="AM1760" s="319" t="s">
        <v>4194</v>
      </c>
      <c r="AN1760" s="319" t="s">
        <v>4195</v>
      </c>
      <c r="AO1760" s="319" t="s">
        <v>1633</v>
      </c>
      <c r="AP1760" s="183" t="s">
        <v>1880</v>
      </c>
      <c r="AQ1760" s="319" t="s">
        <v>1633</v>
      </c>
      <c r="AR1760" s="183" t="s">
        <v>1881</v>
      </c>
      <c r="AS1760" s="183" t="s">
        <v>1641</v>
      </c>
      <c r="AT1760" s="183" t="s">
        <v>1817</v>
      </c>
      <c r="AU1760" s="183" t="str">
        <f t="shared" si="53"/>
        <v>SSC</v>
      </c>
      <c r="AV1760" s="324">
        <f t="shared" si="52"/>
        <v>181995</v>
      </c>
    </row>
    <row r="1761" spans="1:48" x14ac:dyDescent="0.25">
      <c r="A1761" s="319" t="s">
        <v>1867</v>
      </c>
      <c r="B1761" s="319" t="s">
        <v>1810</v>
      </c>
      <c r="C1761" s="319" t="s">
        <v>1868</v>
      </c>
      <c r="D1761" s="319" t="s">
        <v>1869</v>
      </c>
      <c r="E1761" s="320">
        <v>45661</v>
      </c>
      <c r="F1761" s="319" t="s">
        <v>5088</v>
      </c>
      <c r="G1761" s="319" t="s">
        <v>1633</v>
      </c>
      <c r="H1761" s="319" t="s">
        <v>3295</v>
      </c>
      <c r="I1761" s="319" t="s">
        <v>5086</v>
      </c>
      <c r="J1761" s="319" t="s">
        <v>1633</v>
      </c>
      <c r="K1761" s="319" t="s">
        <v>1635</v>
      </c>
      <c r="L1761" s="320">
        <v>45661</v>
      </c>
      <c r="M1761" s="319" t="s">
        <v>5087</v>
      </c>
      <c r="N1761" s="319" t="s">
        <v>1633</v>
      </c>
      <c r="O1761" s="320"/>
      <c r="P1761" s="319" t="s">
        <v>4416</v>
      </c>
      <c r="Q1761" s="319" t="s">
        <v>89</v>
      </c>
      <c r="R1761" s="321">
        <v>2.31</v>
      </c>
      <c r="S1761" s="319" t="s">
        <v>89</v>
      </c>
      <c r="T1761" s="321">
        <v>2.31</v>
      </c>
      <c r="U1761" s="319" t="s">
        <v>338</v>
      </c>
      <c r="V1761" s="319" t="s">
        <v>339</v>
      </c>
      <c r="W1761" s="319" t="s">
        <v>1633</v>
      </c>
      <c r="X1761" s="319" t="s">
        <v>1633</v>
      </c>
      <c r="Y1761" s="319" t="s">
        <v>1633</v>
      </c>
      <c r="Z1761" s="319" t="s">
        <v>1633</v>
      </c>
      <c r="AA1761" s="319" t="s">
        <v>1874</v>
      </c>
      <c r="AB1761" s="319" t="s">
        <v>1633</v>
      </c>
      <c r="AC1761" s="320">
        <v>45661</v>
      </c>
      <c r="AD1761" s="319"/>
      <c r="AE1761" s="319"/>
      <c r="AF1761" s="319" t="s">
        <v>1633</v>
      </c>
      <c r="AG1761" s="319" t="s">
        <v>1633</v>
      </c>
      <c r="AH1761" s="319" t="s">
        <v>4409</v>
      </c>
      <c r="AI1761" s="319" t="s">
        <v>4417</v>
      </c>
      <c r="AJ1761" s="322">
        <v>4</v>
      </c>
      <c r="AK1761" s="319" t="s">
        <v>1709</v>
      </c>
      <c r="AL1761" s="323" t="s">
        <v>1877</v>
      </c>
      <c r="AM1761" s="319" t="s">
        <v>2030</v>
      </c>
      <c r="AN1761" s="319" t="s">
        <v>2031</v>
      </c>
      <c r="AO1761" s="319" t="s">
        <v>1633</v>
      </c>
      <c r="AP1761" s="183" t="s">
        <v>1880</v>
      </c>
      <c r="AQ1761" s="319" t="s">
        <v>1633</v>
      </c>
      <c r="AR1761" s="183" t="s">
        <v>1881</v>
      </c>
      <c r="AS1761" s="183" t="s">
        <v>1634</v>
      </c>
      <c r="AT1761" s="183" t="s">
        <v>1817</v>
      </c>
      <c r="AU1761" s="183" t="str">
        <f t="shared" si="53"/>
        <v>SSC</v>
      </c>
      <c r="AV1761" s="324">
        <f t="shared" si="52"/>
        <v>38115</v>
      </c>
    </row>
    <row r="1762" spans="1:48" x14ac:dyDescent="0.25">
      <c r="A1762" s="319" t="s">
        <v>1867</v>
      </c>
      <c r="B1762" s="319" t="s">
        <v>1810</v>
      </c>
      <c r="C1762" s="319" t="s">
        <v>1868</v>
      </c>
      <c r="D1762" s="319" t="s">
        <v>2103</v>
      </c>
      <c r="E1762" s="320">
        <v>45688</v>
      </c>
      <c r="F1762" s="319" t="s">
        <v>2105</v>
      </c>
      <c r="G1762" s="319" t="s">
        <v>2105</v>
      </c>
      <c r="H1762" s="319" t="s">
        <v>3259</v>
      </c>
      <c r="I1762" s="319" t="s">
        <v>2106</v>
      </c>
      <c r="J1762" s="319" t="s">
        <v>1633</v>
      </c>
      <c r="K1762" s="319" t="s">
        <v>448</v>
      </c>
      <c r="L1762" s="320">
        <v>45657</v>
      </c>
      <c r="M1762" s="319" t="s">
        <v>1920</v>
      </c>
      <c r="N1762" s="319" t="s">
        <v>1633</v>
      </c>
      <c r="O1762" s="320"/>
      <c r="P1762" s="319" t="s">
        <v>4416</v>
      </c>
      <c r="Q1762" s="319" t="s">
        <v>1534</v>
      </c>
      <c r="R1762" s="322">
        <v>-1023221</v>
      </c>
      <c r="S1762" s="319" t="s">
        <v>89</v>
      </c>
      <c r="T1762" s="321">
        <v>-63.38</v>
      </c>
      <c r="U1762" s="319" t="s">
        <v>338</v>
      </c>
      <c r="V1762" s="319" t="s">
        <v>339</v>
      </c>
      <c r="W1762" s="319" t="s">
        <v>2107</v>
      </c>
      <c r="X1762" s="319" t="s">
        <v>1633</v>
      </c>
      <c r="Y1762" s="319" t="s">
        <v>1633</v>
      </c>
      <c r="Z1762" s="319" t="s">
        <v>1633</v>
      </c>
      <c r="AA1762" s="319" t="s">
        <v>1874</v>
      </c>
      <c r="AB1762" s="319" t="s">
        <v>1633</v>
      </c>
      <c r="AC1762" s="320">
        <v>45681</v>
      </c>
      <c r="AD1762" s="319"/>
      <c r="AE1762" s="319"/>
      <c r="AF1762" s="319" t="s">
        <v>1633</v>
      </c>
      <c r="AG1762" s="319" t="s">
        <v>1633</v>
      </c>
      <c r="AH1762" s="319" t="s">
        <v>4409</v>
      </c>
      <c r="AI1762" s="319" t="s">
        <v>4417</v>
      </c>
      <c r="AJ1762" s="325">
        <v>0</v>
      </c>
      <c r="AK1762" s="319" t="s">
        <v>1633</v>
      </c>
      <c r="AL1762" s="319" t="s">
        <v>1633</v>
      </c>
      <c r="AM1762" s="319" t="s">
        <v>1633</v>
      </c>
      <c r="AN1762" s="319" t="s">
        <v>1633</v>
      </c>
      <c r="AO1762" s="319" t="s">
        <v>1633</v>
      </c>
      <c r="AP1762" s="183" t="s">
        <v>1880</v>
      </c>
      <c r="AQ1762" s="319" t="s">
        <v>1633</v>
      </c>
      <c r="AR1762" s="183" t="s">
        <v>1881</v>
      </c>
      <c r="AS1762" s="183" t="s">
        <v>448</v>
      </c>
      <c r="AT1762" s="183" t="s">
        <v>1817</v>
      </c>
      <c r="AU1762" s="183" t="str">
        <f t="shared" si="53"/>
        <v>SSC</v>
      </c>
      <c r="AV1762" s="324">
        <f t="shared" si="52"/>
        <v>-1023221</v>
      </c>
    </row>
    <row r="1763" spans="1:48" x14ac:dyDescent="0.25">
      <c r="A1763" s="319" t="s">
        <v>1867</v>
      </c>
      <c r="B1763" s="319" t="s">
        <v>1810</v>
      </c>
      <c r="C1763" s="319" t="s">
        <v>1868</v>
      </c>
      <c r="D1763" s="319" t="s">
        <v>1882</v>
      </c>
      <c r="E1763" s="320">
        <v>45680</v>
      </c>
      <c r="F1763" s="319" t="s">
        <v>1925</v>
      </c>
      <c r="G1763" s="319" t="s">
        <v>1884</v>
      </c>
      <c r="H1763" s="319" t="s">
        <v>1581</v>
      </c>
      <c r="I1763" s="319" t="s">
        <v>1926</v>
      </c>
      <c r="J1763" s="319" t="s">
        <v>1633</v>
      </c>
      <c r="K1763" s="319" t="s">
        <v>1373</v>
      </c>
      <c r="L1763" s="320">
        <v>45680</v>
      </c>
      <c r="M1763" s="319" t="s">
        <v>1886</v>
      </c>
      <c r="N1763" s="319" t="s">
        <v>1927</v>
      </c>
      <c r="O1763" s="320"/>
      <c r="P1763" s="319" t="s">
        <v>4416</v>
      </c>
      <c r="Q1763" s="319" t="s">
        <v>1534</v>
      </c>
      <c r="R1763" s="322">
        <v>1746355</v>
      </c>
      <c r="S1763" s="319" t="s">
        <v>89</v>
      </c>
      <c r="T1763" s="321">
        <v>106.99</v>
      </c>
      <c r="U1763" s="319" t="s">
        <v>338</v>
      </c>
      <c r="V1763" s="319" t="s">
        <v>339</v>
      </c>
      <c r="W1763" s="319" t="s">
        <v>1633</v>
      </c>
      <c r="X1763" s="319" t="s">
        <v>1633</v>
      </c>
      <c r="Y1763" s="319" t="s">
        <v>1633</v>
      </c>
      <c r="Z1763" s="319" t="s">
        <v>1633</v>
      </c>
      <c r="AA1763" s="319" t="s">
        <v>1874</v>
      </c>
      <c r="AB1763" s="319" t="s">
        <v>1633</v>
      </c>
      <c r="AC1763" s="320">
        <v>45680</v>
      </c>
      <c r="AD1763" s="319"/>
      <c r="AE1763" s="319"/>
      <c r="AF1763" s="319" t="s">
        <v>1633</v>
      </c>
      <c r="AG1763" s="319" t="s">
        <v>1633</v>
      </c>
      <c r="AH1763" s="319" t="s">
        <v>4409</v>
      </c>
      <c r="AI1763" s="319" t="s">
        <v>4417</v>
      </c>
      <c r="AJ1763" s="325">
        <v>0</v>
      </c>
      <c r="AK1763" s="319" t="s">
        <v>1633</v>
      </c>
      <c r="AL1763" s="319" t="s">
        <v>1633</v>
      </c>
      <c r="AM1763" s="319" t="s">
        <v>1633</v>
      </c>
      <c r="AN1763" s="319" t="s">
        <v>1633</v>
      </c>
      <c r="AO1763" s="319" t="s">
        <v>1633</v>
      </c>
      <c r="AP1763" s="183" t="s">
        <v>1880</v>
      </c>
      <c r="AQ1763" s="319" t="s">
        <v>1633</v>
      </c>
      <c r="AR1763" s="183" t="s">
        <v>1881</v>
      </c>
      <c r="AS1763" s="183" t="s">
        <v>1636</v>
      </c>
      <c r="AT1763" s="183" t="s">
        <v>1817</v>
      </c>
      <c r="AU1763" s="183" t="s">
        <v>23</v>
      </c>
      <c r="AV1763" s="324">
        <f t="shared" si="52"/>
        <v>1746355</v>
      </c>
    </row>
    <row r="1764" spans="1:48" x14ac:dyDescent="0.25">
      <c r="A1764" s="319" t="s">
        <v>1867</v>
      </c>
      <c r="B1764" s="319" t="s">
        <v>1810</v>
      </c>
      <c r="C1764" s="319" t="s">
        <v>1868</v>
      </c>
      <c r="D1764" s="319" t="s">
        <v>1888</v>
      </c>
      <c r="E1764" s="320">
        <v>45663</v>
      </c>
      <c r="F1764" s="319" t="s">
        <v>1633</v>
      </c>
      <c r="G1764" s="319" t="s">
        <v>1633</v>
      </c>
      <c r="H1764" s="319" t="s">
        <v>4426</v>
      </c>
      <c r="I1764" s="319" t="s">
        <v>5089</v>
      </c>
      <c r="J1764" s="319" t="s">
        <v>1633</v>
      </c>
      <c r="K1764" s="319" t="s">
        <v>628</v>
      </c>
      <c r="L1764" s="320">
        <v>45663</v>
      </c>
      <c r="M1764" s="319" t="s">
        <v>1906</v>
      </c>
      <c r="N1764" s="319" t="s">
        <v>5090</v>
      </c>
      <c r="O1764" s="320"/>
      <c r="P1764" s="319" t="s">
        <v>4416</v>
      </c>
      <c r="Q1764" s="319" t="s">
        <v>1534</v>
      </c>
      <c r="R1764" s="322">
        <v>982000</v>
      </c>
      <c r="S1764" s="319" t="s">
        <v>89</v>
      </c>
      <c r="T1764" s="321">
        <v>60.59</v>
      </c>
      <c r="U1764" s="319" t="s">
        <v>338</v>
      </c>
      <c r="V1764" s="319" t="s">
        <v>339</v>
      </c>
      <c r="W1764" s="319" t="s">
        <v>1633</v>
      </c>
      <c r="X1764" s="319" t="s">
        <v>1633</v>
      </c>
      <c r="Y1764" s="319" t="s">
        <v>1633</v>
      </c>
      <c r="Z1764" s="319" t="s">
        <v>1633</v>
      </c>
      <c r="AA1764" s="319" t="s">
        <v>1874</v>
      </c>
      <c r="AB1764" s="319" t="s">
        <v>1633</v>
      </c>
      <c r="AC1764" s="320">
        <v>45663</v>
      </c>
      <c r="AD1764" s="319"/>
      <c r="AE1764" s="319"/>
      <c r="AF1764" s="319" t="s">
        <v>1633</v>
      </c>
      <c r="AG1764" s="319" t="s">
        <v>5091</v>
      </c>
      <c r="AH1764" s="319" t="s">
        <v>4409</v>
      </c>
      <c r="AI1764" s="319" t="s">
        <v>4417</v>
      </c>
      <c r="AJ1764" s="322">
        <v>2</v>
      </c>
      <c r="AK1764" s="319" t="s">
        <v>1709</v>
      </c>
      <c r="AL1764" s="323" t="s">
        <v>1877</v>
      </c>
      <c r="AM1764" s="319" t="s">
        <v>1633</v>
      </c>
      <c r="AN1764" s="319" t="s">
        <v>1633</v>
      </c>
      <c r="AO1764" s="319" t="s">
        <v>1633</v>
      </c>
      <c r="AP1764" s="183" t="s">
        <v>1880</v>
      </c>
      <c r="AQ1764" s="319" t="s">
        <v>1633</v>
      </c>
      <c r="AR1764" s="183" t="s">
        <v>1881</v>
      </c>
      <c r="AS1764" s="183" t="s">
        <v>1644</v>
      </c>
      <c r="AT1764" s="183" t="s">
        <v>1817</v>
      </c>
      <c r="AU1764" s="183" t="s">
        <v>23</v>
      </c>
      <c r="AV1764" s="324">
        <f t="shared" si="52"/>
        <v>982000</v>
      </c>
    </row>
    <row r="1765" spans="1:48" x14ac:dyDescent="0.25">
      <c r="A1765" s="319" t="s">
        <v>1867</v>
      </c>
      <c r="B1765" s="319" t="s">
        <v>1810</v>
      </c>
      <c r="C1765" s="319" t="s">
        <v>1868</v>
      </c>
      <c r="D1765" s="319" t="s">
        <v>1882</v>
      </c>
      <c r="E1765" s="320">
        <v>45681</v>
      </c>
      <c r="F1765" s="319" t="s">
        <v>1883</v>
      </c>
      <c r="G1765" s="319" t="s">
        <v>1884</v>
      </c>
      <c r="H1765" s="319" t="s">
        <v>1580</v>
      </c>
      <c r="I1765" s="319" t="s">
        <v>1885</v>
      </c>
      <c r="J1765" s="319" t="s">
        <v>1633</v>
      </c>
      <c r="K1765" s="319" t="s">
        <v>1372</v>
      </c>
      <c r="L1765" s="320">
        <v>45681</v>
      </c>
      <c r="M1765" s="319" t="s">
        <v>1886</v>
      </c>
      <c r="N1765" s="319" t="s">
        <v>1887</v>
      </c>
      <c r="O1765" s="320"/>
      <c r="P1765" s="319" t="s">
        <v>4416</v>
      </c>
      <c r="Q1765" s="319" t="s">
        <v>1534</v>
      </c>
      <c r="R1765" s="322">
        <v>630000</v>
      </c>
      <c r="S1765" s="319" t="s">
        <v>89</v>
      </c>
      <c r="T1765" s="321">
        <v>38.6</v>
      </c>
      <c r="U1765" s="319" t="s">
        <v>338</v>
      </c>
      <c r="V1765" s="319" t="s">
        <v>339</v>
      </c>
      <c r="W1765" s="319" t="s">
        <v>1633</v>
      </c>
      <c r="X1765" s="319" t="s">
        <v>1633</v>
      </c>
      <c r="Y1765" s="319" t="s">
        <v>1633</v>
      </c>
      <c r="Z1765" s="319" t="s">
        <v>1633</v>
      </c>
      <c r="AA1765" s="319" t="s">
        <v>1874</v>
      </c>
      <c r="AB1765" s="319" t="s">
        <v>1633</v>
      </c>
      <c r="AC1765" s="320">
        <v>45681</v>
      </c>
      <c r="AD1765" s="319"/>
      <c r="AE1765" s="319"/>
      <c r="AF1765" s="319" t="s">
        <v>1633</v>
      </c>
      <c r="AG1765" s="319" t="s">
        <v>1633</v>
      </c>
      <c r="AH1765" s="319" t="s">
        <v>4409</v>
      </c>
      <c r="AI1765" s="319" t="s">
        <v>4417</v>
      </c>
      <c r="AJ1765" s="325">
        <v>0</v>
      </c>
      <c r="AK1765" s="319" t="s">
        <v>1633</v>
      </c>
      <c r="AL1765" s="319" t="s">
        <v>1633</v>
      </c>
      <c r="AM1765" s="319" t="s">
        <v>1633</v>
      </c>
      <c r="AN1765" s="319" t="s">
        <v>1633</v>
      </c>
      <c r="AO1765" s="319" t="s">
        <v>1633</v>
      </c>
      <c r="AP1765" s="183" t="s">
        <v>1880</v>
      </c>
      <c r="AQ1765" s="319" t="s">
        <v>1633</v>
      </c>
      <c r="AR1765" s="183" t="s">
        <v>1881</v>
      </c>
      <c r="AS1765" s="183" t="s">
        <v>1636</v>
      </c>
      <c r="AT1765" s="183" t="s">
        <v>1817</v>
      </c>
      <c r="AU1765" s="183" t="s">
        <v>23</v>
      </c>
      <c r="AV1765" s="324">
        <f t="shared" si="52"/>
        <v>630000</v>
      </c>
    </row>
    <row r="1766" spans="1:48" x14ac:dyDescent="0.25">
      <c r="A1766" s="319" t="s">
        <v>1867</v>
      </c>
      <c r="B1766" s="319" t="s">
        <v>1810</v>
      </c>
      <c r="C1766" s="319" t="s">
        <v>1868</v>
      </c>
      <c r="D1766" s="319" t="s">
        <v>1869</v>
      </c>
      <c r="E1766" s="320">
        <v>45672</v>
      </c>
      <c r="F1766" s="319" t="s">
        <v>5092</v>
      </c>
      <c r="G1766" s="319" t="s">
        <v>1633</v>
      </c>
      <c r="H1766" s="319" t="s">
        <v>3280</v>
      </c>
      <c r="I1766" s="319" t="s">
        <v>5093</v>
      </c>
      <c r="J1766" s="319" t="s">
        <v>1633</v>
      </c>
      <c r="K1766" s="319" t="s">
        <v>644</v>
      </c>
      <c r="L1766" s="320">
        <v>45672</v>
      </c>
      <c r="M1766" s="319" t="s">
        <v>3737</v>
      </c>
      <c r="N1766" s="319" t="s">
        <v>1633</v>
      </c>
      <c r="O1766" s="320"/>
      <c r="P1766" s="319" t="s">
        <v>4416</v>
      </c>
      <c r="Q1766" s="319" t="s">
        <v>89</v>
      </c>
      <c r="R1766" s="321">
        <v>12.81</v>
      </c>
      <c r="S1766" s="319" t="s">
        <v>89</v>
      </c>
      <c r="T1766" s="321">
        <v>12.81</v>
      </c>
      <c r="U1766" s="319" t="s">
        <v>338</v>
      </c>
      <c r="V1766" s="319" t="s">
        <v>339</v>
      </c>
      <c r="W1766" s="319" t="s">
        <v>1633</v>
      </c>
      <c r="X1766" s="319" t="s">
        <v>1633</v>
      </c>
      <c r="Y1766" s="319" t="s">
        <v>1633</v>
      </c>
      <c r="Z1766" s="319" t="s">
        <v>1633</v>
      </c>
      <c r="AA1766" s="319" t="s">
        <v>1874</v>
      </c>
      <c r="AB1766" s="319" t="s">
        <v>1633</v>
      </c>
      <c r="AC1766" s="320">
        <v>45672</v>
      </c>
      <c r="AD1766" s="319"/>
      <c r="AE1766" s="319"/>
      <c r="AF1766" s="319" t="s">
        <v>1633</v>
      </c>
      <c r="AG1766" s="319" t="s">
        <v>1633</v>
      </c>
      <c r="AH1766" s="319" t="s">
        <v>4409</v>
      </c>
      <c r="AI1766" s="319" t="s">
        <v>4417</v>
      </c>
      <c r="AJ1766" s="322">
        <v>2</v>
      </c>
      <c r="AK1766" s="319" t="s">
        <v>1709</v>
      </c>
      <c r="AL1766" s="323" t="s">
        <v>1877</v>
      </c>
      <c r="AM1766" s="319" t="s">
        <v>3817</v>
      </c>
      <c r="AN1766" s="319" t="s">
        <v>3818</v>
      </c>
      <c r="AO1766" s="319" t="s">
        <v>1633</v>
      </c>
      <c r="AP1766" s="183" t="s">
        <v>1880</v>
      </c>
      <c r="AQ1766" s="319" t="s">
        <v>1633</v>
      </c>
      <c r="AR1766" s="183" t="s">
        <v>1881</v>
      </c>
      <c r="AS1766" s="183" t="s">
        <v>1641</v>
      </c>
      <c r="AT1766" s="183" t="s">
        <v>1817</v>
      </c>
      <c r="AU1766" s="183" t="s">
        <v>23</v>
      </c>
      <c r="AV1766" s="324">
        <f t="shared" si="52"/>
        <v>211365</v>
      </c>
    </row>
    <row r="1767" spans="1:48" x14ac:dyDescent="0.25">
      <c r="A1767" s="319" t="s">
        <v>1867</v>
      </c>
      <c r="B1767" s="319" t="s">
        <v>1810</v>
      </c>
      <c r="C1767" s="319" t="s">
        <v>1868</v>
      </c>
      <c r="D1767" s="319" t="s">
        <v>1893</v>
      </c>
      <c r="E1767" s="320">
        <v>45688</v>
      </c>
      <c r="F1767" s="319" t="s">
        <v>1894</v>
      </c>
      <c r="G1767" s="319" t="s">
        <v>1895</v>
      </c>
      <c r="H1767" s="319" t="s">
        <v>1585</v>
      </c>
      <c r="I1767" s="319" t="s">
        <v>1896</v>
      </c>
      <c r="J1767" s="319" t="s">
        <v>1633</v>
      </c>
      <c r="K1767" s="319" t="s">
        <v>1376</v>
      </c>
      <c r="L1767" s="320">
        <v>45688</v>
      </c>
      <c r="M1767" s="319" t="s">
        <v>1897</v>
      </c>
      <c r="N1767" s="319" t="s">
        <v>1898</v>
      </c>
      <c r="O1767" s="320"/>
      <c r="P1767" s="319" t="s">
        <v>4416</v>
      </c>
      <c r="Q1767" s="319" t="s">
        <v>1534</v>
      </c>
      <c r="R1767" s="322">
        <v>7308676</v>
      </c>
      <c r="S1767" s="319" t="s">
        <v>89</v>
      </c>
      <c r="T1767" s="321">
        <v>471.53</v>
      </c>
      <c r="U1767" s="319" t="s">
        <v>338</v>
      </c>
      <c r="V1767" s="319" t="s">
        <v>339</v>
      </c>
      <c r="W1767" s="319" t="s">
        <v>1633</v>
      </c>
      <c r="X1767" s="319" t="s">
        <v>1633</v>
      </c>
      <c r="Y1767" s="319" t="s">
        <v>1633</v>
      </c>
      <c r="Z1767" s="319" t="s">
        <v>1633</v>
      </c>
      <c r="AA1767" s="319" t="s">
        <v>1874</v>
      </c>
      <c r="AB1767" s="319" t="s">
        <v>1633</v>
      </c>
      <c r="AC1767" s="320">
        <v>45693</v>
      </c>
      <c r="AD1767" s="319"/>
      <c r="AE1767" s="319"/>
      <c r="AF1767" s="319" t="s">
        <v>1633</v>
      </c>
      <c r="AG1767" s="319" t="s">
        <v>1633</v>
      </c>
      <c r="AH1767" s="319" t="s">
        <v>4409</v>
      </c>
      <c r="AI1767" s="319" t="s">
        <v>4417</v>
      </c>
      <c r="AJ1767" s="325">
        <v>0</v>
      </c>
      <c r="AK1767" s="319" t="s">
        <v>1633</v>
      </c>
      <c r="AL1767" s="319" t="s">
        <v>1633</v>
      </c>
      <c r="AM1767" s="319" t="s">
        <v>1633</v>
      </c>
      <c r="AN1767" s="319" t="s">
        <v>1633</v>
      </c>
      <c r="AO1767" s="319" t="s">
        <v>1633</v>
      </c>
      <c r="AP1767" s="183" t="s">
        <v>1880</v>
      </c>
      <c r="AQ1767" s="319" t="s">
        <v>1633</v>
      </c>
      <c r="AR1767" s="183" t="s">
        <v>1881</v>
      </c>
      <c r="AS1767" s="183" t="s">
        <v>1636</v>
      </c>
      <c r="AT1767" s="183" t="s">
        <v>1817</v>
      </c>
      <c r="AU1767" s="183" t="s">
        <v>23</v>
      </c>
      <c r="AV1767" s="324">
        <f t="shared" si="52"/>
        <v>7308676</v>
      </c>
    </row>
    <row r="1768" spans="1:48" x14ac:dyDescent="0.25">
      <c r="A1768" s="319" t="s">
        <v>1867</v>
      </c>
      <c r="B1768" s="319" t="s">
        <v>1810</v>
      </c>
      <c r="C1768" s="319" t="s">
        <v>1868</v>
      </c>
      <c r="D1768" s="319" t="s">
        <v>1869</v>
      </c>
      <c r="E1768" s="320">
        <v>45666</v>
      </c>
      <c r="F1768" s="319" t="s">
        <v>5094</v>
      </c>
      <c r="G1768" s="319" t="s">
        <v>1633</v>
      </c>
      <c r="H1768" s="319" t="s">
        <v>3280</v>
      </c>
      <c r="I1768" s="319" t="s">
        <v>5095</v>
      </c>
      <c r="J1768" s="319" t="s">
        <v>1633</v>
      </c>
      <c r="K1768" s="319" t="s">
        <v>644</v>
      </c>
      <c r="L1768" s="320">
        <v>45666</v>
      </c>
      <c r="M1768" s="319" t="s">
        <v>1983</v>
      </c>
      <c r="N1768" s="319" t="s">
        <v>1633</v>
      </c>
      <c r="O1768" s="320"/>
      <c r="P1768" s="319" t="s">
        <v>4416</v>
      </c>
      <c r="Q1768" s="319" t="s">
        <v>89</v>
      </c>
      <c r="R1768" s="321">
        <v>26.97</v>
      </c>
      <c r="S1768" s="319" t="s">
        <v>89</v>
      </c>
      <c r="T1768" s="321">
        <v>26.97</v>
      </c>
      <c r="U1768" s="319" t="s">
        <v>338</v>
      </c>
      <c r="V1768" s="319" t="s">
        <v>339</v>
      </c>
      <c r="W1768" s="319" t="s">
        <v>1633</v>
      </c>
      <c r="X1768" s="319" t="s">
        <v>1633</v>
      </c>
      <c r="Y1768" s="319" t="s">
        <v>1633</v>
      </c>
      <c r="Z1768" s="319" t="s">
        <v>1633</v>
      </c>
      <c r="AA1768" s="319" t="s">
        <v>1874</v>
      </c>
      <c r="AB1768" s="319" t="s">
        <v>1633</v>
      </c>
      <c r="AC1768" s="320">
        <v>45666</v>
      </c>
      <c r="AD1768" s="319"/>
      <c r="AE1768" s="319"/>
      <c r="AF1768" s="319" t="s">
        <v>1633</v>
      </c>
      <c r="AG1768" s="319" t="s">
        <v>1633</v>
      </c>
      <c r="AH1768" s="319" t="s">
        <v>4409</v>
      </c>
      <c r="AI1768" s="319" t="s">
        <v>4417</v>
      </c>
      <c r="AJ1768" s="322">
        <v>2</v>
      </c>
      <c r="AK1768" s="319" t="s">
        <v>1709</v>
      </c>
      <c r="AL1768" s="323" t="s">
        <v>1877</v>
      </c>
      <c r="AM1768" s="319" t="s">
        <v>4434</v>
      </c>
      <c r="AN1768" s="319" t="s">
        <v>4435</v>
      </c>
      <c r="AO1768" s="319" t="s">
        <v>1633</v>
      </c>
      <c r="AP1768" s="183" t="s">
        <v>1880</v>
      </c>
      <c r="AQ1768" s="319" t="s">
        <v>1633</v>
      </c>
      <c r="AR1768" s="183" t="s">
        <v>1881</v>
      </c>
      <c r="AS1768" s="183" t="s">
        <v>1641</v>
      </c>
      <c r="AT1768" s="183" t="s">
        <v>1817</v>
      </c>
      <c r="AU1768" s="183" t="s">
        <v>23</v>
      </c>
      <c r="AV1768" s="324">
        <f t="shared" si="52"/>
        <v>445005</v>
      </c>
    </row>
    <row r="1769" spans="1:48" x14ac:dyDescent="0.25">
      <c r="A1769" s="319" t="s">
        <v>1867</v>
      </c>
      <c r="B1769" s="319" t="s">
        <v>1810</v>
      </c>
      <c r="C1769" s="319" t="s">
        <v>1868</v>
      </c>
      <c r="D1769" s="319" t="s">
        <v>1917</v>
      </c>
      <c r="E1769" s="320">
        <v>45688</v>
      </c>
      <c r="F1769" s="319" t="s">
        <v>1973</v>
      </c>
      <c r="G1769" s="319" t="s">
        <v>1974</v>
      </c>
      <c r="H1769" s="319" t="s">
        <v>1583</v>
      </c>
      <c r="I1769" s="319" t="s">
        <v>1975</v>
      </c>
      <c r="J1769" s="319" t="s">
        <v>1633</v>
      </c>
      <c r="K1769" s="319" t="s">
        <v>1584</v>
      </c>
      <c r="L1769" s="320">
        <v>45688</v>
      </c>
      <c r="M1769" s="319" t="s">
        <v>1920</v>
      </c>
      <c r="N1769" s="319" t="s">
        <v>1976</v>
      </c>
      <c r="O1769" s="320"/>
      <c r="P1769" s="319" t="s">
        <v>4416</v>
      </c>
      <c r="Q1769" s="319" t="s">
        <v>1534</v>
      </c>
      <c r="R1769" s="322">
        <v>53944</v>
      </c>
      <c r="S1769" s="319" t="s">
        <v>89</v>
      </c>
      <c r="T1769" s="321">
        <v>3.32</v>
      </c>
      <c r="U1769" s="319" t="s">
        <v>338</v>
      </c>
      <c r="V1769" s="319" t="s">
        <v>339</v>
      </c>
      <c r="W1769" s="319" t="s">
        <v>1633</v>
      </c>
      <c r="X1769" s="319" t="s">
        <v>1633</v>
      </c>
      <c r="Y1769" s="319" t="s">
        <v>1633</v>
      </c>
      <c r="Z1769" s="319" t="s">
        <v>1633</v>
      </c>
      <c r="AA1769" s="319" t="s">
        <v>1874</v>
      </c>
      <c r="AB1769" s="319" t="s">
        <v>1633</v>
      </c>
      <c r="AC1769" s="320">
        <v>45693</v>
      </c>
      <c r="AD1769" s="319"/>
      <c r="AE1769" s="319"/>
      <c r="AF1769" s="319" t="s">
        <v>1633</v>
      </c>
      <c r="AG1769" s="319" t="s">
        <v>1633</v>
      </c>
      <c r="AH1769" s="319" t="s">
        <v>4409</v>
      </c>
      <c r="AI1769" s="319" t="s">
        <v>4417</v>
      </c>
      <c r="AJ1769" s="325">
        <v>0</v>
      </c>
      <c r="AK1769" s="319" t="s">
        <v>1633</v>
      </c>
      <c r="AL1769" s="319" t="s">
        <v>1633</v>
      </c>
      <c r="AM1769" s="319" t="s">
        <v>1633</v>
      </c>
      <c r="AN1769" s="319" t="s">
        <v>1633</v>
      </c>
      <c r="AO1769" s="319" t="s">
        <v>1633</v>
      </c>
      <c r="AP1769" s="183" t="s">
        <v>1880</v>
      </c>
      <c r="AQ1769" s="319" t="s">
        <v>1633</v>
      </c>
      <c r="AR1769" s="183" t="s">
        <v>1881</v>
      </c>
      <c r="AS1769" s="183" t="s">
        <v>1636</v>
      </c>
      <c r="AT1769" s="183" t="s">
        <v>1817</v>
      </c>
      <c r="AU1769" s="183" t="s">
        <v>23</v>
      </c>
      <c r="AV1769" s="324">
        <f t="shared" si="52"/>
        <v>53944</v>
      </c>
    </row>
    <row r="1770" spans="1:48" x14ac:dyDescent="0.25">
      <c r="A1770" s="319" t="s">
        <v>1867</v>
      </c>
      <c r="B1770" s="319" t="s">
        <v>1810</v>
      </c>
      <c r="C1770" s="319" t="s">
        <v>1868</v>
      </c>
      <c r="D1770" s="319" t="s">
        <v>1888</v>
      </c>
      <c r="E1770" s="320">
        <v>45680</v>
      </c>
      <c r="F1770" s="319" t="s">
        <v>5096</v>
      </c>
      <c r="G1770" s="319" t="s">
        <v>1633</v>
      </c>
      <c r="H1770" s="319" t="s">
        <v>3259</v>
      </c>
      <c r="I1770" s="319" t="s">
        <v>2043</v>
      </c>
      <c r="J1770" s="319" t="s">
        <v>1633</v>
      </c>
      <c r="K1770" s="319" t="s">
        <v>448</v>
      </c>
      <c r="L1770" s="320">
        <v>45680</v>
      </c>
      <c r="M1770" s="319" t="s">
        <v>1912</v>
      </c>
      <c r="N1770" s="319" t="s">
        <v>1958</v>
      </c>
      <c r="O1770" s="320"/>
      <c r="P1770" s="319" t="s">
        <v>4416</v>
      </c>
      <c r="Q1770" s="319" t="s">
        <v>1534</v>
      </c>
      <c r="R1770" s="322">
        <v>30697</v>
      </c>
      <c r="S1770" s="319" t="s">
        <v>89</v>
      </c>
      <c r="T1770" s="321">
        <v>1.88</v>
      </c>
      <c r="U1770" s="319" t="s">
        <v>338</v>
      </c>
      <c r="V1770" s="319" t="s">
        <v>339</v>
      </c>
      <c r="W1770" s="319" t="s">
        <v>1633</v>
      </c>
      <c r="X1770" s="319" t="s">
        <v>1633</v>
      </c>
      <c r="Y1770" s="319" t="s">
        <v>1633</v>
      </c>
      <c r="Z1770" s="319" t="s">
        <v>1633</v>
      </c>
      <c r="AA1770" s="319" t="s">
        <v>1874</v>
      </c>
      <c r="AB1770" s="319" t="s">
        <v>1633</v>
      </c>
      <c r="AC1770" s="320">
        <v>45680</v>
      </c>
      <c r="AD1770" s="319"/>
      <c r="AE1770" s="319"/>
      <c r="AF1770" s="319" t="s">
        <v>1633</v>
      </c>
      <c r="AG1770" s="319" t="s">
        <v>1959</v>
      </c>
      <c r="AH1770" s="319" t="s">
        <v>4409</v>
      </c>
      <c r="AI1770" s="319" t="s">
        <v>4417</v>
      </c>
      <c r="AJ1770" s="322">
        <v>1</v>
      </c>
      <c r="AK1770" s="319" t="s">
        <v>1960</v>
      </c>
      <c r="AL1770" s="323" t="s">
        <v>1877</v>
      </c>
      <c r="AM1770" s="319" t="s">
        <v>1633</v>
      </c>
      <c r="AN1770" s="319" t="s">
        <v>1633</v>
      </c>
      <c r="AO1770" s="319" t="s">
        <v>1633</v>
      </c>
      <c r="AP1770" s="183" t="s">
        <v>1880</v>
      </c>
      <c r="AQ1770" s="319" t="s">
        <v>1633</v>
      </c>
      <c r="AR1770" s="183" t="s">
        <v>1881</v>
      </c>
      <c r="AS1770" s="183" t="s">
        <v>448</v>
      </c>
      <c r="AT1770" s="183" t="s">
        <v>1817</v>
      </c>
      <c r="AU1770" s="183" t="s">
        <v>23</v>
      </c>
      <c r="AV1770" s="324">
        <f t="shared" si="52"/>
        <v>30697</v>
      </c>
    </row>
  </sheetData>
  <autoFilter ref="A1:AV1770" xr:uid="{9083D7D4-E6A7-4CE0-BBA1-E7031C4720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A916"/>
  <sheetViews>
    <sheetView showGridLines="0" topLeftCell="A900" zoomScale="70" zoomScaleNormal="70" workbookViewId="0">
      <selection activeCell="D888" sqref="D888"/>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4" customFormat="1" ht="27.75" customHeight="1" outlineLevel="1" x14ac:dyDescent="0.25">
      <c r="B1" s="3" t="s">
        <v>11</v>
      </c>
    </row>
    <row r="2" spans="2:18" outlineLevel="1" x14ac:dyDescent="0.25">
      <c r="E2" s="1"/>
    </row>
    <row r="3" spans="2:18" outlineLevel="2" x14ac:dyDescent="0.25">
      <c r="B3" s="6" t="s">
        <v>11</v>
      </c>
      <c r="C3" s="2" t="s">
        <v>96</v>
      </c>
      <c r="E3" s="1"/>
      <c r="G3" t="s">
        <v>97</v>
      </c>
      <c r="H3" t="s">
        <v>98</v>
      </c>
      <c r="I3" t="s">
        <v>106</v>
      </c>
      <c r="J3" t="s">
        <v>1666</v>
      </c>
      <c r="K3" t="s">
        <v>1667</v>
      </c>
      <c r="L3" t="s">
        <v>100</v>
      </c>
      <c r="M3" t="s">
        <v>101</v>
      </c>
      <c r="N3" t="s">
        <v>102</v>
      </c>
      <c r="O3" t="s">
        <v>1668</v>
      </c>
      <c r="P3" t="s">
        <v>1707</v>
      </c>
      <c r="Q3" t="s">
        <v>4369</v>
      </c>
      <c r="R3" t="s">
        <v>4370</v>
      </c>
    </row>
    <row r="4" spans="2:18" outlineLevel="2" x14ac:dyDescent="0.25">
      <c r="B4" s="7" t="s">
        <v>1665</v>
      </c>
      <c r="C4" s="89" t="s">
        <v>1665</v>
      </c>
      <c r="E4" s="1"/>
      <c r="G4" t="s">
        <v>97</v>
      </c>
      <c r="H4" t="s">
        <v>98</v>
      </c>
      <c r="I4" t="s">
        <v>99</v>
      </c>
      <c r="J4" t="s">
        <v>1670</v>
      </c>
      <c r="K4" t="s">
        <v>4371</v>
      </c>
      <c r="L4" t="s">
        <v>104</v>
      </c>
      <c r="M4" t="s">
        <v>1674</v>
      </c>
      <c r="N4" t="s">
        <v>102</v>
      </c>
      <c r="O4" t="s">
        <v>4372</v>
      </c>
      <c r="P4" t="s">
        <v>122</v>
      </c>
      <c r="Q4" t="s">
        <v>17</v>
      </c>
      <c r="R4" t="s">
        <v>1817</v>
      </c>
    </row>
    <row r="5" spans="2:18" outlineLevel="2" x14ac:dyDescent="0.25">
      <c r="B5" s="7" t="s">
        <v>106</v>
      </c>
      <c r="C5" s="89" t="s">
        <v>106</v>
      </c>
      <c r="E5" s="1"/>
      <c r="I5" t="s">
        <v>105</v>
      </c>
      <c r="J5" t="s">
        <v>107</v>
      </c>
      <c r="K5" t="s">
        <v>4373</v>
      </c>
      <c r="L5" t="s">
        <v>109</v>
      </c>
      <c r="M5" t="s">
        <v>1675</v>
      </c>
      <c r="P5" t="s">
        <v>114</v>
      </c>
      <c r="Q5" t="s">
        <v>1694</v>
      </c>
      <c r="R5" t="s">
        <v>4374</v>
      </c>
    </row>
    <row r="6" spans="2:18" outlineLevel="2" x14ac:dyDescent="0.25">
      <c r="B6" s="7" t="s">
        <v>1707</v>
      </c>
      <c r="C6" s="89" t="s">
        <v>1707</v>
      </c>
      <c r="E6" s="1"/>
      <c r="J6" t="s">
        <v>111</v>
      </c>
      <c r="K6" t="s">
        <v>4375</v>
      </c>
      <c r="L6" t="s">
        <v>112</v>
      </c>
      <c r="M6" t="s">
        <v>1677</v>
      </c>
      <c r="Q6" t="s">
        <v>16</v>
      </c>
      <c r="R6" t="s">
        <v>21</v>
      </c>
    </row>
    <row r="7" spans="2:18" outlineLevel="2" x14ac:dyDescent="0.25">
      <c r="B7" s="7" t="s">
        <v>1666</v>
      </c>
      <c r="C7" s="89" t="s">
        <v>1666</v>
      </c>
      <c r="E7" s="1"/>
      <c r="J7" s="9" t="s">
        <v>110</v>
      </c>
      <c r="K7" s="9"/>
      <c r="L7" t="s">
        <v>115</v>
      </c>
      <c r="R7" t="s">
        <v>22</v>
      </c>
    </row>
    <row r="8" spans="2:18" outlineLevel="2" x14ac:dyDescent="0.25">
      <c r="B8" s="7" t="s">
        <v>1667</v>
      </c>
      <c r="C8" s="89" t="s">
        <v>1667</v>
      </c>
      <c r="E8" s="1"/>
      <c r="L8" t="s">
        <v>117</v>
      </c>
      <c r="R8" t="s">
        <v>1705</v>
      </c>
    </row>
    <row r="9" spans="2:18" outlineLevel="2" x14ac:dyDescent="0.25">
      <c r="B9" s="7" t="s">
        <v>1668</v>
      </c>
      <c r="C9" s="89" t="s">
        <v>1668</v>
      </c>
      <c r="E9" s="1"/>
      <c r="R9" t="s">
        <v>23</v>
      </c>
    </row>
    <row r="10" spans="2:18" outlineLevel="2" x14ac:dyDescent="0.25">
      <c r="B10" s="7" t="s">
        <v>102</v>
      </c>
      <c r="C10" s="89" t="s">
        <v>91</v>
      </c>
      <c r="E10" s="1"/>
    </row>
    <row r="11" spans="2:18" outlineLevel="2" x14ac:dyDescent="0.25">
      <c r="B11" s="7" t="s">
        <v>120</v>
      </c>
      <c r="C11" s="89" t="s">
        <v>120</v>
      </c>
      <c r="E11" s="1"/>
    </row>
    <row r="12" spans="2:18" outlineLevel="2" x14ac:dyDescent="0.25">
      <c r="B12" s="7" t="s">
        <v>101</v>
      </c>
      <c r="C12" s="89" t="s">
        <v>121</v>
      </c>
      <c r="E12" s="1"/>
      <c r="J12" s="9"/>
    </row>
    <row r="13" spans="2:18" outlineLevel="2" x14ac:dyDescent="0.25">
      <c r="B13" s="7" t="s">
        <v>1669</v>
      </c>
      <c r="C13" s="89" t="s">
        <v>4368</v>
      </c>
      <c r="E13" s="1"/>
      <c r="J13" s="9"/>
    </row>
    <row r="14" spans="2:18" outlineLevel="2" x14ac:dyDescent="0.25">
      <c r="B14" s="7" t="s">
        <v>4369</v>
      </c>
      <c r="C14" s="89" t="s">
        <v>4369</v>
      </c>
      <c r="E14" s="1"/>
      <c r="J14" s="9"/>
    </row>
    <row r="15" spans="2:18" ht="15.75" outlineLevel="2" thickBot="1" x14ac:dyDescent="0.3">
      <c r="B15" s="7" t="s">
        <v>4370</v>
      </c>
      <c r="C15" s="90" t="s">
        <v>4370</v>
      </c>
      <c r="E15" s="1"/>
      <c r="J15" s="9"/>
    </row>
    <row r="16" spans="2:18" outlineLevel="2" x14ac:dyDescent="0.25">
      <c r="B16" s="7"/>
      <c r="C16" s="7"/>
      <c r="E16" s="1"/>
      <c r="J16" s="9"/>
    </row>
    <row r="17" spans="2:16" outlineLevel="2" x14ac:dyDescent="0.25">
      <c r="E17" s="1"/>
    </row>
    <row r="18" spans="2:16" outlineLevel="2" x14ac:dyDescent="0.25">
      <c r="E18" s="1"/>
    </row>
    <row r="19" spans="2:16" s="4" customFormat="1" ht="27.75" customHeight="1" outlineLevel="1" x14ac:dyDescent="0.25">
      <c r="B19" s="3" t="s">
        <v>14</v>
      </c>
      <c r="E19" s="1"/>
    </row>
    <row r="20" spans="2:16" outlineLevel="1" x14ac:dyDescent="0.25">
      <c r="E20" s="1"/>
    </row>
    <row r="21" spans="2:16" outlineLevel="1" x14ac:dyDescent="0.25">
      <c r="B21" t="s">
        <v>14</v>
      </c>
      <c r="C21" s="5" t="s">
        <v>96</v>
      </c>
      <c r="E21" s="1"/>
      <c r="G21" t="s">
        <v>123</v>
      </c>
      <c r="H21" t="s">
        <v>124</v>
      </c>
      <c r="I21" t="s">
        <v>99</v>
      </c>
      <c r="J21" t="s">
        <v>125</v>
      </c>
      <c r="K21" t="s">
        <v>118</v>
      </c>
      <c r="L21" t="s">
        <v>126</v>
      </c>
      <c r="M21" t="s">
        <v>127</v>
      </c>
      <c r="N21" t="s">
        <v>91</v>
      </c>
      <c r="O21" t="s">
        <v>4394</v>
      </c>
      <c r="P21" t="s">
        <v>129</v>
      </c>
    </row>
    <row r="22" spans="2:16" outlineLevel="1" x14ac:dyDescent="0.25">
      <c r="B22" t="s">
        <v>1670</v>
      </c>
      <c r="C22" s="8" t="s">
        <v>151</v>
      </c>
      <c r="D22">
        <f>COUNTIFS($F$4:$R$15,Division36[[#This Row],[Division / Department]])</f>
        <v>1</v>
      </c>
      <c r="E22" s="1"/>
      <c r="G22" t="s">
        <v>131</v>
      </c>
      <c r="H22" t="s">
        <v>132</v>
      </c>
      <c r="I22" t="s">
        <v>133</v>
      </c>
      <c r="J22" t="s">
        <v>134</v>
      </c>
      <c r="K22" t="s">
        <v>135</v>
      </c>
      <c r="L22" t="s">
        <v>136</v>
      </c>
      <c r="M22" t="s">
        <v>137</v>
      </c>
      <c r="N22" t="s">
        <v>138</v>
      </c>
      <c r="P22" t="s">
        <v>139</v>
      </c>
    </row>
    <row r="23" spans="2:16" outlineLevel="1" x14ac:dyDescent="0.25">
      <c r="B23" t="s">
        <v>111</v>
      </c>
      <c r="C23" s="8" t="s">
        <v>184</v>
      </c>
      <c r="D23">
        <f>COUNTIFS($F$4:$R$15,Division36[[#This Row],[Division / Department]])</f>
        <v>1</v>
      </c>
      <c r="E23" s="1"/>
      <c r="G23" t="s">
        <v>141</v>
      </c>
      <c r="H23" t="s">
        <v>142</v>
      </c>
      <c r="I23" t="s">
        <v>143</v>
      </c>
      <c r="K23" t="s">
        <v>144</v>
      </c>
      <c r="N23" t="s">
        <v>275</v>
      </c>
    </row>
    <row r="24" spans="2:16" outlineLevel="1" x14ac:dyDescent="0.25">
      <c r="B24" t="s">
        <v>110</v>
      </c>
      <c r="C24" s="8" t="s">
        <v>163</v>
      </c>
      <c r="D24">
        <f>COUNTIFS($F$4:$R$15,Division36[[#This Row],[Division / Department]])</f>
        <v>1</v>
      </c>
      <c r="E24" s="1"/>
      <c r="G24" t="s">
        <v>147</v>
      </c>
      <c r="H24" t="s">
        <v>148</v>
      </c>
      <c r="I24" t="s">
        <v>149</v>
      </c>
      <c r="K24" t="s">
        <v>150</v>
      </c>
      <c r="N24" t="s">
        <v>145</v>
      </c>
    </row>
    <row r="25" spans="2:16" outlineLevel="1" x14ac:dyDescent="0.25">
      <c r="B25" t="s">
        <v>107</v>
      </c>
      <c r="C25" s="8" t="s">
        <v>156</v>
      </c>
      <c r="D25">
        <f>COUNTIFS($F$4:$R$15,Division36[[#This Row],[Division / Department]])</f>
        <v>1</v>
      </c>
      <c r="E25" s="1"/>
      <c r="G25" t="s">
        <v>152</v>
      </c>
      <c r="H25" t="s">
        <v>153</v>
      </c>
      <c r="J25" t="s">
        <v>154</v>
      </c>
      <c r="K25" t="s">
        <v>174</v>
      </c>
      <c r="L25" t="s">
        <v>155</v>
      </c>
      <c r="M25" t="s">
        <v>116</v>
      </c>
      <c r="P25" t="s">
        <v>119</v>
      </c>
    </row>
    <row r="26" spans="2:16" outlineLevel="1" x14ac:dyDescent="0.25">
      <c r="B26" t="s">
        <v>4371</v>
      </c>
      <c r="C26" s="8" t="s">
        <v>4376</v>
      </c>
      <c r="D26">
        <f>COUNTIFS($F$4:$R$15,Division36[[#This Row],[Division / Department]])</f>
        <v>1</v>
      </c>
      <c r="E26" s="1"/>
      <c r="G26" t="s">
        <v>157</v>
      </c>
      <c r="H26" t="s">
        <v>158</v>
      </c>
      <c r="J26" t="s">
        <v>159</v>
      </c>
      <c r="L26" t="s">
        <v>160</v>
      </c>
      <c r="M26" t="s">
        <v>161</v>
      </c>
      <c r="P26" t="s">
        <v>162</v>
      </c>
    </row>
    <row r="27" spans="2:16" outlineLevel="1" x14ac:dyDescent="0.25">
      <c r="B27" t="s">
        <v>4373</v>
      </c>
      <c r="C27" s="8" t="s">
        <v>4377</v>
      </c>
      <c r="D27">
        <f>COUNTIFS($F$4:$R$15,Division36[[#This Row],[Division / Department]])</f>
        <v>1</v>
      </c>
      <c r="E27" s="1"/>
      <c r="G27" t="s">
        <v>164</v>
      </c>
      <c r="H27" t="s">
        <v>165</v>
      </c>
      <c r="L27" t="s">
        <v>166</v>
      </c>
      <c r="M27" t="s">
        <v>170</v>
      </c>
    </row>
    <row r="28" spans="2:16" outlineLevel="1" x14ac:dyDescent="0.25">
      <c r="B28" t="s">
        <v>4375</v>
      </c>
      <c r="C28" s="8" t="s">
        <v>4378</v>
      </c>
      <c r="D28">
        <f>COUNTIFS($F$4:$R$15,Division36[[#This Row],[Division / Department]])</f>
        <v>1</v>
      </c>
      <c r="E28" s="1"/>
      <c r="G28" t="s">
        <v>167</v>
      </c>
      <c r="H28" t="s">
        <v>168</v>
      </c>
      <c r="K28" t="s">
        <v>169</v>
      </c>
      <c r="M28" t="s">
        <v>175</v>
      </c>
    </row>
    <row r="29" spans="2:16" outlineLevel="1" x14ac:dyDescent="0.25">
      <c r="B29" t="s">
        <v>4375</v>
      </c>
      <c r="C29" s="8" t="s">
        <v>4379</v>
      </c>
      <c r="D29">
        <f>COUNTIFS($F$4:$R$15,Division36[[#This Row],[Division / Department]])</f>
        <v>1</v>
      </c>
      <c r="E29" s="1"/>
      <c r="G29" t="s">
        <v>172</v>
      </c>
      <c r="J29" t="s">
        <v>173</v>
      </c>
      <c r="K29" t="s">
        <v>189</v>
      </c>
      <c r="M29" t="s">
        <v>179</v>
      </c>
    </row>
    <row r="30" spans="2:16" outlineLevel="1" x14ac:dyDescent="0.25">
      <c r="B30" t="s">
        <v>104</v>
      </c>
      <c r="C30" s="8" t="s">
        <v>196</v>
      </c>
      <c r="D30">
        <f>COUNTIFS($F$4:$R$15,Division36[[#This Row],[Division / Department]])</f>
        <v>1</v>
      </c>
      <c r="E30" s="1"/>
      <c r="J30" t="s">
        <v>176</v>
      </c>
      <c r="K30" t="s">
        <v>192</v>
      </c>
      <c r="L30" t="s">
        <v>178</v>
      </c>
      <c r="M30" t="s">
        <v>183</v>
      </c>
    </row>
    <row r="31" spans="2:16" outlineLevel="1" x14ac:dyDescent="0.25">
      <c r="B31" t="s">
        <v>109</v>
      </c>
      <c r="C31" s="8" t="s">
        <v>187</v>
      </c>
      <c r="D31">
        <f>COUNTIFS($F$4:$R$15,Division36[[#This Row],[Division / Department]])</f>
        <v>1</v>
      </c>
      <c r="E31" s="1"/>
      <c r="L31" t="s">
        <v>182</v>
      </c>
    </row>
    <row r="32" spans="2:16" outlineLevel="1" x14ac:dyDescent="0.25">
      <c r="B32" t="s">
        <v>117</v>
      </c>
      <c r="C32" s="8" t="s">
        <v>193</v>
      </c>
      <c r="D32">
        <f>COUNTIFS($F$4:$R$15,Division36[[#This Row],[Division / Department]])</f>
        <v>1</v>
      </c>
      <c r="E32" s="1"/>
      <c r="L32" t="s">
        <v>186</v>
      </c>
    </row>
    <row r="33" spans="2:12" outlineLevel="1" x14ac:dyDescent="0.25">
      <c r="B33" t="s">
        <v>112</v>
      </c>
      <c r="C33" s="8" t="s">
        <v>190</v>
      </c>
      <c r="D33">
        <f>COUNTIFS($F$4:$R$15,Division36[[#This Row],[Division / Department]])</f>
        <v>1</v>
      </c>
      <c r="E33" s="1"/>
      <c r="J33" t="s">
        <v>188</v>
      </c>
    </row>
    <row r="34" spans="2:12" outlineLevel="1" x14ac:dyDescent="0.25">
      <c r="B34" t="s">
        <v>115</v>
      </c>
      <c r="C34" s="8" t="s">
        <v>198</v>
      </c>
      <c r="D34">
        <f>COUNTIFS($F$4:$R$15,Division36[[#This Row],[Division / Department]])</f>
        <v>1</v>
      </c>
      <c r="E34" s="1"/>
      <c r="J34" t="s">
        <v>191</v>
      </c>
    </row>
    <row r="35" spans="2:12" outlineLevel="1" x14ac:dyDescent="0.25">
      <c r="B35" t="s">
        <v>98</v>
      </c>
      <c r="C35" s="8" t="s">
        <v>146</v>
      </c>
      <c r="D35">
        <f>COUNTIFS($F$4:$R$15,Division36[[#This Row],[Division / Department]])</f>
        <v>1</v>
      </c>
      <c r="E35" s="1"/>
      <c r="J35" t="s">
        <v>194</v>
      </c>
      <c r="L35" t="s">
        <v>195</v>
      </c>
    </row>
    <row r="36" spans="2:12" outlineLevel="1" x14ac:dyDescent="0.25">
      <c r="B36" t="s">
        <v>97</v>
      </c>
      <c r="C36" s="8" t="s">
        <v>130</v>
      </c>
      <c r="D36">
        <f>COUNTIFS($F$4:$R$15,Division36[[#This Row],[Division / Department]])</f>
        <v>1</v>
      </c>
      <c r="E36" s="1"/>
      <c r="L36" t="s">
        <v>197</v>
      </c>
    </row>
    <row r="37" spans="2:12" outlineLevel="1" x14ac:dyDescent="0.25">
      <c r="B37" t="s">
        <v>122</v>
      </c>
      <c r="C37" s="8" t="s">
        <v>171</v>
      </c>
      <c r="D37">
        <f>COUNTIFS($F$4:$R$15,Division36[[#This Row],[Division / Department]])</f>
        <v>1</v>
      </c>
      <c r="E37" s="1"/>
      <c r="K37" t="s">
        <v>114</v>
      </c>
    </row>
    <row r="38" spans="2:12" outlineLevel="1" x14ac:dyDescent="0.25">
      <c r="B38" t="s">
        <v>114</v>
      </c>
      <c r="C38" s="8" t="s">
        <v>180</v>
      </c>
      <c r="D38">
        <f>COUNTIFS($F$4:$R$15,Division36[[#This Row],[Division / Department]])</f>
        <v>1</v>
      </c>
      <c r="E38" s="1"/>
      <c r="K38" t="s">
        <v>200</v>
      </c>
    </row>
    <row r="39" spans="2:12" outlineLevel="1" x14ac:dyDescent="0.25">
      <c r="B39" t="s">
        <v>102</v>
      </c>
      <c r="C39" s="8" t="s">
        <v>199</v>
      </c>
      <c r="D39">
        <f>COUNTIFS($F$4:$R$15,Division36[[#This Row],[Division / Department]])</f>
        <v>1</v>
      </c>
      <c r="E39" s="1"/>
      <c r="L39" t="s">
        <v>202</v>
      </c>
    </row>
    <row r="40" spans="2:12" outlineLevel="1" x14ac:dyDescent="0.25">
      <c r="B40" t="s">
        <v>4372</v>
      </c>
      <c r="C40" s="8" t="s">
        <v>4380</v>
      </c>
      <c r="D40">
        <f>COUNTIFS($F$4:$R$15,Division36[[#This Row],[Division / Department]])</f>
        <v>1</v>
      </c>
      <c r="E40" s="1"/>
      <c r="L40" t="s">
        <v>204</v>
      </c>
    </row>
    <row r="41" spans="2:12" outlineLevel="1" x14ac:dyDescent="0.25">
      <c r="B41" t="s">
        <v>4372</v>
      </c>
      <c r="C41" s="8" t="s">
        <v>206</v>
      </c>
      <c r="D41">
        <f>COUNTIFS($F$4:$R$15,Division36[[#This Row],[Division / Department]])</f>
        <v>1</v>
      </c>
      <c r="E41" s="1"/>
      <c r="K41" s="10" t="s">
        <v>108</v>
      </c>
    </row>
    <row r="42" spans="2:12" outlineLevel="1" x14ac:dyDescent="0.25">
      <c r="B42" t="s">
        <v>4372</v>
      </c>
      <c r="C42" s="8" t="s">
        <v>4381</v>
      </c>
      <c r="D42">
        <f>COUNTIFS($F$4:$R$15,Division36[[#This Row],[Division / Department]])</f>
        <v>1</v>
      </c>
      <c r="E42" s="1"/>
      <c r="K42" s="10" t="s">
        <v>177</v>
      </c>
    </row>
    <row r="43" spans="2:12" outlineLevel="1" x14ac:dyDescent="0.25">
      <c r="B43" t="s">
        <v>4372</v>
      </c>
      <c r="C43" s="8" t="s">
        <v>4382</v>
      </c>
      <c r="D43">
        <f>COUNTIFS($F$4:$R$15,Division36[[#This Row],[Division / Department]])</f>
        <v>1</v>
      </c>
      <c r="E43" s="1"/>
      <c r="K43" s="10" t="s">
        <v>181</v>
      </c>
    </row>
    <row r="44" spans="2:12" outlineLevel="1" x14ac:dyDescent="0.25">
      <c r="B44" t="s">
        <v>1674</v>
      </c>
      <c r="C44" s="8" t="s">
        <v>4383</v>
      </c>
      <c r="D44">
        <f>COUNTIFS($F$4:$R$15,Division36[[#This Row],[Division / Department]])</f>
        <v>1</v>
      </c>
      <c r="E44" s="1"/>
      <c r="K44" s="10" t="s">
        <v>185</v>
      </c>
    </row>
    <row r="45" spans="2:12" outlineLevel="1" x14ac:dyDescent="0.25">
      <c r="B45" t="s">
        <v>1675</v>
      </c>
      <c r="C45" s="8" t="s">
        <v>205</v>
      </c>
      <c r="D45">
        <f>COUNTIFS($F$4:$R$15,Division36[[#This Row],[Division / Department]])</f>
        <v>1</v>
      </c>
      <c r="E45" s="1"/>
      <c r="K45" s="10" t="s">
        <v>1672</v>
      </c>
    </row>
    <row r="46" spans="2:12" outlineLevel="1" x14ac:dyDescent="0.25">
      <c r="B46" t="s">
        <v>1677</v>
      </c>
      <c r="C46" s="8" t="s">
        <v>4384</v>
      </c>
      <c r="D46">
        <f>COUNTIFS($F$4:$R$15,Division36[[#This Row],[Division / Department]])</f>
        <v>1</v>
      </c>
      <c r="E46" s="1"/>
    </row>
    <row r="47" spans="2:12" outlineLevel="1" x14ac:dyDescent="0.25">
      <c r="B47" t="s">
        <v>99</v>
      </c>
      <c r="C47" s="8" t="s">
        <v>140</v>
      </c>
      <c r="D47">
        <f>COUNTIFS($F$4:$R$15,Division36[[#This Row],[Division / Department]])</f>
        <v>1</v>
      </c>
      <c r="E47" s="1"/>
    </row>
    <row r="48" spans="2:12" outlineLevel="1" x14ac:dyDescent="0.25">
      <c r="B48" t="s">
        <v>105</v>
      </c>
      <c r="C48" s="8" t="s">
        <v>201</v>
      </c>
      <c r="D48">
        <f>COUNTIFS($F$4:$R$15,Division36[[#This Row],[Division / Department]])</f>
        <v>1</v>
      </c>
      <c r="E48" s="1"/>
    </row>
    <row r="49" spans="2:50" outlineLevel="1" x14ac:dyDescent="0.25">
      <c r="B49" t="s">
        <v>17</v>
      </c>
      <c r="C49" s="8" t="s">
        <v>4385</v>
      </c>
      <c r="D49">
        <f>COUNTIFS($F$4:$R$15,Division36[[#This Row],[Division / Department]])</f>
        <v>1</v>
      </c>
      <c r="E49" s="1"/>
    </row>
    <row r="50" spans="2:50" outlineLevel="1" x14ac:dyDescent="0.25">
      <c r="B50" t="s">
        <v>1694</v>
      </c>
      <c r="C50" s="8" t="s">
        <v>4386</v>
      </c>
      <c r="D50">
        <f>COUNTIFS($F$4:$R$15,Division36[[#This Row],[Division / Department]])</f>
        <v>1</v>
      </c>
      <c r="E50" s="1"/>
    </row>
    <row r="51" spans="2:50" outlineLevel="1" x14ac:dyDescent="0.25">
      <c r="B51" t="s">
        <v>16</v>
      </c>
      <c r="C51" s="8" t="s">
        <v>4387</v>
      </c>
      <c r="D51">
        <f>COUNTIFS($F$4:$R$15,Division36[[#This Row],[Division / Department]])</f>
        <v>1</v>
      </c>
      <c r="E51" s="1"/>
    </row>
    <row r="52" spans="2:50" outlineLevel="1" x14ac:dyDescent="0.25">
      <c r="B52" t="s">
        <v>23</v>
      </c>
      <c r="C52" s="8" t="s">
        <v>4388</v>
      </c>
      <c r="D52">
        <f>COUNTIFS($F$4:$R$15,Division36[[#This Row],[Division / Department]])</f>
        <v>1</v>
      </c>
      <c r="E52" s="1"/>
    </row>
    <row r="53" spans="2:50" outlineLevel="1" x14ac:dyDescent="0.25">
      <c r="B53" t="s">
        <v>1817</v>
      </c>
      <c r="C53" s="8" t="s">
        <v>4389</v>
      </c>
      <c r="D53">
        <f>COUNTIFS($F$4:$R$15,Division36[[#This Row],[Division / Department]])</f>
        <v>1</v>
      </c>
      <c r="E53" s="1"/>
    </row>
    <row r="54" spans="2:50" outlineLevel="1" x14ac:dyDescent="0.25">
      <c r="B54" t="s">
        <v>4374</v>
      </c>
      <c r="C54" s="8" t="s">
        <v>4390</v>
      </c>
      <c r="D54">
        <f>COUNTIFS($F$4:$R$15,Division36[[#This Row],[Division / Department]])</f>
        <v>1</v>
      </c>
      <c r="E54" s="1"/>
    </row>
    <row r="55" spans="2:50" outlineLevel="1" x14ac:dyDescent="0.25">
      <c r="B55" t="s">
        <v>21</v>
      </c>
      <c r="C55" s="8" t="s">
        <v>4391</v>
      </c>
      <c r="D55">
        <f>COUNTIFS($F$4:$R$15,Division36[[#This Row],[Division / Department]])</f>
        <v>1</v>
      </c>
      <c r="E55" s="1"/>
    </row>
    <row r="56" spans="2:50" outlineLevel="1" x14ac:dyDescent="0.25">
      <c r="B56" t="s">
        <v>22</v>
      </c>
      <c r="C56" s="8" t="s">
        <v>4392</v>
      </c>
      <c r="D56">
        <f>COUNTIFS($F$4:$R$15,Division36[[#This Row],[Division / Department]])</f>
        <v>1</v>
      </c>
      <c r="E56" s="1"/>
    </row>
    <row r="57" spans="2:50" outlineLevel="1" collapsed="1" x14ac:dyDescent="0.25">
      <c r="B57" t="s">
        <v>1705</v>
      </c>
      <c r="C57" s="8" t="s">
        <v>4393</v>
      </c>
      <c r="D57">
        <f>COUNTIFS($F$4:$R$15,Division36[[#This Row],[Division / Department]])</f>
        <v>1</v>
      </c>
      <c r="E57" s="1"/>
    </row>
    <row r="58" spans="2:50" outlineLevel="1" x14ac:dyDescent="0.25">
      <c r="E58" s="1"/>
    </row>
    <row r="59" spans="2:50" outlineLevel="1" x14ac:dyDescent="0.25">
      <c r="E59" s="1"/>
    </row>
    <row r="60" spans="2:50" s="4" customFormat="1" ht="27.75" customHeight="1" x14ac:dyDescent="0.25">
      <c r="B60" s="3" t="s">
        <v>208</v>
      </c>
      <c r="E60" s="1"/>
    </row>
    <row r="62" spans="2:50" outlineLevel="1" x14ac:dyDescent="0.25">
      <c r="B62" s="12" t="s">
        <v>209</v>
      </c>
      <c r="C62" s="12" t="s">
        <v>76</v>
      </c>
      <c r="D62" s="12" t="s">
        <v>77</v>
      </c>
      <c r="E62" s="12"/>
      <c r="F62" s="12" t="s">
        <v>210</v>
      </c>
      <c r="G62" s="12" t="s">
        <v>211</v>
      </c>
      <c r="H62" s="12" t="s">
        <v>212</v>
      </c>
      <c r="I62" s="12" t="s">
        <v>213</v>
      </c>
      <c r="J62" s="12" t="s">
        <v>214</v>
      </c>
      <c r="K62" s="12" t="s">
        <v>215</v>
      </c>
      <c r="L62" s="13" t="s">
        <v>216</v>
      </c>
      <c r="AX62" s="51" t="s">
        <v>14</v>
      </c>
    </row>
    <row r="63" spans="2:50" outlineLevel="1" x14ac:dyDescent="0.25">
      <c r="B63" s="11">
        <v>103010</v>
      </c>
      <c r="C63" s="11" t="s">
        <v>134</v>
      </c>
      <c r="D63" s="11" t="s">
        <v>221</v>
      </c>
      <c r="E63" s="11"/>
      <c r="F63" s="11" t="s">
        <v>217</v>
      </c>
      <c r="G63" s="11" t="s">
        <v>218</v>
      </c>
      <c r="H63" s="11" t="s">
        <v>4395</v>
      </c>
      <c r="I63" s="11" t="s">
        <v>219</v>
      </c>
      <c r="J63" s="11" t="s">
        <v>89</v>
      </c>
      <c r="K63" s="11" t="s">
        <v>220</v>
      </c>
      <c r="L63" s="11"/>
      <c r="M63">
        <f>COUNTIFS($F$22:$Q$44,C63)</f>
        <v>1</v>
      </c>
      <c r="N63">
        <f>COUNTIFS($J$20:$J$36,C63)</f>
        <v>1</v>
      </c>
      <c r="AT63" t="str">
        <f>C63</f>
        <v>10301BD001</v>
      </c>
      <c r="AU63" t="str">
        <f>RIGHT(C63,5)</f>
        <v>BD001</v>
      </c>
      <c r="AX63" t="s">
        <v>1670</v>
      </c>
    </row>
    <row r="64" spans="2:50" outlineLevel="1" x14ac:dyDescent="0.25">
      <c r="B64" s="11">
        <v>103010</v>
      </c>
      <c r="C64" s="11" t="s">
        <v>1678</v>
      </c>
      <c r="D64" s="11" t="s">
        <v>1679</v>
      </c>
      <c r="E64" s="11"/>
      <c r="F64" s="11" t="s">
        <v>1680</v>
      </c>
      <c r="G64" s="11" t="s">
        <v>218</v>
      </c>
      <c r="H64" s="11" t="s">
        <v>4395</v>
      </c>
      <c r="I64" s="11" t="s">
        <v>219</v>
      </c>
      <c r="J64" s="11" t="s">
        <v>89</v>
      </c>
      <c r="K64" s="11" t="s">
        <v>220</v>
      </c>
      <c r="L64" s="11"/>
      <c r="M64">
        <f t="shared" ref="M64:M134" si="0">COUNTIFS($F$22:$Q$44,C64)</f>
        <v>0</v>
      </c>
      <c r="N64">
        <f t="shared" ref="N64" si="1">COUNTIFS($J$20:$J$36,C64)</f>
        <v>0</v>
      </c>
      <c r="AT64" t="str">
        <f t="shared" ref="AT64:AT136" si="2">C64</f>
        <v>10301BD002</v>
      </c>
      <c r="AU64" t="str">
        <f t="shared" ref="AU64:AU136" si="3">RIGHT(C64,5)</f>
        <v>BD002</v>
      </c>
      <c r="AX64" t="s">
        <v>1670</v>
      </c>
    </row>
    <row r="65" spans="2:50" outlineLevel="1" x14ac:dyDescent="0.25">
      <c r="B65" s="11">
        <v>103010</v>
      </c>
      <c r="C65" s="11" t="s">
        <v>189</v>
      </c>
      <c r="D65" s="11" t="s">
        <v>262</v>
      </c>
      <c r="E65" s="11"/>
      <c r="F65" s="11" t="s">
        <v>217</v>
      </c>
      <c r="G65" s="11" t="s">
        <v>218</v>
      </c>
      <c r="H65" s="11" t="s">
        <v>4395</v>
      </c>
      <c r="I65" s="11" t="s">
        <v>219</v>
      </c>
      <c r="J65" s="11" t="s">
        <v>89</v>
      </c>
      <c r="K65" s="11" t="s">
        <v>220</v>
      </c>
      <c r="L65" s="11"/>
      <c r="M65">
        <f t="shared" si="0"/>
        <v>1</v>
      </c>
      <c r="N65">
        <f>COUNTIFS($K$20:$K$59,C65)</f>
        <v>1</v>
      </c>
      <c r="AT65" t="str">
        <f t="shared" si="2"/>
        <v>10301PR001</v>
      </c>
      <c r="AU65" t="str">
        <f t="shared" si="3"/>
        <v>PR001</v>
      </c>
      <c r="AX65" t="s">
        <v>111</v>
      </c>
    </row>
    <row r="66" spans="2:50" outlineLevel="1" x14ac:dyDescent="0.25">
      <c r="B66" s="11">
        <v>103010</v>
      </c>
      <c r="C66" s="11" t="s">
        <v>192</v>
      </c>
      <c r="D66" s="11" t="s">
        <v>264</v>
      </c>
      <c r="E66" s="11"/>
      <c r="F66" s="11" t="s">
        <v>217</v>
      </c>
      <c r="G66" s="11" t="s">
        <v>218</v>
      </c>
      <c r="H66" s="11" t="s">
        <v>4395</v>
      </c>
      <c r="I66" s="11" t="s">
        <v>219</v>
      </c>
      <c r="J66" s="11" t="s">
        <v>89</v>
      </c>
      <c r="K66" s="11" t="s">
        <v>220</v>
      </c>
      <c r="L66" s="11"/>
      <c r="M66">
        <f t="shared" si="0"/>
        <v>1</v>
      </c>
      <c r="N66">
        <f>COUNTIFS($J$20:$J$36,C66)</f>
        <v>0</v>
      </c>
      <c r="AT66" t="str">
        <f t="shared" si="2"/>
        <v>10301PR002</v>
      </c>
      <c r="AU66" t="str">
        <f t="shared" si="3"/>
        <v>PR002</v>
      </c>
      <c r="AX66" t="s">
        <v>111</v>
      </c>
    </row>
    <row r="67" spans="2:50" outlineLevel="1" x14ac:dyDescent="0.25">
      <c r="B67" s="11">
        <v>103010</v>
      </c>
      <c r="C67" s="11" t="s">
        <v>176</v>
      </c>
      <c r="D67" s="11" t="s">
        <v>253</v>
      </c>
      <c r="E67" s="11"/>
      <c r="F67" s="11" t="s">
        <v>217</v>
      </c>
      <c r="G67" s="11" t="s">
        <v>218</v>
      </c>
      <c r="H67" s="11" t="s">
        <v>4395</v>
      </c>
      <c r="I67" s="11" t="s">
        <v>219</v>
      </c>
      <c r="J67" s="11" t="s">
        <v>89</v>
      </c>
      <c r="K67" s="11" t="s">
        <v>220</v>
      </c>
      <c r="L67" s="11"/>
      <c r="M67">
        <f t="shared" si="0"/>
        <v>1</v>
      </c>
      <c r="N67">
        <f>COUNTIFS($K$20:$K$59,C67)</f>
        <v>0</v>
      </c>
      <c r="AT67" t="str">
        <f t="shared" si="2"/>
        <v>10301IA001</v>
      </c>
      <c r="AU67" t="str">
        <f t="shared" si="3"/>
        <v>IA001</v>
      </c>
      <c r="AX67" t="s">
        <v>110</v>
      </c>
    </row>
    <row r="68" spans="2:50" outlineLevel="1" x14ac:dyDescent="0.25">
      <c r="B68" s="11">
        <v>103010</v>
      </c>
      <c r="C68" s="11" t="s">
        <v>159</v>
      </c>
      <c r="D68" s="11" t="s">
        <v>224</v>
      </c>
      <c r="E68" s="11"/>
      <c r="F68" s="11" t="s">
        <v>217</v>
      </c>
      <c r="G68" s="11" t="s">
        <v>218</v>
      </c>
      <c r="H68" s="11" t="s">
        <v>4395</v>
      </c>
      <c r="I68" s="11" t="s">
        <v>219</v>
      </c>
      <c r="J68" s="11" t="s">
        <v>89</v>
      </c>
      <c r="K68" s="11" t="s">
        <v>220</v>
      </c>
      <c r="L68" s="11"/>
      <c r="M68">
        <f t="shared" si="0"/>
        <v>1</v>
      </c>
      <c r="N68">
        <f>+COUNTIFS( $L$21:$L$40,C68)</f>
        <v>0</v>
      </c>
      <c r="AT68" t="str">
        <f t="shared" si="2"/>
        <v>10301CP001</v>
      </c>
      <c r="AU68" t="str">
        <f t="shared" si="3"/>
        <v>CP001</v>
      </c>
      <c r="AX68" t="s">
        <v>107</v>
      </c>
    </row>
    <row r="69" spans="2:50" outlineLevel="1" x14ac:dyDescent="0.25">
      <c r="B69" s="11">
        <v>103010</v>
      </c>
      <c r="C69" s="11" t="s">
        <v>135</v>
      </c>
      <c r="D69" s="11" t="s">
        <v>4396</v>
      </c>
      <c r="E69" s="11"/>
      <c r="F69" s="11" t="s">
        <v>217</v>
      </c>
      <c r="G69" s="11" t="s">
        <v>218</v>
      </c>
      <c r="H69" s="11" t="s">
        <v>4397</v>
      </c>
      <c r="I69" s="11" t="s">
        <v>219</v>
      </c>
      <c r="J69" s="11" t="s">
        <v>89</v>
      </c>
      <c r="K69" s="11" t="s">
        <v>220</v>
      </c>
      <c r="L69" s="11"/>
      <c r="M69">
        <f t="shared" si="0"/>
        <v>1</v>
      </c>
      <c r="N69">
        <f t="shared" ref="N69:N75" si="4">+COUNTIFS( $L$21:$L$40,C69)</f>
        <v>0</v>
      </c>
      <c r="AT69" t="str">
        <f t="shared" si="2"/>
        <v>10301CL001</v>
      </c>
      <c r="AU69" t="str">
        <f t="shared" si="3"/>
        <v>CL001</v>
      </c>
      <c r="AX69" t="s">
        <v>4371</v>
      </c>
    </row>
    <row r="70" spans="2:50" outlineLevel="1" x14ac:dyDescent="0.25">
      <c r="B70" s="11">
        <v>103010</v>
      </c>
      <c r="C70" s="11" t="s">
        <v>144</v>
      </c>
      <c r="D70" s="11" t="s">
        <v>225</v>
      </c>
      <c r="E70" s="11"/>
      <c r="F70" s="11" t="s">
        <v>217</v>
      </c>
      <c r="G70" s="11" t="s">
        <v>218</v>
      </c>
      <c r="H70" s="11" t="s">
        <v>4397</v>
      </c>
      <c r="I70" s="11" t="s">
        <v>219</v>
      </c>
      <c r="J70" s="11" t="s">
        <v>89</v>
      </c>
      <c r="K70" s="11" t="s">
        <v>220</v>
      </c>
      <c r="L70" s="11"/>
      <c r="M70">
        <f t="shared" si="0"/>
        <v>1</v>
      </c>
      <c r="N70">
        <f t="shared" si="4"/>
        <v>0</v>
      </c>
      <c r="AT70" t="str">
        <f t="shared" si="2"/>
        <v>10301CS001</v>
      </c>
      <c r="AU70" t="str">
        <f t="shared" si="3"/>
        <v>CS001</v>
      </c>
      <c r="AX70" t="s">
        <v>4373</v>
      </c>
    </row>
    <row r="71" spans="2:50" outlineLevel="1" x14ac:dyDescent="0.25">
      <c r="B71" s="11">
        <v>103010</v>
      </c>
      <c r="C71" s="11" t="s">
        <v>150</v>
      </c>
      <c r="D71" s="11" t="s">
        <v>258</v>
      </c>
      <c r="E71" s="11"/>
      <c r="F71" s="11" t="s">
        <v>217</v>
      </c>
      <c r="G71" s="11" t="s">
        <v>218</v>
      </c>
      <c r="H71" s="11" t="s">
        <v>4397</v>
      </c>
      <c r="I71" s="11" t="s">
        <v>219</v>
      </c>
      <c r="J71" s="11" t="s">
        <v>89</v>
      </c>
      <c r="K71" s="11" t="s">
        <v>220</v>
      </c>
      <c r="L71" s="11"/>
      <c r="M71">
        <f t="shared" si="0"/>
        <v>1</v>
      </c>
      <c r="N71">
        <f t="shared" si="4"/>
        <v>0</v>
      </c>
      <c r="AT71" t="str">
        <f t="shared" si="2"/>
        <v>10301MS005</v>
      </c>
      <c r="AU71" t="str">
        <f t="shared" si="3"/>
        <v>MS005</v>
      </c>
      <c r="AX71" t="s">
        <v>4375</v>
      </c>
    </row>
    <row r="72" spans="2:50" outlineLevel="1" x14ac:dyDescent="0.25">
      <c r="B72" s="11">
        <v>103010</v>
      </c>
      <c r="C72" s="11" t="s">
        <v>174</v>
      </c>
      <c r="D72" s="11" t="s">
        <v>261</v>
      </c>
      <c r="E72" s="11"/>
      <c r="F72" s="11" t="s">
        <v>217</v>
      </c>
      <c r="G72" s="11" t="s">
        <v>218</v>
      </c>
      <c r="H72" s="11" t="s">
        <v>4397</v>
      </c>
      <c r="I72" s="11" t="s">
        <v>219</v>
      </c>
      <c r="J72" s="11" t="s">
        <v>89</v>
      </c>
      <c r="K72" s="11" t="s">
        <v>220</v>
      </c>
      <c r="L72" s="11"/>
      <c r="M72">
        <f t="shared" si="0"/>
        <v>1</v>
      </c>
      <c r="N72">
        <f t="shared" si="4"/>
        <v>0</v>
      </c>
      <c r="AT72" t="str">
        <f t="shared" si="2"/>
        <v>10301MS008</v>
      </c>
      <c r="AU72" t="str">
        <f t="shared" si="3"/>
        <v>MS008</v>
      </c>
      <c r="AX72" t="s">
        <v>4375</v>
      </c>
    </row>
    <row r="73" spans="2:50" outlineLevel="1" x14ac:dyDescent="0.25">
      <c r="B73" s="11">
        <v>103010</v>
      </c>
      <c r="C73" s="11" t="s">
        <v>160</v>
      </c>
      <c r="D73" s="11" t="s">
        <v>226</v>
      </c>
      <c r="E73" s="11"/>
      <c r="F73" s="11" t="s">
        <v>217</v>
      </c>
      <c r="G73" s="11" t="s">
        <v>218</v>
      </c>
      <c r="H73" s="11" t="s">
        <v>227</v>
      </c>
      <c r="I73" s="11" t="s">
        <v>219</v>
      </c>
      <c r="J73" s="11" t="s">
        <v>89</v>
      </c>
      <c r="K73" s="11" t="s">
        <v>220</v>
      </c>
      <c r="L73" s="11"/>
      <c r="M73">
        <f t="shared" si="0"/>
        <v>1</v>
      </c>
      <c r="N73">
        <f t="shared" si="4"/>
        <v>1</v>
      </c>
      <c r="AT73" t="str">
        <f t="shared" si="2"/>
        <v>10301FA001</v>
      </c>
      <c r="AU73" t="str">
        <f t="shared" si="3"/>
        <v>FA001</v>
      </c>
      <c r="AX73" t="s">
        <v>104</v>
      </c>
    </row>
    <row r="74" spans="2:50" outlineLevel="1" x14ac:dyDescent="0.25">
      <c r="B74" s="11">
        <v>103010</v>
      </c>
      <c r="C74" s="11" t="s">
        <v>136</v>
      </c>
      <c r="D74" s="11" t="s">
        <v>228</v>
      </c>
      <c r="E74" s="11"/>
      <c r="F74" s="11" t="s">
        <v>217</v>
      </c>
      <c r="G74" s="11" t="s">
        <v>218</v>
      </c>
      <c r="H74" s="11" t="s">
        <v>227</v>
      </c>
      <c r="I74" s="11" t="s">
        <v>219</v>
      </c>
      <c r="J74" s="11" t="s">
        <v>89</v>
      </c>
      <c r="K74" s="11" t="s">
        <v>220</v>
      </c>
      <c r="L74" s="11"/>
      <c r="M74">
        <f t="shared" si="0"/>
        <v>1</v>
      </c>
      <c r="N74">
        <f t="shared" si="4"/>
        <v>1</v>
      </c>
      <c r="AT74" t="str">
        <f t="shared" si="2"/>
        <v>10301FA002</v>
      </c>
      <c r="AU74" t="str">
        <f t="shared" si="3"/>
        <v>FA002</v>
      </c>
      <c r="AX74" t="s">
        <v>109</v>
      </c>
    </row>
    <row r="75" spans="2:50" outlineLevel="1" x14ac:dyDescent="0.25">
      <c r="B75" s="11">
        <v>103010</v>
      </c>
      <c r="C75" s="11" t="s">
        <v>204</v>
      </c>
      <c r="D75" s="11" t="s">
        <v>229</v>
      </c>
      <c r="E75" s="11"/>
      <c r="F75" s="11" t="s">
        <v>217</v>
      </c>
      <c r="G75" s="11" t="s">
        <v>218</v>
      </c>
      <c r="H75" s="11" t="s">
        <v>227</v>
      </c>
      <c r="I75" s="11" t="s">
        <v>219</v>
      </c>
      <c r="J75" s="11" t="s">
        <v>89</v>
      </c>
      <c r="K75" s="11" t="s">
        <v>220</v>
      </c>
      <c r="L75" s="11"/>
      <c r="M75">
        <f t="shared" si="0"/>
        <v>1</v>
      </c>
      <c r="N75">
        <f t="shared" si="4"/>
        <v>1</v>
      </c>
      <c r="AT75" t="str">
        <f t="shared" si="2"/>
        <v>10301FA003</v>
      </c>
      <c r="AU75" t="str">
        <f t="shared" si="3"/>
        <v>FA003</v>
      </c>
      <c r="AX75" t="s">
        <v>117</v>
      </c>
    </row>
    <row r="76" spans="2:50" outlineLevel="1" x14ac:dyDescent="0.25">
      <c r="B76" s="11">
        <v>103010</v>
      </c>
      <c r="C76" s="11" t="s">
        <v>182</v>
      </c>
      <c r="D76" s="11" t="s">
        <v>230</v>
      </c>
      <c r="E76" s="11"/>
      <c r="F76" s="11" t="s">
        <v>217</v>
      </c>
      <c r="G76" s="11" t="s">
        <v>218</v>
      </c>
      <c r="H76" s="11" t="s">
        <v>227</v>
      </c>
      <c r="I76" s="11" t="s">
        <v>219</v>
      </c>
      <c r="J76" s="11" t="s">
        <v>89</v>
      </c>
      <c r="K76" s="11" t="s">
        <v>220</v>
      </c>
      <c r="L76" s="11"/>
      <c r="M76">
        <f t="shared" si="0"/>
        <v>1</v>
      </c>
      <c r="N76">
        <f t="shared" ref="N76:N85" si="5">COUNTIFS($H$20:$H$59,C76)</f>
        <v>0</v>
      </c>
      <c r="AT76" t="str">
        <f t="shared" si="2"/>
        <v>10301FA004</v>
      </c>
      <c r="AU76" t="str">
        <f t="shared" si="3"/>
        <v>FA004</v>
      </c>
      <c r="AX76" t="s">
        <v>112</v>
      </c>
    </row>
    <row r="77" spans="2:50" outlineLevel="1" x14ac:dyDescent="0.25">
      <c r="B77" s="11">
        <v>103010</v>
      </c>
      <c r="C77" s="11" t="s">
        <v>186</v>
      </c>
      <c r="D77" s="11" t="s">
        <v>51</v>
      </c>
      <c r="E77" s="11"/>
      <c r="F77" s="11" t="s">
        <v>217</v>
      </c>
      <c r="G77" s="11" t="s">
        <v>218</v>
      </c>
      <c r="H77" s="11" t="s">
        <v>227</v>
      </c>
      <c r="I77" s="11" t="s">
        <v>219</v>
      </c>
      <c r="J77" s="11" t="s">
        <v>89</v>
      </c>
      <c r="K77" s="11" t="s">
        <v>220</v>
      </c>
      <c r="L77" s="11"/>
      <c r="M77">
        <f t="shared" si="0"/>
        <v>1</v>
      </c>
      <c r="N77">
        <f t="shared" si="5"/>
        <v>0</v>
      </c>
      <c r="AT77" t="str">
        <f t="shared" si="2"/>
        <v>10301FA005</v>
      </c>
      <c r="AU77" t="str">
        <f t="shared" si="3"/>
        <v>FA005</v>
      </c>
    </row>
    <row r="78" spans="2:50" outlineLevel="1" x14ac:dyDescent="0.25">
      <c r="B78" s="11">
        <v>103010</v>
      </c>
      <c r="C78" s="11" t="s">
        <v>166</v>
      </c>
      <c r="D78" s="11" t="s">
        <v>231</v>
      </c>
      <c r="E78" s="11"/>
      <c r="F78" s="11" t="s">
        <v>217</v>
      </c>
      <c r="G78" s="11" t="s">
        <v>218</v>
      </c>
      <c r="H78" s="11" t="s">
        <v>227</v>
      </c>
      <c r="I78" s="11" t="s">
        <v>219</v>
      </c>
      <c r="J78" s="11" t="s">
        <v>89</v>
      </c>
      <c r="K78" s="11" t="s">
        <v>220</v>
      </c>
      <c r="L78" s="11"/>
      <c r="M78">
        <f t="shared" si="0"/>
        <v>1</v>
      </c>
      <c r="N78">
        <f t="shared" si="5"/>
        <v>0</v>
      </c>
      <c r="AT78" t="str">
        <f t="shared" si="2"/>
        <v>10301FA006</v>
      </c>
      <c r="AU78" t="str">
        <f t="shared" si="3"/>
        <v>FA006</v>
      </c>
      <c r="AX78" t="s">
        <v>104</v>
      </c>
    </row>
    <row r="79" spans="2:50" outlineLevel="1" x14ac:dyDescent="0.25">
      <c r="B79" s="11">
        <v>103010</v>
      </c>
      <c r="C79" s="11" t="s">
        <v>197</v>
      </c>
      <c r="D79" s="11" t="s">
        <v>232</v>
      </c>
      <c r="E79" s="11"/>
      <c r="F79" s="11" t="s">
        <v>233</v>
      </c>
      <c r="G79" s="11" t="s">
        <v>218</v>
      </c>
      <c r="H79" s="11" t="s">
        <v>227</v>
      </c>
      <c r="I79" s="11" t="s">
        <v>219</v>
      </c>
      <c r="J79" s="11" t="s">
        <v>89</v>
      </c>
      <c r="K79" s="11" t="s">
        <v>220</v>
      </c>
      <c r="L79" s="11"/>
      <c r="M79">
        <f t="shared" si="0"/>
        <v>1</v>
      </c>
      <c r="N79">
        <f t="shared" si="5"/>
        <v>0</v>
      </c>
      <c r="AT79" t="str">
        <f t="shared" si="2"/>
        <v>10301FA007</v>
      </c>
      <c r="AU79" t="str">
        <f t="shared" si="3"/>
        <v>FA007</v>
      </c>
      <c r="AX79" t="s">
        <v>115</v>
      </c>
    </row>
    <row r="80" spans="2:50" outlineLevel="1" x14ac:dyDescent="0.25">
      <c r="B80" s="11">
        <v>103010</v>
      </c>
      <c r="C80" s="11" t="s">
        <v>1682</v>
      </c>
      <c r="D80" s="11" t="s">
        <v>1683</v>
      </c>
      <c r="E80" s="11"/>
      <c r="F80" s="11" t="s">
        <v>1684</v>
      </c>
      <c r="G80" s="11" t="s">
        <v>218</v>
      </c>
      <c r="H80" s="11" t="s">
        <v>227</v>
      </c>
      <c r="I80" s="11" t="s">
        <v>219</v>
      </c>
      <c r="J80" s="11" t="s">
        <v>89</v>
      </c>
      <c r="K80" s="11" t="s">
        <v>220</v>
      </c>
      <c r="L80" s="11"/>
      <c r="M80">
        <f t="shared" si="0"/>
        <v>0</v>
      </c>
      <c r="N80">
        <f t="shared" si="5"/>
        <v>0</v>
      </c>
      <c r="AT80" t="str">
        <f t="shared" si="2"/>
        <v>10301FA008</v>
      </c>
      <c r="AU80" t="str">
        <f t="shared" si="3"/>
        <v>FA008</v>
      </c>
      <c r="AX80" t="s">
        <v>109</v>
      </c>
    </row>
    <row r="81" spans="2:50" outlineLevel="1" x14ac:dyDescent="0.25">
      <c r="B81" s="11">
        <v>103010</v>
      </c>
      <c r="C81" s="11" t="s">
        <v>234</v>
      </c>
      <c r="D81" s="11" t="s">
        <v>235</v>
      </c>
      <c r="E81" s="11"/>
      <c r="F81" s="11" t="s">
        <v>217</v>
      </c>
      <c r="G81" s="11" t="s">
        <v>218</v>
      </c>
      <c r="H81" s="11" t="s">
        <v>227</v>
      </c>
      <c r="I81" s="11" t="s">
        <v>219</v>
      </c>
      <c r="J81" s="11" t="s">
        <v>89</v>
      </c>
      <c r="K81" s="11" t="s">
        <v>220</v>
      </c>
      <c r="L81" s="15" t="s">
        <v>236</v>
      </c>
      <c r="M81">
        <f t="shared" si="0"/>
        <v>0</v>
      </c>
      <c r="N81">
        <f t="shared" si="5"/>
        <v>0</v>
      </c>
      <c r="AT81" t="str">
        <f t="shared" si="2"/>
        <v>10301FA999</v>
      </c>
      <c r="AU81" t="str">
        <f t="shared" si="3"/>
        <v>FA999</v>
      </c>
    </row>
    <row r="82" spans="2:50" outlineLevel="1" x14ac:dyDescent="0.25">
      <c r="B82" s="11">
        <v>103010</v>
      </c>
      <c r="C82" s="11" t="s">
        <v>132</v>
      </c>
      <c r="D82" s="11" t="s">
        <v>237</v>
      </c>
      <c r="E82" s="11"/>
      <c r="F82" s="11" t="s">
        <v>217</v>
      </c>
      <c r="G82" s="11" t="s">
        <v>218</v>
      </c>
      <c r="H82" s="11" t="s">
        <v>1665</v>
      </c>
      <c r="I82" s="11" t="s">
        <v>219</v>
      </c>
      <c r="J82" s="11" t="s">
        <v>89</v>
      </c>
      <c r="K82" s="11" t="s">
        <v>220</v>
      </c>
      <c r="L82" s="11"/>
      <c r="M82">
        <f t="shared" si="0"/>
        <v>1</v>
      </c>
      <c r="N82">
        <f t="shared" si="5"/>
        <v>1</v>
      </c>
      <c r="AT82" t="str">
        <f t="shared" si="2"/>
        <v>10301GA001</v>
      </c>
      <c r="AU82" t="str">
        <f t="shared" si="3"/>
        <v>GA001</v>
      </c>
      <c r="AX82" t="s">
        <v>98</v>
      </c>
    </row>
    <row r="83" spans="2:50" outlineLevel="1" x14ac:dyDescent="0.25">
      <c r="B83" s="11">
        <v>103010</v>
      </c>
      <c r="C83" s="11" t="s">
        <v>142</v>
      </c>
      <c r="D83" s="11" t="s">
        <v>238</v>
      </c>
      <c r="E83" s="11"/>
      <c r="F83" s="11" t="s">
        <v>217</v>
      </c>
      <c r="G83" s="11" t="s">
        <v>218</v>
      </c>
      <c r="H83" s="11" t="s">
        <v>1665</v>
      </c>
      <c r="I83" s="11" t="s">
        <v>219</v>
      </c>
      <c r="J83" s="11" t="s">
        <v>89</v>
      </c>
      <c r="K83" s="11" t="s">
        <v>220</v>
      </c>
      <c r="L83" s="11"/>
      <c r="M83">
        <f t="shared" si="0"/>
        <v>1</v>
      </c>
      <c r="N83">
        <f t="shared" si="5"/>
        <v>1</v>
      </c>
      <c r="AT83" t="str">
        <f t="shared" si="2"/>
        <v>10301GA002</v>
      </c>
      <c r="AU83" t="str">
        <f t="shared" si="3"/>
        <v>GA002</v>
      </c>
      <c r="AX83" t="s">
        <v>98</v>
      </c>
    </row>
    <row r="84" spans="2:50" outlineLevel="1" x14ac:dyDescent="0.25">
      <c r="B84" s="11">
        <v>103010</v>
      </c>
      <c r="C84" s="11" t="s">
        <v>148</v>
      </c>
      <c r="D84" s="11" t="s">
        <v>239</v>
      </c>
      <c r="E84" s="11"/>
      <c r="F84" s="11" t="s">
        <v>217</v>
      </c>
      <c r="G84" s="11" t="s">
        <v>218</v>
      </c>
      <c r="H84" s="11" t="s">
        <v>1665</v>
      </c>
      <c r="I84" s="11" t="s">
        <v>219</v>
      </c>
      <c r="J84" s="11" t="s">
        <v>89</v>
      </c>
      <c r="K84" s="11" t="s">
        <v>220</v>
      </c>
      <c r="L84" s="11"/>
      <c r="M84">
        <f t="shared" si="0"/>
        <v>1</v>
      </c>
      <c r="N84">
        <f t="shared" si="5"/>
        <v>1</v>
      </c>
      <c r="AT84" t="str">
        <f t="shared" si="2"/>
        <v>10301GA003</v>
      </c>
      <c r="AU84" t="str">
        <f t="shared" si="3"/>
        <v>GA003</v>
      </c>
      <c r="AX84" t="s">
        <v>98</v>
      </c>
    </row>
    <row r="85" spans="2:50" outlineLevel="1" x14ac:dyDescent="0.25">
      <c r="B85" s="11">
        <v>103010</v>
      </c>
      <c r="C85" s="11" t="s">
        <v>153</v>
      </c>
      <c r="D85" s="11" t="s">
        <v>240</v>
      </c>
      <c r="E85" s="11"/>
      <c r="F85" s="11" t="s">
        <v>217</v>
      </c>
      <c r="G85" s="11" t="s">
        <v>218</v>
      </c>
      <c r="H85" s="11" t="s">
        <v>1665</v>
      </c>
      <c r="I85" s="11" t="s">
        <v>219</v>
      </c>
      <c r="J85" s="11" t="s">
        <v>89</v>
      </c>
      <c r="K85" s="11" t="s">
        <v>220</v>
      </c>
      <c r="L85" s="11"/>
      <c r="M85">
        <f t="shared" si="0"/>
        <v>1</v>
      </c>
      <c r="N85">
        <f t="shared" si="5"/>
        <v>1</v>
      </c>
      <c r="AT85" t="str">
        <f t="shared" si="2"/>
        <v>10301GA004</v>
      </c>
      <c r="AU85" t="str">
        <f t="shared" si="3"/>
        <v>GA004</v>
      </c>
      <c r="AX85" t="s">
        <v>98</v>
      </c>
    </row>
    <row r="86" spans="2:50" outlineLevel="1" x14ac:dyDescent="0.25">
      <c r="B86" s="11">
        <v>103010</v>
      </c>
      <c r="C86" s="11" t="s">
        <v>158</v>
      </c>
      <c r="D86" s="11" t="s">
        <v>241</v>
      </c>
      <c r="E86" s="11"/>
      <c r="F86" s="11" t="s">
        <v>217</v>
      </c>
      <c r="G86" s="11" t="s">
        <v>218</v>
      </c>
      <c r="H86" s="11" t="s">
        <v>1665</v>
      </c>
      <c r="I86" s="11" t="s">
        <v>219</v>
      </c>
      <c r="J86" s="11" t="s">
        <v>89</v>
      </c>
      <c r="K86" s="11" t="s">
        <v>220</v>
      </c>
      <c r="L86" s="11"/>
      <c r="M86">
        <f t="shared" si="0"/>
        <v>1</v>
      </c>
      <c r="N86">
        <f t="shared" ref="N86:N93" si="6">COUNTIFS($G$20:$G$59,C86)</f>
        <v>0</v>
      </c>
      <c r="AT86" t="str">
        <f t="shared" si="2"/>
        <v>10301GA005</v>
      </c>
      <c r="AU86" t="str">
        <f t="shared" si="3"/>
        <v>GA005</v>
      </c>
      <c r="AX86" t="s">
        <v>98</v>
      </c>
    </row>
    <row r="87" spans="2:50" outlineLevel="1" x14ac:dyDescent="0.25">
      <c r="B87" s="11">
        <v>103010</v>
      </c>
      <c r="C87" s="11" t="s">
        <v>165</v>
      </c>
      <c r="D87" s="11" t="s">
        <v>242</v>
      </c>
      <c r="E87" s="11"/>
      <c r="F87" s="11" t="s">
        <v>217</v>
      </c>
      <c r="G87" s="11" t="s">
        <v>218</v>
      </c>
      <c r="H87" s="11" t="s">
        <v>1665</v>
      </c>
      <c r="I87" s="11" t="s">
        <v>219</v>
      </c>
      <c r="J87" s="11" t="s">
        <v>89</v>
      </c>
      <c r="K87" s="11" t="s">
        <v>220</v>
      </c>
      <c r="L87" s="11"/>
      <c r="M87">
        <f t="shared" si="0"/>
        <v>1</v>
      </c>
      <c r="N87">
        <f t="shared" si="6"/>
        <v>0</v>
      </c>
      <c r="AT87" t="str">
        <f t="shared" si="2"/>
        <v>10301GA008</v>
      </c>
      <c r="AU87" t="str">
        <f t="shared" si="3"/>
        <v>GA008</v>
      </c>
      <c r="AX87" t="s">
        <v>98</v>
      </c>
    </row>
    <row r="88" spans="2:50" outlineLevel="1" x14ac:dyDescent="0.25">
      <c r="B88" s="11">
        <v>103010</v>
      </c>
      <c r="C88" s="11" t="s">
        <v>243</v>
      </c>
      <c r="D88" s="11" t="s">
        <v>1685</v>
      </c>
      <c r="E88" s="11"/>
      <c r="F88" s="11" t="s">
        <v>1684</v>
      </c>
      <c r="G88" s="11" t="s">
        <v>218</v>
      </c>
      <c r="H88" s="11" t="s">
        <v>124</v>
      </c>
      <c r="I88" s="11"/>
      <c r="J88" s="11"/>
      <c r="K88" s="11"/>
      <c r="L88" s="11"/>
      <c r="M88">
        <f t="shared" si="0"/>
        <v>0</v>
      </c>
      <c r="N88">
        <f t="shared" si="6"/>
        <v>0</v>
      </c>
      <c r="AT88" t="str">
        <f t="shared" si="2"/>
        <v>10301GA009</v>
      </c>
      <c r="AU88" t="str">
        <f t="shared" si="3"/>
        <v>GA009</v>
      </c>
      <c r="AX88" t="s">
        <v>98</v>
      </c>
    </row>
    <row r="89" spans="2:50" outlineLevel="1" x14ac:dyDescent="0.25">
      <c r="B89" s="11">
        <v>103010</v>
      </c>
      <c r="C89" s="11" t="s">
        <v>168</v>
      </c>
      <c r="D89" s="11" t="s">
        <v>256</v>
      </c>
      <c r="E89" s="11"/>
      <c r="F89" s="11" t="s">
        <v>217</v>
      </c>
      <c r="G89" s="11" t="s">
        <v>218</v>
      </c>
      <c r="H89" s="11" t="s">
        <v>124</v>
      </c>
      <c r="I89" s="11" t="s">
        <v>219</v>
      </c>
      <c r="J89" s="11" t="s">
        <v>89</v>
      </c>
      <c r="K89" s="11" t="s">
        <v>220</v>
      </c>
      <c r="L89" s="11"/>
      <c r="M89">
        <f t="shared" si="0"/>
        <v>1</v>
      </c>
      <c r="N89">
        <f t="shared" si="6"/>
        <v>0</v>
      </c>
      <c r="AT89" t="str">
        <f t="shared" si="2"/>
        <v>10301MS001</v>
      </c>
      <c r="AU89" t="str">
        <f t="shared" si="3"/>
        <v>MS001</v>
      </c>
      <c r="AX89" t="s">
        <v>98</v>
      </c>
    </row>
    <row r="90" spans="2:50" outlineLevel="1" x14ac:dyDescent="0.25">
      <c r="B90" s="11">
        <v>103010</v>
      </c>
      <c r="C90" s="11" t="s">
        <v>131</v>
      </c>
      <c r="D90" s="11" t="s">
        <v>244</v>
      </c>
      <c r="E90" s="11"/>
      <c r="F90" s="11" t="s">
        <v>217</v>
      </c>
      <c r="G90" s="11" t="s">
        <v>218</v>
      </c>
      <c r="H90" s="11" t="s">
        <v>1665</v>
      </c>
      <c r="I90" s="11" t="s">
        <v>219</v>
      </c>
      <c r="J90" s="11" t="s">
        <v>89</v>
      </c>
      <c r="K90" s="11" t="s">
        <v>220</v>
      </c>
      <c r="L90" s="11"/>
      <c r="M90">
        <f t="shared" si="0"/>
        <v>1</v>
      </c>
      <c r="N90">
        <f t="shared" si="6"/>
        <v>1</v>
      </c>
      <c r="AT90" t="str">
        <f t="shared" si="2"/>
        <v>10301HR001</v>
      </c>
      <c r="AU90" t="str">
        <f t="shared" si="3"/>
        <v>HR001</v>
      </c>
      <c r="AX90" t="s">
        <v>97</v>
      </c>
    </row>
    <row r="91" spans="2:50" outlineLevel="1" x14ac:dyDescent="0.25">
      <c r="B91" s="11">
        <v>103010</v>
      </c>
      <c r="C91" s="11" t="s">
        <v>141</v>
      </c>
      <c r="D91" s="11" t="s">
        <v>245</v>
      </c>
      <c r="E91" s="11"/>
      <c r="F91" s="11" t="s">
        <v>217</v>
      </c>
      <c r="G91" s="11" t="s">
        <v>218</v>
      </c>
      <c r="H91" s="11" t="s">
        <v>1665</v>
      </c>
      <c r="I91" s="11" t="s">
        <v>219</v>
      </c>
      <c r="J91" s="11" t="s">
        <v>89</v>
      </c>
      <c r="K91" s="11" t="s">
        <v>220</v>
      </c>
      <c r="L91" s="11"/>
      <c r="M91">
        <f t="shared" si="0"/>
        <v>1</v>
      </c>
      <c r="N91">
        <f t="shared" si="6"/>
        <v>1</v>
      </c>
      <c r="AT91" t="str">
        <f t="shared" si="2"/>
        <v>10301HR002</v>
      </c>
      <c r="AU91" t="str">
        <f t="shared" si="3"/>
        <v>HR002</v>
      </c>
      <c r="AX91" t="s">
        <v>97</v>
      </c>
    </row>
    <row r="92" spans="2:50" outlineLevel="1" x14ac:dyDescent="0.25">
      <c r="B92" s="11">
        <v>103010</v>
      </c>
      <c r="C92" s="11" t="s">
        <v>147</v>
      </c>
      <c r="D92" s="11" t="s">
        <v>246</v>
      </c>
      <c r="E92" s="11"/>
      <c r="F92" s="11" t="s">
        <v>217</v>
      </c>
      <c r="G92" s="11" t="s">
        <v>218</v>
      </c>
      <c r="H92" s="11" t="s">
        <v>1665</v>
      </c>
      <c r="I92" s="11" t="s">
        <v>219</v>
      </c>
      <c r="J92" s="11" t="s">
        <v>89</v>
      </c>
      <c r="K92" s="11" t="s">
        <v>220</v>
      </c>
      <c r="L92" s="11"/>
      <c r="M92">
        <f t="shared" si="0"/>
        <v>1</v>
      </c>
      <c r="N92">
        <f t="shared" si="6"/>
        <v>1</v>
      </c>
      <c r="AT92" t="str">
        <f t="shared" si="2"/>
        <v>10301HR003</v>
      </c>
      <c r="AU92" t="str">
        <f t="shared" si="3"/>
        <v>HR003</v>
      </c>
      <c r="AX92" t="s">
        <v>97</v>
      </c>
    </row>
    <row r="93" spans="2:50" outlineLevel="1" x14ac:dyDescent="0.25">
      <c r="B93" s="11">
        <v>103010</v>
      </c>
      <c r="C93" s="11" t="s">
        <v>152</v>
      </c>
      <c r="D93" s="11" t="s">
        <v>247</v>
      </c>
      <c r="E93" s="11"/>
      <c r="F93" s="11" t="s">
        <v>217</v>
      </c>
      <c r="G93" s="11" t="s">
        <v>218</v>
      </c>
      <c r="H93" s="11" t="s">
        <v>1665</v>
      </c>
      <c r="I93" s="11" t="s">
        <v>219</v>
      </c>
      <c r="J93" s="11" t="s">
        <v>89</v>
      </c>
      <c r="K93" s="11" t="s">
        <v>220</v>
      </c>
      <c r="L93" s="11"/>
      <c r="M93">
        <f t="shared" si="0"/>
        <v>1</v>
      </c>
      <c r="N93">
        <f t="shared" si="6"/>
        <v>1</v>
      </c>
      <c r="AT93" t="str">
        <f t="shared" si="2"/>
        <v>10301HR004</v>
      </c>
      <c r="AU93" t="str">
        <f t="shared" si="3"/>
        <v>HR004</v>
      </c>
      <c r="AX93" t="s">
        <v>97</v>
      </c>
    </row>
    <row r="94" spans="2:50" outlineLevel="1" x14ac:dyDescent="0.25">
      <c r="B94" s="11">
        <v>103010</v>
      </c>
      <c r="C94" s="11" t="s">
        <v>157</v>
      </c>
      <c r="D94" s="11" t="s">
        <v>248</v>
      </c>
      <c r="E94" s="11"/>
      <c r="F94" s="11" t="s">
        <v>217</v>
      </c>
      <c r="G94" s="11" t="s">
        <v>218</v>
      </c>
      <c r="H94" s="11" t="s">
        <v>1665</v>
      </c>
      <c r="I94" s="11" t="s">
        <v>219</v>
      </c>
      <c r="J94" s="11" t="s">
        <v>89</v>
      </c>
      <c r="K94" s="11" t="s">
        <v>220</v>
      </c>
      <c r="L94" s="11"/>
      <c r="M94">
        <f t="shared" si="0"/>
        <v>1</v>
      </c>
      <c r="N94">
        <f>COUNTIFS($J$20:$J$36,C94)</f>
        <v>0</v>
      </c>
      <c r="AT94" t="str">
        <f t="shared" si="2"/>
        <v>10301HR005</v>
      </c>
      <c r="AU94" t="str">
        <f t="shared" si="3"/>
        <v>HR005</v>
      </c>
      <c r="AX94" t="s">
        <v>97</v>
      </c>
    </row>
    <row r="95" spans="2:50" outlineLevel="1" x14ac:dyDescent="0.25">
      <c r="B95" s="11">
        <v>103010</v>
      </c>
      <c r="C95" s="11" t="s">
        <v>164</v>
      </c>
      <c r="D95" s="11" t="s">
        <v>249</v>
      </c>
      <c r="E95" s="11"/>
      <c r="F95" s="11" t="s">
        <v>217</v>
      </c>
      <c r="G95" s="11" t="s">
        <v>218</v>
      </c>
      <c r="H95" s="11" t="s">
        <v>1665</v>
      </c>
      <c r="I95" s="11" t="s">
        <v>219</v>
      </c>
      <c r="J95" s="11" t="s">
        <v>89</v>
      </c>
      <c r="K95" s="11" t="s">
        <v>220</v>
      </c>
      <c r="L95" s="11"/>
      <c r="M95">
        <f t="shared" si="0"/>
        <v>1</v>
      </c>
      <c r="N95">
        <f>COUNTIFS($K$20:$K$59,C95)</f>
        <v>0</v>
      </c>
      <c r="AT95" t="str">
        <f t="shared" si="2"/>
        <v>10301HR007</v>
      </c>
      <c r="AU95" t="str">
        <f t="shared" si="3"/>
        <v>HR007</v>
      </c>
      <c r="AX95" t="s">
        <v>97</v>
      </c>
    </row>
    <row r="96" spans="2:50" outlineLevel="1" x14ac:dyDescent="0.25">
      <c r="B96" s="11">
        <v>103010</v>
      </c>
      <c r="C96" s="11" t="s">
        <v>191</v>
      </c>
      <c r="D96" s="11" t="s">
        <v>250</v>
      </c>
      <c r="E96" s="11"/>
      <c r="F96" s="11" t="s">
        <v>217</v>
      </c>
      <c r="G96" s="11" t="s">
        <v>218</v>
      </c>
      <c r="H96" s="11" t="s">
        <v>1707</v>
      </c>
      <c r="I96" s="11" t="s">
        <v>219</v>
      </c>
      <c r="J96" s="11" t="s">
        <v>89</v>
      </c>
      <c r="K96" s="11" t="s">
        <v>220</v>
      </c>
      <c r="L96" s="11"/>
      <c r="M96">
        <f t="shared" si="0"/>
        <v>1</v>
      </c>
      <c r="N96">
        <f>COUNTIFS($J$20:$J$36,C96)</f>
        <v>1</v>
      </c>
      <c r="AT96" t="str">
        <f t="shared" si="2"/>
        <v>10301HS001</v>
      </c>
      <c r="AU96" t="str">
        <f t="shared" si="3"/>
        <v>HS001</v>
      </c>
      <c r="AX96" t="s">
        <v>122</v>
      </c>
    </row>
    <row r="97" spans="2:53" outlineLevel="1" x14ac:dyDescent="0.25">
      <c r="B97" s="11">
        <v>103010</v>
      </c>
      <c r="C97" s="11" t="s">
        <v>200</v>
      </c>
      <c r="D97" s="11" t="s">
        <v>252</v>
      </c>
      <c r="E97" s="11"/>
      <c r="F97" s="11" t="s">
        <v>217</v>
      </c>
      <c r="G97" s="11" t="s">
        <v>218</v>
      </c>
      <c r="H97" s="11" t="s">
        <v>1707</v>
      </c>
      <c r="I97" s="11" t="s">
        <v>219</v>
      </c>
      <c r="J97" s="11" t="s">
        <v>89</v>
      </c>
      <c r="K97" s="11" t="s">
        <v>220</v>
      </c>
      <c r="L97" s="11"/>
      <c r="M97">
        <f t="shared" si="0"/>
        <v>1</v>
      </c>
      <c r="N97">
        <f>COUNTIFS($N$21:$N$58,C97)</f>
        <v>0</v>
      </c>
      <c r="AT97" t="str">
        <f t="shared" si="2"/>
        <v>10301HS002</v>
      </c>
      <c r="AU97" t="str">
        <f t="shared" si="3"/>
        <v>HS002</v>
      </c>
      <c r="AX97" t="s">
        <v>114</v>
      </c>
    </row>
    <row r="98" spans="2:53" outlineLevel="1" x14ac:dyDescent="0.25">
      <c r="B98" s="11">
        <v>103010</v>
      </c>
      <c r="C98" s="11" t="s">
        <v>138</v>
      </c>
      <c r="D98" s="11" t="s">
        <v>254</v>
      </c>
      <c r="E98" s="11"/>
      <c r="F98" s="11" t="s">
        <v>217</v>
      </c>
      <c r="G98" s="11" t="s">
        <v>218</v>
      </c>
      <c r="H98" s="11" t="s">
        <v>91</v>
      </c>
      <c r="I98" s="11" t="s">
        <v>219</v>
      </c>
      <c r="J98" s="11" t="s">
        <v>89</v>
      </c>
      <c r="K98" s="11" t="s">
        <v>220</v>
      </c>
      <c r="L98" s="11"/>
      <c r="M98">
        <f t="shared" si="0"/>
        <v>1</v>
      </c>
      <c r="N98">
        <f>COUNTIFS($N$21:$N$58,C98)</f>
        <v>1</v>
      </c>
      <c r="AT98" t="str">
        <f t="shared" si="2"/>
        <v>10301IT001</v>
      </c>
      <c r="AU98" t="str">
        <f t="shared" si="3"/>
        <v>IT001</v>
      </c>
      <c r="AX98" t="s">
        <v>102</v>
      </c>
    </row>
    <row r="99" spans="2:53" outlineLevel="1" x14ac:dyDescent="0.25">
      <c r="B99" s="11">
        <v>103010</v>
      </c>
      <c r="C99" s="11" t="s">
        <v>275</v>
      </c>
      <c r="D99" s="11" t="s">
        <v>1671</v>
      </c>
      <c r="E99" s="11"/>
      <c r="F99" s="11" t="s">
        <v>217</v>
      </c>
      <c r="G99" s="11" t="s">
        <v>218</v>
      </c>
      <c r="H99" s="11" t="s">
        <v>91</v>
      </c>
      <c r="I99" s="11" t="s">
        <v>219</v>
      </c>
      <c r="J99" s="11" t="s">
        <v>89</v>
      </c>
      <c r="K99" s="11" t="s">
        <v>220</v>
      </c>
      <c r="L99" s="11"/>
      <c r="M99">
        <f t="shared" si="0"/>
        <v>1</v>
      </c>
      <c r="N99">
        <f>COUNTIFS($N$21:$N$58,C99)</f>
        <v>1</v>
      </c>
      <c r="AT99" t="str">
        <f t="shared" si="2"/>
        <v>10301IT002</v>
      </c>
      <c r="AU99" t="str">
        <f t="shared" si="3"/>
        <v>IT002</v>
      </c>
      <c r="AX99" t="s">
        <v>102</v>
      </c>
    </row>
    <row r="100" spans="2:53" outlineLevel="1" x14ac:dyDescent="0.25">
      <c r="B100" s="11">
        <v>103010</v>
      </c>
      <c r="C100" s="11" t="s">
        <v>145</v>
      </c>
      <c r="D100" s="11" t="s">
        <v>4398</v>
      </c>
      <c r="E100" s="11"/>
      <c r="F100" s="11" t="s">
        <v>217</v>
      </c>
      <c r="G100" s="11" t="s">
        <v>218</v>
      </c>
      <c r="H100" s="11" t="s">
        <v>91</v>
      </c>
      <c r="I100" s="11" t="s">
        <v>219</v>
      </c>
      <c r="J100" s="11" t="s">
        <v>89</v>
      </c>
      <c r="K100" s="11" t="s">
        <v>220</v>
      </c>
      <c r="L100" s="11"/>
      <c r="M100">
        <f t="shared" si="0"/>
        <v>1</v>
      </c>
      <c r="N100">
        <f>COUNTIFS($H$20:$H$59,C100)</f>
        <v>0</v>
      </c>
      <c r="AT100" t="str">
        <f t="shared" si="2"/>
        <v>10301IT003</v>
      </c>
      <c r="AU100" t="str">
        <f t="shared" si="3"/>
        <v>IT003</v>
      </c>
      <c r="AX100" t="s">
        <v>102</v>
      </c>
    </row>
    <row r="101" spans="2:53" outlineLevel="1" x14ac:dyDescent="0.25">
      <c r="B101" s="11">
        <v>103010</v>
      </c>
      <c r="C101" s="11" t="s">
        <v>1686</v>
      </c>
      <c r="D101" s="11" t="s">
        <v>1687</v>
      </c>
      <c r="E101" s="11"/>
      <c r="F101" s="11" t="s">
        <v>1684</v>
      </c>
      <c r="G101" s="11" t="s">
        <v>218</v>
      </c>
      <c r="H101" s="11" t="s">
        <v>91</v>
      </c>
      <c r="I101" s="11"/>
      <c r="J101" s="11"/>
      <c r="K101" s="11"/>
      <c r="L101" s="11"/>
      <c r="M101">
        <f t="shared" si="0"/>
        <v>0</v>
      </c>
      <c r="N101">
        <f>COUNTIFS($K$20:$K$59,C101)</f>
        <v>0</v>
      </c>
      <c r="AT101" t="str">
        <f t="shared" si="2"/>
        <v>10301IT004</v>
      </c>
      <c r="AU101" s="52" t="str">
        <f t="shared" si="3"/>
        <v>IT004</v>
      </c>
      <c r="AX101" t="s">
        <v>102</v>
      </c>
    </row>
    <row r="102" spans="2:53" outlineLevel="1" x14ac:dyDescent="0.25">
      <c r="B102" s="11">
        <v>103010</v>
      </c>
      <c r="C102" s="11" t="s">
        <v>177</v>
      </c>
      <c r="D102" s="91" t="s">
        <v>257</v>
      </c>
      <c r="E102" s="11"/>
      <c r="F102" s="11" t="s">
        <v>217</v>
      </c>
      <c r="G102" s="11" t="s">
        <v>218</v>
      </c>
      <c r="H102" s="11" t="s">
        <v>4399</v>
      </c>
      <c r="I102" s="11" t="s">
        <v>219</v>
      </c>
      <c r="J102" s="11" t="s">
        <v>89</v>
      </c>
      <c r="K102" s="11" t="s">
        <v>220</v>
      </c>
      <c r="L102" s="11"/>
      <c r="M102">
        <f t="shared" si="0"/>
        <v>1</v>
      </c>
      <c r="N102">
        <f>COUNTIFS($J$20:$J$36,C102)</f>
        <v>0</v>
      </c>
      <c r="AT102" t="str">
        <f t="shared" si="2"/>
        <v>10301MS002</v>
      </c>
      <c r="AU102" s="52" t="str">
        <f t="shared" si="3"/>
        <v>MS002</v>
      </c>
      <c r="AX102" s="93" t="s">
        <v>4372</v>
      </c>
      <c r="AY102" s="93"/>
      <c r="AZ102" s="93"/>
      <c r="BA102" s="93" t="s">
        <v>4410</v>
      </c>
    </row>
    <row r="103" spans="2:53" outlineLevel="1" x14ac:dyDescent="0.25">
      <c r="B103" s="11">
        <v>103010</v>
      </c>
      <c r="C103" s="11" t="s">
        <v>181</v>
      </c>
      <c r="D103" s="11" t="s">
        <v>259</v>
      </c>
      <c r="E103" s="11"/>
      <c r="F103" s="11" t="s">
        <v>217</v>
      </c>
      <c r="G103" s="11" t="s">
        <v>218</v>
      </c>
      <c r="H103" s="11" t="s">
        <v>4399</v>
      </c>
      <c r="I103" s="11" t="s">
        <v>219</v>
      </c>
      <c r="J103" s="11" t="s">
        <v>89</v>
      </c>
      <c r="K103" s="11" t="s">
        <v>220</v>
      </c>
      <c r="L103" s="11"/>
      <c r="M103">
        <f t="shared" si="0"/>
        <v>1</v>
      </c>
      <c r="N103">
        <f>COUNTIFS($K$20:$K$59,C103)</f>
        <v>1</v>
      </c>
      <c r="AT103" t="str">
        <f t="shared" si="2"/>
        <v>10301MS006</v>
      </c>
      <c r="AU103" s="52" t="str">
        <f t="shared" si="3"/>
        <v>MS006</v>
      </c>
      <c r="AX103" t="s">
        <v>4372</v>
      </c>
    </row>
    <row r="104" spans="2:53" outlineLevel="1" x14ac:dyDescent="0.25">
      <c r="B104" s="11">
        <v>103010</v>
      </c>
      <c r="C104" s="11" t="s">
        <v>185</v>
      </c>
      <c r="D104" s="11" t="s">
        <v>260</v>
      </c>
      <c r="E104" s="11"/>
      <c r="F104" s="11" t="s">
        <v>217</v>
      </c>
      <c r="G104" s="11" t="s">
        <v>218</v>
      </c>
      <c r="H104" s="11" t="s">
        <v>4399</v>
      </c>
      <c r="I104" s="11" t="s">
        <v>219</v>
      </c>
      <c r="J104" s="11" t="s">
        <v>89</v>
      </c>
      <c r="K104" s="11" t="s">
        <v>220</v>
      </c>
      <c r="L104" s="11"/>
      <c r="M104">
        <f t="shared" si="0"/>
        <v>1</v>
      </c>
      <c r="N104">
        <f>COUNTIFS($K$20:$K$59,C104)</f>
        <v>1</v>
      </c>
      <c r="AT104" t="str">
        <f t="shared" si="2"/>
        <v>10301MS007</v>
      </c>
      <c r="AU104" s="52" t="str">
        <f t="shared" si="3"/>
        <v>MS007</v>
      </c>
      <c r="AX104" t="s">
        <v>4372</v>
      </c>
    </row>
    <row r="105" spans="2:53" outlineLevel="1" x14ac:dyDescent="0.25">
      <c r="B105" s="11">
        <v>103010</v>
      </c>
      <c r="C105" s="11" t="s">
        <v>1672</v>
      </c>
      <c r="D105" s="11" t="s">
        <v>1673</v>
      </c>
      <c r="E105" s="11"/>
      <c r="F105" s="11" t="s">
        <v>217</v>
      </c>
      <c r="G105" s="11" t="s">
        <v>218</v>
      </c>
      <c r="H105" s="11" t="s">
        <v>4399</v>
      </c>
      <c r="I105" s="11"/>
      <c r="J105" s="11"/>
      <c r="K105" s="11"/>
      <c r="L105" s="14"/>
      <c r="M105">
        <f t="shared" si="0"/>
        <v>0</v>
      </c>
      <c r="N105">
        <f>COUNTIFS($K$20:$K$59,C105)</f>
        <v>1</v>
      </c>
      <c r="AT105" t="str">
        <f t="shared" si="2"/>
        <v>10301MS010</v>
      </c>
      <c r="AU105" s="52" t="str">
        <f t="shared" si="3"/>
        <v>MS010</v>
      </c>
      <c r="AX105" t="s">
        <v>4372</v>
      </c>
    </row>
    <row r="106" spans="2:53" outlineLevel="1" x14ac:dyDescent="0.25">
      <c r="B106" s="11">
        <v>103010</v>
      </c>
      <c r="C106" s="11" t="s">
        <v>175</v>
      </c>
      <c r="D106" s="11" t="s">
        <v>1720</v>
      </c>
      <c r="E106" s="11"/>
      <c r="F106" s="11" t="s">
        <v>217</v>
      </c>
      <c r="G106" s="11" t="s">
        <v>218</v>
      </c>
      <c r="H106" s="11" t="s">
        <v>121</v>
      </c>
      <c r="I106" s="11" t="s">
        <v>219</v>
      </c>
      <c r="J106" s="11" t="s">
        <v>89</v>
      </c>
      <c r="K106" s="11" t="s">
        <v>220</v>
      </c>
      <c r="L106" s="11"/>
      <c r="M106">
        <f t="shared" si="0"/>
        <v>1</v>
      </c>
      <c r="N106">
        <f>COUNTIFS($K$20:$K$59,C106)</f>
        <v>0</v>
      </c>
      <c r="AT106" t="str">
        <f t="shared" si="2"/>
        <v>10301SC002</v>
      </c>
      <c r="AU106" s="52" t="str">
        <f t="shared" si="3"/>
        <v>SC002</v>
      </c>
      <c r="AX106" t="s">
        <v>1674</v>
      </c>
    </row>
    <row r="107" spans="2:53" outlineLevel="1" x14ac:dyDescent="0.25">
      <c r="B107" s="11">
        <v>103010</v>
      </c>
      <c r="C107" s="11" t="s">
        <v>161</v>
      </c>
      <c r="D107" s="11" t="s">
        <v>1721</v>
      </c>
      <c r="E107" s="11"/>
      <c r="F107" s="11" t="s">
        <v>217</v>
      </c>
      <c r="G107" s="11" t="s">
        <v>218</v>
      </c>
      <c r="H107" s="11" t="s">
        <v>121</v>
      </c>
      <c r="I107" s="11" t="s">
        <v>219</v>
      </c>
      <c r="J107" s="11" t="s">
        <v>89</v>
      </c>
      <c r="K107" s="11" t="s">
        <v>220</v>
      </c>
      <c r="L107" s="11"/>
      <c r="M107">
        <f t="shared" si="0"/>
        <v>1</v>
      </c>
      <c r="N107">
        <f>COUNTIFS($K$20:$K$59,C107)</f>
        <v>0</v>
      </c>
      <c r="AT107" t="str">
        <f t="shared" si="2"/>
        <v>10301SC004</v>
      </c>
      <c r="AU107" s="52" t="str">
        <f t="shared" si="3"/>
        <v>SC004</v>
      </c>
      <c r="AX107" t="s">
        <v>1675</v>
      </c>
    </row>
    <row r="108" spans="2:53" outlineLevel="1" x14ac:dyDescent="0.25">
      <c r="B108" s="11">
        <v>103010</v>
      </c>
      <c r="C108" s="11" t="s">
        <v>170</v>
      </c>
      <c r="D108" s="11" t="s">
        <v>1676</v>
      </c>
      <c r="E108" s="11"/>
      <c r="F108" s="11" t="s">
        <v>217</v>
      </c>
      <c r="G108" s="11" t="s">
        <v>218</v>
      </c>
      <c r="H108" s="11" t="s">
        <v>121</v>
      </c>
      <c r="I108" s="11" t="s">
        <v>219</v>
      </c>
      <c r="J108" s="11" t="s">
        <v>89</v>
      </c>
      <c r="K108" s="11" t="s">
        <v>220</v>
      </c>
      <c r="L108" s="11"/>
      <c r="M108">
        <f t="shared" si="0"/>
        <v>1</v>
      </c>
      <c r="N108">
        <f>+COUNTIFS( $L$21:$L$40,C108)</f>
        <v>0</v>
      </c>
      <c r="AT108" t="str">
        <f t="shared" si="2"/>
        <v>10301SC005</v>
      </c>
      <c r="AU108" s="52" t="str">
        <f t="shared" si="3"/>
        <v>SC005</v>
      </c>
      <c r="AX108" t="s">
        <v>1677</v>
      </c>
    </row>
    <row r="109" spans="2:53" outlineLevel="1" x14ac:dyDescent="0.25">
      <c r="B109" s="11">
        <v>103010</v>
      </c>
      <c r="C109" s="11" t="s">
        <v>179</v>
      </c>
      <c r="D109" s="11" t="s">
        <v>266</v>
      </c>
      <c r="E109" s="11"/>
      <c r="F109" s="11" t="s">
        <v>267</v>
      </c>
      <c r="G109" s="11" t="s">
        <v>218</v>
      </c>
      <c r="H109" s="11" t="s">
        <v>121</v>
      </c>
      <c r="I109" s="11" t="s">
        <v>219</v>
      </c>
      <c r="J109" s="11" t="s">
        <v>89</v>
      </c>
      <c r="K109" s="11" t="s">
        <v>220</v>
      </c>
      <c r="L109" s="11"/>
      <c r="AT109" t="str">
        <f t="shared" si="2"/>
        <v>10301SC006</v>
      </c>
      <c r="AU109" s="52" t="str">
        <f t="shared" si="3"/>
        <v>SC006</v>
      </c>
      <c r="AX109" t="s">
        <v>1675</v>
      </c>
    </row>
    <row r="110" spans="2:53" outlineLevel="1" x14ac:dyDescent="0.25">
      <c r="B110" s="11">
        <v>103010</v>
      </c>
      <c r="C110" s="11" t="s">
        <v>183</v>
      </c>
      <c r="D110" s="11" t="s">
        <v>268</v>
      </c>
      <c r="E110" s="11"/>
      <c r="F110" s="11" t="s">
        <v>269</v>
      </c>
      <c r="G110" s="11" t="s">
        <v>218</v>
      </c>
      <c r="H110" s="11" t="s">
        <v>121</v>
      </c>
      <c r="I110" s="11" t="s">
        <v>219</v>
      </c>
      <c r="J110" s="11" t="s">
        <v>89</v>
      </c>
      <c r="K110" s="11" t="s">
        <v>220</v>
      </c>
      <c r="L110" s="11"/>
      <c r="M110">
        <f t="shared" si="0"/>
        <v>1</v>
      </c>
      <c r="N110">
        <f>COUNTIFS($K$20:$K$59,C110)</f>
        <v>0</v>
      </c>
      <c r="AT110" t="str">
        <f t="shared" si="2"/>
        <v>10301SC007</v>
      </c>
      <c r="AU110" t="str">
        <f t="shared" si="3"/>
        <v>SC007</v>
      </c>
      <c r="AX110" t="s">
        <v>1675</v>
      </c>
    </row>
    <row r="111" spans="2:53" outlineLevel="1" x14ac:dyDescent="0.25">
      <c r="B111" s="11">
        <v>103010</v>
      </c>
      <c r="C111" s="11" t="s">
        <v>1690</v>
      </c>
      <c r="D111" s="11" t="s">
        <v>1691</v>
      </c>
      <c r="E111" s="11"/>
      <c r="F111" s="11" t="s">
        <v>1680</v>
      </c>
      <c r="G111" s="11" t="s">
        <v>218</v>
      </c>
      <c r="H111" s="11" t="s">
        <v>121</v>
      </c>
      <c r="I111" s="11"/>
      <c r="J111" s="11"/>
      <c r="K111" s="11"/>
      <c r="L111" s="11"/>
      <c r="M111">
        <f t="shared" si="0"/>
        <v>0</v>
      </c>
      <c r="N111">
        <f>COUNTIFS($K$20:$K$59,C111)</f>
        <v>0</v>
      </c>
      <c r="AT111" t="str">
        <f t="shared" si="2"/>
        <v>10301SC009</v>
      </c>
      <c r="AU111" t="str">
        <f t="shared" si="3"/>
        <v>SC009</v>
      </c>
      <c r="AX111" t="s">
        <v>1675</v>
      </c>
    </row>
    <row r="112" spans="2:53" outlineLevel="1" x14ac:dyDescent="0.25">
      <c r="B112" s="11">
        <v>103010</v>
      </c>
      <c r="C112" s="11" t="s">
        <v>133</v>
      </c>
      <c r="D112" s="11" t="s">
        <v>270</v>
      </c>
      <c r="E112" s="11"/>
      <c r="F112" s="11" t="s">
        <v>217</v>
      </c>
      <c r="G112" s="11" t="s">
        <v>218</v>
      </c>
      <c r="H112" s="11" t="s">
        <v>4400</v>
      </c>
      <c r="I112" s="11" t="s">
        <v>272</v>
      </c>
      <c r="J112" s="11" t="s">
        <v>89</v>
      </c>
      <c r="K112" s="11" t="s">
        <v>220</v>
      </c>
      <c r="L112" s="11"/>
      <c r="M112">
        <f t="shared" si="0"/>
        <v>1</v>
      </c>
      <c r="N112">
        <f t="shared" ref="N112:N118" si="7">COUNTIF($M$20:$M$59,C112)</f>
        <v>0</v>
      </c>
      <c r="AT112" t="str">
        <f t="shared" si="2"/>
        <v>10301SM001</v>
      </c>
      <c r="AU112" t="str">
        <f t="shared" si="3"/>
        <v>SM001</v>
      </c>
      <c r="AX112" t="s">
        <v>99</v>
      </c>
    </row>
    <row r="113" spans="2:50" outlineLevel="1" x14ac:dyDescent="0.25">
      <c r="B113" s="11">
        <v>103010</v>
      </c>
      <c r="C113" s="11" t="s">
        <v>149</v>
      </c>
      <c r="D113" s="11" t="s">
        <v>273</v>
      </c>
      <c r="E113" s="11"/>
      <c r="F113" s="11" t="s">
        <v>217</v>
      </c>
      <c r="G113" s="11" t="s">
        <v>218</v>
      </c>
      <c r="H113" s="11" t="s">
        <v>4400</v>
      </c>
      <c r="I113" s="11" t="s">
        <v>272</v>
      </c>
      <c r="J113" s="11" t="s">
        <v>89</v>
      </c>
      <c r="K113" s="11" t="s">
        <v>220</v>
      </c>
      <c r="L113" s="11"/>
      <c r="M113">
        <f t="shared" si="0"/>
        <v>1</v>
      </c>
      <c r="N113">
        <f t="shared" si="7"/>
        <v>0</v>
      </c>
      <c r="AT113" t="str">
        <f t="shared" si="2"/>
        <v>10301SM002</v>
      </c>
      <c r="AU113" t="str">
        <f t="shared" si="3"/>
        <v>SM002</v>
      </c>
      <c r="AX113" t="s">
        <v>99</v>
      </c>
    </row>
    <row r="114" spans="2:50" outlineLevel="1" x14ac:dyDescent="0.25">
      <c r="B114" s="11">
        <v>103010</v>
      </c>
      <c r="C114" s="11" t="s">
        <v>143</v>
      </c>
      <c r="D114" s="11" t="s">
        <v>274</v>
      </c>
      <c r="E114" s="11"/>
      <c r="F114" s="11" t="s">
        <v>217</v>
      </c>
      <c r="G114" s="11" t="s">
        <v>218</v>
      </c>
      <c r="H114" s="11" t="s">
        <v>4400</v>
      </c>
      <c r="I114" s="11" t="s">
        <v>272</v>
      </c>
      <c r="J114" s="11" t="s">
        <v>89</v>
      </c>
      <c r="K114" s="11" t="s">
        <v>220</v>
      </c>
      <c r="L114" s="11"/>
      <c r="M114">
        <f t="shared" si="0"/>
        <v>1</v>
      </c>
      <c r="N114">
        <f t="shared" si="7"/>
        <v>0</v>
      </c>
      <c r="AT114" t="str">
        <f t="shared" si="2"/>
        <v>10301SM003</v>
      </c>
      <c r="AU114" t="str">
        <f t="shared" si="3"/>
        <v>SM003</v>
      </c>
      <c r="AX114" t="s">
        <v>99</v>
      </c>
    </row>
    <row r="115" spans="2:50" outlineLevel="1" x14ac:dyDescent="0.25">
      <c r="B115" s="11">
        <v>103010</v>
      </c>
      <c r="C115" s="11" t="s">
        <v>1692</v>
      </c>
      <c r="D115" s="11" t="s">
        <v>1693</v>
      </c>
      <c r="E115" s="11"/>
      <c r="F115" s="11" t="s">
        <v>1684</v>
      </c>
      <c r="G115" s="11" t="s">
        <v>218</v>
      </c>
      <c r="H115" s="11" t="s">
        <v>271</v>
      </c>
      <c r="I115" s="11"/>
      <c r="J115" s="11"/>
      <c r="K115" s="11"/>
      <c r="L115" s="11"/>
      <c r="M115">
        <f t="shared" si="0"/>
        <v>0</v>
      </c>
      <c r="N115">
        <f t="shared" si="7"/>
        <v>0</v>
      </c>
      <c r="AT115" t="str">
        <f t="shared" si="2"/>
        <v>10301SM004</v>
      </c>
      <c r="AU115" t="str">
        <f t="shared" si="3"/>
        <v>SM004</v>
      </c>
      <c r="AX115" t="s">
        <v>99</v>
      </c>
    </row>
    <row r="116" spans="2:50" outlineLevel="1" x14ac:dyDescent="0.25">
      <c r="B116" s="11">
        <v>103010</v>
      </c>
      <c r="C116" s="11" t="s">
        <v>137</v>
      </c>
      <c r="D116" s="11" t="s">
        <v>265</v>
      </c>
      <c r="E116" s="11"/>
      <c r="F116" s="11" t="s">
        <v>217</v>
      </c>
      <c r="G116" s="11" t="s">
        <v>218</v>
      </c>
      <c r="H116" s="11" t="s">
        <v>4400</v>
      </c>
      <c r="I116" s="11" t="s">
        <v>219</v>
      </c>
      <c r="J116" s="11" t="s">
        <v>89</v>
      </c>
      <c r="K116" s="11" t="s">
        <v>220</v>
      </c>
      <c r="L116" s="11"/>
      <c r="M116">
        <f t="shared" si="0"/>
        <v>1</v>
      </c>
      <c r="N116">
        <f t="shared" si="7"/>
        <v>1</v>
      </c>
      <c r="AT116" t="str">
        <f t="shared" si="2"/>
        <v>10301SC001</v>
      </c>
      <c r="AU116" t="str">
        <f t="shared" si="3"/>
        <v>SC001</v>
      </c>
      <c r="AX116" t="s">
        <v>105</v>
      </c>
    </row>
    <row r="117" spans="2:50" outlineLevel="1" x14ac:dyDescent="0.25">
      <c r="B117" s="11">
        <v>103010</v>
      </c>
      <c r="C117" s="11" t="s">
        <v>1688</v>
      </c>
      <c r="D117" s="11" t="s">
        <v>1689</v>
      </c>
      <c r="E117" s="11"/>
      <c r="F117" s="11" t="s">
        <v>217</v>
      </c>
      <c r="G117" s="11" t="s">
        <v>218</v>
      </c>
      <c r="H117" s="11" t="s">
        <v>4400</v>
      </c>
      <c r="I117" s="11"/>
      <c r="J117" s="11"/>
      <c r="K117" s="11"/>
      <c r="L117" s="11"/>
      <c r="M117">
        <f t="shared" si="0"/>
        <v>0</v>
      </c>
      <c r="N117">
        <f t="shared" si="7"/>
        <v>0</v>
      </c>
      <c r="AT117" t="str">
        <f t="shared" si="2"/>
        <v>10301SC008</v>
      </c>
      <c r="AU117" t="str">
        <f t="shared" si="3"/>
        <v>SC008</v>
      </c>
      <c r="AX117" t="s">
        <v>105</v>
      </c>
    </row>
    <row r="118" spans="2:50" outlineLevel="1" x14ac:dyDescent="0.25">
      <c r="B118" s="11">
        <v>103020</v>
      </c>
      <c r="C118" s="11" t="s">
        <v>276</v>
      </c>
      <c r="D118" s="11" t="s">
        <v>277</v>
      </c>
      <c r="E118" s="11"/>
      <c r="F118" s="11" t="s">
        <v>217</v>
      </c>
      <c r="G118" s="11" t="s">
        <v>218</v>
      </c>
      <c r="H118" s="11" t="s">
        <v>129</v>
      </c>
      <c r="I118" s="11" t="s">
        <v>219</v>
      </c>
      <c r="J118" s="11" t="s">
        <v>89</v>
      </c>
      <c r="K118" s="11" t="s">
        <v>220</v>
      </c>
      <c r="L118" s="11"/>
      <c r="M118">
        <f t="shared" si="0"/>
        <v>0</v>
      </c>
      <c r="N118">
        <f t="shared" si="7"/>
        <v>0</v>
      </c>
      <c r="AT118" t="str">
        <f t="shared" si="2"/>
        <v>10131PP001</v>
      </c>
      <c r="AU118" t="str">
        <f t="shared" si="3"/>
        <v>PP001</v>
      </c>
      <c r="AX118" t="s">
        <v>17</v>
      </c>
    </row>
    <row r="119" spans="2:50" outlineLevel="1" x14ac:dyDescent="0.25">
      <c r="B119" s="11">
        <v>101310</v>
      </c>
      <c r="C119" s="11" t="s">
        <v>278</v>
      </c>
      <c r="D119" s="11" t="s">
        <v>279</v>
      </c>
      <c r="E119" s="11"/>
      <c r="F119" s="11" t="s">
        <v>217</v>
      </c>
      <c r="G119" s="11" t="s">
        <v>218</v>
      </c>
      <c r="H119" s="11" t="s">
        <v>17</v>
      </c>
      <c r="I119" s="11"/>
      <c r="J119" s="11"/>
      <c r="K119" s="11"/>
      <c r="L119" s="11"/>
      <c r="M119">
        <f t="shared" si="0"/>
        <v>0</v>
      </c>
      <c r="N119">
        <f>COUNTIFS($I$20:$I$59,C119)</f>
        <v>0</v>
      </c>
      <c r="AT119" t="str">
        <f t="shared" si="2"/>
        <v>10131PP009</v>
      </c>
      <c r="AU119" t="str">
        <f t="shared" si="3"/>
        <v>PP009</v>
      </c>
      <c r="AX119" t="s">
        <v>17</v>
      </c>
    </row>
    <row r="120" spans="2:50" outlineLevel="1" x14ac:dyDescent="0.25">
      <c r="B120" s="11">
        <v>101310</v>
      </c>
      <c r="C120" s="11" t="s">
        <v>280</v>
      </c>
      <c r="D120" s="11" t="s">
        <v>281</v>
      </c>
      <c r="E120" s="11"/>
      <c r="F120" s="11" t="s">
        <v>217</v>
      </c>
      <c r="G120" s="11" t="s">
        <v>218</v>
      </c>
      <c r="H120" s="11" t="s">
        <v>17</v>
      </c>
      <c r="I120" s="11"/>
      <c r="J120" s="11"/>
      <c r="K120" s="11"/>
      <c r="L120" s="11"/>
      <c r="M120">
        <f t="shared" si="0"/>
        <v>0</v>
      </c>
      <c r="N120">
        <f>COUNTIFS($I$20:$I$59,C120)</f>
        <v>0</v>
      </c>
      <c r="AT120" t="str">
        <f t="shared" si="2"/>
        <v>10131PP010</v>
      </c>
      <c r="AU120" t="str">
        <f t="shared" si="3"/>
        <v>PP010</v>
      </c>
      <c r="AX120" t="s">
        <v>17</v>
      </c>
    </row>
    <row r="121" spans="2:50" outlineLevel="1" x14ac:dyDescent="0.25">
      <c r="B121" s="11">
        <v>101310</v>
      </c>
      <c r="C121" s="11" t="s">
        <v>290</v>
      </c>
      <c r="D121" s="11" t="s">
        <v>291</v>
      </c>
      <c r="E121" s="11"/>
      <c r="F121" s="11" t="s">
        <v>217</v>
      </c>
      <c r="G121" s="11" t="s">
        <v>218</v>
      </c>
      <c r="H121" s="11" t="s">
        <v>17</v>
      </c>
      <c r="I121" s="11"/>
      <c r="J121" s="11"/>
      <c r="K121" s="11"/>
      <c r="L121" s="11"/>
      <c r="M121">
        <f t="shared" si="0"/>
        <v>0</v>
      </c>
      <c r="N121">
        <f>COUNTIFS($I$20:$I$59,C121)</f>
        <v>0</v>
      </c>
      <c r="AT121" t="str">
        <f t="shared" si="2"/>
        <v>10131PS006</v>
      </c>
      <c r="AU121" t="str">
        <f t="shared" si="3"/>
        <v>PS006</v>
      </c>
      <c r="AX121" t="s">
        <v>17</v>
      </c>
    </row>
    <row r="122" spans="2:50" outlineLevel="1" x14ac:dyDescent="0.25">
      <c r="B122" s="11">
        <v>101010</v>
      </c>
      <c r="C122" s="11" t="s">
        <v>292</v>
      </c>
      <c r="D122" s="11" t="s">
        <v>293</v>
      </c>
      <c r="E122" s="11"/>
      <c r="F122" s="11" t="s">
        <v>217</v>
      </c>
      <c r="G122" s="11" t="s">
        <v>218</v>
      </c>
      <c r="H122" s="11" t="s">
        <v>18</v>
      </c>
      <c r="I122" s="11"/>
      <c r="J122" s="11"/>
      <c r="K122" s="11"/>
      <c r="L122" s="11"/>
      <c r="M122">
        <f t="shared" si="0"/>
        <v>0</v>
      </c>
      <c r="N122">
        <f>COUNTIFS(O20:$O$59,C122)</f>
        <v>0</v>
      </c>
      <c r="AT122" t="str">
        <f t="shared" si="2"/>
        <v>10101PP001</v>
      </c>
      <c r="AU122" t="str">
        <f t="shared" si="3"/>
        <v>PP001</v>
      </c>
      <c r="AX122" t="s">
        <v>1694</v>
      </c>
    </row>
    <row r="123" spans="2:50" outlineLevel="1" x14ac:dyDescent="0.25">
      <c r="B123" s="11">
        <v>101010</v>
      </c>
      <c r="C123" s="11" t="s">
        <v>294</v>
      </c>
      <c r="D123" s="11" t="s">
        <v>295</v>
      </c>
      <c r="E123" s="11"/>
      <c r="F123" s="11" t="s">
        <v>217</v>
      </c>
      <c r="G123" s="11" t="s">
        <v>218</v>
      </c>
      <c r="H123" s="11" t="s">
        <v>18</v>
      </c>
      <c r="I123" s="11"/>
      <c r="J123" s="11"/>
      <c r="K123" s="11"/>
      <c r="L123" s="11"/>
      <c r="M123">
        <f t="shared" si="0"/>
        <v>0</v>
      </c>
      <c r="N123">
        <f>COUNTIFS(O21:$O$59,C123)</f>
        <v>0</v>
      </c>
      <c r="AT123" t="str">
        <f t="shared" si="2"/>
        <v>10101PP002</v>
      </c>
      <c r="AU123" t="str">
        <f t="shared" si="3"/>
        <v>PP002</v>
      </c>
      <c r="AX123" t="s">
        <v>1694</v>
      </c>
    </row>
    <row r="124" spans="2:50" outlineLevel="1" x14ac:dyDescent="0.25">
      <c r="B124" s="11">
        <v>101010</v>
      </c>
      <c r="C124" s="11" t="s">
        <v>296</v>
      </c>
      <c r="D124" s="11" t="s">
        <v>297</v>
      </c>
      <c r="E124" s="11"/>
      <c r="F124" s="11" t="s">
        <v>217</v>
      </c>
      <c r="G124" s="11" t="s">
        <v>218</v>
      </c>
      <c r="H124" s="11" t="s">
        <v>18</v>
      </c>
      <c r="I124" s="11"/>
      <c r="J124" s="11"/>
      <c r="K124" s="11"/>
      <c r="L124" s="11"/>
      <c r="M124">
        <f t="shared" si="0"/>
        <v>0</v>
      </c>
      <c r="N124">
        <f>COUNTIFS(O22:$O$59,C124)</f>
        <v>0</v>
      </c>
      <c r="AT124" t="str">
        <f t="shared" si="2"/>
        <v>10101PP003</v>
      </c>
      <c r="AU124" t="str">
        <f t="shared" si="3"/>
        <v>PP003</v>
      </c>
      <c r="AX124" t="s">
        <v>1694</v>
      </c>
    </row>
    <row r="125" spans="2:50" outlineLevel="1" x14ac:dyDescent="0.25">
      <c r="B125" s="11">
        <v>101010</v>
      </c>
      <c r="C125" s="11" t="s">
        <v>298</v>
      </c>
      <c r="D125" s="11" t="s">
        <v>299</v>
      </c>
      <c r="E125" s="11"/>
      <c r="F125" s="11" t="s">
        <v>217</v>
      </c>
      <c r="G125" s="11" t="s">
        <v>218</v>
      </c>
      <c r="H125" s="11" t="s">
        <v>18</v>
      </c>
      <c r="I125" s="11"/>
      <c r="J125" s="11"/>
      <c r="K125" s="11"/>
      <c r="L125" s="11"/>
      <c r="M125">
        <f t="shared" si="0"/>
        <v>0</v>
      </c>
      <c r="N125">
        <f>COUNTIFS(O23:$O$59,C125)</f>
        <v>0</v>
      </c>
      <c r="AT125" t="str">
        <f t="shared" si="2"/>
        <v>10101PP004</v>
      </c>
      <c r="AU125" t="str">
        <f t="shared" si="3"/>
        <v>PP004</v>
      </c>
      <c r="AX125" t="s">
        <v>1694</v>
      </c>
    </row>
    <row r="126" spans="2:50" outlineLevel="1" x14ac:dyDescent="0.25">
      <c r="B126" s="11">
        <v>101010</v>
      </c>
      <c r="C126" s="11" t="s">
        <v>300</v>
      </c>
      <c r="D126" s="11" t="s">
        <v>301</v>
      </c>
      <c r="E126" s="11"/>
      <c r="F126" s="11" t="s">
        <v>217</v>
      </c>
      <c r="G126" s="11" t="s">
        <v>218</v>
      </c>
      <c r="H126" s="11" t="s">
        <v>18</v>
      </c>
      <c r="I126" s="11"/>
      <c r="J126" s="11"/>
      <c r="K126" s="11"/>
      <c r="L126" s="11"/>
      <c r="M126">
        <f t="shared" si="0"/>
        <v>0</v>
      </c>
      <c r="N126">
        <f>COUNTIFS(O24:$O$59,C126)</f>
        <v>0</v>
      </c>
      <c r="AT126" t="str">
        <f t="shared" si="2"/>
        <v>10101PP005</v>
      </c>
      <c r="AU126" t="str">
        <f t="shared" si="3"/>
        <v>PP005</v>
      </c>
      <c r="AX126" t="s">
        <v>1694</v>
      </c>
    </row>
    <row r="127" spans="2:50" outlineLevel="1" x14ac:dyDescent="0.25">
      <c r="B127" s="11">
        <v>101010</v>
      </c>
      <c r="C127" s="11" t="s">
        <v>302</v>
      </c>
      <c r="D127" s="11" t="s">
        <v>303</v>
      </c>
      <c r="E127" s="11"/>
      <c r="F127" s="11" t="s">
        <v>217</v>
      </c>
      <c r="G127" s="11" t="s">
        <v>218</v>
      </c>
      <c r="H127" s="11" t="s">
        <v>18</v>
      </c>
      <c r="I127" s="11"/>
      <c r="J127" s="11"/>
      <c r="K127" s="11"/>
      <c r="L127" s="11"/>
      <c r="AT127" t="str">
        <f t="shared" si="2"/>
        <v>10101PP006</v>
      </c>
      <c r="AU127" t="str">
        <f t="shared" si="3"/>
        <v>PP006</v>
      </c>
      <c r="AX127" t="s">
        <v>1694</v>
      </c>
    </row>
    <row r="128" spans="2:50" outlineLevel="1" x14ac:dyDescent="0.25">
      <c r="B128" s="11">
        <v>101010</v>
      </c>
      <c r="C128" s="11" t="s">
        <v>304</v>
      </c>
      <c r="D128" s="11" t="s">
        <v>305</v>
      </c>
      <c r="E128" s="11"/>
      <c r="F128" s="11" t="s">
        <v>217</v>
      </c>
      <c r="G128" s="11" t="s">
        <v>218</v>
      </c>
      <c r="H128" s="11" t="s">
        <v>18</v>
      </c>
      <c r="I128" s="11"/>
      <c r="J128" s="11"/>
      <c r="K128" s="11"/>
      <c r="L128" s="11"/>
      <c r="AT128" t="str">
        <f t="shared" si="2"/>
        <v>10101PP007</v>
      </c>
      <c r="AU128" t="str">
        <f t="shared" si="3"/>
        <v>PP007</v>
      </c>
      <c r="AX128" t="s">
        <v>1694</v>
      </c>
    </row>
    <row r="129" spans="2:50" outlineLevel="1" x14ac:dyDescent="0.25">
      <c r="B129" s="11">
        <v>101010</v>
      </c>
      <c r="C129" s="11" t="s">
        <v>314</v>
      </c>
      <c r="D129" s="11" t="s">
        <v>315</v>
      </c>
      <c r="E129" s="11"/>
      <c r="F129" s="11" t="s">
        <v>217</v>
      </c>
      <c r="G129" s="11" t="s">
        <v>218</v>
      </c>
      <c r="H129" s="11" t="s">
        <v>18</v>
      </c>
      <c r="I129" s="11"/>
      <c r="J129" s="11"/>
      <c r="K129" s="11"/>
      <c r="L129" s="11"/>
      <c r="AT129" t="str">
        <f t="shared" si="2"/>
        <v>10101PS005</v>
      </c>
      <c r="AU129" t="str">
        <f t="shared" si="3"/>
        <v>PS005</v>
      </c>
      <c r="AX129" t="s">
        <v>1694</v>
      </c>
    </row>
    <row r="130" spans="2:50" outlineLevel="1" x14ac:dyDescent="0.25">
      <c r="B130" s="11">
        <v>101010</v>
      </c>
      <c r="C130" s="11" t="s">
        <v>316</v>
      </c>
      <c r="D130" s="11" t="s">
        <v>317</v>
      </c>
      <c r="E130" s="11"/>
      <c r="F130" s="11" t="s">
        <v>217</v>
      </c>
      <c r="G130" s="11" t="s">
        <v>218</v>
      </c>
      <c r="H130" s="11" t="s">
        <v>18</v>
      </c>
      <c r="I130" s="11"/>
      <c r="J130" s="11"/>
      <c r="K130" s="11"/>
      <c r="L130" s="11"/>
      <c r="AT130" t="str">
        <f t="shared" si="2"/>
        <v>10101PS006</v>
      </c>
      <c r="AU130" t="str">
        <f t="shared" si="3"/>
        <v>PS006</v>
      </c>
      <c r="AX130" t="s">
        <v>1694</v>
      </c>
    </row>
    <row r="131" spans="2:50" outlineLevel="1" x14ac:dyDescent="0.25">
      <c r="B131" s="11">
        <v>101010</v>
      </c>
      <c r="C131" s="11" t="s">
        <v>318</v>
      </c>
      <c r="D131" s="11" t="s">
        <v>319</v>
      </c>
      <c r="E131" s="11"/>
      <c r="F131" s="11" t="s">
        <v>217</v>
      </c>
      <c r="G131" s="11" t="s">
        <v>218</v>
      </c>
      <c r="H131" s="11" t="s">
        <v>18</v>
      </c>
      <c r="I131" s="11"/>
      <c r="J131" s="11"/>
      <c r="K131" s="11"/>
      <c r="L131" s="11"/>
      <c r="AT131" t="str">
        <f t="shared" si="2"/>
        <v>10101PS007</v>
      </c>
      <c r="AU131" t="str">
        <f t="shared" si="3"/>
        <v>PS007</v>
      </c>
      <c r="AX131" t="s">
        <v>1694</v>
      </c>
    </row>
    <row r="132" spans="2:50" outlineLevel="1" x14ac:dyDescent="0.25">
      <c r="B132" s="11">
        <v>101010</v>
      </c>
      <c r="C132" s="11" t="s">
        <v>320</v>
      </c>
      <c r="D132" s="11" t="s">
        <v>321</v>
      </c>
      <c r="E132" s="11"/>
      <c r="F132" s="11" t="s">
        <v>217</v>
      </c>
      <c r="G132" s="11" t="s">
        <v>218</v>
      </c>
      <c r="H132" s="11" t="s">
        <v>18</v>
      </c>
      <c r="I132" s="11"/>
      <c r="J132" s="11"/>
      <c r="K132" s="11"/>
      <c r="L132" s="11"/>
      <c r="AT132" t="str">
        <f t="shared" si="2"/>
        <v>10101PS008</v>
      </c>
      <c r="AU132" t="str">
        <f t="shared" si="3"/>
        <v>PS008</v>
      </c>
      <c r="AX132" t="s">
        <v>1694</v>
      </c>
    </row>
    <row r="133" spans="2:50" outlineLevel="1" x14ac:dyDescent="0.25">
      <c r="B133" s="11">
        <v>101030</v>
      </c>
      <c r="C133" s="11" t="s">
        <v>322</v>
      </c>
      <c r="D133" s="11" t="s">
        <v>4401</v>
      </c>
      <c r="E133" s="11"/>
      <c r="F133" s="11" t="s">
        <v>217</v>
      </c>
      <c r="G133" s="11" t="s">
        <v>218</v>
      </c>
      <c r="H133" s="11" t="s">
        <v>16</v>
      </c>
      <c r="I133" s="11"/>
      <c r="J133" s="11"/>
      <c r="K133" s="11"/>
      <c r="L133" s="11"/>
      <c r="AT133" t="str">
        <f t="shared" si="2"/>
        <v>10103PP001</v>
      </c>
      <c r="AU133" t="str">
        <f t="shared" si="3"/>
        <v>PP001</v>
      </c>
      <c r="AX133" t="s">
        <v>16</v>
      </c>
    </row>
    <row r="134" spans="2:50" outlineLevel="1" x14ac:dyDescent="0.25">
      <c r="B134" s="11">
        <v>101030</v>
      </c>
      <c r="C134" s="11" t="s">
        <v>325</v>
      </c>
      <c r="D134" s="11" t="s">
        <v>4402</v>
      </c>
      <c r="E134" s="11"/>
      <c r="F134" s="11" t="s">
        <v>217</v>
      </c>
      <c r="G134" s="11" t="s">
        <v>218</v>
      </c>
      <c r="H134" s="11" t="s">
        <v>16</v>
      </c>
      <c r="I134" s="11"/>
      <c r="J134" s="11"/>
      <c r="K134" s="11"/>
      <c r="L134" s="11"/>
      <c r="M134">
        <f t="shared" si="0"/>
        <v>0</v>
      </c>
      <c r="N134">
        <f>COUNTIFS($P$20:$P$24,C134)</f>
        <v>0</v>
      </c>
      <c r="AT134" t="str">
        <f t="shared" si="2"/>
        <v>10103PP009</v>
      </c>
      <c r="AU134" t="str">
        <f t="shared" si="3"/>
        <v>PP009</v>
      </c>
      <c r="AX134" t="s">
        <v>16</v>
      </c>
    </row>
    <row r="135" spans="2:50" outlineLevel="1" x14ac:dyDescent="0.25">
      <c r="B135" s="11">
        <v>101030</v>
      </c>
      <c r="C135" s="11" t="s">
        <v>327</v>
      </c>
      <c r="D135" s="11" t="s">
        <v>4403</v>
      </c>
      <c r="E135" s="11"/>
      <c r="F135" s="11" t="s">
        <v>217</v>
      </c>
      <c r="G135" s="11" t="s">
        <v>218</v>
      </c>
      <c r="H135" s="11" t="s">
        <v>16</v>
      </c>
      <c r="I135" s="11"/>
      <c r="J135" s="11"/>
      <c r="K135" s="11"/>
      <c r="L135" s="11"/>
      <c r="AT135" t="str">
        <f t="shared" si="2"/>
        <v>10103PP010</v>
      </c>
      <c r="AU135" t="str">
        <f t="shared" si="3"/>
        <v>PP010</v>
      </c>
      <c r="AX135" t="s">
        <v>16</v>
      </c>
    </row>
    <row r="136" spans="2:50" outlineLevel="1" x14ac:dyDescent="0.25">
      <c r="B136" s="11">
        <v>101030</v>
      </c>
      <c r="C136" s="11" t="s">
        <v>334</v>
      </c>
      <c r="D136" s="11" t="s">
        <v>4404</v>
      </c>
      <c r="E136" s="11"/>
      <c r="F136" s="11" t="s">
        <v>217</v>
      </c>
      <c r="G136" s="11" t="s">
        <v>218</v>
      </c>
      <c r="H136" s="11" t="s">
        <v>16</v>
      </c>
      <c r="I136" s="11"/>
      <c r="J136" s="11"/>
      <c r="K136" s="11"/>
      <c r="L136" s="11"/>
      <c r="AT136" t="str">
        <f t="shared" si="2"/>
        <v>10103PS006</v>
      </c>
      <c r="AU136" t="str">
        <f t="shared" si="3"/>
        <v>PS006</v>
      </c>
      <c r="AX136" t="s">
        <v>16</v>
      </c>
    </row>
    <row r="137" spans="2:50" outlineLevel="1" x14ac:dyDescent="0.25">
      <c r="B137" s="11">
        <v>101030</v>
      </c>
      <c r="C137" s="11" t="s">
        <v>336</v>
      </c>
      <c r="D137" s="11" t="s">
        <v>4405</v>
      </c>
      <c r="E137" s="11"/>
      <c r="F137" s="11" t="s">
        <v>217</v>
      </c>
      <c r="G137" s="11" t="s">
        <v>218</v>
      </c>
      <c r="H137" s="11" t="s">
        <v>16</v>
      </c>
      <c r="I137" s="11"/>
      <c r="J137" s="11"/>
      <c r="K137" s="11"/>
      <c r="L137" s="11"/>
      <c r="AT137" t="str">
        <f t="shared" ref="AT137:AT160" si="8">C137</f>
        <v>10103PS007</v>
      </c>
      <c r="AU137" t="str">
        <f t="shared" ref="AU137:AU160" si="9">RIGHT(C137,5)</f>
        <v>PS007</v>
      </c>
      <c r="AX137" t="s">
        <v>16</v>
      </c>
    </row>
    <row r="138" spans="2:50" outlineLevel="1" x14ac:dyDescent="0.25">
      <c r="B138" s="11">
        <v>101030</v>
      </c>
      <c r="C138" s="11" t="s">
        <v>337</v>
      </c>
      <c r="D138" s="11" t="s">
        <v>4406</v>
      </c>
      <c r="E138" s="11"/>
      <c r="F138" s="11" t="s">
        <v>217</v>
      </c>
      <c r="G138" s="11" t="s">
        <v>218</v>
      </c>
      <c r="H138" s="11" t="s">
        <v>16</v>
      </c>
      <c r="I138" s="11"/>
      <c r="J138" s="11"/>
      <c r="K138" s="11"/>
      <c r="L138" s="11"/>
      <c r="AT138" t="str">
        <f t="shared" si="8"/>
        <v>10103PS008</v>
      </c>
      <c r="AU138" t="str">
        <f t="shared" si="9"/>
        <v>PS008</v>
      </c>
      <c r="AX138" t="s">
        <v>16</v>
      </c>
    </row>
    <row r="139" spans="2:50" outlineLevel="1" x14ac:dyDescent="0.25">
      <c r="B139" s="11" t="s">
        <v>4407</v>
      </c>
      <c r="C139" s="11" t="s">
        <v>4408</v>
      </c>
      <c r="D139" s="11" t="s">
        <v>4409</v>
      </c>
      <c r="E139" s="11"/>
      <c r="F139" s="11" t="s">
        <v>217</v>
      </c>
      <c r="G139" s="11" t="s">
        <v>218</v>
      </c>
      <c r="H139" s="11" t="s">
        <v>23</v>
      </c>
      <c r="I139" s="11"/>
      <c r="J139" s="11"/>
      <c r="K139" s="11"/>
      <c r="L139" s="11"/>
      <c r="AT139" t="str">
        <f t="shared" si="8"/>
        <v>10202SU001</v>
      </c>
      <c r="AU139" t="str">
        <f t="shared" si="9"/>
        <v>SU001</v>
      </c>
      <c r="AX139" t="s">
        <v>23</v>
      </c>
    </row>
    <row r="140" spans="2:50" outlineLevel="1" x14ac:dyDescent="0.25">
      <c r="B140" s="11">
        <v>101030</v>
      </c>
      <c r="C140" s="11" t="s">
        <v>328</v>
      </c>
      <c r="D140" s="11" t="s">
        <v>93</v>
      </c>
      <c r="E140" s="11"/>
      <c r="F140" s="11" t="s">
        <v>217</v>
      </c>
      <c r="G140" s="11" t="s">
        <v>218</v>
      </c>
      <c r="H140" s="11" t="s">
        <v>1817</v>
      </c>
      <c r="I140" s="11"/>
      <c r="J140" s="11"/>
      <c r="K140" s="11"/>
      <c r="L140" s="11"/>
      <c r="AT140" t="str">
        <f t="shared" si="8"/>
        <v>10103PS001</v>
      </c>
      <c r="AU140" t="str">
        <f t="shared" si="9"/>
        <v>PS001</v>
      </c>
      <c r="AX140" t="s">
        <v>1817</v>
      </c>
    </row>
    <row r="141" spans="2:50" outlineLevel="1" x14ac:dyDescent="0.25">
      <c r="B141" s="11">
        <v>101310</v>
      </c>
      <c r="C141" s="11" t="s">
        <v>282</v>
      </c>
      <c r="D141" s="11" t="s">
        <v>283</v>
      </c>
      <c r="E141" s="11"/>
      <c r="F141" s="11" t="s">
        <v>217</v>
      </c>
      <c r="G141" s="11" t="s">
        <v>218</v>
      </c>
      <c r="H141" s="11" t="s">
        <v>1817</v>
      </c>
      <c r="I141" s="11"/>
      <c r="J141" s="11"/>
      <c r="K141" s="11"/>
      <c r="L141" s="11"/>
      <c r="AT141" t="str">
        <f t="shared" si="8"/>
        <v>10131PS001</v>
      </c>
      <c r="AU141" t="str">
        <f t="shared" si="9"/>
        <v>PS001</v>
      </c>
      <c r="AX141" t="s">
        <v>1817</v>
      </c>
    </row>
    <row r="142" spans="2:50" outlineLevel="1" x14ac:dyDescent="0.25">
      <c r="B142" s="11">
        <v>101010</v>
      </c>
      <c r="C142" s="11" t="s">
        <v>306</v>
      </c>
      <c r="D142" s="11" t="s">
        <v>307</v>
      </c>
      <c r="E142" s="11"/>
      <c r="F142" s="11" t="s">
        <v>217</v>
      </c>
      <c r="G142" s="11" t="s">
        <v>218</v>
      </c>
      <c r="H142" s="11" t="s">
        <v>1817</v>
      </c>
      <c r="I142" s="11"/>
      <c r="J142" s="11"/>
      <c r="K142" s="11"/>
      <c r="L142" s="11"/>
      <c r="AT142" t="str">
        <f t="shared" si="8"/>
        <v>10101PS001</v>
      </c>
      <c r="AU142" t="str">
        <f t="shared" si="9"/>
        <v>PS001</v>
      </c>
      <c r="AX142" t="s">
        <v>1817</v>
      </c>
    </row>
    <row r="143" spans="2:50" outlineLevel="1" x14ac:dyDescent="0.25">
      <c r="B143" s="11">
        <v>102010</v>
      </c>
      <c r="C143" s="92" t="s">
        <v>338</v>
      </c>
      <c r="D143" s="11" t="s">
        <v>339</v>
      </c>
      <c r="E143" s="11"/>
      <c r="F143" s="11" t="s">
        <v>217</v>
      </c>
      <c r="G143" s="11" t="s">
        <v>218</v>
      </c>
      <c r="H143" s="11" t="s">
        <v>1817</v>
      </c>
      <c r="I143" s="11"/>
      <c r="J143" s="11"/>
      <c r="K143" s="11"/>
      <c r="L143" s="11"/>
      <c r="AT143" t="str">
        <f t="shared" si="8"/>
        <v>10201PS001</v>
      </c>
      <c r="AU143" t="str">
        <f t="shared" si="9"/>
        <v>PS001</v>
      </c>
      <c r="AX143" t="s">
        <v>1817</v>
      </c>
    </row>
    <row r="144" spans="2:50" outlineLevel="1" x14ac:dyDescent="0.25">
      <c r="B144" s="11">
        <v>102020</v>
      </c>
      <c r="C144" s="92" t="s">
        <v>377</v>
      </c>
      <c r="D144" s="11" t="s">
        <v>378</v>
      </c>
      <c r="E144" s="11"/>
      <c r="F144" s="11" t="s">
        <v>217</v>
      </c>
      <c r="G144" s="11" t="s">
        <v>218</v>
      </c>
      <c r="H144" s="11" t="s">
        <v>1817</v>
      </c>
      <c r="I144" s="11"/>
      <c r="J144" s="11"/>
      <c r="K144" s="11"/>
      <c r="L144" s="11"/>
      <c r="AT144" t="str">
        <f t="shared" si="8"/>
        <v>10202SU009</v>
      </c>
      <c r="AU144" t="str">
        <f t="shared" si="9"/>
        <v>SU009</v>
      </c>
      <c r="AX144" t="s">
        <v>1817</v>
      </c>
    </row>
    <row r="145" spans="2:50" outlineLevel="1" x14ac:dyDescent="0.25">
      <c r="B145" s="11">
        <v>101030</v>
      </c>
      <c r="C145" s="11" t="s">
        <v>329</v>
      </c>
      <c r="D145" s="11" t="s">
        <v>94</v>
      </c>
      <c r="E145" s="11"/>
      <c r="F145" s="11" t="s">
        <v>217</v>
      </c>
      <c r="G145" s="11" t="s">
        <v>218</v>
      </c>
      <c r="H145" s="11" t="s">
        <v>4374</v>
      </c>
      <c r="I145" s="11"/>
      <c r="J145" s="11"/>
      <c r="K145" s="11"/>
      <c r="L145" s="11"/>
      <c r="AT145" t="str">
        <f t="shared" si="8"/>
        <v>10103PS002</v>
      </c>
      <c r="AU145" t="str">
        <f t="shared" si="9"/>
        <v>PS002</v>
      </c>
      <c r="AX145" t="s">
        <v>4374</v>
      </c>
    </row>
    <row r="146" spans="2:50" outlineLevel="1" x14ac:dyDescent="0.25">
      <c r="B146" s="11">
        <v>101310</v>
      </c>
      <c r="C146" s="11" t="s">
        <v>284</v>
      </c>
      <c r="D146" s="11" t="s">
        <v>285</v>
      </c>
      <c r="E146" s="11"/>
      <c r="F146" s="11" t="s">
        <v>217</v>
      </c>
      <c r="G146" s="11" t="s">
        <v>218</v>
      </c>
      <c r="H146" s="11" t="s">
        <v>4374</v>
      </c>
      <c r="I146" s="11"/>
      <c r="J146" s="11"/>
      <c r="K146" s="11"/>
      <c r="L146" s="11"/>
      <c r="AT146" t="str">
        <f t="shared" si="8"/>
        <v>10131PS002</v>
      </c>
      <c r="AU146" t="str">
        <f t="shared" si="9"/>
        <v>PS002</v>
      </c>
      <c r="AX146" t="s">
        <v>4374</v>
      </c>
    </row>
    <row r="147" spans="2:50" outlineLevel="1" x14ac:dyDescent="0.25">
      <c r="B147" s="11">
        <v>101010</v>
      </c>
      <c r="C147" s="11" t="s">
        <v>308</v>
      </c>
      <c r="D147" s="11" t="s">
        <v>309</v>
      </c>
      <c r="E147" s="11"/>
      <c r="F147" s="11" t="s">
        <v>217</v>
      </c>
      <c r="G147" s="11" t="s">
        <v>218</v>
      </c>
      <c r="H147" s="11" t="s">
        <v>4374</v>
      </c>
      <c r="I147" s="11"/>
      <c r="J147" s="11"/>
      <c r="K147" s="11"/>
      <c r="L147" s="11"/>
      <c r="AT147" t="str">
        <f t="shared" si="8"/>
        <v>10101PS002</v>
      </c>
      <c r="AU147" t="str">
        <f t="shared" si="9"/>
        <v>PS002</v>
      </c>
      <c r="AX147" t="s">
        <v>4374</v>
      </c>
    </row>
    <row r="148" spans="2:50" outlineLevel="1" x14ac:dyDescent="0.25">
      <c r="B148" s="11">
        <v>102010</v>
      </c>
      <c r="C148" s="11" t="s">
        <v>340</v>
      </c>
      <c r="D148" s="11" t="s">
        <v>341</v>
      </c>
      <c r="E148" s="11"/>
      <c r="F148" s="11" t="s">
        <v>217</v>
      </c>
      <c r="G148" s="11" t="s">
        <v>218</v>
      </c>
      <c r="H148" s="11" t="s">
        <v>4374</v>
      </c>
      <c r="I148" s="11"/>
      <c r="J148" s="11"/>
      <c r="K148" s="11"/>
      <c r="L148" s="11"/>
      <c r="AT148" t="str">
        <f t="shared" si="8"/>
        <v>10201PS002</v>
      </c>
      <c r="AU148" t="str">
        <f t="shared" si="9"/>
        <v>PS002</v>
      </c>
      <c r="AX148" t="s">
        <v>4374</v>
      </c>
    </row>
    <row r="149" spans="2:50" outlineLevel="1" x14ac:dyDescent="0.25">
      <c r="B149" s="11">
        <v>101030</v>
      </c>
      <c r="C149" s="11" t="s">
        <v>330</v>
      </c>
      <c r="D149" s="11" t="s">
        <v>331</v>
      </c>
      <c r="E149" s="11"/>
      <c r="F149" s="11" t="s">
        <v>217</v>
      </c>
      <c r="G149" s="11" t="s">
        <v>218</v>
      </c>
      <c r="H149" s="11" t="s">
        <v>21</v>
      </c>
      <c r="I149" s="11"/>
      <c r="J149" s="11"/>
      <c r="K149" s="11"/>
      <c r="L149" s="11"/>
      <c r="AT149" t="str">
        <f t="shared" si="8"/>
        <v>10103PS003</v>
      </c>
      <c r="AU149" t="str">
        <f t="shared" si="9"/>
        <v>PS003</v>
      </c>
      <c r="AX149" t="s">
        <v>21</v>
      </c>
    </row>
    <row r="150" spans="2:50" outlineLevel="1" x14ac:dyDescent="0.25">
      <c r="B150" s="11">
        <v>101310</v>
      </c>
      <c r="C150" s="11" t="s">
        <v>286</v>
      </c>
      <c r="D150" s="11" t="s">
        <v>287</v>
      </c>
      <c r="E150" s="11"/>
      <c r="F150" s="11" t="s">
        <v>217</v>
      </c>
      <c r="G150" s="11" t="s">
        <v>218</v>
      </c>
      <c r="H150" s="11" t="s">
        <v>21</v>
      </c>
      <c r="I150" s="11"/>
      <c r="J150" s="11"/>
      <c r="K150" s="11"/>
      <c r="L150" s="11"/>
      <c r="AT150" t="str">
        <f t="shared" si="8"/>
        <v>10131PS003</v>
      </c>
      <c r="AU150" t="str">
        <f t="shared" si="9"/>
        <v>PS003</v>
      </c>
      <c r="AX150" t="s">
        <v>21</v>
      </c>
    </row>
    <row r="151" spans="2:50" outlineLevel="1" x14ac:dyDescent="0.25">
      <c r="B151" s="11">
        <v>101010</v>
      </c>
      <c r="C151" s="11" t="s">
        <v>310</v>
      </c>
      <c r="D151" s="11" t="s">
        <v>311</v>
      </c>
      <c r="E151" s="11"/>
      <c r="F151" s="11" t="s">
        <v>217</v>
      </c>
      <c r="G151" s="11" t="s">
        <v>218</v>
      </c>
      <c r="H151" s="11" t="s">
        <v>21</v>
      </c>
      <c r="I151" s="11"/>
      <c r="J151" s="11"/>
      <c r="K151" s="11"/>
      <c r="L151" s="11"/>
      <c r="AT151" t="str">
        <f t="shared" si="8"/>
        <v>10101PS003</v>
      </c>
      <c r="AU151" t="str">
        <f t="shared" si="9"/>
        <v>PS003</v>
      </c>
      <c r="AX151" t="s">
        <v>21</v>
      </c>
    </row>
    <row r="152" spans="2:50" outlineLevel="1" x14ac:dyDescent="0.25">
      <c r="B152" s="11">
        <v>102010</v>
      </c>
      <c r="C152" s="11" t="s">
        <v>342</v>
      </c>
      <c r="D152" s="11" t="s">
        <v>343</v>
      </c>
      <c r="E152" s="11"/>
      <c r="F152" s="11" t="s">
        <v>217</v>
      </c>
      <c r="G152" s="11" t="s">
        <v>218</v>
      </c>
      <c r="H152" s="11" t="s">
        <v>21</v>
      </c>
      <c r="I152" s="11"/>
      <c r="J152" s="11"/>
      <c r="K152" s="11"/>
      <c r="L152" s="11"/>
      <c r="AT152" t="str">
        <f t="shared" si="8"/>
        <v>10201PS003</v>
      </c>
      <c r="AU152" t="str">
        <f t="shared" si="9"/>
        <v>PS003</v>
      </c>
      <c r="AX152" t="s">
        <v>21</v>
      </c>
    </row>
    <row r="153" spans="2:50" outlineLevel="1" x14ac:dyDescent="0.25">
      <c r="B153" s="11">
        <v>102020</v>
      </c>
      <c r="C153" s="11" t="s">
        <v>373</v>
      </c>
      <c r="D153" s="11" t="s">
        <v>374</v>
      </c>
      <c r="E153" s="11"/>
      <c r="F153" s="11" t="s">
        <v>217</v>
      </c>
      <c r="G153" s="11" t="s">
        <v>218</v>
      </c>
      <c r="H153" s="11" t="s">
        <v>21</v>
      </c>
      <c r="I153" s="11"/>
      <c r="J153" s="11"/>
      <c r="K153" s="11"/>
      <c r="L153" s="11"/>
      <c r="AT153" t="str">
        <f t="shared" si="8"/>
        <v>10202SU006</v>
      </c>
      <c r="AU153" t="str">
        <f t="shared" si="9"/>
        <v>SU006</v>
      </c>
      <c r="AX153" t="s">
        <v>21</v>
      </c>
    </row>
    <row r="154" spans="2:50" outlineLevel="1" x14ac:dyDescent="0.25">
      <c r="B154" s="11">
        <v>101030</v>
      </c>
      <c r="C154" s="11" t="s">
        <v>332</v>
      </c>
      <c r="D154" s="11" t="s">
        <v>333</v>
      </c>
      <c r="E154" s="11"/>
      <c r="F154" s="11" t="s">
        <v>217</v>
      </c>
      <c r="G154" s="11" t="s">
        <v>218</v>
      </c>
      <c r="H154" s="11" t="s">
        <v>22</v>
      </c>
      <c r="I154" s="11"/>
      <c r="J154" s="11"/>
      <c r="K154" s="11"/>
      <c r="L154" s="11"/>
      <c r="AT154" t="str">
        <f t="shared" si="8"/>
        <v>10103PS004</v>
      </c>
      <c r="AU154" t="str">
        <f t="shared" si="9"/>
        <v>PS004</v>
      </c>
      <c r="AX154" t="s">
        <v>22</v>
      </c>
    </row>
    <row r="155" spans="2:50" outlineLevel="1" x14ac:dyDescent="0.25">
      <c r="B155" s="11">
        <v>101310</v>
      </c>
      <c r="C155" s="11" t="s">
        <v>288</v>
      </c>
      <c r="D155" s="11" t="s">
        <v>289</v>
      </c>
      <c r="E155" s="11"/>
      <c r="F155" s="11" t="s">
        <v>217</v>
      </c>
      <c r="G155" s="11" t="s">
        <v>218</v>
      </c>
      <c r="H155" s="11" t="s">
        <v>22</v>
      </c>
      <c r="I155" s="11"/>
      <c r="J155" s="11"/>
      <c r="K155" s="11"/>
      <c r="L155" s="11"/>
      <c r="AT155" t="str">
        <f t="shared" si="8"/>
        <v>10131PS004</v>
      </c>
      <c r="AU155" t="str">
        <f t="shared" si="9"/>
        <v>PS004</v>
      </c>
      <c r="AX155" t="s">
        <v>22</v>
      </c>
    </row>
    <row r="156" spans="2:50" outlineLevel="1" x14ac:dyDescent="0.25">
      <c r="B156" s="11">
        <v>101010</v>
      </c>
      <c r="C156" s="11" t="s">
        <v>312</v>
      </c>
      <c r="D156" s="11" t="s">
        <v>313</v>
      </c>
      <c r="E156" s="11"/>
      <c r="F156" s="11" t="s">
        <v>217</v>
      </c>
      <c r="G156" s="11" t="s">
        <v>218</v>
      </c>
      <c r="H156" s="11" t="s">
        <v>22</v>
      </c>
      <c r="I156" s="11"/>
      <c r="J156" s="11"/>
      <c r="K156" s="11"/>
      <c r="L156" s="11"/>
      <c r="AT156" t="str">
        <f t="shared" si="8"/>
        <v>10101PS004</v>
      </c>
      <c r="AU156" t="str">
        <f t="shared" si="9"/>
        <v>PS004</v>
      </c>
      <c r="AX156" t="s">
        <v>22</v>
      </c>
    </row>
    <row r="157" spans="2:50" outlineLevel="1" x14ac:dyDescent="0.25">
      <c r="B157" s="11">
        <v>102010</v>
      </c>
      <c r="C157" s="11" t="s">
        <v>344</v>
      </c>
      <c r="D157" s="11" t="s">
        <v>345</v>
      </c>
      <c r="E157" s="11"/>
      <c r="F157" s="11" t="s">
        <v>217</v>
      </c>
      <c r="G157" s="11" t="s">
        <v>218</v>
      </c>
      <c r="H157" s="11" t="s">
        <v>22</v>
      </c>
      <c r="I157" s="11"/>
      <c r="J157" s="11"/>
      <c r="K157" s="11"/>
      <c r="L157" s="11"/>
      <c r="AT157" t="str">
        <f t="shared" si="8"/>
        <v>10201PS004</v>
      </c>
      <c r="AU157" t="str">
        <f t="shared" si="9"/>
        <v>PS004</v>
      </c>
      <c r="AX157" t="s">
        <v>22</v>
      </c>
    </row>
    <row r="158" spans="2:50" outlineLevel="1" x14ac:dyDescent="0.25">
      <c r="B158" s="11">
        <v>102020</v>
      </c>
      <c r="C158" s="11" t="s">
        <v>375</v>
      </c>
      <c r="D158" s="11" t="s">
        <v>376</v>
      </c>
      <c r="E158" s="11"/>
      <c r="F158" s="11" t="s">
        <v>217</v>
      </c>
      <c r="G158" s="11" t="s">
        <v>218</v>
      </c>
      <c r="H158" s="11" t="s">
        <v>22</v>
      </c>
      <c r="I158" s="11"/>
      <c r="J158" s="11"/>
      <c r="K158" s="11"/>
      <c r="L158" s="11"/>
      <c r="AT158" t="str">
        <f t="shared" si="8"/>
        <v>10202SU007</v>
      </c>
      <c r="AU158" t="str">
        <f t="shared" si="9"/>
        <v>SU007</v>
      </c>
      <c r="AX158" t="s">
        <v>22</v>
      </c>
    </row>
    <row r="159" spans="2:50" outlineLevel="1" x14ac:dyDescent="0.25">
      <c r="B159" s="11">
        <v>102020</v>
      </c>
      <c r="C159" s="11" t="s">
        <v>379</v>
      </c>
      <c r="D159" s="11" t="s">
        <v>380</v>
      </c>
      <c r="E159" s="11"/>
      <c r="F159" s="11" t="s">
        <v>217</v>
      </c>
      <c r="G159" s="11" t="s">
        <v>218</v>
      </c>
      <c r="H159" s="11" t="s">
        <v>1705</v>
      </c>
      <c r="I159" s="11"/>
      <c r="J159" s="11"/>
      <c r="K159" s="11"/>
      <c r="L159" s="11"/>
      <c r="AT159" t="str">
        <f t="shared" si="8"/>
        <v>10202SU017</v>
      </c>
      <c r="AU159" t="str">
        <f t="shared" si="9"/>
        <v>SU017</v>
      </c>
      <c r="AX159" t="s">
        <v>1705</v>
      </c>
    </row>
    <row r="160" spans="2:50" outlineLevel="1" x14ac:dyDescent="0.25">
      <c r="B160" s="11"/>
      <c r="C160" s="11"/>
      <c r="D160" s="11"/>
      <c r="E160" s="11"/>
      <c r="F160" s="11"/>
      <c r="G160" s="11"/>
      <c r="H160" s="11"/>
      <c r="I160" s="11"/>
      <c r="J160" s="11"/>
      <c r="K160" s="11"/>
      <c r="L160" s="11"/>
      <c r="AT160">
        <f t="shared" si="8"/>
        <v>0</v>
      </c>
      <c r="AU160" t="str">
        <f t="shared" si="9"/>
        <v/>
      </c>
    </row>
    <row r="161" spans="2:47" outlineLevel="1" x14ac:dyDescent="0.25">
      <c r="B161" s="11"/>
      <c r="C161" s="11"/>
      <c r="D161" s="11"/>
      <c r="E161" s="11"/>
      <c r="F161" s="11"/>
      <c r="G161" s="11"/>
      <c r="H161" s="11"/>
      <c r="I161" s="11"/>
      <c r="J161" s="11"/>
      <c r="K161" s="11"/>
      <c r="L161" s="11"/>
      <c r="AU161" t="str">
        <f t="shared" ref="AU161" si="10">RIGHT(C161,5)</f>
        <v/>
      </c>
    </row>
    <row r="162" spans="2:47" outlineLevel="1" x14ac:dyDescent="0.25"/>
    <row r="163" spans="2:47" outlineLevel="1" x14ac:dyDescent="0.25"/>
    <row r="164" spans="2:47" s="4" customFormat="1" ht="27.75" customHeight="1" x14ac:dyDescent="0.25">
      <c r="B164" s="3" t="s">
        <v>381</v>
      </c>
      <c r="E164" s="1"/>
    </row>
    <row r="166" spans="2:47" outlineLevel="1" x14ac:dyDescent="0.25">
      <c r="B166" s="27" t="s">
        <v>382</v>
      </c>
      <c r="C166" s="16" t="s">
        <v>383</v>
      </c>
    </row>
    <row r="167" spans="2:47" outlineLevel="1" x14ac:dyDescent="0.25">
      <c r="B167" s="34" t="s">
        <v>384</v>
      </c>
      <c r="C167" s="35" t="s">
        <v>39</v>
      </c>
      <c r="D167">
        <f>COUNTIFS(GLLIST67[G/L account],B167)</f>
        <v>1</v>
      </c>
      <c r="F167" t="s">
        <v>385</v>
      </c>
      <c r="G167" s="40" t="s">
        <v>384</v>
      </c>
    </row>
    <row r="168" spans="2:47" outlineLevel="1" x14ac:dyDescent="0.25">
      <c r="B168" s="34" t="s">
        <v>386</v>
      </c>
      <c r="C168" s="35" t="s">
        <v>40</v>
      </c>
      <c r="D168">
        <f>COUNTIFS(GLLIST67[G/L account],B168)</f>
        <v>1</v>
      </c>
      <c r="F168" t="s">
        <v>385</v>
      </c>
      <c r="G168" s="40" t="s">
        <v>386</v>
      </c>
    </row>
    <row r="169" spans="2:47" outlineLevel="1" x14ac:dyDescent="0.25">
      <c r="B169" s="34" t="s">
        <v>387</v>
      </c>
      <c r="C169" s="35" t="s">
        <v>41</v>
      </c>
      <c r="D169">
        <f>COUNTIFS(GLLIST67[G/L account],B169)</f>
        <v>1</v>
      </c>
      <c r="F169" t="s">
        <v>385</v>
      </c>
      <c r="G169" s="40" t="s">
        <v>387</v>
      </c>
    </row>
    <row r="170" spans="2:47" outlineLevel="1" x14ac:dyDescent="0.25">
      <c r="B170" s="34" t="s">
        <v>388</v>
      </c>
      <c r="C170" s="35" t="s">
        <v>42</v>
      </c>
      <c r="D170">
        <f>COUNTIFS(GLLIST67[G/L account],B170)</f>
        <v>1</v>
      </c>
      <c r="F170" t="s">
        <v>385</v>
      </c>
      <c r="G170" s="40" t="s">
        <v>388</v>
      </c>
    </row>
    <row r="171" spans="2:47" outlineLevel="1" x14ac:dyDescent="0.25">
      <c r="B171" s="34" t="s">
        <v>389</v>
      </c>
      <c r="C171" s="35" t="s">
        <v>43</v>
      </c>
      <c r="D171">
        <f>COUNTIFS(GLLIST67[G/L account],B171)</f>
        <v>1</v>
      </c>
      <c r="F171" t="s">
        <v>385</v>
      </c>
      <c r="G171" s="40" t="s">
        <v>389</v>
      </c>
    </row>
    <row r="172" spans="2:47" outlineLevel="1" x14ac:dyDescent="0.25">
      <c r="B172" s="34" t="s">
        <v>390</v>
      </c>
      <c r="C172" s="35" t="s">
        <v>44</v>
      </c>
      <c r="D172">
        <f>COUNTIFS(GLLIST67[G/L account],B172)</f>
        <v>1</v>
      </c>
      <c r="F172" t="s">
        <v>385</v>
      </c>
      <c r="G172" s="40" t="s">
        <v>390</v>
      </c>
    </row>
    <row r="173" spans="2:47" outlineLevel="1" x14ac:dyDescent="0.25">
      <c r="B173" s="34" t="s">
        <v>391</v>
      </c>
      <c r="C173" s="35" t="s">
        <v>45</v>
      </c>
      <c r="D173">
        <f>COUNTIFS(GLLIST67[G/L account],B173)</f>
        <v>1</v>
      </c>
      <c r="F173" t="s">
        <v>385</v>
      </c>
      <c r="G173" s="40" t="s">
        <v>391</v>
      </c>
    </row>
    <row r="174" spans="2:47" outlineLevel="1" x14ac:dyDescent="0.25">
      <c r="B174" s="34" t="s">
        <v>392</v>
      </c>
      <c r="C174" s="35" t="s">
        <v>46</v>
      </c>
      <c r="D174">
        <f>COUNTIFS(GLLIST67[G/L account],B174)</f>
        <v>1</v>
      </c>
      <c r="F174" t="s">
        <v>385</v>
      </c>
      <c r="G174" s="40" t="s">
        <v>392</v>
      </c>
    </row>
    <row r="175" spans="2:47" outlineLevel="1" x14ac:dyDescent="0.25">
      <c r="B175" s="34" t="s">
        <v>393</v>
      </c>
      <c r="C175" s="35" t="s">
        <v>47</v>
      </c>
      <c r="D175">
        <f>COUNTIFS(GLLIST67[G/L account],B175)</f>
        <v>1</v>
      </c>
      <c r="F175" t="s">
        <v>385</v>
      </c>
      <c r="G175" s="40" t="s">
        <v>393</v>
      </c>
    </row>
    <row r="176" spans="2:47" outlineLevel="1" x14ac:dyDescent="0.25">
      <c r="B176" s="34" t="s">
        <v>394</v>
      </c>
      <c r="C176" s="35" t="s">
        <v>48</v>
      </c>
      <c r="D176">
        <f>COUNTIFS(GLLIST67[G/L account],B176)</f>
        <v>1</v>
      </c>
      <c r="F176" t="s">
        <v>385</v>
      </c>
      <c r="G176" s="40" t="s">
        <v>394</v>
      </c>
    </row>
    <row r="177" spans="2:7" outlineLevel="1" x14ac:dyDescent="0.25">
      <c r="B177" s="34" t="s">
        <v>395</v>
      </c>
      <c r="C177" s="35" t="s">
        <v>49</v>
      </c>
      <c r="D177">
        <f>COUNTIFS(GLLIST67[G/L account],B177)</f>
        <v>1</v>
      </c>
      <c r="F177" t="s">
        <v>385</v>
      </c>
      <c r="G177" s="40" t="s">
        <v>395</v>
      </c>
    </row>
    <row r="178" spans="2:7" outlineLevel="1" x14ac:dyDescent="0.25">
      <c r="B178" s="36">
        <v>15000250</v>
      </c>
      <c r="C178" s="35" t="s">
        <v>50</v>
      </c>
      <c r="D178">
        <f>COUNTIFS(GLLIST67[G/L account],B178)</f>
        <v>1</v>
      </c>
      <c r="F178" t="s">
        <v>385</v>
      </c>
      <c r="G178" s="40">
        <v>15000250</v>
      </c>
    </row>
    <row r="179" spans="2:7" outlineLevel="1" x14ac:dyDescent="0.25">
      <c r="B179" s="34" t="s">
        <v>396</v>
      </c>
      <c r="C179" s="35" t="s">
        <v>52</v>
      </c>
      <c r="D179">
        <f>COUNTIFS(GLLIST67[G/L account],B179)</f>
        <v>1</v>
      </c>
      <c r="F179" t="s">
        <v>51</v>
      </c>
      <c r="G179" s="40" t="s">
        <v>396</v>
      </c>
    </row>
    <row r="180" spans="2:7" outlineLevel="1" x14ac:dyDescent="0.25">
      <c r="B180" s="34" t="s">
        <v>397</v>
      </c>
      <c r="C180" s="35" t="s">
        <v>53</v>
      </c>
      <c r="D180">
        <f>COUNTIFS(GLLIST67[G/L account],B180)</f>
        <v>1</v>
      </c>
      <c r="F180" t="s">
        <v>51</v>
      </c>
      <c r="G180" s="40" t="s">
        <v>397</v>
      </c>
    </row>
    <row r="181" spans="2:7" outlineLevel="1" x14ac:dyDescent="0.25">
      <c r="B181" s="34" t="s">
        <v>398</v>
      </c>
      <c r="C181" s="35" t="s">
        <v>54</v>
      </c>
      <c r="D181">
        <f>COUNTIFS(GLLIST67[G/L account],B181)</f>
        <v>1</v>
      </c>
      <c r="F181" t="s">
        <v>51</v>
      </c>
      <c r="G181" s="40" t="s">
        <v>398</v>
      </c>
    </row>
    <row r="182" spans="2:7" outlineLevel="1" x14ac:dyDescent="0.25">
      <c r="B182" s="34" t="s">
        <v>399</v>
      </c>
      <c r="C182" s="35" t="s">
        <v>55</v>
      </c>
      <c r="D182">
        <f>COUNTIFS(GLLIST67[G/L account],B182)</f>
        <v>1</v>
      </c>
      <c r="F182" t="s">
        <v>51</v>
      </c>
      <c r="G182" s="40" t="s">
        <v>399</v>
      </c>
    </row>
    <row r="183" spans="2:7" outlineLevel="1" x14ac:dyDescent="0.25">
      <c r="B183" s="34" t="s">
        <v>400</v>
      </c>
      <c r="C183" s="35" t="s">
        <v>56</v>
      </c>
      <c r="D183">
        <f>COUNTIFS(GLLIST67[G/L account],B183)</f>
        <v>1</v>
      </c>
      <c r="F183" t="s">
        <v>51</v>
      </c>
      <c r="G183" s="40" t="s">
        <v>400</v>
      </c>
    </row>
    <row r="184" spans="2:7" outlineLevel="1" x14ac:dyDescent="0.25">
      <c r="B184" s="34"/>
      <c r="C184" s="35"/>
      <c r="D184">
        <f>COUNTIFS(GLLIST67[G/L account],B184)</f>
        <v>0</v>
      </c>
    </row>
    <row r="185" spans="2:7" outlineLevel="1" x14ac:dyDescent="0.25">
      <c r="B185" s="26" t="s">
        <v>401</v>
      </c>
      <c r="C185" s="17" t="s">
        <v>402</v>
      </c>
      <c r="D185">
        <f>COUNTIFS(GLLIST67[G/L account],B185)</f>
        <v>1</v>
      </c>
    </row>
    <row r="186" spans="2:7" outlineLevel="1" x14ac:dyDescent="0.25">
      <c r="B186" s="26" t="s">
        <v>403</v>
      </c>
      <c r="C186" s="17" t="s">
        <v>404</v>
      </c>
      <c r="D186">
        <f>COUNTIFS(GLLIST67[G/L account],B186)</f>
        <v>1</v>
      </c>
    </row>
    <row r="187" spans="2:7" outlineLevel="1" x14ac:dyDescent="0.25">
      <c r="B187" s="26" t="s">
        <v>405</v>
      </c>
      <c r="C187" s="17" t="s">
        <v>406</v>
      </c>
      <c r="D187">
        <f>COUNTIFS(GLLIST67[G/L account],B187)</f>
        <v>1</v>
      </c>
    </row>
    <row r="188" spans="2:7" outlineLevel="1" x14ac:dyDescent="0.25">
      <c r="B188" s="26" t="s">
        <v>407</v>
      </c>
      <c r="C188" s="17" t="s">
        <v>408</v>
      </c>
      <c r="D188">
        <f>COUNTIFS(GLLIST67[G/L account],B188)</f>
        <v>1</v>
      </c>
    </row>
    <row r="189" spans="2:7" outlineLevel="1" x14ac:dyDescent="0.25">
      <c r="B189" s="26" t="s">
        <v>409</v>
      </c>
      <c r="C189" s="17" t="s">
        <v>410</v>
      </c>
      <c r="D189">
        <f>COUNTIFS(GLLIST67[G/L account],B189)</f>
        <v>1</v>
      </c>
    </row>
    <row r="190" spans="2:7" outlineLevel="1" x14ac:dyDescent="0.25">
      <c r="B190" s="26" t="s">
        <v>411</v>
      </c>
      <c r="C190" s="17" t="s">
        <v>412</v>
      </c>
      <c r="D190">
        <f>COUNTIFS(GLLIST67[G/L account],B190)</f>
        <v>1</v>
      </c>
    </row>
    <row r="191" spans="2:7" outlineLevel="1" x14ac:dyDescent="0.25">
      <c r="B191" s="26" t="s">
        <v>413</v>
      </c>
      <c r="C191" s="17" t="s">
        <v>414</v>
      </c>
      <c r="D191">
        <f>COUNTIFS(GLLIST67[G/L account],B191)</f>
        <v>1</v>
      </c>
    </row>
    <row r="192" spans="2:7" outlineLevel="1" x14ac:dyDescent="0.25">
      <c r="B192" s="26" t="s">
        <v>415</v>
      </c>
      <c r="C192" s="17" t="s">
        <v>416</v>
      </c>
      <c r="D192">
        <f>COUNTIFS(GLLIST67[G/L account],B192)</f>
        <v>1</v>
      </c>
    </row>
    <row r="193" spans="2:4" outlineLevel="1" x14ac:dyDescent="0.25">
      <c r="B193" s="26" t="s">
        <v>417</v>
      </c>
      <c r="C193" s="17" t="s">
        <v>418</v>
      </c>
      <c r="D193">
        <f>COUNTIFS(GLLIST67[G/L account],B193)</f>
        <v>1</v>
      </c>
    </row>
    <row r="194" spans="2:4" outlineLevel="1" x14ac:dyDescent="0.25">
      <c r="B194" s="26" t="s">
        <v>419</v>
      </c>
      <c r="C194" s="17" t="s">
        <v>420</v>
      </c>
      <c r="D194">
        <f>COUNTIFS(GLLIST67[G/L account],B194)</f>
        <v>1</v>
      </c>
    </row>
    <row r="195" spans="2:4" outlineLevel="1" x14ac:dyDescent="0.25">
      <c r="B195" s="26" t="s">
        <v>421</v>
      </c>
      <c r="C195" s="17" t="s">
        <v>422</v>
      </c>
      <c r="D195">
        <f>COUNTIFS(GLLIST67[G/L account],B195)</f>
        <v>1</v>
      </c>
    </row>
    <row r="196" spans="2:4" outlineLevel="1" x14ac:dyDescent="0.25">
      <c r="B196" s="26" t="s">
        <v>423</v>
      </c>
      <c r="C196" s="17" t="s">
        <v>424</v>
      </c>
      <c r="D196">
        <f>COUNTIFS(GLLIST67[G/L account],B196)</f>
        <v>1</v>
      </c>
    </row>
    <row r="197" spans="2:4" outlineLevel="1" x14ac:dyDescent="0.25">
      <c r="B197" s="26" t="s">
        <v>425</v>
      </c>
      <c r="C197" s="17" t="s">
        <v>426</v>
      </c>
      <c r="D197">
        <f>COUNTIFS(GLLIST67[G/L account],B197)</f>
        <v>1</v>
      </c>
    </row>
    <row r="198" spans="2:4" outlineLevel="1" x14ac:dyDescent="0.25">
      <c r="B198" s="26" t="s">
        <v>427</v>
      </c>
      <c r="C198" s="17" t="s">
        <v>428</v>
      </c>
      <c r="D198">
        <f>COUNTIFS(GLLIST67[G/L account],B198)</f>
        <v>1</v>
      </c>
    </row>
    <row r="199" spans="2:4" outlineLevel="1" x14ac:dyDescent="0.25">
      <c r="B199" s="26" t="s">
        <v>429</v>
      </c>
      <c r="C199" s="17" t="s">
        <v>430</v>
      </c>
      <c r="D199">
        <f>COUNTIFS(GLLIST67[G/L account],B199)</f>
        <v>1</v>
      </c>
    </row>
    <row r="200" spans="2:4" outlineLevel="1" x14ac:dyDescent="0.25">
      <c r="B200" s="26" t="s">
        <v>431</v>
      </c>
      <c r="C200" s="17" t="s">
        <v>432</v>
      </c>
      <c r="D200">
        <f>COUNTIFS(GLLIST67[G/L account],B200)</f>
        <v>1</v>
      </c>
    </row>
    <row r="201" spans="2:4" outlineLevel="1" x14ac:dyDescent="0.25">
      <c r="B201" s="26" t="s">
        <v>433</v>
      </c>
      <c r="C201" s="17" t="s">
        <v>434</v>
      </c>
      <c r="D201">
        <f>COUNTIFS(GLLIST67[G/L account],B201)</f>
        <v>1</v>
      </c>
    </row>
    <row r="202" spans="2:4" outlineLevel="1" x14ac:dyDescent="0.25">
      <c r="B202" s="26" t="s">
        <v>435</v>
      </c>
      <c r="C202" s="17" t="s">
        <v>436</v>
      </c>
      <c r="D202">
        <f>COUNTIFS(GLLIST67[G/L account],B202)</f>
        <v>1</v>
      </c>
    </row>
    <row r="203" spans="2:4" outlineLevel="1" x14ac:dyDescent="0.25">
      <c r="B203" s="26" t="s">
        <v>437</v>
      </c>
      <c r="C203" s="17" t="s">
        <v>438</v>
      </c>
      <c r="D203">
        <f>COUNTIFS(GLLIST67[G/L account],B203)</f>
        <v>1</v>
      </c>
    </row>
    <row r="204" spans="2:4" outlineLevel="1" x14ac:dyDescent="0.25">
      <c r="B204" s="28" t="s">
        <v>439</v>
      </c>
      <c r="C204" s="29" t="s">
        <v>440</v>
      </c>
      <c r="D204">
        <f>COUNTIFS(GLLIST67[G/L account],B204)</f>
        <v>1</v>
      </c>
    </row>
    <row r="205" spans="2:4" outlineLevel="1" x14ac:dyDescent="0.25">
      <c r="B205" s="28" t="s">
        <v>441</v>
      </c>
      <c r="C205" s="29" t="s">
        <v>442</v>
      </c>
      <c r="D205">
        <f>COUNTIFS(GLLIST67[G/L account],B205)</f>
        <v>1</v>
      </c>
    </row>
    <row r="206" spans="2:4" outlineLevel="1" x14ac:dyDescent="0.25">
      <c r="B206" s="28" t="s">
        <v>443</v>
      </c>
      <c r="C206" s="29" t="s">
        <v>444</v>
      </c>
      <c r="D206">
        <f>COUNTIFS(GLLIST67[G/L account],B206)</f>
        <v>1</v>
      </c>
    </row>
    <row r="207" spans="2:4" outlineLevel="1" x14ac:dyDescent="0.25">
      <c r="B207" s="28" t="s">
        <v>445</v>
      </c>
      <c r="C207" s="29" t="s">
        <v>446</v>
      </c>
      <c r="D207">
        <f>COUNTIFS(GLLIST67[G/L account],B207)</f>
        <v>1</v>
      </c>
    </row>
    <row r="208" spans="2:4" outlineLevel="1" x14ac:dyDescent="0.25">
      <c r="B208" s="26" t="s">
        <v>447</v>
      </c>
      <c r="C208" s="17" t="s">
        <v>448</v>
      </c>
      <c r="D208">
        <f>COUNTIFS(GLLIST67[G/L account],B208)</f>
        <v>1</v>
      </c>
    </row>
    <row r="209" spans="2:4" outlineLevel="1" x14ac:dyDescent="0.25">
      <c r="B209" s="26" t="s">
        <v>449</v>
      </c>
      <c r="C209" s="17" t="s">
        <v>450</v>
      </c>
      <c r="D209">
        <f>COUNTIFS(GLLIST67[G/L account],B209)</f>
        <v>1</v>
      </c>
    </row>
    <row r="210" spans="2:4" outlineLevel="1" x14ac:dyDescent="0.25">
      <c r="B210" s="26" t="s">
        <v>451</v>
      </c>
      <c r="C210" s="17" t="s">
        <v>452</v>
      </c>
      <c r="D210">
        <f>COUNTIFS(GLLIST67[G/L account],B210)</f>
        <v>1</v>
      </c>
    </row>
    <row r="211" spans="2:4" outlineLevel="1" x14ac:dyDescent="0.25">
      <c r="B211" s="26" t="s">
        <v>453</v>
      </c>
      <c r="C211" s="17" t="s">
        <v>454</v>
      </c>
      <c r="D211">
        <f>COUNTIFS(GLLIST67[G/L account],B211)</f>
        <v>1</v>
      </c>
    </row>
    <row r="212" spans="2:4" outlineLevel="1" x14ac:dyDescent="0.25">
      <c r="B212" s="26" t="s">
        <v>455</v>
      </c>
      <c r="C212" s="17" t="s">
        <v>456</v>
      </c>
      <c r="D212">
        <f>COUNTIFS(GLLIST67[G/L account],B212)</f>
        <v>1</v>
      </c>
    </row>
    <row r="213" spans="2:4" outlineLevel="1" x14ac:dyDescent="0.25">
      <c r="B213" s="26" t="s">
        <v>457</v>
      </c>
      <c r="C213" s="17" t="s">
        <v>458</v>
      </c>
      <c r="D213">
        <f>COUNTIFS(GLLIST67[G/L account],B213)</f>
        <v>1</v>
      </c>
    </row>
    <row r="214" spans="2:4" outlineLevel="1" x14ac:dyDescent="0.25">
      <c r="B214" s="26" t="s">
        <v>459</v>
      </c>
      <c r="C214" s="17" t="s">
        <v>460</v>
      </c>
      <c r="D214">
        <f>COUNTIFS(GLLIST67[G/L account],B214)</f>
        <v>1</v>
      </c>
    </row>
    <row r="215" spans="2:4" outlineLevel="1" x14ac:dyDescent="0.25">
      <c r="B215" s="26" t="s">
        <v>461</v>
      </c>
      <c r="C215" s="17" t="s">
        <v>462</v>
      </c>
      <c r="D215">
        <f>COUNTIFS(GLLIST67[G/L account],B215)</f>
        <v>1</v>
      </c>
    </row>
    <row r="216" spans="2:4" outlineLevel="1" x14ac:dyDescent="0.25">
      <c r="B216" s="26" t="s">
        <v>463</v>
      </c>
      <c r="C216" s="17" t="s">
        <v>464</v>
      </c>
      <c r="D216">
        <f>COUNTIFS(GLLIST67[G/L account],B216)</f>
        <v>1</v>
      </c>
    </row>
    <row r="217" spans="2:4" outlineLevel="1" x14ac:dyDescent="0.25">
      <c r="B217" s="30" t="s">
        <v>465</v>
      </c>
      <c r="C217" s="31" t="s">
        <v>466</v>
      </c>
      <c r="D217">
        <f>COUNTIFS(GLLIST67[G/L account],B217)</f>
        <v>1</v>
      </c>
    </row>
    <row r="218" spans="2:4" outlineLevel="1" x14ac:dyDescent="0.25">
      <c r="B218" s="30" t="s">
        <v>467</v>
      </c>
      <c r="C218" s="31" t="s">
        <v>468</v>
      </c>
      <c r="D218">
        <f>COUNTIFS(GLLIST67[G/L account],B218)</f>
        <v>1</v>
      </c>
    </row>
    <row r="219" spans="2:4" outlineLevel="1" x14ac:dyDescent="0.25">
      <c r="B219" s="30" t="s">
        <v>469</v>
      </c>
      <c r="C219" s="31" t="s">
        <v>470</v>
      </c>
      <c r="D219">
        <f>COUNTIFS(GLLIST67[G/L account],B219)</f>
        <v>1</v>
      </c>
    </row>
    <row r="220" spans="2:4" outlineLevel="1" x14ac:dyDescent="0.25">
      <c r="B220" s="30" t="s">
        <v>471</v>
      </c>
      <c r="C220" s="31" t="s">
        <v>472</v>
      </c>
      <c r="D220">
        <f>COUNTIFS(GLLIST67[G/L account],B220)</f>
        <v>1</v>
      </c>
    </row>
    <row r="221" spans="2:4" outlineLevel="1" x14ac:dyDescent="0.25">
      <c r="B221" s="30" t="s">
        <v>473</v>
      </c>
      <c r="C221" s="31" t="s">
        <v>474</v>
      </c>
      <c r="D221">
        <f>COUNTIFS(GLLIST67[G/L account],B221)</f>
        <v>1</v>
      </c>
    </row>
    <row r="222" spans="2:4" outlineLevel="1" x14ac:dyDescent="0.25">
      <c r="B222" s="30" t="s">
        <v>475</v>
      </c>
      <c r="C222" s="31" t="s">
        <v>476</v>
      </c>
      <c r="D222">
        <f>COUNTIFS(GLLIST67[G/L account],B222)</f>
        <v>1</v>
      </c>
    </row>
    <row r="223" spans="2:4" outlineLevel="1" x14ac:dyDescent="0.25">
      <c r="B223" s="30" t="s">
        <v>477</v>
      </c>
      <c r="C223" s="31" t="s">
        <v>478</v>
      </c>
      <c r="D223">
        <f>COUNTIFS(GLLIST67[G/L account],B223)</f>
        <v>1</v>
      </c>
    </row>
    <row r="224" spans="2:4" outlineLevel="1" x14ac:dyDescent="0.25">
      <c r="B224" s="30" t="s">
        <v>479</v>
      </c>
      <c r="C224" s="31" t="s">
        <v>480</v>
      </c>
      <c r="D224">
        <f>COUNTIFS(GLLIST67[G/L account],B224)</f>
        <v>1</v>
      </c>
    </row>
    <row r="225" spans="2:4" outlineLevel="1" x14ac:dyDescent="0.25">
      <c r="B225" s="30" t="s">
        <v>481</v>
      </c>
      <c r="C225" s="31" t="s">
        <v>482</v>
      </c>
      <c r="D225">
        <f>COUNTIFS(GLLIST67[G/L account],B225)</f>
        <v>1</v>
      </c>
    </row>
    <row r="226" spans="2:4" outlineLevel="1" x14ac:dyDescent="0.25">
      <c r="B226" s="30" t="s">
        <v>483</v>
      </c>
      <c r="C226" s="31" t="s">
        <v>484</v>
      </c>
      <c r="D226">
        <f>COUNTIFS(GLLIST67[G/L account],B226)</f>
        <v>1</v>
      </c>
    </row>
    <row r="227" spans="2:4" outlineLevel="1" x14ac:dyDescent="0.25">
      <c r="B227" s="30" t="s">
        <v>485</v>
      </c>
      <c r="C227" s="31" t="s">
        <v>486</v>
      </c>
      <c r="D227">
        <f>COUNTIFS(GLLIST67[G/L account],B227)</f>
        <v>1</v>
      </c>
    </row>
    <row r="228" spans="2:4" outlineLevel="1" x14ac:dyDescent="0.25">
      <c r="B228" s="30" t="s">
        <v>487</v>
      </c>
      <c r="C228" s="31" t="s">
        <v>488</v>
      </c>
      <c r="D228">
        <f>COUNTIFS(GLLIST67[G/L account],B228)</f>
        <v>1</v>
      </c>
    </row>
    <row r="229" spans="2:4" outlineLevel="1" x14ac:dyDescent="0.25">
      <c r="B229" s="30" t="s">
        <v>489</v>
      </c>
      <c r="C229" s="31" t="s">
        <v>490</v>
      </c>
      <c r="D229">
        <f>COUNTIFS(GLLIST67[G/L account],B229)</f>
        <v>1</v>
      </c>
    </row>
    <row r="230" spans="2:4" outlineLevel="1" x14ac:dyDescent="0.25">
      <c r="B230" s="30" t="s">
        <v>491</v>
      </c>
      <c r="C230" s="31" t="s">
        <v>492</v>
      </c>
      <c r="D230">
        <f>COUNTIFS(GLLIST67[G/L account],B230)</f>
        <v>1</v>
      </c>
    </row>
    <row r="231" spans="2:4" outlineLevel="1" x14ac:dyDescent="0.25">
      <c r="B231" s="30" t="s">
        <v>493</v>
      </c>
      <c r="C231" s="31" t="s">
        <v>494</v>
      </c>
      <c r="D231">
        <f>COUNTIFS(GLLIST67[G/L account],B231)</f>
        <v>1</v>
      </c>
    </row>
    <row r="232" spans="2:4" outlineLevel="1" x14ac:dyDescent="0.25">
      <c r="B232" s="30" t="s">
        <v>495</v>
      </c>
      <c r="C232" s="31" t="s">
        <v>496</v>
      </c>
      <c r="D232">
        <f>COUNTIFS(GLLIST67[G/L account],B232)</f>
        <v>1</v>
      </c>
    </row>
    <row r="233" spans="2:4" outlineLevel="1" x14ac:dyDescent="0.25">
      <c r="B233" s="28" t="s">
        <v>497</v>
      </c>
      <c r="C233" s="29" t="s">
        <v>498</v>
      </c>
      <c r="D233">
        <f>COUNTIFS(GLLIST67[G/L account],B233)</f>
        <v>1</v>
      </c>
    </row>
    <row r="234" spans="2:4" outlineLevel="1" x14ac:dyDescent="0.25">
      <c r="B234" s="28" t="s">
        <v>499</v>
      </c>
      <c r="C234" s="29" t="s">
        <v>500</v>
      </c>
      <c r="D234">
        <f>COUNTIFS(GLLIST67[G/L account],B234)</f>
        <v>1</v>
      </c>
    </row>
    <row r="235" spans="2:4" outlineLevel="1" x14ac:dyDescent="0.25">
      <c r="B235" s="28" t="s">
        <v>501</v>
      </c>
      <c r="C235" s="29" t="s">
        <v>502</v>
      </c>
      <c r="D235">
        <f>COUNTIFS(GLLIST67[G/L account],B235)</f>
        <v>1</v>
      </c>
    </row>
    <row r="236" spans="2:4" outlineLevel="1" x14ac:dyDescent="0.25">
      <c r="B236" s="28" t="s">
        <v>503</v>
      </c>
      <c r="C236" s="29" t="s">
        <v>504</v>
      </c>
      <c r="D236">
        <f>COUNTIFS(GLLIST67[G/L account],B236)</f>
        <v>1</v>
      </c>
    </row>
    <row r="237" spans="2:4" outlineLevel="1" x14ac:dyDescent="0.25">
      <c r="B237" s="28" t="s">
        <v>505</v>
      </c>
      <c r="C237" s="29" t="s">
        <v>506</v>
      </c>
      <c r="D237">
        <f>COUNTIFS(GLLIST67[G/L account],B237)</f>
        <v>1</v>
      </c>
    </row>
    <row r="238" spans="2:4" outlineLevel="1" x14ac:dyDescent="0.25">
      <c r="B238" s="28" t="s">
        <v>507</v>
      </c>
      <c r="C238" s="29" t="s">
        <v>508</v>
      </c>
      <c r="D238">
        <f>COUNTIFS(GLLIST67[G/L account],B238)</f>
        <v>1</v>
      </c>
    </row>
    <row r="239" spans="2:4" outlineLevel="1" x14ac:dyDescent="0.25">
      <c r="B239" s="28" t="s">
        <v>509</v>
      </c>
      <c r="C239" s="29" t="s">
        <v>510</v>
      </c>
      <c r="D239">
        <f>COUNTIFS(GLLIST67[G/L account],B239)</f>
        <v>1</v>
      </c>
    </row>
    <row r="240" spans="2:4" outlineLevel="1" x14ac:dyDescent="0.25">
      <c r="B240" s="28" t="s">
        <v>511</v>
      </c>
      <c r="C240" s="29" t="s">
        <v>512</v>
      </c>
      <c r="D240">
        <f>COUNTIFS(GLLIST67[G/L account],B240)</f>
        <v>1</v>
      </c>
    </row>
    <row r="241" spans="2:5" outlineLevel="1" x14ac:dyDescent="0.25">
      <c r="B241" s="28" t="s">
        <v>513</v>
      </c>
      <c r="C241" s="29" t="s">
        <v>514</v>
      </c>
      <c r="D241">
        <f>COUNTIFS(GLLIST67[G/L account],B241)</f>
        <v>1</v>
      </c>
    </row>
    <row r="242" spans="2:5" outlineLevel="1" x14ac:dyDescent="0.25">
      <c r="B242" s="28" t="s">
        <v>515</v>
      </c>
      <c r="C242" s="29" t="s">
        <v>516</v>
      </c>
      <c r="D242">
        <f>COUNTIFS(GLLIST67[G/L account],B242)</f>
        <v>1</v>
      </c>
    </row>
    <row r="243" spans="2:5" outlineLevel="1" x14ac:dyDescent="0.25">
      <c r="B243" s="28" t="s">
        <v>517</v>
      </c>
      <c r="C243" s="29" t="s">
        <v>518</v>
      </c>
      <c r="D243">
        <f>COUNTIFS(GLLIST67[G/L account],B243)</f>
        <v>1</v>
      </c>
      <c r="E243" t="s">
        <v>519</v>
      </c>
    </row>
    <row r="244" spans="2:5" outlineLevel="1" x14ac:dyDescent="0.25">
      <c r="B244" s="28" t="s">
        <v>520</v>
      </c>
      <c r="C244" s="29" t="s">
        <v>521</v>
      </c>
      <c r="D244">
        <f>COUNTIFS(GLLIST67[G/L account],B244)</f>
        <v>1</v>
      </c>
    </row>
    <row r="245" spans="2:5" outlineLevel="1" x14ac:dyDescent="0.25">
      <c r="B245" s="28" t="s">
        <v>522</v>
      </c>
      <c r="C245" s="29" t="s">
        <v>523</v>
      </c>
      <c r="D245">
        <f>COUNTIFS(GLLIST67[G/L account],B245)</f>
        <v>1</v>
      </c>
    </row>
    <row r="246" spans="2:5" outlineLevel="1" x14ac:dyDescent="0.25">
      <c r="B246" s="28" t="s">
        <v>524</v>
      </c>
      <c r="C246" s="29" t="s">
        <v>525</v>
      </c>
      <c r="D246">
        <f>COUNTIFS(GLLIST67[G/L account],B246)</f>
        <v>1</v>
      </c>
      <c r="E246" t="s">
        <v>519</v>
      </c>
    </row>
    <row r="247" spans="2:5" outlineLevel="1" x14ac:dyDescent="0.25">
      <c r="B247" s="28" t="s">
        <v>526</v>
      </c>
      <c r="C247" s="29" t="s">
        <v>527</v>
      </c>
      <c r="D247">
        <f>COUNTIFS(GLLIST67[G/L account],B247)</f>
        <v>1</v>
      </c>
      <c r="E247" t="s">
        <v>519</v>
      </c>
    </row>
    <row r="248" spans="2:5" outlineLevel="1" x14ac:dyDescent="0.25">
      <c r="B248" s="28" t="s">
        <v>528</v>
      </c>
      <c r="C248" s="29" t="s">
        <v>529</v>
      </c>
      <c r="D248">
        <f>COUNTIFS(GLLIST67[G/L account],B248)</f>
        <v>1</v>
      </c>
      <c r="E248" t="s">
        <v>519</v>
      </c>
    </row>
    <row r="249" spans="2:5" outlineLevel="1" x14ac:dyDescent="0.25">
      <c r="B249" s="28" t="s">
        <v>530</v>
      </c>
      <c r="C249" s="29" t="s">
        <v>531</v>
      </c>
      <c r="D249">
        <f>COUNTIFS(GLLIST67[G/L account],B249)</f>
        <v>1</v>
      </c>
    </row>
    <row r="250" spans="2:5" outlineLevel="1" x14ac:dyDescent="0.25">
      <c r="B250" s="28" t="s">
        <v>532</v>
      </c>
      <c r="C250" s="29" t="s">
        <v>533</v>
      </c>
      <c r="D250">
        <f>COUNTIFS(GLLIST67[G/L account],B250)</f>
        <v>1</v>
      </c>
    </row>
    <row r="251" spans="2:5" outlineLevel="1" x14ac:dyDescent="0.25">
      <c r="B251" s="28" t="s">
        <v>534</v>
      </c>
      <c r="C251" s="29" t="s">
        <v>535</v>
      </c>
      <c r="D251">
        <f>COUNTIFS(GLLIST67[G/L account],B251)</f>
        <v>1</v>
      </c>
      <c r="E251" t="s">
        <v>519</v>
      </c>
    </row>
    <row r="252" spans="2:5" outlineLevel="1" x14ac:dyDescent="0.25">
      <c r="B252" s="26" t="s">
        <v>536</v>
      </c>
      <c r="C252" s="17" t="s">
        <v>537</v>
      </c>
      <c r="D252">
        <f>COUNTIFS(GLLIST67[G/L account],B252)</f>
        <v>1</v>
      </c>
    </row>
    <row r="253" spans="2:5" outlineLevel="1" x14ac:dyDescent="0.25">
      <c r="B253" s="26" t="s">
        <v>538</v>
      </c>
      <c r="C253" s="17" t="s">
        <v>539</v>
      </c>
      <c r="D253">
        <f>COUNTIFS(GLLIST67[G/L account],B253)</f>
        <v>1</v>
      </c>
    </row>
    <row r="254" spans="2:5" outlineLevel="1" x14ac:dyDescent="0.25">
      <c r="B254" s="26" t="s">
        <v>540</v>
      </c>
      <c r="C254" s="17" t="s">
        <v>541</v>
      </c>
      <c r="D254">
        <f>COUNTIFS(GLLIST67[G/L account],B254)</f>
        <v>1</v>
      </c>
    </row>
    <row r="255" spans="2:5" outlineLevel="1" x14ac:dyDescent="0.25">
      <c r="B255" s="26" t="s">
        <v>542</v>
      </c>
      <c r="C255" s="17" t="s">
        <v>543</v>
      </c>
      <c r="D255">
        <f>COUNTIFS(GLLIST67[G/L account],B255)</f>
        <v>1</v>
      </c>
    </row>
    <row r="256" spans="2:5" outlineLevel="1" x14ac:dyDescent="0.25">
      <c r="B256" s="26" t="s">
        <v>544</v>
      </c>
      <c r="C256" s="17" t="s">
        <v>545</v>
      </c>
      <c r="D256">
        <f>COUNTIFS(GLLIST67[G/L account],B256)</f>
        <v>1</v>
      </c>
    </row>
    <row r="257" spans="2:4" outlineLevel="1" x14ac:dyDescent="0.25">
      <c r="B257" s="26" t="s">
        <v>546</v>
      </c>
      <c r="C257" s="17" t="s">
        <v>547</v>
      </c>
      <c r="D257">
        <f>COUNTIFS(GLLIST67[G/L account],B257)</f>
        <v>1</v>
      </c>
    </row>
    <row r="258" spans="2:4" outlineLevel="1" x14ac:dyDescent="0.25">
      <c r="B258" s="26" t="s">
        <v>548</v>
      </c>
      <c r="C258" s="17" t="s">
        <v>549</v>
      </c>
      <c r="D258">
        <f>COUNTIFS(GLLIST67[G/L account],B258)</f>
        <v>1</v>
      </c>
    </row>
    <row r="259" spans="2:4" outlineLevel="1" x14ac:dyDescent="0.25">
      <c r="B259" s="26" t="s">
        <v>550</v>
      </c>
      <c r="C259" s="17" t="s">
        <v>551</v>
      </c>
      <c r="D259">
        <f>COUNTIFS(GLLIST67[G/L account],B259)</f>
        <v>1</v>
      </c>
    </row>
    <row r="260" spans="2:4" outlineLevel="1" x14ac:dyDescent="0.25">
      <c r="B260" s="26" t="s">
        <v>552</v>
      </c>
      <c r="C260" s="17" t="s">
        <v>553</v>
      </c>
      <c r="D260">
        <f>COUNTIFS(GLLIST67[G/L account],B260)</f>
        <v>1</v>
      </c>
    </row>
    <row r="261" spans="2:4" outlineLevel="1" x14ac:dyDescent="0.25">
      <c r="B261" s="26" t="s">
        <v>554</v>
      </c>
      <c r="C261" s="17" t="s">
        <v>555</v>
      </c>
      <c r="D261">
        <f>COUNTIFS(GLLIST67[G/L account],B261)</f>
        <v>1</v>
      </c>
    </row>
    <row r="262" spans="2:4" outlineLevel="1" x14ac:dyDescent="0.25">
      <c r="B262" s="26" t="s">
        <v>556</v>
      </c>
      <c r="C262" s="17" t="s">
        <v>557</v>
      </c>
      <c r="D262">
        <f>COUNTIFS(GLLIST67[G/L account],B262)</f>
        <v>1</v>
      </c>
    </row>
    <row r="263" spans="2:4" outlineLevel="1" x14ac:dyDescent="0.25">
      <c r="B263" s="26" t="s">
        <v>558</v>
      </c>
      <c r="C263" s="17" t="s">
        <v>559</v>
      </c>
      <c r="D263">
        <f>COUNTIFS(GLLIST67[G/L account],B263)</f>
        <v>1</v>
      </c>
    </row>
    <row r="264" spans="2:4" outlineLevel="1" x14ac:dyDescent="0.25">
      <c r="B264" s="26" t="s">
        <v>560</v>
      </c>
      <c r="C264" s="17" t="s">
        <v>561</v>
      </c>
      <c r="D264">
        <f>COUNTIFS(GLLIST67[G/L account],B264)</f>
        <v>1</v>
      </c>
    </row>
    <row r="265" spans="2:4" outlineLevel="1" x14ac:dyDescent="0.25">
      <c r="B265" s="26" t="s">
        <v>562</v>
      </c>
      <c r="C265" s="17" t="s">
        <v>563</v>
      </c>
      <c r="D265">
        <f>COUNTIFS(GLLIST67[G/L account],B265)</f>
        <v>1</v>
      </c>
    </row>
    <row r="266" spans="2:4" outlineLevel="1" x14ac:dyDescent="0.25">
      <c r="B266" s="26" t="s">
        <v>564</v>
      </c>
      <c r="C266" s="17" t="s">
        <v>565</v>
      </c>
      <c r="D266">
        <f>COUNTIFS(GLLIST67[G/L account],B266)</f>
        <v>1</v>
      </c>
    </row>
    <row r="267" spans="2:4" outlineLevel="1" x14ac:dyDescent="0.25">
      <c r="B267" s="26" t="s">
        <v>566</v>
      </c>
      <c r="C267" s="17" t="s">
        <v>567</v>
      </c>
      <c r="D267">
        <f>COUNTIFS(GLLIST67[G/L account],B267)</f>
        <v>1</v>
      </c>
    </row>
    <row r="268" spans="2:4" outlineLevel="1" x14ac:dyDescent="0.25">
      <c r="B268" s="26" t="s">
        <v>568</v>
      </c>
      <c r="C268" s="17" t="s">
        <v>569</v>
      </c>
      <c r="D268">
        <f>COUNTIFS(GLLIST67[G/L account],B268)</f>
        <v>1</v>
      </c>
    </row>
    <row r="269" spans="2:4" outlineLevel="1" x14ac:dyDescent="0.25">
      <c r="B269" s="26" t="s">
        <v>570</v>
      </c>
      <c r="C269" s="17" t="s">
        <v>571</v>
      </c>
      <c r="D269">
        <f>COUNTIFS(GLLIST67[G/L account],B269)</f>
        <v>1</v>
      </c>
    </row>
    <row r="270" spans="2:4" outlineLevel="1" x14ac:dyDescent="0.25">
      <c r="B270" s="26" t="s">
        <v>572</v>
      </c>
      <c r="C270" s="17" t="s">
        <v>573</v>
      </c>
      <c r="D270">
        <f>COUNTIFS(GLLIST67[G/L account],B270)</f>
        <v>1</v>
      </c>
    </row>
    <row r="271" spans="2:4" outlineLevel="1" x14ac:dyDescent="0.25">
      <c r="B271" s="26" t="s">
        <v>574</v>
      </c>
      <c r="C271" s="17" t="s">
        <v>575</v>
      </c>
      <c r="D271">
        <f>COUNTIFS(GLLIST67[G/L account],B271)</f>
        <v>1</v>
      </c>
    </row>
    <row r="272" spans="2:4" outlineLevel="1" x14ac:dyDescent="0.25">
      <c r="B272" s="26" t="s">
        <v>576</v>
      </c>
      <c r="C272" s="17" t="s">
        <v>577</v>
      </c>
      <c r="D272">
        <f>COUNTIFS(GLLIST67[G/L account],B272)</f>
        <v>1</v>
      </c>
    </row>
    <row r="273" spans="2:4" outlineLevel="1" x14ac:dyDescent="0.25">
      <c r="B273" s="26" t="s">
        <v>578</v>
      </c>
      <c r="C273" s="17" t="s">
        <v>579</v>
      </c>
      <c r="D273">
        <f>COUNTIFS(GLLIST67[G/L account],B273)</f>
        <v>1</v>
      </c>
    </row>
    <row r="274" spans="2:4" outlineLevel="1" x14ac:dyDescent="0.25">
      <c r="B274" s="26" t="s">
        <v>580</v>
      </c>
      <c r="C274" s="17" t="s">
        <v>581</v>
      </c>
      <c r="D274">
        <f>COUNTIFS(GLLIST67[G/L account],B274)</f>
        <v>1</v>
      </c>
    </row>
    <row r="275" spans="2:4" outlineLevel="1" x14ac:dyDescent="0.25">
      <c r="B275" s="26" t="s">
        <v>582</v>
      </c>
      <c r="C275" s="17" t="s">
        <v>583</v>
      </c>
      <c r="D275">
        <f>COUNTIFS(GLLIST67[G/L account],B275)</f>
        <v>1</v>
      </c>
    </row>
    <row r="276" spans="2:4" outlineLevel="1" x14ac:dyDescent="0.25">
      <c r="B276" s="26" t="s">
        <v>584</v>
      </c>
      <c r="C276" s="17" t="s">
        <v>585</v>
      </c>
      <c r="D276">
        <f>COUNTIFS(GLLIST67[G/L account],B276)</f>
        <v>1</v>
      </c>
    </row>
    <row r="277" spans="2:4" outlineLevel="1" x14ac:dyDescent="0.25">
      <c r="B277" s="26" t="s">
        <v>586</v>
      </c>
      <c r="C277" s="17" t="s">
        <v>587</v>
      </c>
      <c r="D277">
        <f>COUNTIFS(GLLIST67[G/L account],B277)</f>
        <v>1</v>
      </c>
    </row>
    <row r="278" spans="2:4" outlineLevel="1" x14ac:dyDescent="0.25">
      <c r="B278" s="26" t="s">
        <v>588</v>
      </c>
      <c r="C278" s="17" t="s">
        <v>589</v>
      </c>
      <c r="D278">
        <f>COUNTIFS(GLLIST67[G/L account],B278)</f>
        <v>1</v>
      </c>
    </row>
    <row r="279" spans="2:4" outlineLevel="1" x14ac:dyDescent="0.25">
      <c r="B279" s="33">
        <v>61900050</v>
      </c>
      <c r="C279" s="17" t="s">
        <v>590</v>
      </c>
      <c r="D279">
        <f>COUNTIFS(GLLIST67[G/L account],B279)</f>
        <v>1</v>
      </c>
    </row>
    <row r="280" spans="2:4" outlineLevel="1" x14ac:dyDescent="0.25">
      <c r="B280" s="26" t="s">
        <v>591</v>
      </c>
      <c r="C280" s="17" t="s">
        <v>592</v>
      </c>
      <c r="D280">
        <f>COUNTIFS(GLLIST67[G/L account],B280)</f>
        <v>1</v>
      </c>
    </row>
    <row r="281" spans="2:4" outlineLevel="1" x14ac:dyDescent="0.25">
      <c r="B281" s="26" t="s">
        <v>593</v>
      </c>
      <c r="C281" s="17" t="s">
        <v>594</v>
      </c>
      <c r="D281">
        <f>COUNTIFS(GLLIST67[G/L account],B281)</f>
        <v>1</v>
      </c>
    </row>
    <row r="282" spans="2:4" outlineLevel="1" x14ac:dyDescent="0.25">
      <c r="B282" s="26" t="s">
        <v>595</v>
      </c>
      <c r="C282" s="17" t="s">
        <v>596</v>
      </c>
      <c r="D282">
        <f>COUNTIFS(GLLIST67[G/L account],B282)</f>
        <v>1</v>
      </c>
    </row>
    <row r="283" spans="2:4" outlineLevel="1" x14ac:dyDescent="0.25">
      <c r="B283" s="26" t="s">
        <v>597</v>
      </c>
      <c r="C283" s="17" t="s">
        <v>598</v>
      </c>
      <c r="D283">
        <f>COUNTIFS(GLLIST67[G/L account],B283)</f>
        <v>1</v>
      </c>
    </row>
    <row r="284" spans="2:4" outlineLevel="1" x14ac:dyDescent="0.25">
      <c r="B284" s="26" t="s">
        <v>599</v>
      </c>
      <c r="C284" s="17" t="s">
        <v>600</v>
      </c>
      <c r="D284">
        <f>COUNTIFS(GLLIST67[G/L account],B284)</f>
        <v>1</v>
      </c>
    </row>
    <row r="285" spans="2:4" outlineLevel="1" x14ac:dyDescent="0.25">
      <c r="B285" s="26" t="s">
        <v>601</v>
      </c>
      <c r="C285" s="17" t="s">
        <v>602</v>
      </c>
      <c r="D285">
        <f>COUNTIFS(GLLIST67[G/L account],B285)</f>
        <v>1</v>
      </c>
    </row>
    <row r="286" spans="2:4" outlineLevel="1" x14ac:dyDescent="0.25">
      <c r="B286" s="26" t="s">
        <v>603</v>
      </c>
      <c r="C286" s="17" t="s">
        <v>604</v>
      </c>
      <c r="D286">
        <f>COUNTIFS(GLLIST67[G/L account],B286)</f>
        <v>1</v>
      </c>
    </row>
    <row r="287" spans="2:4" outlineLevel="1" x14ac:dyDescent="0.25">
      <c r="B287" s="26" t="s">
        <v>605</v>
      </c>
      <c r="C287" s="17" t="s">
        <v>606</v>
      </c>
      <c r="D287">
        <f>COUNTIFS(GLLIST67[G/L account],B287)</f>
        <v>1</v>
      </c>
    </row>
    <row r="288" spans="2:4" outlineLevel="1" x14ac:dyDescent="0.25">
      <c r="B288" s="26" t="s">
        <v>607</v>
      </c>
      <c r="C288" s="17" t="s">
        <v>608</v>
      </c>
      <c r="D288">
        <f>COUNTIFS(GLLIST67[G/L account],B288)</f>
        <v>1</v>
      </c>
    </row>
    <row r="289" spans="2:4" outlineLevel="1" x14ac:dyDescent="0.25">
      <c r="B289" s="26" t="s">
        <v>609</v>
      </c>
      <c r="C289" s="17" t="s">
        <v>610</v>
      </c>
      <c r="D289">
        <f>COUNTIFS(GLLIST67[G/L account],B289)</f>
        <v>1</v>
      </c>
    </row>
    <row r="290" spans="2:4" outlineLevel="1" x14ac:dyDescent="0.25">
      <c r="B290" s="26" t="s">
        <v>611</v>
      </c>
      <c r="C290" s="17" t="s">
        <v>612</v>
      </c>
      <c r="D290">
        <f>COUNTIFS(GLLIST67[G/L account],B290)</f>
        <v>1</v>
      </c>
    </row>
    <row r="291" spans="2:4" outlineLevel="1" x14ac:dyDescent="0.25">
      <c r="B291" s="26" t="s">
        <v>613</v>
      </c>
      <c r="C291" s="17" t="s">
        <v>614</v>
      </c>
      <c r="D291">
        <f>COUNTIFS(GLLIST67[G/L account],B291)</f>
        <v>1</v>
      </c>
    </row>
    <row r="292" spans="2:4" outlineLevel="1" x14ac:dyDescent="0.25">
      <c r="B292" s="26" t="s">
        <v>615</v>
      </c>
      <c r="C292" s="17" t="s">
        <v>616</v>
      </c>
      <c r="D292">
        <f>COUNTIFS(GLLIST67[G/L account],B292)</f>
        <v>1</v>
      </c>
    </row>
    <row r="293" spans="2:4" outlineLevel="1" x14ac:dyDescent="0.25">
      <c r="B293" s="26" t="s">
        <v>617</v>
      </c>
      <c r="C293" s="17" t="s">
        <v>618</v>
      </c>
      <c r="D293">
        <f>COUNTIFS(GLLIST67[G/L account],B293)</f>
        <v>1</v>
      </c>
    </row>
    <row r="294" spans="2:4" outlineLevel="1" x14ac:dyDescent="0.25">
      <c r="B294" s="26" t="s">
        <v>619</v>
      </c>
      <c r="C294" s="17" t="s">
        <v>620</v>
      </c>
      <c r="D294">
        <f>COUNTIFS(GLLIST67[G/L account],B294)</f>
        <v>1</v>
      </c>
    </row>
    <row r="295" spans="2:4" outlineLevel="1" x14ac:dyDescent="0.25">
      <c r="B295" s="26" t="s">
        <v>621</v>
      </c>
      <c r="C295" s="17" t="s">
        <v>622</v>
      </c>
      <c r="D295">
        <f>COUNTIFS(GLLIST67[G/L account],B295)</f>
        <v>1</v>
      </c>
    </row>
    <row r="296" spans="2:4" outlineLevel="1" x14ac:dyDescent="0.25">
      <c r="B296" s="26" t="s">
        <v>623</v>
      </c>
      <c r="C296" s="17" t="s">
        <v>624</v>
      </c>
      <c r="D296">
        <f>COUNTIFS(GLLIST67[G/L account],B296)</f>
        <v>1</v>
      </c>
    </row>
    <row r="297" spans="2:4" outlineLevel="1" x14ac:dyDescent="0.25">
      <c r="B297" s="26" t="s">
        <v>625</v>
      </c>
      <c r="C297" s="17" t="s">
        <v>626</v>
      </c>
      <c r="D297">
        <f>COUNTIFS(GLLIST67[G/L account],B297)</f>
        <v>1</v>
      </c>
    </row>
    <row r="298" spans="2:4" outlineLevel="1" x14ac:dyDescent="0.25">
      <c r="B298" s="26" t="s">
        <v>627</v>
      </c>
      <c r="C298" s="17" t="s">
        <v>628</v>
      </c>
      <c r="D298">
        <f>COUNTIFS(GLLIST67[G/L account],B298)</f>
        <v>1</v>
      </c>
    </row>
    <row r="299" spans="2:4" outlineLevel="1" x14ac:dyDescent="0.25">
      <c r="B299" s="26" t="s">
        <v>629</v>
      </c>
      <c r="C299" s="17" t="s">
        <v>630</v>
      </c>
      <c r="D299">
        <f>COUNTIFS(GLLIST67[G/L account],B299)</f>
        <v>1</v>
      </c>
    </row>
    <row r="300" spans="2:4" outlineLevel="1" x14ac:dyDescent="0.25">
      <c r="B300" s="28" t="s">
        <v>631</v>
      </c>
      <c r="C300" s="29" t="s">
        <v>632</v>
      </c>
      <c r="D300">
        <f>COUNTIFS(GLLIST67[G/L account],B300)</f>
        <v>1</v>
      </c>
    </row>
    <row r="301" spans="2:4" outlineLevel="1" x14ac:dyDescent="0.25">
      <c r="B301" s="26" t="s">
        <v>633</v>
      </c>
      <c r="C301" s="17" t="s">
        <v>634</v>
      </c>
      <c r="D301">
        <f>COUNTIFS(GLLIST67[G/L account],B301)</f>
        <v>1</v>
      </c>
    </row>
    <row r="302" spans="2:4" outlineLevel="1" x14ac:dyDescent="0.25">
      <c r="B302" s="26" t="s">
        <v>635</v>
      </c>
      <c r="C302" s="17" t="s">
        <v>636</v>
      </c>
      <c r="D302">
        <f>COUNTIFS(GLLIST67[G/L account],B302)</f>
        <v>1</v>
      </c>
    </row>
    <row r="303" spans="2:4" outlineLevel="1" x14ac:dyDescent="0.25">
      <c r="B303" s="28" t="s">
        <v>637</v>
      </c>
      <c r="C303" s="29" t="s">
        <v>638</v>
      </c>
      <c r="D303">
        <f>COUNTIFS(GLLIST67[G/L account],B303)</f>
        <v>1</v>
      </c>
    </row>
    <row r="304" spans="2:4" outlineLevel="1" x14ac:dyDescent="0.25">
      <c r="B304" s="28" t="s">
        <v>639</v>
      </c>
      <c r="C304" s="29" t="s">
        <v>640</v>
      </c>
      <c r="D304">
        <f>COUNTIFS(GLLIST67[G/L account],B304)</f>
        <v>1</v>
      </c>
    </row>
    <row r="305" spans="2:7" outlineLevel="1" x14ac:dyDescent="0.25">
      <c r="B305" s="28" t="s">
        <v>641</v>
      </c>
      <c r="C305" s="29" t="s">
        <v>642</v>
      </c>
      <c r="D305">
        <f>COUNTIFS(GLLIST67[G/L account],B305)</f>
        <v>1</v>
      </c>
    </row>
    <row r="306" spans="2:7" outlineLevel="1" x14ac:dyDescent="0.25">
      <c r="B306" s="28" t="s">
        <v>643</v>
      </c>
      <c r="C306" s="29" t="s">
        <v>644</v>
      </c>
      <c r="D306">
        <f>COUNTIFS(GLLIST67[G/L account],B306)</f>
        <v>1</v>
      </c>
    </row>
    <row r="307" spans="2:7" outlineLevel="1" x14ac:dyDescent="0.25">
      <c r="B307" s="28" t="s">
        <v>645</v>
      </c>
      <c r="C307" s="29" t="s">
        <v>646</v>
      </c>
      <c r="D307">
        <f>COUNTIFS(GLLIST67[G/L account],B307)</f>
        <v>1</v>
      </c>
    </row>
    <row r="308" spans="2:7" outlineLevel="1" x14ac:dyDescent="0.25">
      <c r="B308" s="26" t="s">
        <v>647</v>
      </c>
      <c r="C308" s="17" t="s">
        <v>648</v>
      </c>
      <c r="D308">
        <f>COUNTIFS(GLLIST67[G/L account],B308)</f>
        <v>1</v>
      </c>
    </row>
    <row r="309" spans="2:7" outlineLevel="1" x14ac:dyDescent="0.25">
      <c r="B309" s="28" t="s">
        <v>649</v>
      </c>
      <c r="C309" s="29" t="s">
        <v>650</v>
      </c>
      <c r="D309">
        <f>COUNTIFS(GLLIST67[G/L account],B309)</f>
        <v>1</v>
      </c>
    </row>
    <row r="310" spans="2:7" outlineLevel="1" x14ac:dyDescent="0.25">
      <c r="B310" s="28" t="s">
        <v>651</v>
      </c>
      <c r="C310" s="29" t="s">
        <v>652</v>
      </c>
      <c r="D310">
        <f>COUNTIFS(GLLIST67[G/L account],B310)</f>
        <v>1</v>
      </c>
    </row>
    <row r="311" spans="2:7" outlineLevel="1" x14ac:dyDescent="0.25">
      <c r="B311" s="32" t="s">
        <v>653</v>
      </c>
      <c r="C311" s="29" t="s">
        <v>654</v>
      </c>
      <c r="D311">
        <f>COUNTIFS(GLLIST67[G/L account],B311)</f>
        <v>1</v>
      </c>
    </row>
    <row r="313" spans="2:7" hidden="1" outlineLevel="1" x14ac:dyDescent="0.25">
      <c r="B313" s="28" t="s">
        <v>655</v>
      </c>
      <c r="C313" s="29" t="s">
        <v>656</v>
      </c>
      <c r="D313" s="9" t="e">
        <f>COUNTIFS(#REF!,B313)</f>
        <v>#REF!</v>
      </c>
      <c r="E313" t="s">
        <v>657</v>
      </c>
    </row>
    <row r="314" spans="2:7" collapsed="1" x14ac:dyDescent="0.25"/>
    <row r="315" spans="2:7" s="4" customFormat="1" ht="27.75" hidden="1" customHeight="1" outlineLevel="1" x14ac:dyDescent="0.25">
      <c r="B315" s="3" t="s">
        <v>658</v>
      </c>
      <c r="E315" s="1"/>
      <c r="G315"/>
    </row>
    <row r="316" spans="2:7" hidden="1" outlineLevel="1" x14ac:dyDescent="0.25"/>
    <row r="317" spans="2:7" hidden="1" outlineLevel="2" x14ac:dyDescent="0.25">
      <c r="B317" s="16" t="s">
        <v>659</v>
      </c>
      <c r="C317" s="16" t="s">
        <v>660</v>
      </c>
      <c r="D317" s="16" t="s">
        <v>661</v>
      </c>
      <c r="E317" s="16"/>
      <c r="F317" s="16" t="s">
        <v>662</v>
      </c>
    </row>
    <row r="318" spans="2:7" hidden="1" outlineLevel="2" x14ac:dyDescent="0.25">
      <c r="B318" s="17" t="s">
        <v>663</v>
      </c>
      <c r="C318" s="17" t="s">
        <v>664</v>
      </c>
      <c r="D318" s="17" t="s">
        <v>665</v>
      </c>
      <c r="E318" s="17"/>
      <c r="F318" s="17" t="s">
        <v>666</v>
      </c>
    </row>
    <row r="319" spans="2:7" hidden="1" outlineLevel="2" x14ac:dyDescent="0.25">
      <c r="B319" s="17" t="s">
        <v>668</v>
      </c>
      <c r="C319" s="17" t="s">
        <v>669</v>
      </c>
      <c r="D319" s="17" t="s">
        <v>670</v>
      </c>
      <c r="E319" s="17"/>
      <c r="F319" s="17" t="s">
        <v>671</v>
      </c>
    </row>
    <row r="320" spans="2:7" hidden="1" outlineLevel="2" x14ac:dyDescent="0.25">
      <c r="B320" s="17" t="s">
        <v>673</v>
      </c>
      <c r="C320" s="17" t="s">
        <v>674</v>
      </c>
      <c r="D320" s="17" t="s">
        <v>675</v>
      </c>
      <c r="E320" s="17"/>
      <c r="F320" s="17" t="s">
        <v>676</v>
      </c>
    </row>
    <row r="321" spans="2:7" hidden="1" outlineLevel="2" x14ac:dyDescent="0.25">
      <c r="B321" s="17" t="s">
        <v>678</v>
      </c>
      <c r="C321" s="17" t="s">
        <v>679</v>
      </c>
      <c r="D321" s="17" t="s">
        <v>680</v>
      </c>
      <c r="E321" s="17"/>
      <c r="F321" s="17" t="s">
        <v>681</v>
      </c>
    </row>
    <row r="322" spans="2:7" hidden="1" outlineLevel="2" x14ac:dyDescent="0.25">
      <c r="B322" s="17" t="s">
        <v>683</v>
      </c>
      <c r="C322" s="17" t="s">
        <v>684</v>
      </c>
      <c r="D322" s="17" t="s">
        <v>685</v>
      </c>
      <c r="E322" s="17"/>
      <c r="F322" s="17" t="s">
        <v>686</v>
      </c>
    </row>
    <row r="323" spans="2:7" hidden="1" outlineLevel="2" x14ac:dyDescent="0.25">
      <c r="B323" s="17" t="s">
        <v>688</v>
      </c>
      <c r="C323" s="17" t="s">
        <v>689</v>
      </c>
      <c r="D323" s="17" t="s">
        <v>690</v>
      </c>
      <c r="E323" s="17"/>
      <c r="F323" s="17" t="s">
        <v>691</v>
      </c>
    </row>
    <row r="324" spans="2:7" hidden="1" outlineLevel="2" x14ac:dyDescent="0.25">
      <c r="B324" s="17" t="s">
        <v>693</v>
      </c>
      <c r="C324" s="17" t="s">
        <v>694</v>
      </c>
      <c r="D324" s="17" t="s">
        <v>695</v>
      </c>
      <c r="E324" s="17"/>
      <c r="F324" s="17" t="s">
        <v>696</v>
      </c>
    </row>
    <row r="325" spans="2:7" hidden="1" outlineLevel="2" x14ac:dyDescent="0.25">
      <c r="B325" s="17" t="s">
        <v>698</v>
      </c>
      <c r="C325" s="17" t="s">
        <v>699</v>
      </c>
      <c r="D325" s="17" t="s">
        <v>700</v>
      </c>
      <c r="E325" s="17"/>
      <c r="F325" s="17" t="s">
        <v>701</v>
      </c>
    </row>
    <row r="326" spans="2:7" hidden="1" outlineLevel="2" x14ac:dyDescent="0.25">
      <c r="B326" s="17" t="s">
        <v>703</v>
      </c>
      <c r="C326" s="17" t="s">
        <v>704</v>
      </c>
      <c r="D326" s="17" t="s">
        <v>705</v>
      </c>
      <c r="E326" s="17"/>
      <c r="F326" s="17" t="s">
        <v>706</v>
      </c>
    </row>
    <row r="327" spans="2:7" hidden="1" outlineLevel="2" x14ac:dyDescent="0.25">
      <c r="B327" s="17" t="s">
        <v>708</v>
      </c>
      <c r="C327" s="17" t="s">
        <v>709</v>
      </c>
      <c r="D327" s="17" t="s">
        <v>710</v>
      </c>
      <c r="E327" s="17"/>
      <c r="F327" s="17" t="s">
        <v>711</v>
      </c>
    </row>
    <row r="328" spans="2:7" hidden="1" outlineLevel="2" x14ac:dyDescent="0.25">
      <c r="B328" s="17" t="s">
        <v>713</v>
      </c>
      <c r="C328" s="17" t="s">
        <v>714</v>
      </c>
      <c r="D328" s="17" t="s">
        <v>715</v>
      </c>
      <c r="E328" s="17"/>
      <c r="F328" s="17" t="s">
        <v>716</v>
      </c>
    </row>
    <row r="329" spans="2:7" hidden="1" outlineLevel="2" x14ac:dyDescent="0.25">
      <c r="B329" s="17" t="s">
        <v>718</v>
      </c>
      <c r="C329" s="17" t="s">
        <v>384</v>
      </c>
      <c r="D329" s="17" t="s">
        <v>719</v>
      </c>
      <c r="E329" s="17"/>
      <c r="F329" s="17" t="s">
        <v>720</v>
      </c>
    </row>
    <row r="330" spans="2:7" hidden="1" outlineLevel="2" x14ac:dyDescent="0.25">
      <c r="B330" s="17" t="s">
        <v>722</v>
      </c>
      <c r="C330" s="17" t="s">
        <v>723</v>
      </c>
      <c r="D330" s="17" t="s">
        <v>724</v>
      </c>
      <c r="E330" s="17"/>
      <c r="F330" s="17" t="s">
        <v>725</v>
      </c>
    </row>
    <row r="331" spans="2:7" ht="21" hidden="1" outlineLevel="2" x14ac:dyDescent="0.25">
      <c r="B331" s="17" t="s">
        <v>727</v>
      </c>
      <c r="C331" s="17" t="s">
        <v>395</v>
      </c>
      <c r="D331" s="17" t="s">
        <v>728</v>
      </c>
      <c r="E331" s="17"/>
      <c r="F331" s="17" t="s">
        <v>729</v>
      </c>
      <c r="G331" s="4"/>
    </row>
    <row r="332" spans="2:7" hidden="1" outlineLevel="2" x14ac:dyDescent="0.25">
      <c r="B332" s="17" t="s">
        <v>731</v>
      </c>
      <c r="C332" s="17" t="s">
        <v>732</v>
      </c>
      <c r="D332" s="17" t="s">
        <v>733</v>
      </c>
      <c r="E332" s="17"/>
      <c r="F332" s="17" t="s">
        <v>734</v>
      </c>
    </row>
    <row r="333" spans="2:7" hidden="1" outlineLevel="2" x14ac:dyDescent="0.25">
      <c r="B333" s="17" t="s">
        <v>736</v>
      </c>
      <c r="C333" s="17" t="s">
        <v>737</v>
      </c>
      <c r="D333" s="17" t="s">
        <v>738</v>
      </c>
      <c r="E333" s="17"/>
      <c r="F333" s="17" t="s">
        <v>739</v>
      </c>
      <c r="G333" s="16" t="s">
        <v>662</v>
      </c>
    </row>
    <row r="334" spans="2:7" hidden="1" outlineLevel="2" x14ac:dyDescent="0.25">
      <c r="B334" s="17" t="s">
        <v>741</v>
      </c>
      <c r="C334" s="17" t="s">
        <v>742</v>
      </c>
      <c r="D334" s="17" t="s">
        <v>743</v>
      </c>
      <c r="E334" s="17"/>
      <c r="F334" s="17" t="s">
        <v>744</v>
      </c>
      <c r="G334" s="17" t="s">
        <v>667</v>
      </c>
    </row>
    <row r="335" spans="2:7" hidden="1" outlineLevel="2" x14ac:dyDescent="0.25">
      <c r="B335" s="17" t="s">
        <v>746</v>
      </c>
      <c r="C335" s="17" t="s">
        <v>747</v>
      </c>
      <c r="D335" s="17" t="s">
        <v>748</v>
      </c>
      <c r="E335" s="17"/>
      <c r="F335" s="17" t="s">
        <v>749</v>
      </c>
      <c r="G335" s="17" t="s">
        <v>672</v>
      </c>
    </row>
    <row r="336" spans="2:7" hidden="1" outlineLevel="2" x14ac:dyDescent="0.25">
      <c r="B336" s="17" t="s">
        <v>751</v>
      </c>
      <c r="C336" s="17" t="s">
        <v>752</v>
      </c>
      <c r="D336" s="17" t="s">
        <v>753</v>
      </c>
      <c r="E336" s="17"/>
      <c r="F336" s="17" t="s">
        <v>754</v>
      </c>
      <c r="G336" s="17" t="s">
        <v>677</v>
      </c>
    </row>
    <row r="337" spans="2:7" hidden="1" outlineLevel="2" x14ac:dyDescent="0.25">
      <c r="B337" s="17" t="s">
        <v>756</v>
      </c>
      <c r="C337" s="17" t="s">
        <v>757</v>
      </c>
      <c r="D337" s="17" t="s">
        <v>758</v>
      </c>
      <c r="E337" s="17"/>
      <c r="F337" s="17" t="s">
        <v>759</v>
      </c>
      <c r="G337" s="17" t="s">
        <v>682</v>
      </c>
    </row>
    <row r="338" spans="2:7" hidden="1" outlineLevel="2" x14ac:dyDescent="0.25">
      <c r="B338" s="17" t="s">
        <v>761</v>
      </c>
      <c r="C338" s="17" t="s">
        <v>762</v>
      </c>
      <c r="D338" s="17" t="s">
        <v>763</v>
      </c>
      <c r="E338" s="17"/>
      <c r="F338" s="17" t="s">
        <v>764</v>
      </c>
      <c r="G338" s="17" t="s">
        <v>687</v>
      </c>
    </row>
    <row r="339" spans="2:7" hidden="1" outlineLevel="2" x14ac:dyDescent="0.25">
      <c r="B339" s="17" t="s">
        <v>766</v>
      </c>
      <c r="C339" s="17" t="s">
        <v>767</v>
      </c>
      <c r="D339" s="17" t="s">
        <v>768</v>
      </c>
      <c r="E339" s="17"/>
      <c r="F339" s="17" t="s">
        <v>769</v>
      </c>
      <c r="G339" s="17" t="s">
        <v>692</v>
      </c>
    </row>
    <row r="340" spans="2:7" hidden="1" outlineLevel="2" x14ac:dyDescent="0.25">
      <c r="B340" s="17" t="s">
        <v>771</v>
      </c>
      <c r="C340" s="17" t="s">
        <v>772</v>
      </c>
      <c r="D340" s="17" t="s">
        <v>773</v>
      </c>
      <c r="E340" s="17"/>
      <c r="F340" s="17" t="s">
        <v>774</v>
      </c>
      <c r="G340" s="17" t="s">
        <v>697</v>
      </c>
    </row>
    <row r="341" spans="2:7" hidden="1" outlineLevel="2" x14ac:dyDescent="0.25">
      <c r="B341" s="17" t="s">
        <v>776</v>
      </c>
      <c r="C341" s="17" t="s">
        <v>777</v>
      </c>
      <c r="D341" s="17" t="s">
        <v>778</v>
      </c>
      <c r="E341" s="17"/>
      <c r="F341" s="17" t="s">
        <v>779</v>
      </c>
      <c r="G341" s="17" t="s">
        <v>702</v>
      </c>
    </row>
    <row r="342" spans="2:7" hidden="1" outlineLevel="2" x14ac:dyDescent="0.25">
      <c r="B342" s="17" t="s">
        <v>781</v>
      </c>
      <c r="C342" s="17" t="s">
        <v>782</v>
      </c>
      <c r="D342" s="17" t="s">
        <v>783</v>
      </c>
      <c r="E342" s="17"/>
      <c r="F342" s="17" t="s">
        <v>784</v>
      </c>
      <c r="G342" s="17" t="s">
        <v>707</v>
      </c>
    </row>
    <row r="343" spans="2:7" hidden="1" outlineLevel="2" x14ac:dyDescent="0.25">
      <c r="B343" s="17" t="s">
        <v>786</v>
      </c>
      <c r="C343" s="17" t="s">
        <v>787</v>
      </c>
      <c r="D343" s="17" t="s">
        <v>788</v>
      </c>
      <c r="E343" s="17"/>
      <c r="F343" s="17" t="s">
        <v>789</v>
      </c>
      <c r="G343" s="17" t="s">
        <v>712</v>
      </c>
    </row>
    <row r="344" spans="2:7" hidden="1" outlineLevel="2" x14ac:dyDescent="0.25">
      <c r="B344" s="17" t="s">
        <v>791</v>
      </c>
      <c r="C344" s="17" t="s">
        <v>792</v>
      </c>
      <c r="D344" s="17" t="s">
        <v>793</v>
      </c>
      <c r="E344" s="17"/>
      <c r="F344" s="17" t="s">
        <v>794</v>
      </c>
      <c r="G344" s="17" t="s">
        <v>717</v>
      </c>
    </row>
    <row r="345" spans="2:7" hidden="1" outlineLevel="2" x14ac:dyDescent="0.25">
      <c r="B345" s="17" t="s">
        <v>796</v>
      </c>
      <c r="C345" s="17" t="s">
        <v>797</v>
      </c>
      <c r="D345" s="17" t="s">
        <v>798</v>
      </c>
      <c r="E345" s="17"/>
      <c r="F345" s="17" t="s">
        <v>799</v>
      </c>
      <c r="G345" s="17" t="s">
        <v>721</v>
      </c>
    </row>
    <row r="346" spans="2:7" hidden="1" outlineLevel="2" x14ac:dyDescent="0.25">
      <c r="B346" s="17" t="s">
        <v>801</v>
      </c>
      <c r="C346" s="17" t="s">
        <v>802</v>
      </c>
      <c r="D346" s="17" t="s">
        <v>803</v>
      </c>
      <c r="E346" s="17"/>
      <c r="F346" s="17" t="s">
        <v>804</v>
      </c>
      <c r="G346" s="17" t="s">
        <v>726</v>
      </c>
    </row>
    <row r="347" spans="2:7" hidden="1" outlineLevel="2" x14ac:dyDescent="0.25">
      <c r="B347" s="17" t="s">
        <v>806</v>
      </c>
      <c r="C347" s="17" t="s">
        <v>807</v>
      </c>
      <c r="D347" s="17" t="s">
        <v>808</v>
      </c>
      <c r="E347" s="17"/>
      <c r="F347" s="17" t="s">
        <v>809</v>
      </c>
      <c r="G347" s="17" t="s">
        <v>730</v>
      </c>
    </row>
    <row r="348" spans="2:7" hidden="1" outlineLevel="2" x14ac:dyDescent="0.25">
      <c r="B348" s="17" t="s">
        <v>811</v>
      </c>
      <c r="C348" s="17" t="s">
        <v>812</v>
      </c>
      <c r="D348" s="17" t="s">
        <v>813</v>
      </c>
      <c r="E348" s="17"/>
      <c r="F348" s="17" t="s">
        <v>814</v>
      </c>
      <c r="G348" s="17" t="s">
        <v>735</v>
      </c>
    </row>
    <row r="349" spans="2:7" hidden="1" outlineLevel="2" x14ac:dyDescent="0.25">
      <c r="B349" s="17" t="s">
        <v>816</v>
      </c>
      <c r="C349" s="17" t="s">
        <v>817</v>
      </c>
      <c r="D349" s="17" t="s">
        <v>818</v>
      </c>
      <c r="E349" s="17"/>
      <c r="F349" s="17" t="s">
        <v>819</v>
      </c>
      <c r="G349" s="17" t="s">
        <v>740</v>
      </c>
    </row>
    <row r="350" spans="2:7" hidden="1" outlineLevel="2" x14ac:dyDescent="0.25">
      <c r="B350" s="17" t="s">
        <v>821</v>
      </c>
      <c r="C350" s="17" t="s">
        <v>822</v>
      </c>
      <c r="D350" s="17" t="s">
        <v>823</v>
      </c>
      <c r="E350" s="17"/>
      <c r="F350" s="17" t="s">
        <v>824</v>
      </c>
      <c r="G350" s="17" t="s">
        <v>745</v>
      </c>
    </row>
    <row r="351" spans="2:7" hidden="1" outlineLevel="2" x14ac:dyDescent="0.25">
      <c r="B351" s="17" t="s">
        <v>826</v>
      </c>
      <c r="C351" s="17" t="s">
        <v>827</v>
      </c>
      <c r="D351" s="17" t="s">
        <v>828</v>
      </c>
      <c r="E351" s="17"/>
      <c r="F351" s="17" t="s">
        <v>829</v>
      </c>
      <c r="G351" s="17" t="s">
        <v>750</v>
      </c>
    </row>
    <row r="352" spans="2:7" hidden="1" outlineLevel="2" x14ac:dyDescent="0.25">
      <c r="B352" s="17" t="s">
        <v>831</v>
      </c>
      <c r="C352" s="17" t="s">
        <v>832</v>
      </c>
      <c r="D352" s="17" t="s">
        <v>823</v>
      </c>
      <c r="E352" s="17"/>
      <c r="F352" s="17" t="s">
        <v>833</v>
      </c>
      <c r="G352" s="17" t="s">
        <v>755</v>
      </c>
    </row>
    <row r="353" spans="2:7" hidden="1" outlineLevel="2" x14ac:dyDescent="0.25">
      <c r="B353" s="17" t="s">
        <v>834</v>
      </c>
      <c r="C353" s="17" t="s">
        <v>835</v>
      </c>
      <c r="D353" s="17" t="s">
        <v>836</v>
      </c>
      <c r="E353" s="17"/>
      <c r="F353" s="17" t="s">
        <v>837</v>
      </c>
      <c r="G353" s="17" t="s">
        <v>760</v>
      </c>
    </row>
    <row r="354" spans="2:7" hidden="1" outlineLevel="2" x14ac:dyDescent="0.25">
      <c r="B354" s="17" t="s">
        <v>839</v>
      </c>
      <c r="C354" s="17" t="s">
        <v>840</v>
      </c>
      <c r="D354" s="17" t="s">
        <v>841</v>
      </c>
      <c r="E354" s="17"/>
      <c r="F354" s="17" t="s">
        <v>842</v>
      </c>
      <c r="G354" s="17" t="s">
        <v>765</v>
      </c>
    </row>
    <row r="355" spans="2:7" hidden="1" outlineLevel="2" x14ac:dyDescent="0.25">
      <c r="B355" s="17" t="s">
        <v>844</v>
      </c>
      <c r="C355" s="17" t="s">
        <v>845</v>
      </c>
      <c r="D355" s="17" t="s">
        <v>846</v>
      </c>
      <c r="E355" s="17"/>
      <c r="F355" s="17" t="s">
        <v>847</v>
      </c>
      <c r="G355" s="17" t="s">
        <v>770</v>
      </c>
    </row>
    <row r="356" spans="2:7" hidden="1" outlineLevel="2" x14ac:dyDescent="0.25">
      <c r="B356" s="17" t="s">
        <v>849</v>
      </c>
      <c r="C356" s="17" t="s">
        <v>850</v>
      </c>
      <c r="D356" s="17" t="s">
        <v>851</v>
      </c>
      <c r="E356" s="17"/>
      <c r="F356" s="17" t="s">
        <v>852</v>
      </c>
      <c r="G356" s="17" t="s">
        <v>775</v>
      </c>
    </row>
    <row r="357" spans="2:7" hidden="1" outlineLevel="2" x14ac:dyDescent="0.25">
      <c r="B357" s="17" t="s">
        <v>854</v>
      </c>
      <c r="C357" s="17" t="s">
        <v>855</v>
      </c>
      <c r="D357" s="17" t="s">
        <v>856</v>
      </c>
      <c r="E357" s="17"/>
      <c r="F357" s="17" t="s">
        <v>857</v>
      </c>
      <c r="G357" s="17" t="s">
        <v>780</v>
      </c>
    </row>
    <row r="358" spans="2:7" hidden="1" outlineLevel="2" x14ac:dyDescent="0.25">
      <c r="B358" s="17" t="s">
        <v>859</v>
      </c>
      <c r="C358" s="17" t="s">
        <v>860</v>
      </c>
      <c r="D358" s="17" t="s">
        <v>861</v>
      </c>
      <c r="E358" s="17"/>
      <c r="F358" s="17" t="s">
        <v>862</v>
      </c>
      <c r="G358" s="17" t="s">
        <v>785</v>
      </c>
    </row>
    <row r="359" spans="2:7" hidden="1" outlineLevel="2" x14ac:dyDescent="0.25">
      <c r="B359" s="17" t="s">
        <v>863</v>
      </c>
      <c r="C359" s="17" t="s">
        <v>864</v>
      </c>
      <c r="D359" s="17" t="s">
        <v>865</v>
      </c>
      <c r="E359" s="17"/>
      <c r="F359" s="17" t="s">
        <v>866</v>
      </c>
      <c r="G359" s="17" t="s">
        <v>790</v>
      </c>
    </row>
    <row r="360" spans="2:7" hidden="1" outlineLevel="2" x14ac:dyDescent="0.25">
      <c r="B360" s="17" t="s">
        <v>868</v>
      </c>
      <c r="C360" s="17" t="s">
        <v>869</v>
      </c>
      <c r="D360" s="17" t="s">
        <v>870</v>
      </c>
      <c r="E360" s="17"/>
      <c r="F360" s="17" t="s">
        <v>871</v>
      </c>
      <c r="G360" s="17" t="s">
        <v>795</v>
      </c>
    </row>
    <row r="361" spans="2:7" hidden="1" outlineLevel="2" x14ac:dyDescent="0.25">
      <c r="B361" s="17" t="s">
        <v>873</v>
      </c>
      <c r="C361" s="17" t="s">
        <v>874</v>
      </c>
      <c r="D361" s="17" t="s">
        <v>875</v>
      </c>
      <c r="E361" s="17"/>
      <c r="F361" s="17" t="s">
        <v>876</v>
      </c>
      <c r="G361" s="17" t="s">
        <v>800</v>
      </c>
    </row>
    <row r="362" spans="2:7" hidden="1" outlineLevel="2" x14ac:dyDescent="0.25">
      <c r="B362" s="17" t="s">
        <v>878</v>
      </c>
      <c r="C362" s="17" t="s">
        <v>879</v>
      </c>
      <c r="D362" s="17" t="s">
        <v>880</v>
      </c>
      <c r="E362" s="17"/>
      <c r="F362" s="17" t="s">
        <v>881</v>
      </c>
      <c r="G362" s="17" t="s">
        <v>805</v>
      </c>
    </row>
    <row r="363" spans="2:7" hidden="1" outlineLevel="2" x14ac:dyDescent="0.25">
      <c r="B363" s="17" t="s">
        <v>883</v>
      </c>
      <c r="C363" s="17" t="s">
        <v>884</v>
      </c>
      <c r="D363" s="17" t="s">
        <v>885</v>
      </c>
      <c r="E363" s="17"/>
      <c r="F363" s="17" t="s">
        <v>886</v>
      </c>
      <c r="G363" s="17" t="s">
        <v>810</v>
      </c>
    </row>
    <row r="364" spans="2:7" hidden="1" outlineLevel="2" x14ac:dyDescent="0.25">
      <c r="B364" s="17" t="s">
        <v>888</v>
      </c>
      <c r="C364" s="17" t="s">
        <v>889</v>
      </c>
      <c r="D364" s="17" t="s">
        <v>890</v>
      </c>
      <c r="E364" s="17"/>
      <c r="F364" s="17" t="s">
        <v>891</v>
      </c>
      <c r="G364" s="17" t="s">
        <v>815</v>
      </c>
    </row>
    <row r="365" spans="2:7" hidden="1" outlineLevel="2" x14ac:dyDescent="0.25">
      <c r="B365" s="17" t="s">
        <v>893</v>
      </c>
      <c r="C365" s="17" t="s">
        <v>894</v>
      </c>
      <c r="D365" s="17" t="s">
        <v>895</v>
      </c>
      <c r="E365" s="17"/>
      <c r="F365" s="17" t="s">
        <v>896</v>
      </c>
      <c r="G365" s="17" t="s">
        <v>820</v>
      </c>
    </row>
    <row r="366" spans="2:7" hidden="1" outlineLevel="2" x14ac:dyDescent="0.25">
      <c r="B366" s="17" t="s">
        <v>898</v>
      </c>
      <c r="C366" s="17" t="s">
        <v>899</v>
      </c>
      <c r="D366" s="17" t="s">
        <v>900</v>
      </c>
      <c r="E366" s="17"/>
      <c r="F366" s="17" t="s">
        <v>901</v>
      </c>
      <c r="G366" s="17" t="s">
        <v>825</v>
      </c>
    </row>
    <row r="367" spans="2:7" hidden="1" outlineLevel="2" x14ac:dyDescent="0.25">
      <c r="B367" s="17" t="s">
        <v>903</v>
      </c>
      <c r="C367" s="17" t="s">
        <v>904</v>
      </c>
      <c r="D367" s="17" t="s">
        <v>905</v>
      </c>
      <c r="E367" s="17"/>
      <c r="F367" s="17" t="s">
        <v>906</v>
      </c>
      <c r="G367" s="17" t="s">
        <v>830</v>
      </c>
    </row>
    <row r="368" spans="2:7" hidden="1" outlineLevel="2" x14ac:dyDescent="0.25">
      <c r="B368" s="17" t="s">
        <v>908</v>
      </c>
      <c r="C368" s="17" t="s">
        <v>909</v>
      </c>
      <c r="D368" s="17" t="s">
        <v>910</v>
      </c>
      <c r="E368" s="17"/>
      <c r="F368" s="17" t="s">
        <v>911</v>
      </c>
      <c r="G368" s="17" t="s">
        <v>712</v>
      </c>
    </row>
    <row r="369" spans="2:7" hidden="1" outlineLevel="2" x14ac:dyDescent="0.25">
      <c r="B369" s="17" t="s">
        <v>913</v>
      </c>
      <c r="C369" s="17" t="s">
        <v>914</v>
      </c>
      <c r="D369" s="17" t="s">
        <v>915</v>
      </c>
      <c r="E369" s="17"/>
      <c r="F369" s="17" t="s">
        <v>916</v>
      </c>
      <c r="G369" s="17" t="s">
        <v>838</v>
      </c>
    </row>
    <row r="370" spans="2:7" hidden="1" outlineLevel="2" x14ac:dyDescent="0.25">
      <c r="B370" s="17" t="s">
        <v>918</v>
      </c>
      <c r="C370" s="17" t="s">
        <v>919</v>
      </c>
      <c r="D370" s="17" t="s">
        <v>920</v>
      </c>
      <c r="E370" s="17"/>
      <c r="F370" s="17" t="s">
        <v>921</v>
      </c>
      <c r="G370" s="17" t="s">
        <v>843</v>
      </c>
    </row>
    <row r="371" spans="2:7" hidden="1" outlineLevel="2" x14ac:dyDescent="0.25">
      <c r="B371" s="17" t="s">
        <v>923</v>
      </c>
      <c r="C371" s="17" t="s">
        <v>924</v>
      </c>
      <c r="D371" s="17" t="s">
        <v>925</v>
      </c>
      <c r="E371" s="17"/>
      <c r="F371" s="17" t="s">
        <v>926</v>
      </c>
      <c r="G371" s="17" t="s">
        <v>848</v>
      </c>
    </row>
    <row r="372" spans="2:7" hidden="1" outlineLevel="2" x14ac:dyDescent="0.25">
      <c r="B372" s="17" t="s">
        <v>928</v>
      </c>
      <c r="C372" s="17" t="s">
        <v>929</v>
      </c>
      <c r="D372" s="17" t="s">
        <v>930</v>
      </c>
      <c r="E372" s="17"/>
      <c r="F372" s="17" t="s">
        <v>931</v>
      </c>
      <c r="G372" s="17" t="s">
        <v>853</v>
      </c>
    </row>
    <row r="373" spans="2:7" hidden="1" outlineLevel="2" x14ac:dyDescent="0.25">
      <c r="B373" s="17" t="s">
        <v>933</v>
      </c>
      <c r="C373" s="17" t="s">
        <v>934</v>
      </c>
      <c r="D373" s="17" t="s">
        <v>935</v>
      </c>
      <c r="E373" s="17"/>
      <c r="F373" s="17" t="s">
        <v>936</v>
      </c>
      <c r="G373" s="17" t="s">
        <v>858</v>
      </c>
    </row>
    <row r="374" spans="2:7" hidden="1" outlineLevel="2" x14ac:dyDescent="0.25">
      <c r="B374" s="17" t="s">
        <v>938</v>
      </c>
      <c r="C374" s="17" t="s">
        <v>939</v>
      </c>
      <c r="D374" s="17" t="s">
        <v>940</v>
      </c>
      <c r="E374" s="17"/>
      <c r="F374" s="17" t="s">
        <v>941</v>
      </c>
      <c r="G374" s="17" t="s">
        <v>755</v>
      </c>
    </row>
    <row r="375" spans="2:7" hidden="1" outlineLevel="2" x14ac:dyDescent="0.25">
      <c r="B375" s="17" t="s">
        <v>943</v>
      </c>
      <c r="C375" s="17" t="s">
        <v>944</v>
      </c>
      <c r="D375" s="17" t="s">
        <v>945</v>
      </c>
      <c r="E375" s="17"/>
      <c r="F375" s="17" t="s">
        <v>946</v>
      </c>
      <c r="G375" s="17" t="s">
        <v>867</v>
      </c>
    </row>
    <row r="376" spans="2:7" hidden="1" outlineLevel="2" x14ac:dyDescent="0.25">
      <c r="B376" s="17" t="s">
        <v>948</v>
      </c>
      <c r="C376" s="17" t="s">
        <v>949</v>
      </c>
      <c r="D376" s="17" t="s">
        <v>950</v>
      </c>
      <c r="E376" s="17"/>
      <c r="F376" s="17" t="s">
        <v>951</v>
      </c>
      <c r="G376" s="17" t="s">
        <v>872</v>
      </c>
    </row>
    <row r="377" spans="2:7" hidden="1" outlineLevel="2" x14ac:dyDescent="0.25">
      <c r="B377" s="17" t="s">
        <v>953</v>
      </c>
      <c r="C377" s="17" t="s">
        <v>954</v>
      </c>
      <c r="D377" s="17" t="s">
        <v>955</v>
      </c>
      <c r="E377" s="17"/>
      <c r="F377" s="17" t="s">
        <v>956</v>
      </c>
      <c r="G377" s="17" t="s">
        <v>877</v>
      </c>
    </row>
    <row r="378" spans="2:7" hidden="1" outlineLevel="2" x14ac:dyDescent="0.25">
      <c r="B378" s="17" t="s">
        <v>958</v>
      </c>
      <c r="C378" s="17" t="s">
        <v>959</v>
      </c>
      <c r="D378" s="17" t="s">
        <v>960</v>
      </c>
      <c r="E378" s="17"/>
      <c r="F378" s="17" t="s">
        <v>961</v>
      </c>
      <c r="G378" s="17" t="s">
        <v>882</v>
      </c>
    </row>
    <row r="379" spans="2:7" hidden="1" outlineLevel="2" x14ac:dyDescent="0.25">
      <c r="B379" s="17" t="s">
        <v>963</v>
      </c>
      <c r="C379" s="17" t="s">
        <v>964</v>
      </c>
      <c r="D379" s="17" t="s">
        <v>965</v>
      </c>
      <c r="E379" s="17"/>
      <c r="F379" s="17" t="s">
        <v>966</v>
      </c>
      <c r="G379" s="17" t="s">
        <v>887</v>
      </c>
    </row>
    <row r="380" spans="2:7" hidden="1" outlineLevel="2" x14ac:dyDescent="0.25">
      <c r="B380" s="17" t="s">
        <v>968</v>
      </c>
      <c r="C380" s="17" t="s">
        <v>969</v>
      </c>
      <c r="D380" s="17" t="s">
        <v>970</v>
      </c>
      <c r="E380" s="17"/>
      <c r="F380" s="17" t="s">
        <v>971</v>
      </c>
      <c r="G380" s="17" t="s">
        <v>892</v>
      </c>
    </row>
    <row r="381" spans="2:7" hidden="1" outlineLevel="2" x14ac:dyDescent="0.25">
      <c r="B381" s="17" t="s">
        <v>973</v>
      </c>
      <c r="C381" s="17" t="s">
        <v>974</v>
      </c>
      <c r="D381" s="17" t="s">
        <v>975</v>
      </c>
      <c r="E381" s="17"/>
      <c r="F381" s="17" t="s">
        <v>976</v>
      </c>
      <c r="G381" s="17" t="s">
        <v>897</v>
      </c>
    </row>
    <row r="382" spans="2:7" hidden="1" outlineLevel="2" x14ac:dyDescent="0.25">
      <c r="B382" s="17" t="s">
        <v>978</v>
      </c>
      <c r="C382" s="17" t="s">
        <v>979</v>
      </c>
      <c r="D382" s="17" t="s">
        <v>980</v>
      </c>
      <c r="E382" s="17"/>
      <c r="F382" s="17" t="s">
        <v>981</v>
      </c>
      <c r="G382" s="17" t="s">
        <v>902</v>
      </c>
    </row>
    <row r="383" spans="2:7" hidden="1" outlineLevel="2" x14ac:dyDescent="0.25">
      <c r="B383" s="17" t="s">
        <v>983</v>
      </c>
      <c r="C383" s="17" t="s">
        <v>984</v>
      </c>
      <c r="D383" s="17" t="s">
        <v>985</v>
      </c>
      <c r="E383" s="17"/>
      <c r="F383" s="17" t="s">
        <v>986</v>
      </c>
      <c r="G383" s="17" t="s">
        <v>907</v>
      </c>
    </row>
    <row r="384" spans="2:7" hidden="1" outlineLevel="2" x14ac:dyDescent="0.25">
      <c r="B384" s="17" t="s">
        <v>988</v>
      </c>
      <c r="C384" s="17" t="s">
        <v>989</v>
      </c>
      <c r="D384" s="17" t="s">
        <v>990</v>
      </c>
      <c r="E384" s="17"/>
      <c r="F384" s="17" t="s">
        <v>991</v>
      </c>
      <c r="G384" s="17" t="s">
        <v>912</v>
      </c>
    </row>
    <row r="385" spans="2:7" hidden="1" outlineLevel="2" x14ac:dyDescent="0.25">
      <c r="B385" s="17" t="s">
        <v>993</v>
      </c>
      <c r="C385" s="17" t="s">
        <v>994</v>
      </c>
      <c r="D385" s="17" t="s">
        <v>995</v>
      </c>
      <c r="E385" s="17"/>
      <c r="F385" s="17" t="s">
        <v>996</v>
      </c>
      <c r="G385" s="17" t="s">
        <v>917</v>
      </c>
    </row>
    <row r="386" spans="2:7" hidden="1" outlineLevel="2" x14ac:dyDescent="0.25">
      <c r="B386" s="17" t="s">
        <v>998</v>
      </c>
      <c r="C386" s="17" t="s">
        <v>999</v>
      </c>
      <c r="D386" s="17" t="s">
        <v>1000</v>
      </c>
      <c r="E386" s="17"/>
      <c r="F386" s="17" t="s">
        <v>1001</v>
      </c>
      <c r="G386" s="17" t="s">
        <v>922</v>
      </c>
    </row>
    <row r="387" spans="2:7" hidden="1" outlineLevel="2" x14ac:dyDescent="0.25">
      <c r="B387" s="17" t="s">
        <v>1003</v>
      </c>
      <c r="C387" s="17" t="s">
        <v>1004</v>
      </c>
      <c r="D387" s="17" t="s">
        <v>1005</v>
      </c>
      <c r="E387" s="17"/>
      <c r="F387" s="17" t="s">
        <v>1006</v>
      </c>
      <c r="G387" s="17" t="s">
        <v>927</v>
      </c>
    </row>
    <row r="388" spans="2:7" hidden="1" outlineLevel="2" x14ac:dyDescent="0.25">
      <c r="B388" s="17" t="s">
        <v>1008</v>
      </c>
      <c r="C388" s="17" t="s">
        <v>1009</v>
      </c>
      <c r="D388" s="17" t="s">
        <v>1010</v>
      </c>
      <c r="E388" s="17"/>
      <c r="F388" s="17" t="s">
        <v>1011</v>
      </c>
      <c r="G388" s="17" t="s">
        <v>932</v>
      </c>
    </row>
    <row r="389" spans="2:7" hidden="1" outlineLevel="2" x14ac:dyDescent="0.25">
      <c r="B389" s="17" t="s">
        <v>1013</v>
      </c>
      <c r="C389" s="17" t="s">
        <v>1014</v>
      </c>
      <c r="D389" s="17" t="s">
        <v>1015</v>
      </c>
      <c r="E389" s="17"/>
      <c r="F389" s="17" t="s">
        <v>1016</v>
      </c>
      <c r="G389" s="17" t="s">
        <v>937</v>
      </c>
    </row>
    <row r="390" spans="2:7" hidden="1" outlineLevel="2" x14ac:dyDescent="0.25">
      <c r="B390" s="17" t="s">
        <v>1018</v>
      </c>
      <c r="C390" s="17" t="s">
        <v>1019</v>
      </c>
      <c r="D390" s="17" t="s">
        <v>1020</v>
      </c>
      <c r="E390" s="17"/>
      <c r="F390" s="17" t="s">
        <v>1021</v>
      </c>
      <c r="G390" s="17" t="s">
        <v>942</v>
      </c>
    </row>
    <row r="391" spans="2:7" hidden="1" outlineLevel="2" x14ac:dyDescent="0.25">
      <c r="B391" s="17" t="s">
        <v>1023</v>
      </c>
      <c r="C391" s="17" t="s">
        <v>1024</v>
      </c>
      <c r="D391" s="17" t="s">
        <v>1025</v>
      </c>
      <c r="E391" s="17"/>
      <c r="F391" s="17" t="s">
        <v>1026</v>
      </c>
      <c r="G391" s="17" t="s">
        <v>947</v>
      </c>
    </row>
    <row r="392" spans="2:7" hidden="1" outlineLevel="2" x14ac:dyDescent="0.25">
      <c r="B392" s="17" t="s">
        <v>1028</v>
      </c>
      <c r="C392" s="17" t="s">
        <v>1029</v>
      </c>
      <c r="D392" s="17" t="s">
        <v>1030</v>
      </c>
      <c r="E392" s="17"/>
      <c r="F392" s="17" t="s">
        <v>1031</v>
      </c>
      <c r="G392" s="17" t="s">
        <v>952</v>
      </c>
    </row>
    <row r="393" spans="2:7" hidden="1" outlineLevel="2" x14ac:dyDescent="0.25">
      <c r="B393" s="17" t="s">
        <v>1033</v>
      </c>
      <c r="C393" s="17" t="s">
        <v>1034</v>
      </c>
      <c r="D393" s="17" t="s">
        <v>1035</v>
      </c>
      <c r="E393" s="17"/>
      <c r="F393" s="17" t="s">
        <v>1036</v>
      </c>
      <c r="G393" s="17" t="s">
        <v>957</v>
      </c>
    </row>
    <row r="394" spans="2:7" hidden="1" outlineLevel="2" x14ac:dyDescent="0.25">
      <c r="B394" s="17" t="s">
        <v>1038</v>
      </c>
      <c r="C394" s="17" t="s">
        <v>1039</v>
      </c>
      <c r="D394" s="17" t="s">
        <v>1040</v>
      </c>
      <c r="E394" s="17"/>
      <c r="F394" s="17" t="s">
        <v>1041</v>
      </c>
      <c r="G394" s="17" t="s">
        <v>962</v>
      </c>
    </row>
    <row r="395" spans="2:7" hidden="1" outlineLevel="2" x14ac:dyDescent="0.25">
      <c r="B395" s="17" t="s">
        <v>1043</v>
      </c>
      <c r="C395" s="17" t="s">
        <v>1044</v>
      </c>
      <c r="D395" s="17" t="s">
        <v>1045</v>
      </c>
      <c r="E395" s="17"/>
      <c r="F395" s="17" t="s">
        <v>1046</v>
      </c>
      <c r="G395" s="17" t="s">
        <v>967</v>
      </c>
    </row>
    <row r="396" spans="2:7" hidden="1" outlineLevel="2" x14ac:dyDescent="0.25">
      <c r="B396" s="17" t="s">
        <v>1048</v>
      </c>
      <c r="C396" s="17" t="s">
        <v>1049</v>
      </c>
      <c r="D396" s="17" t="s">
        <v>1050</v>
      </c>
      <c r="E396" s="17"/>
      <c r="F396" s="17" t="s">
        <v>1051</v>
      </c>
      <c r="G396" s="17" t="s">
        <v>972</v>
      </c>
    </row>
    <row r="397" spans="2:7" hidden="1" outlineLevel="2" x14ac:dyDescent="0.25">
      <c r="B397" s="17" t="s">
        <v>1053</v>
      </c>
      <c r="C397" s="17" t="s">
        <v>1054</v>
      </c>
      <c r="D397" s="17" t="s">
        <v>1055</v>
      </c>
      <c r="E397" s="17"/>
      <c r="F397" s="17" t="s">
        <v>1056</v>
      </c>
      <c r="G397" s="17" t="s">
        <v>977</v>
      </c>
    </row>
    <row r="398" spans="2:7" hidden="1" outlineLevel="2" x14ac:dyDescent="0.25">
      <c r="B398" s="17" t="s">
        <v>1058</v>
      </c>
      <c r="C398" s="17" t="s">
        <v>1059</v>
      </c>
      <c r="D398" s="17" t="s">
        <v>1060</v>
      </c>
      <c r="E398" s="17"/>
      <c r="F398" s="17" t="s">
        <v>1061</v>
      </c>
      <c r="G398" s="17" t="s">
        <v>982</v>
      </c>
    </row>
    <row r="399" spans="2:7" hidden="1" outlineLevel="2" x14ac:dyDescent="0.25">
      <c r="B399" s="17" t="s">
        <v>1063</v>
      </c>
      <c r="C399" s="17" t="s">
        <v>1064</v>
      </c>
      <c r="D399" s="17" t="s">
        <v>1065</v>
      </c>
      <c r="E399" s="17"/>
      <c r="F399" s="17" t="s">
        <v>1066</v>
      </c>
      <c r="G399" s="17" t="s">
        <v>987</v>
      </c>
    </row>
    <row r="400" spans="2:7" hidden="1" outlineLevel="2" x14ac:dyDescent="0.25">
      <c r="B400" s="17" t="s">
        <v>1067</v>
      </c>
      <c r="C400" s="17" t="s">
        <v>1068</v>
      </c>
      <c r="D400" s="17" t="s">
        <v>1069</v>
      </c>
      <c r="E400" s="17"/>
      <c r="F400" s="17" t="s">
        <v>1070</v>
      </c>
      <c r="G400" s="17" t="s">
        <v>992</v>
      </c>
    </row>
    <row r="401" spans="2:7" hidden="1" outlineLevel="2" x14ac:dyDescent="0.25">
      <c r="B401" s="17" t="s">
        <v>1072</v>
      </c>
      <c r="C401" s="17" t="s">
        <v>1073</v>
      </c>
      <c r="D401" s="17" t="s">
        <v>1074</v>
      </c>
      <c r="E401" s="17"/>
      <c r="F401" s="17" t="s">
        <v>1075</v>
      </c>
      <c r="G401" s="17" t="s">
        <v>997</v>
      </c>
    </row>
    <row r="402" spans="2:7" hidden="1" outlineLevel="2" x14ac:dyDescent="0.25">
      <c r="B402" s="17" t="s">
        <v>1077</v>
      </c>
      <c r="C402" s="17" t="s">
        <v>1078</v>
      </c>
      <c r="D402" s="17" t="s">
        <v>1079</v>
      </c>
      <c r="E402" s="17"/>
      <c r="F402" s="17" t="s">
        <v>1080</v>
      </c>
      <c r="G402" s="17" t="s">
        <v>1002</v>
      </c>
    </row>
    <row r="403" spans="2:7" hidden="1" outlineLevel="2" x14ac:dyDescent="0.25">
      <c r="B403" s="17" t="s">
        <v>1081</v>
      </c>
      <c r="C403" s="17" t="s">
        <v>1082</v>
      </c>
      <c r="D403" s="17" t="s">
        <v>1083</v>
      </c>
      <c r="E403" s="17"/>
      <c r="F403" s="17" t="s">
        <v>1084</v>
      </c>
      <c r="G403" s="17" t="s">
        <v>1007</v>
      </c>
    </row>
    <row r="404" spans="2:7" hidden="1" outlineLevel="2" x14ac:dyDescent="0.25">
      <c r="B404" s="17" t="s">
        <v>1086</v>
      </c>
      <c r="C404" s="17" t="s">
        <v>1087</v>
      </c>
      <c r="D404" s="17" t="s">
        <v>1088</v>
      </c>
      <c r="E404" s="17"/>
      <c r="F404" s="17" t="s">
        <v>1089</v>
      </c>
      <c r="G404" s="17" t="s">
        <v>1012</v>
      </c>
    </row>
    <row r="405" spans="2:7" hidden="1" outlineLevel="2" x14ac:dyDescent="0.25">
      <c r="B405" s="17" t="s">
        <v>1090</v>
      </c>
      <c r="C405" s="17" t="s">
        <v>1091</v>
      </c>
      <c r="D405" s="17" t="s">
        <v>1092</v>
      </c>
      <c r="E405" s="17"/>
      <c r="F405" s="17" t="s">
        <v>1093</v>
      </c>
      <c r="G405" s="17" t="s">
        <v>1017</v>
      </c>
    </row>
    <row r="406" spans="2:7" hidden="1" outlineLevel="2" x14ac:dyDescent="0.25">
      <c r="B406" s="17" t="s">
        <v>1094</v>
      </c>
      <c r="C406" s="17" t="s">
        <v>1095</v>
      </c>
      <c r="D406" s="17" t="s">
        <v>1096</v>
      </c>
      <c r="E406" s="17"/>
      <c r="F406" s="17" t="s">
        <v>1097</v>
      </c>
      <c r="G406" s="17" t="s">
        <v>1022</v>
      </c>
    </row>
    <row r="407" spans="2:7" hidden="1" outlineLevel="2" x14ac:dyDescent="0.25">
      <c r="B407" s="17" t="s">
        <v>1099</v>
      </c>
      <c r="C407" s="17" t="s">
        <v>1100</v>
      </c>
      <c r="D407" s="17" t="s">
        <v>1101</v>
      </c>
      <c r="E407" s="17"/>
      <c r="F407" s="17" t="s">
        <v>1102</v>
      </c>
      <c r="G407" s="17" t="s">
        <v>1027</v>
      </c>
    </row>
    <row r="408" spans="2:7" hidden="1" outlineLevel="2" x14ac:dyDescent="0.25">
      <c r="B408" s="17" t="s">
        <v>1104</v>
      </c>
      <c r="C408" s="17" t="s">
        <v>1105</v>
      </c>
      <c r="D408" s="17" t="s">
        <v>1106</v>
      </c>
      <c r="E408" s="17"/>
      <c r="F408" s="17" t="s">
        <v>1107</v>
      </c>
      <c r="G408" s="17" t="s">
        <v>1032</v>
      </c>
    </row>
    <row r="409" spans="2:7" hidden="1" outlineLevel="2" x14ac:dyDescent="0.25">
      <c r="B409" s="17" t="s">
        <v>1108</v>
      </c>
      <c r="C409" s="17" t="s">
        <v>1109</v>
      </c>
      <c r="D409" s="17" t="s">
        <v>1110</v>
      </c>
      <c r="E409" s="17"/>
      <c r="F409" s="17" t="s">
        <v>1111</v>
      </c>
      <c r="G409" s="17" t="s">
        <v>1037</v>
      </c>
    </row>
    <row r="410" spans="2:7" hidden="1" outlineLevel="2" x14ac:dyDescent="0.25">
      <c r="B410" s="17" t="s">
        <v>1113</v>
      </c>
      <c r="C410" s="17" t="s">
        <v>1114</v>
      </c>
      <c r="D410" s="17" t="s">
        <v>1115</v>
      </c>
      <c r="E410" s="17"/>
      <c r="F410" s="17" t="s">
        <v>1116</v>
      </c>
      <c r="G410" s="17" t="s">
        <v>1042</v>
      </c>
    </row>
    <row r="411" spans="2:7" hidden="1" outlineLevel="2" x14ac:dyDescent="0.25">
      <c r="B411" s="17" t="s">
        <v>1118</v>
      </c>
      <c r="C411" s="17" t="s">
        <v>1119</v>
      </c>
      <c r="D411" s="17" t="s">
        <v>1120</v>
      </c>
      <c r="E411" s="17"/>
      <c r="F411" s="17" t="s">
        <v>1121</v>
      </c>
      <c r="G411" s="17" t="s">
        <v>1047</v>
      </c>
    </row>
    <row r="412" spans="2:7" hidden="1" outlineLevel="2" x14ac:dyDescent="0.25">
      <c r="B412" s="17" t="s">
        <v>1123</v>
      </c>
      <c r="C412" s="17" t="s">
        <v>1124</v>
      </c>
      <c r="D412" s="17" t="s">
        <v>1125</v>
      </c>
      <c r="E412" s="17"/>
      <c r="F412" s="17" t="s">
        <v>1126</v>
      </c>
      <c r="G412" s="17" t="s">
        <v>1052</v>
      </c>
    </row>
    <row r="413" spans="2:7" hidden="1" outlineLevel="2" x14ac:dyDescent="0.25">
      <c r="B413" s="17" t="s">
        <v>1128</v>
      </c>
      <c r="C413" s="17" t="s">
        <v>1129</v>
      </c>
      <c r="D413" s="17" t="s">
        <v>1130</v>
      </c>
      <c r="E413" s="17"/>
      <c r="F413" s="17" t="s">
        <v>1131</v>
      </c>
      <c r="G413" s="17" t="s">
        <v>1057</v>
      </c>
    </row>
    <row r="414" spans="2:7" hidden="1" outlineLevel="2" x14ac:dyDescent="0.25">
      <c r="B414" s="17" t="s">
        <v>1133</v>
      </c>
      <c r="C414" s="17" t="s">
        <v>1134</v>
      </c>
      <c r="D414" s="17" t="s">
        <v>1135</v>
      </c>
      <c r="E414" s="17"/>
      <c r="F414" s="17" t="s">
        <v>1136</v>
      </c>
      <c r="G414" s="17" t="s">
        <v>1062</v>
      </c>
    </row>
    <row r="415" spans="2:7" hidden="1" outlineLevel="2" x14ac:dyDescent="0.25">
      <c r="B415" s="17" t="s">
        <v>1138</v>
      </c>
      <c r="C415" s="17" t="s">
        <v>1139</v>
      </c>
      <c r="D415" s="17" t="s">
        <v>1140</v>
      </c>
      <c r="E415" s="17"/>
      <c r="F415" s="17" t="s">
        <v>1141</v>
      </c>
      <c r="G415" s="17" t="s">
        <v>624</v>
      </c>
    </row>
    <row r="416" spans="2:7" hidden="1" outlineLevel="2" x14ac:dyDescent="0.25">
      <c r="B416" s="17" t="s">
        <v>1143</v>
      </c>
      <c r="C416" s="17" t="s">
        <v>1144</v>
      </c>
      <c r="D416" s="17" t="s">
        <v>1145</v>
      </c>
      <c r="E416" s="17"/>
      <c r="F416" s="17" t="s">
        <v>1146</v>
      </c>
      <c r="G416" s="17" t="s">
        <v>1071</v>
      </c>
    </row>
    <row r="417" spans="2:7" hidden="1" outlineLevel="2" x14ac:dyDescent="0.25">
      <c r="B417" s="17" t="s">
        <v>1148</v>
      </c>
      <c r="C417" s="17" t="s">
        <v>1149</v>
      </c>
      <c r="D417" s="17" t="s">
        <v>1150</v>
      </c>
      <c r="E417" s="17"/>
      <c r="F417" s="17" t="s">
        <v>1151</v>
      </c>
      <c r="G417" s="17" t="s">
        <v>1076</v>
      </c>
    </row>
    <row r="418" spans="2:7" hidden="1" outlineLevel="2" x14ac:dyDescent="0.25">
      <c r="B418" s="17" t="s">
        <v>1152</v>
      </c>
      <c r="C418" s="17" t="s">
        <v>1153</v>
      </c>
      <c r="D418" s="17" t="s">
        <v>1154</v>
      </c>
      <c r="E418" s="17"/>
      <c r="F418" s="17" t="s">
        <v>1155</v>
      </c>
      <c r="G418" s="17" t="s">
        <v>656</v>
      </c>
    </row>
    <row r="419" spans="2:7" hidden="1" outlineLevel="2" x14ac:dyDescent="0.25">
      <c r="B419" s="17" t="s">
        <v>1157</v>
      </c>
      <c r="C419" s="17" t="s">
        <v>1158</v>
      </c>
      <c r="D419" s="17" t="s">
        <v>1159</v>
      </c>
      <c r="E419" s="17"/>
      <c r="F419" s="17" t="s">
        <v>1160</v>
      </c>
      <c r="G419" s="17" t="s">
        <v>1085</v>
      </c>
    </row>
    <row r="420" spans="2:7" hidden="1" outlineLevel="2" x14ac:dyDescent="0.25">
      <c r="B420" s="17" t="s">
        <v>1161</v>
      </c>
      <c r="C420" s="17" t="s">
        <v>1162</v>
      </c>
      <c r="D420" s="17" t="s">
        <v>1163</v>
      </c>
      <c r="E420" s="17"/>
      <c r="F420" s="17" t="s">
        <v>1164</v>
      </c>
      <c r="G420" s="17" t="s">
        <v>638</v>
      </c>
    </row>
    <row r="421" spans="2:7" hidden="1" outlineLevel="2" x14ac:dyDescent="0.25">
      <c r="B421" s="17" t="s">
        <v>1165</v>
      </c>
      <c r="C421" s="17" t="s">
        <v>1166</v>
      </c>
      <c r="D421" s="17" t="s">
        <v>1167</v>
      </c>
      <c r="E421" s="17"/>
      <c r="F421" s="17" t="s">
        <v>1168</v>
      </c>
      <c r="G421" s="17" t="s">
        <v>644</v>
      </c>
    </row>
    <row r="422" spans="2:7" hidden="1" outlineLevel="2" x14ac:dyDescent="0.25">
      <c r="B422" s="17" t="s">
        <v>1170</v>
      </c>
      <c r="C422" s="17" t="s">
        <v>1171</v>
      </c>
      <c r="D422" s="17" t="s">
        <v>1172</v>
      </c>
      <c r="E422" s="17"/>
      <c r="F422" s="17" t="s">
        <v>1173</v>
      </c>
      <c r="G422" s="17" t="s">
        <v>1098</v>
      </c>
    </row>
    <row r="423" spans="2:7" hidden="1" outlineLevel="2" x14ac:dyDescent="0.25">
      <c r="B423" s="17" t="s">
        <v>1175</v>
      </c>
      <c r="C423" s="17" t="s">
        <v>1176</v>
      </c>
      <c r="D423" s="17" t="s">
        <v>1177</v>
      </c>
      <c r="E423" s="17"/>
      <c r="F423" s="17" t="s">
        <v>1178</v>
      </c>
      <c r="G423" s="17" t="s">
        <v>1103</v>
      </c>
    </row>
    <row r="424" spans="2:7" hidden="1" outlineLevel="2" x14ac:dyDescent="0.25">
      <c r="B424" s="17" t="s">
        <v>1180</v>
      </c>
      <c r="C424" s="17" t="s">
        <v>1181</v>
      </c>
      <c r="D424" s="17" t="s">
        <v>1182</v>
      </c>
      <c r="E424" s="17"/>
      <c r="F424" s="17" t="s">
        <v>1183</v>
      </c>
      <c r="G424" s="17" t="s">
        <v>648</v>
      </c>
    </row>
    <row r="425" spans="2:7" hidden="1" outlineLevel="2" x14ac:dyDescent="0.25">
      <c r="B425" s="17" t="s">
        <v>1184</v>
      </c>
      <c r="C425" s="17" t="s">
        <v>1185</v>
      </c>
      <c r="D425" s="17" t="s">
        <v>1186</v>
      </c>
      <c r="E425" s="17"/>
      <c r="F425" s="17" t="s">
        <v>1187</v>
      </c>
      <c r="G425" s="17" t="s">
        <v>1112</v>
      </c>
    </row>
    <row r="426" spans="2:7" hidden="1" outlineLevel="2" x14ac:dyDescent="0.25">
      <c r="B426" s="17" t="s">
        <v>1188</v>
      </c>
      <c r="C426" s="17" t="s">
        <v>1189</v>
      </c>
      <c r="D426" s="17" t="s">
        <v>1190</v>
      </c>
      <c r="E426" s="17"/>
      <c r="F426" s="17" t="s">
        <v>1191</v>
      </c>
      <c r="G426" s="17" t="s">
        <v>1117</v>
      </c>
    </row>
    <row r="427" spans="2:7" hidden="1" outlineLevel="2" x14ac:dyDescent="0.25">
      <c r="B427" s="17" t="s">
        <v>1192</v>
      </c>
      <c r="C427" s="17" t="s">
        <v>1193</v>
      </c>
      <c r="D427" s="17" t="s">
        <v>1194</v>
      </c>
      <c r="E427" s="17"/>
      <c r="F427" s="17" t="s">
        <v>1195</v>
      </c>
      <c r="G427" s="17" t="s">
        <v>1122</v>
      </c>
    </row>
    <row r="428" spans="2:7" hidden="1" outlineLevel="2" x14ac:dyDescent="0.25">
      <c r="B428" s="17" t="s">
        <v>1196</v>
      </c>
      <c r="C428" s="17" t="s">
        <v>1197</v>
      </c>
      <c r="D428" s="17" t="s">
        <v>1198</v>
      </c>
      <c r="E428" s="17"/>
      <c r="F428" s="17" t="s">
        <v>1199</v>
      </c>
      <c r="G428" s="17" t="s">
        <v>1127</v>
      </c>
    </row>
    <row r="429" spans="2:7" hidden="1" outlineLevel="2" x14ac:dyDescent="0.25">
      <c r="B429" s="17" t="s">
        <v>1200</v>
      </c>
      <c r="C429" s="17" t="s">
        <v>1201</v>
      </c>
      <c r="D429" s="17" t="s">
        <v>1202</v>
      </c>
      <c r="E429" s="17"/>
      <c r="F429" s="17" t="s">
        <v>1203</v>
      </c>
      <c r="G429" s="17" t="s">
        <v>1132</v>
      </c>
    </row>
    <row r="430" spans="2:7" hidden="1" outlineLevel="2" x14ac:dyDescent="0.25">
      <c r="B430" s="17" t="s">
        <v>1204</v>
      </c>
      <c r="C430" s="17" t="s">
        <v>1205</v>
      </c>
      <c r="D430" s="17" t="s">
        <v>1206</v>
      </c>
      <c r="E430" s="17"/>
      <c r="F430" s="17" t="s">
        <v>1207</v>
      </c>
      <c r="G430" s="17" t="s">
        <v>1137</v>
      </c>
    </row>
    <row r="431" spans="2:7" hidden="1" outlineLevel="2" x14ac:dyDescent="0.25">
      <c r="B431" s="17" t="s">
        <v>1208</v>
      </c>
      <c r="C431" s="17" t="s">
        <v>1209</v>
      </c>
      <c r="D431" s="17" t="s">
        <v>1210</v>
      </c>
      <c r="E431" s="17"/>
      <c r="F431" s="17" t="s">
        <v>1211</v>
      </c>
      <c r="G431" s="17" t="s">
        <v>1142</v>
      </c>
    </row>
    <row r="432" spans="2:7" hidden="1" outlineLevel="2" x14ac:dyDescent="0.25">
      <c r="B432" s="17" t="s">
        <v>1213</v>
      </c>
      <c r="C432" s="17" t="s">
        <v>1214</v>
      </c>
      <c r="D432" s="17" t="s">
        <v>1215</v>
      </c>
      <c r="E432" s="17"/>
      <c r="F432" s="17" t="s">
        <v>1216</v>
      </c>
      <c r="G432" s="17" t="s">
        <v>1147</v>
      </c>
    </row>
    <row r="433" spans="2:7" hidden="1" outlineLevel="2" x14ac:dyDescent="0.25">
      <c r="B433" s="17" t="s">
        <v>1217</v>
      </c>
      <c r="C433" s="17" t="s">
        <v>1218</v>
      </c>
      <c r="D433" s="17" t="s">
        <v>1219</v>
      </c>
      <c r="E433" s="17"/>
      <c r="F433" s="17" t="s">
        <v>1220</v>
      </c>
      <c r="G433" s="17" t="s">
        <v>962</v>
      </c>
    </row>
    <row r="434" spans="2:7" hidden="1" outlineLevel="2" x14ac:dyDescent="0.25">
      <c r="B434" s="17" t="s">
        <v>1221</v>
      </c>
      <c r="C434" s="17" t="s">
        <v>1222</v>
      </c>
      <c r="D434" s="17" t="s">
        <v>1223</v>
      </c>
      <c r="E434" s="17"/>
      <c r="F434" s="17" t="s">
        <v>1224</v>
      </c>
      <c r="G434" s="17" t="s">
        <v>1156</v>
      </c>
    </row>
    <row r="435" spans="2:7" hidden="1" outlineLevel="2" x14ac:dyDescent="0.25">
      <c r="B435" s="17" t="s">
        <v>1225</v>
      </c>
      <c r="C435" s="17" t="s">
        <v>1226</v>
      </c>
      <c r="D435" s="17" t="s">
        <v>1227</v>
      </c>
      <c r="E435" s="17"/>
      <c r="F435" s="17" t="s">
        <v>1228</v>
      </c>
      <c r="G435" s="17" t="s">
        <v>972</v>
      </c>
    </row>
    <row r="436" spans="2:7" hidden="1" outlineLevel="2" x14ac:dyDescent="0.25">
      <c r="B436" s="17" t="s">
        <v>1229</v>
      </c>
      <c r="C436" s="17" t="s">
        <v>1230</v>
      </c>
      <c r="D436" s="17" t="s">
        <v>1231</v>
      </c>
      <c r="E436" s="17"/>
      <c r="F436" s="17" t="s">
        <v>1232</v>
      </c>
      <c r="G436" s="17" t="s">
        <v>977</v>
      </c>
    </row>
    <row r="437" spans="2:7" hidden="1" outlineLevel="2" x14ac:dyDescent="0.25">
      <c r="B437" s="17" t="s">
        <v>1233</v>
      </c>
      <c r="C437" s="17" t="s">
        <v>1234</v>
      </c>
      <c r="D437" s="17" t="s">
        <v>1235</v>
      </c>
      <c r="E437" s="17"/>
      <c r="F437" s="17" t="s">
        <v>1236</v>
      </c>
      <c r="G437" s="17" t="s">
        <v>1169</v>
      </c>
    </row>
    <row r="438" spans="2:7" hidden="1" outlineLevel="2" x14ac:dyDescent="0.25">
      <c r="B438" s="17" t="s">
        <v>1237</v>
      </c>
      <c r="C438" s="17" t="s">
        <v>1238</v>
      </c>
      <c r="D438" s="17" t="s">
        <v>1239</v>
      </c>
      <c r="E438" s="17"/>
      <c r="F438" s="17" t="s">
        <v>1240</v>
      </c>
      <c r="G438" s="17" t="s">
        <v>1174</v>
      </c>
    </row>
    <row r="439" spans="2:7" hidden="1" outlineLevel="2" x14ac:dyDescent="0.25">
      <c r="B439" s="17" t="s">
        <v>1241</v>
      </c>
      <c r="C439" s="17" t="s">
        <v>1242</v>
      </c>
      <c r="D439" s="17" t="s">
        <v>1243</v>
      </c>
      <c r="E439" s="17"/>
      <c r="F439" s="17" t="s">
        <v>1244</v>
      </c>
      <c r="G439" s="17" t="s">
        <v>1179</v>
      </c>
    </row>
    <row r="440" spans="2:7" hidden="1" outlineLevel="2" x14ac:dyDescent="0.25">
      <c r="B440" s="17" t="s">
        <v>1245</v>
      </c>
      <c r="C440" s="17" t="s">
        <v>1246</v>
      </c>
      <c r="D440" s="17" t="s">
        <v>1247</v>
      </c>
      <c r="E440" s="17"/>
      <c r="F440" s="17" t="s">
        <v>1248</v>
      </c>
      <c r="G440" s="17" t="s">
        <v>997</v>
      </c>
    </row>
    <row r="441" spans="2:7" hidden="1" outlineLevel="2" x14ac:dyDescent="0.25">
      <c r="B441" s="17" t="s">
        <v>1249</v>
      </c>
      <c r="C441" s="17" t="s">
        <v>1250</v>
      </c>
      <c r="D441" s="17" t="s">
        <v>1251</v>
      </c>
      <c r="E441" s="17"/>
      <c r="F441" s="17" t="s">
        <v>1080</v>
      </c>
      <c r="G441" s="17" t="s">
        <v>1002</v>
      </c>
    </row>
    <row r="442" spans="2:7" hidden="1" outlineLevel="2" x14ac:dyDescent="0.25">
      <c r="B442" s="17" t="s">
        <v>1252</v>
      </c>
      <c r="C442" s="17" t="s">
        <v>1253</v>
      </c>
      <c r="D442" s="17" t="s">
        <v>1254</v>
      </c>
      <c r="E442" s="17"/>
      <c r="F442" s="17" t="s">
        <v>1255</v>
      </c>
      <c r="G442" s="17" t="s">
        <v>1007</v>
      </c>
    </row>
    <row r="443" spans="2:7" hidden="1" outlineLevel="2" x14ac:dyDescent="0.25">
      <c r="B443" s="17" t="s">
        <v>1256</v>
      </c>
      <c r="C443" s="17" t="s">
        <v>1257</v>
      </c>
      <c r="D443" s="17" t="s">
        <v>1258</v>
      </c>
      <c r="E443" s="17"/>
      <c r="F443" s="17" t="s">
        <v>1259</v>
      </c>
      <c r="G443" s="17" t="s">
        <v>1012</v>
      </c>
    </row>
    <row r="444" spans="2:7" hidden="1" outlineLevel="2" x14ac:dyDescent="0.25">
      <c r="B444" s="17" t="s">
        <v>1260</v>
      </c>
      <c r="C444" s="17" t="s">
        <v>1261</v>
      </c>
      <c r="D444" s="17" t="s">
        <v>1262</v>
      </c>
      <c r="E444" s="17"/>
      <c r="F444" s="17" t="s">
        <v>1263</v>
      </c>
      <c r="G444" s="17" t="s">
        <v>1017</v>
      </c>
    </row>
    <row r="445" spans="2:7" hidden="1" outlineLevel="2" x14ac:dyDescent="0.25">
      <c r="B445" s="17" t="s">
        <v>1265</v>
      </c>
      <c r="C445" s="17" t="s">
        <v>1266</v>
      </c>
      <c r="D445" s="17" t="s">
        <v>1267</v>
      </c>
      <c r="E445" s="17"/>
      <c r="F445" s="17" t="s">
        <v>1268</v>
      </c>
      <c r="G445" s="17" t="s">
        <v>1022</v>
      </c>
    </row>
    <row r="446" spans="2:7" hidden="1" outlineLevel="2" x14ac:dyDescent="0.25">
      <c r="B446" s="17" t="s">
        <v>1269</v>
      </c>
      <c r="C446" s="17" t="s">
        <v>1270</v>
      </c>
      <c r="D446" s="17" t="s">
        <v>1271</v>
      </c>
      <c r="E446" s="17"/>
      <c r="F446" s="17" t="s">
        <v>1107</v>
      </c>
      <c r="G446" s="17" t="s">
        <v>1027</v>
      </c>
    </row>
    <row r="447" spans="2:7" hidden="1" outlineLevel="2" x14ac:dyDescent="0.25">
      <c r="B447" s="17" t="s">
        <v>1272</v>
      </c>
      <c r="C447" s="17" t="s">
        <v>1273</v>
      </c>
      <c r="D447" s="17" t="s">
        <v>1274</v>
      </c>
      <c r="E447" s="17"/>
      <c r="F447" s="17" t="s">
        <v>1275</v>
      </c>
      <c r="G447" s="17" t="s">
        <v>1212</v>
      </c>
    </row>
    <row r="448" spans="2:7" hidden="1" outlineLevel="2" x14ac:dyDescent="0.25">
      <c r="B448" s="17" t="s">
        <v>1277</v>
      </c>
      <c r="C448" s="17" t="s">
        <v>1278</v>
      </c>
      <c r="D448" s="17" t="s">
        <v>1279</v>
      </c>
      <c r="E448" s="17"/>
      <c r="F448" s="17" t="s">
        <v>1280</v>
      </c>
      <c r="G448" s="17" t="s">
        <v>1037</v>
      </c>
    </row>
    <row r="449" spans="2:7" hidden="1" outlineLevel="2" x14ac:dyDescent="0.25">
      <c r="B449" s="17" t="s">
        <v>1282</v>
      </c>
      <c r="C449" s="17" t="s">
        <v>1283</v>
      </c>
      <c r="D449" s="17" t="s">
        <v>1284</v>
      </c>
      <c r="E449" s="17"/>
      <c r="F449" s="17" t="s">
        <v>1285</v>
      </c>
      <c r="G449" s="17" t="s">
        <v>1042</v>
      </c>
    </row>
    <row r="450" spans="2:7" hidden="1" outlineLevel="2" x14ac:dyDescent="0.25">
      <c r="B450" s="17" t="s">
        <v>1287</v>
      </c>
      <c r="C450" s="17" t="s">
        <v>1288</v>
      </c>
      <c r="D450" s="17" t="s">
        <v>1289</v>
      </c>
      <c r="E450" s="17"/>
      <c r="F450" s="17" t="s">
        <v>1290</v>
      </c>
      <c r="G450" s="17" t="s">
        <v>1047</v>
      </c>
    </row>
    <row r="451" spans="2:7" hidden="1" outlineLevel="2" x14ac:dyDescent="0.25">
      <c r="B451" s="17" t="s">
        <v>1292</v>
      </c>
      <c r="C451" s="17" t="s">
        <v>1293</v>
      </c>
      <c r="D451" s="17" t="s">
        <v>1294</v>
      </c>
      <c r="E451" s="17"/>
      <c r="F451" s="17" t="s">
        <v>1295</v>
      </c>
      <c r="G451" s="17" t="s">
        <v>1052</v>
      </c>
    </row>
    <row r="452" spans="2:7" hidden="1" outlineLevel="2" x14ac:dyDescent="0.25">
      <c r="B452" s="17" t="s">
        <v>1297</v>
      </c>
      <c r="C452" s="17" t="s">
        <v>1298</v>
      </c>
      <c r="D452" s="17" t="s">
        <v>1299</v>
      </c>
      <c r="E452" s="17"/>
      <c r="F452" s="17" t="s">
        <v>1300</v>
      </c>
      <c r="G452" s="17" t="s">
        <v>1057</v>
      </c>
    </row>
    <row r="453" spans="2:7" hidden="1" outlineLevel="2" x14ac:dyDescent="0.25">
      <c r="B453" s="17" t="s">
        <v>1302</v>
      </c>
      <c r="C453" s="17" t="s">
        <v>1303</v>
      </c>
      <c r="D453" s="17" t="s">
        <v>1304</v>
      </c>
      <c r="E453" s="17"/>
      <c r="F453" s="17" t="s">
        <v>1305</v>
      </c>
      <c r="G453" s="17" t="s">
        <v>1062</v>
      </c>
    </row>
    <row r="454" spans="2:7" hidden="1" outlineLevel="2" x14ac:dyDescent="0.25">
      <c r="B454" s="17" t="s">
        <v>1307</v>
      </c>
      <c r="C454" s="17" t="s">
        <v>1308</v>
      </c>
      <c r="D454" s="17" t="s">
        <v>1309</v>
      </c>
      <c r="E454" s="17"/>
      <c r="F454" s="17" t="s">
        <v>1310</v>
      </c>
      <c r="G454" s="17" t="s">
        <v>624</v>
      </c>
    </row>
    <row r="455" spans="2:7" hidden="1" outlineLevel="2" x14ac:dyDescent="0.25">
      <c r="B455" s="17" t="s">
        <v>1312</v>
      </c>
      <c r="C455" s="17" t="s">
        <v>1313</v>
      </c>
      <c r="D455" s="17" t="s">
        <v>1314</v>
      </c>
      <c r="E455" s="17"/>
      <c r="F455" s="17" t="s">
        <v>1315</v>
      </c>
      <c r="G455" s="17" t="s">
        <v>1071</v>
      </c>
    </row>
    <row r="456" spans="2:7" hidden="1" outlineLevel="2" x14ac:dyDescent="0.25">
      <c r="B456" s="17" t="s">
        <v>1317</v>
      </c>
      <c r="C456" s="17" t="s">
        <v>1318</v>
      </c>
      <c r="D456" s="17" t="s">
        <v>1319</v>
      </c>
      <c r="E456" s="17"/>
      <c r="F456" s="17" t="s">
        <v>1320</v>
      </c>
      <c r="G456" s="17" t="s">
        <v>632</v>
      </c>
    </row>
    <row r="457" spans="2:7" hidden="1" outlineLevel="2" x14ac:dyDescent="0.25">
      <c r="B457" s="17" t="s">
        <v>1322</v>
      </c>
      <c r="C457" s="17" t="s">
        <v>1323</v>
      </c>
      <c r="D457" s="17" t="s">
        <v>1324</v>
      </c>
      <c r="E457" s="17"/>
      <c r="F457" s="17" t="s">
        <v>1325</v>
      </c>
      <c r="G457" s="17" t="s">
        <v>656</v>
      </c>
    </row>
    <row r="458" spans="2:7" hidden="1" outlineLevel="2" x14ac:dyDescent="0.25">
      <c r="B458" s="17" t="s">
        <v>1327</v>
      </c>
      <c r="C458" s="17" t="s">
        <v>1328</v>
      </c>
      <c r="D458" s="17" t="s">
        <v>1329</v>
      </c>
      <c r="E458" s="17"/>
      <c r="F458" s="17" t="s">
        <v>1330</v>
      </c>
      <c r="G458" s="17" t="s">
        <v>1085</v>
      </c>
    </row>
    <row r="459" spans="2:7" hidden="1" outlineLevel="2" x14ac:dyDescent="0.25">
      <c r="B459" s="17" t="s">
        <v>1332</v>
      </c>
      <c r="C459" s="17" t="s">
        <v>1333</v>
      </c>
      <c r="D459" s="17" t="s">
        <v>1334</v>
      </c>
      <c r="E459" s="17"/>
      <c r="F459" s="17" t="s">
        <v>1335</v>
      </c>
      <c r="G459" s="17" t="s">
        <v>638</v>
      </c>
    </row>
    <row r="460" spans="2:7" hidden="1" outlineLevel="2" x14ac:dyDescent="0.25">
      <c r="G460" s="17" t="s">
        <v>1264</v>
      </c>
    </row>
    <row r="461" spans="2:7" s="4" customFormat="1" ht="27.75" hidden="1" customHeight="1" outlineLevel="1" x14ac:dyDescent="0.25">
      <c r="B461" s="3" t="s">
        <v>1337</v>
      </c>
      <c r="G461" s="17" t="s">
        <v>646</v>
      </c>
    </row>
    <row r="462" spans="2:7" hidden="1" outlineLevel="1" x14ac:dyDescent="0.25">
      <c r="G462" s="17" t="s">
        <v>648</v>
      </c>
    </row>
    <row r="463" spans="2:7" hidden="1" outlineLevel="2" x14ac:dyDescent="0.25">
      <c r="B463" s="21" t="s">
        <v>1338</v>
      </c>
      <c r="C463" s="22" t="s">
        <v>1339</v>
      </c>
      <c r="D463" s="18" t="s">
        <v>1340</v>
      </c>
      <c r="G463" s="17" t="s">
        <v>1276</v>
      </c>
    </row>
    <row r="464" spans="2:7" hidden="1" outlineLevel="2" x14ac:dyDescent="0.25">
      <c r="B464" s="23">
        <v>40100100</v>
      </c>
      <c r="C464" s="23" t="s">
        <v>1341</v>
      </c>
      <c r="D464" s="19"/>
      <c r="G464" s="17" t="s">
        <v>1281</v>
      </c>
    </row>
    <row r="465" spans="2:7" hidden="1" outlineLevel="2" x14ac:dyDescent="0.25">
      <c r="B465" s="23">
        <v>40100110</v>
      </c>
      <c r="C465" s="23" t="s">
        <v>1342</v>
      </c>
      <c r="D465" s="19"/>
      <c r="G465" s="17" t="s">
        <v>1286</v>
      </c>
    </row>
    <row r="466" spans="2:7" hidden="1" outlineLevel="2" x14ac:dyDescent="0.25">
      <c r="B466" s="23">
        <v>40100120</v>
      </c>
      <c r="C466" s="23" t="s">
        <v>1343</v>
      </c>
      <c r="D466" s="19"/>
      <c r="G466" s="17" t="s">
        <v>1291</v>
      </c>
    </row>
    <row r="467" spans="2:7" hidden="1" outlineLevel="2" x14ac:dyDescent="0.25">
      <c r="B467" s="23">
        <v>40100200</v>
      </c>
      <c r="C467" s="23" t="s">
        <v>1344</v>
      </c>
      <c r="D467" s="19"/>
      <c r="G467" s="17" t="s">
        <v>1296</v>
      </c>
    </row>
    <row r="468" spans="2:7" hidden="1" outlineLevel="2" x14ac:dyDescent="0.25">
      <c r="B468" s="23">
        <v>40100220</v>
      </c>
      <c r="C468" s="23" t="s">
        <v>1345</v>
      </c>
      <c r="D468" s="19"/>
      <c r="G468" s="17" t="s">
        <v>1301</v>
      </c>
    </row>
    <row r="469" spans="2:7" hidden="1" outlineLevel="2" x14ac:dyDescent="0.25">
      <c r="B469" s="23">
        <v>41000100</v>
      </c>
      <c r="C469" s="23" t="s">
        <v>1346</v>
      </c>
      <c r="D469" s="19"/>
      <c r="G469" s="17" t="s">
        <v>1306</v>
      </c>
    </row>
    <row r="470" spans="2:7" hidden="1" outlineLevel="2" x14ac:dyDescent="0.25">
      <c r="B470" s="23">
        <v>50000100</v>
      </c>
      <c r="C470" s="23" t="s">
        <v>1347</v>
      </c>
      <c r="D470" s="19"/>
      <c r="G470" s="17" t="s">
        <v>1311</v>
      </c>
    </row>
    <row r="471" spans="2:7" hidden="1" outlineLevel="2" x14ac:dyDescent="0.25">
      <c r="B471" s="23">
        <v>50000109</v>
      </c>
      <c r="C471" s="23" t="s">
        <v>1348</v>
      </c>
      <c r="D471" s="19"/>
      <c r="G471" s="17" t="s">
        <v>1316</v>
      </c>
    </row>
    <row r="472" spans="2:7" hidden="1" outlineLevel="2" x14ac:dyDescent="0.25">
      <c r="B472" s="23">
        <v>50000200</v>
      </c>
      <c r="C472" s="23" t="s">
        <v>1349</v>
      </c>
      <c r="D472" s="19"/>
      <c r="G472" s="17" t="s">
        <v>1321</v>
      </c>
    </row>
    <row r="473" spans="2:7" hidden="1" outlineLevel="2" x14ac:dyDescent="0.25">
      <c r="B473" s="23">
        <v>50000209</v>
      </c>
      <c r="C473" s="23" t="s">
        <v>1350</v>
      </c>
      <c r="D473" s="19"/>
      <c r="G473" s="17" t="s">
        <v>1326</v>
      </c>
    </row>
    <row r="474" spans="2:7" hidden="1" outlineLevel="2" x14ac:dyDescent="0.25">
      <c r="B474" s="23">
        <v>50000300</v>
      </c>
      <c r="C474" s="23" t="s">
        <v>1351</v>
      </c>
      <c r="D474" s="19"/>
      <c r="G474" s="17" t="s">
        <v>1331</v>
      </c>
    </row>
    <row r="475" spans="2:7" hidden="1" outlineLevel="2" x14ac:dyDescent="0.25">
      <c r="B475" s="23">
        <v>50000309</v>
      </c>
      <c r="C475" s="23" t="s">
        <v>1352</v>
      </c>
      <c r="D475" s="19"/>
      <c r="G475" s="17" t="s">
        <v>1336</v>
      </c>
    </row>
    <row r="476" spans="2:7" hidden="1" outlineLevel="2" x14ac:dyDescent="0.25">
      <c r="B476" s="23">
        <v>50010100</v>
      </c>
      <c r="C476" s="23" t="s">
        <v>1353</v>
      </c>
      <c r="D476" s="19" t="s">
        <v>1354</v>
      </c>
    </row>
    <row r="477" spans="2:7" ht="21" hidden="1" outlineLevel="2" x14ac:dyDescent="0.25">
      <c r="B477" s="23">
        <v>50010200</v>
      </c>
      <c r="C477" s="23" t="s">
        <v>1355</v>
      </c>
      <c r="D477" s="19" t="s">
        <v>1354</v>
      </c>
      <c r="G477" s="4"/>
    </row>
    <row r="478" spans="2:7" hidden="1" outlineLevel="2" x14ac:dyDescent="0.25">
      <c r="B478" s="23">
        <v>50010300</v>
      </c>
      <c r="C478" s="23" t="s">
        <v>1356</v>
      </c>
      <c r="D478" s="19" t="s">
        <v>1354</v>
      </c>
    </row>
    <row r="479" spans="2:7" hidden="1" outlineLevel="2" x14ac:dyDescent="0.25">
      <c r="B479" s="23">
        <v>50010400</v>
      </c>
      <c r="C479" s="23" t="s">
        <v>1357</v>
      </c>
      <c r="D479" s="19" t="s">
        <v>1354</v>
      </c>
    </row>
    <row r="480" spans="2:7" hidden="1" outlineLevel="2" x14ac:dyDescent="0.25">
      <c r="B480" s="23">
        <v>50010500</v>
      </c>
      <c r="C480" s="23" t="s">
        <v>1358</v>
      </c>
      <c r="D480" s="19" t="s">
        <v>1354</v>
      </c>
    </row>
    <row r="481" spans="2:4" hidden="1" outlineLevel="2" x14ac:dyDescent="0.25">
      <c r="B481" s="23">
        <v>50010600</v>
      </c>
      <c r="C481" s="23" t="s">
        <v>1359</v>
      </c>
      <c r="D481" s="19" t="s">
        <v>1354</v>
      </c>
    </row>
    <row r="482" spans="2:4" hidden="1" outlineLevel="2" x14ac:dyDescent="0.25">
      <c r="B482" s="23">
        <v>50010700</v>
      </c>
      <c r="C482" s="23" t="s">
        <v>1360</v>
      </c>
      <c r="D482" s="19" t="s">
        <v>1354</v>
      </c>
    </row>
    <row r="483" spans="2:4" hidden="1" outlineLevel="2" x14ac:dyDescent="0.25">
      <c r="B483" s="23">
        <v>50010800</v>
      </c>
      <c r="C483" s="23" t="s">
        <v>1361</v>
      </c>
      <c r="D483" s="19" t="s">
        <v>1354</v>
      </c>
    </row>
    <row r="484" spans="2:4" hidden="1" outlineLevel="2" x14ac:dyDescent="0.25">
      <c r="B484" s="23">
        <v>50010900</v>
      </c>
      <c r="C484" s="23" t="s">
        <v>1362</v>
      </c>
      <c r="D484" s="19" t="s">
        <v>1354</v>
      </c>
    </row>
    <row r="485" spans="2:4" hidden="1" outlineLevel="2" x14ac:dyDescent="0.25">
      <c r="B485" s="23">
        <v>50011000</v>
      </c>
      <c r="C485" s="23" t="s">
        <v>1363</v>
      </c>
      <c r="D485" s="19" t="s">
        <v>1354</v>
      </c>
    </row>
    <row r="486" spans="2:4" hidden="1" outlineLevel="2" x14ac:dyDescent="0.25">
      <c r="B486" s="23">
        <v>50011100</v>
      </c>
      <c r="C486" s="23" t="s">
        <v>1364</v>
      </c>
      <c r="D486" s="19" t="s">
        <v>1354</v>
      </c>
    </row>
    <row r="487" spans="2:4" hidden="1" outlineLevel="2" x14ac:dyDescent="0.25">
      <c r="B487" s="23">
        <v>50011200</v>
      </c>
      <c r="C487" s="23" t="s">
        <v>1365</v>
      </c>
      <c r="D487" s="19" t="s">
        <v>1354</v>
      </c>
    </row>
    <row r="488" spans="2:4" hidden="1" outlineLevel="2" x14ac:dyDescent="0.25">
      <c r="B488" s="23">
        <v>50100010</v>
      </c>
      <c r="C488" s="23" t="s">
        <v>1366</v>
      </c>
      <c r="D488" s="19" t="s">
        <v>1354</v>
      </c>
    </row>
    <row r="489" spans="2:4" hidden="1" outlineLevel="2" x14ac:dyDescent="0.25">
      <c r="B489" s="23">
        <v>50100020</v>
      </c>
      <c r="C489" s="23" t="s">
        <v>640</v>
      </c>
      <c r="D489" s="19"/>
    </row>
    <row r="490" spans="2:4" hidden="1" outlineLevel="2" x14ac:dyDescent="0.25">
      <c r="B490" s="23">
        <v>50100030</v>
      </c>
      <c r="C490" s="23" t="s">
        <v>1367</v>
      </c>
      <c r="D490" s="19" t="s">
        <v>1354</v>
      </c>
    </row>
    <row r="491" spans="2:4" hidden="1" outlineLevel="2" x14ac:dyDescent="0.25">
      <c r="B491" s="23">
        <v>50200010</v>
      </c>
      <c r="C491" s="23" t="s">
        <v>1368</v>
      </c>
      <c r="D491" s="19" t="s">
        <v>1354</v>
      </c>
    </row>
    <row r="492" spans="2:4" hidden="1" outlineLevel="2" x14ac:dyDescent="0.25">
      <c r="B492" s="24">
        <v>50300010</v>
      </c>
      <c r="C492" s="24" t="s">
        <v>1369</v>
      </c>
      <c r="D492" s="19" t="s">
        <v>1354</v>
      </c>
    </row>
    <row r="493" spans="2:4" hidden="1" outlineLevel="2" x14ac:dyDescent="0.25">
      <c r="B493" s="24">
        <v>50300020</v>
      </c>
      <c r="C493" s="24" t="s">
        <v>1370</v>
      </c>
      <c r="D493" s="19" t="s">
        <v>1354</v>
      </c>
    </row>
    <row r="494" spans="2:4" hidden="1" outlineLevel="2" x14ac:dyDescent="0.25">
      <c r="B494" s="25">
        <v>50300030</v>
      </c>
      <c r="C494" s="25" t="s">
        <v>1371</v>
      </c>
      <c r="D494" s="19" t="s">
        <v>1354</v>
      </c>
    </row>
    <row r="495" spans="2:4" hidden="1" outlineLevel="2" x14ac:dyDescent="0.25">
      <c r="B495" s="24">
        <v>50300040</v>
      </c>
      <c r="C495" s="24" t="s">
        <v>1372</v>
      </c>
      <c r="D495" s="19" t="s">
        <v>1354</v>
      </c>
    </row>
    <row r="496" spans="2:4" hidden="1" outlineLevel="2" x14ac:dyDescent="0.25">
      <c r="B496" s="25">
        <v>50300050</v>
      </c>
      <c r="C496" s="25" t="s">
        <v>1373</v>
      </c>
      <c r="D496" s="19"/>
    </row>
    <row r="497" spans="2:4" hidden="1" outlineLevel="2" x14ac:dyDescent="0.25">
      <c r="B497" s="24">
        <v>50300070</v>
      </c>
      <c r="C497" s="24" t="s">
        <v>1374</v>
      </c>
      <c r="D497" s="19" t="s">
        <v>1354</v>
      </c>
    </row>
    <row r="498" spans="2:4" hidden="1" outlineLevel="2" x14ac:dyDescent="0.25">
      <c r="B498" s="25">
        <v>50300080</v>
      </c>
      <c r="C498" s="25" t="s">
        <v>1375</v>
      </c>
      <c r="D498" s="19" t="s">
        <v>1354</v>
      </c>
    </row>
    <row r="499" spans="2:4" hidden="1" outlineLevel="2" x14ac:dyDescent="0.25">
      <c r="B499" s="25">
        <v>50300090</v>
      </c>
      <c r="C499" s="25" t="s">
        <v>1376</v>
      </c>
      <c r="D499" s="19" t="s">
        <v>1354</v>
      </c>
    </row>
    <row r="500" spans="2:4" hidden="1" outlineLevel="2" x14ac:dyDescent="0.25">
      <c r="B500" s="25">
        <v>50300100</v>
      </c>
      <c r="C500" s="25" t="s">
        <v>1377</v>
      </c>
      <c r="D500" s="19" t="s">
        <v>1378</v>
      </c>
    </row>
    <row r="501" spans="2:4" hidden="1" outlineLevel="2" x14ac:dyDescent="0.25">
      <c r="B501" s="24">
        <v>50300990</v>
      </c>
      <c r="C501" s="24" t="s">
        <v>1379</v>
      </c>
      <c r="D501" s="19" t="s">
        <v>1354</v>
      </c>
    </row>
    <row r="502" spans="2:4" hidden="1" outlineLevel="2" x14ac:dyDescent="0.25">
      <c r="B502" s="23">
        <v>50500010</v>
      </c>
      <c r="C502" s="23" t="s">
        <v>1380</v>
      </c>
      <c r="D502" s="19" t="s">
        <v>1381</v>
      </c>
    </row>
    <row r="503" spans="2:4" hidden="1" outlineLevel="2" x14ac:dyDescent="0.25">
      <c r="B503" s="23">
        <v>50500020</v>
      </c>
      <c r="C503" s="23" t="s">
        <v>1382</v>
      </c>
      <c r="D503" s="19" t="s">
        <v>1354</v>
      </c>
    </row>
    <row r="504" spans="2:4" hidden="1" outlineLevel="2" x14ac:dyDescent="0.25">
      <c r="B504" s="23">
        <v>50500030</v>
      </c>
      <c r="C504" s="23" t="s">
        <v>1383</v>
      </c>
      <c r="D504" s="19" t="s">
        <v>1354</v>
      </c>
    </row>
    <row r="505" spans="2:4" hidden="1" outlineLevel="2" x14ac:dyDescent="0.25">
      <c r="B505" s="23">
        <v>50500040</v>
      </c>
      <c r="C505" s="23" t="s">
        <v>438</v>
      </c>
      <c r="D505" s="19" t="s">
        <v>1354</v>
      </c>
    </row>
    <row r="506" spans="2:4" hidden="1" outlineLevel="2" x14ac:dyDescent="0.25">
      <c r="B506" s="23">
        <v>50600010</v>
      </c>
      <c r="C506" s="23" t="s">
        <v>1384</v>
      </c>
      <c r="D506" s="19" t="s">
        <v>972</v>
      </c>
    </row>
    <row r="507" spans="2:4" hidden="1" outlineLevel="2" x14ac:dyDescent="0.25">
      <c r="B507" s="23">
        <v>50600030</v>
      </c>
      <c r="C507" s="23" t="s">
        <v>1385</v>
      </c>
      <c r="D507" s="19" t="s">
        <v>972</v>
      </c>
    </row>
    <row r="508" spans="2:4" hidden="1" outlineLevel="2" x14ac:dyDescent="0.25">
      <c r="B508" s="23">
        <v>50600040</v>
      </c>
      <c r="C508" s="23" t="s">
        <v>1386</v>
      </c>
      <c r="D508" s="19" t="s">
        <v>972</v>
      </c>
    </row>
    <row r="509" spans="2:4" hidden="1" outlineLevel="2" x14ac:dyDescent="0.25">
      <c r="B509" s="23">
        <v>50600050</v>
      </c>
      <c r="C509" s="23" t="s">
        <v>1387</v>
      </c>
      <c r="D509" s="19" t="s">
        <v>972</v>
      </c>
    </row>
    <row r="510" spans="2:4" hidden="1" outlineLevel="2" x14ac:dyDescent="0.25">
      <c r="B510" s="23">
        <v>50700010</v>
      </c>
      <c r="C510" s="23" t="s">
        <v>450</v>
      </c>
      <c r="D510" s="19" t="s">
        <v>1354</v>
      </c>
    </row>
    <row r="511" spans="2:4" hidden="1" outlineLevel="2" x14ac:dyDescent="0.25">
      <c r="B511" s="23">
        <v>50800010</v>
      </c>
      <c r="C511" s="23" t="s">
        <v>1388</v>
      </c>
      <c r="D511" s="19"/>
    </row>
    <row r="512" spans="2:4" hidden="1" outlineLevel="2" x14ac:dyDescent="0.25">
      <c r="B512" s="23">
        <v>50800020</v>
      </c>
      <c r="C512" s="23" t="s">
        <v>1389</v>
      </c>
      <c r="D512" s="19" t="s">
        <v>1354</v>
      </c>
    </row>
    <row r="513" spans="2:4" hidden="1" outlineLevel="2" x14ac:dyDescent="0.25">
      <c r="B513" s="23">
        <v>50800030</v>
      </c>
      <c r="C513" s="23" t="s">
        <v>1389</v>
      </c>
      <c r="D513" s="19" t="s">
        <v>1354</v>
      </c>
    </row>
    <row r="514" spans="2:4" hidden="1" outlineLevel="2" x14ac:dyDescent="0.25">
      <c r="B514" s="23">
        <v>50800060</v>
      </c>
      <c r="C514" s="23" t="s">
        <v>1390</v>
      </c>
      <c r="D514" s="19" t="s">
        <v>1354</v>
      </c>
    </row>
    <row r="515" spans="2:4" hidden="1" outlineLevel="2" x14ac:dyDescent="0.25">
      <c r="B515" s="23">
        <v>50800070</v>
      </c>
      <c r="C515" s="23" t="s">
        <v>1391</v>
      </c>
      <c r="D515" s="19" t="s">
        <v>1354</v>
      </c>
    </row>
    <row r="516" spans="2:4" hidden="1" outlineLevel="2" x14ac:dyDescent="0.25">
      <c r="B516" s="23">
        <v>50900000</v>
      </c>
      <c r="C516" s="23" t="s">
        <v>1392</v>
      </c>
      <c r="D516" s="19" t="s">
        <v>1393</v>
      </c>
    </row>
    <row r="517" spans="2:4" hidden="1" outlineLevel="2" x14ac:dyDescent="0.25">
      <c r="B517" s="23">
        <v>50900010</v>
      </c>
      <c r="C517" s="23" t="s">
        <v>1394</v>
      </c>
      <c r="D517" s="19" t="s">
        <v>1393</v>
      </c>
    </row>
    <row r="518" spans="2:4" hidden="1" outlineLevel="2" x14ac:dyDescent="0.25">
      <c r="B518" s="23">
        <v>50900020</v>
      </c>
      <c r="C518" s="23" t="s">
        <v>1395</v>
      </c>
      <c r="D518" s="19" t="s">
        <v>1393</v>
      </c>
    </row>
    <row r="519" spans="2:4" hidden="1" outlineLevel="2" x14ac:dyDescent="0.25">
      <c r="B519" s="23">
        <v>50900030</v>
      </c>
      <c r="C519" s="23" t="s">
        <v>1396</v>
      </c>
      <c r="D519" s="19" t="s">
        <v>1354</v>
      </c>
    </row>
    <row r="520" spans="2:4" hidden="1" outlineLevel="2" x14ac:dyDescent="0.25">
      <c r="B520" s="23">
        <v>50900050</v>
      </c>
      <c r="C520" s="23" t="s">
        <v>1397</v>
      </c>
      <c r="D520" s="19" t="s">
        <v>1393</v>
      </c>
    </row>
    <row r="521" spans="2:4" hidden="1" outlineLevel="2" x14ac:dyDescent="0.25">
      <c r="B521" s="23">
        <v>50900060</v>
      </c>
      <c r="C521" s="23" t="s">
        <v>1398</v>
      </c>
      <c r="D521" s="19" t="s">
        <v>1393</v>
      </c>
    </row>
    <row r="522" spans="2:4" hidden="1" outlineLevel="2" x14ac:dyDescent="0.25">
      <c r="B522" s="23">
        <v>50900070</v>
      </c>
      <c r="C522" s="23" t="s">
        <v>1399</v>
      </c>
      <c r="D522" s="19" t="s">
        <v>1393</v>
      </c>
    </row>
    <row r="523" spans="2:4" hidden="1" outlineLevel="2" x14ac:dyDescent="0.25">
      <c r="B523" s="23">
        <v>51000000</v>
      </c>
      <c r="C523" s="23" t="s">
        <v>1400</v>
      </c>
      <c r="D523" s="19" t="s">
        <v>1393</v>
      </c>
    </row>
    <row r="524" spans="2:4" hidden="1" outlineLevel="2" x14ac:dyDescent="0.25">
      <c r="B524" s="23">
        <v>51000020</v>
      </c>
      <c r="C524" s="23" t="s">
        <v>1401</v>
      </c>
      <c r="D524" s="19" t="s">
        <v>1393</v>
      </c>
    </row>
    <row r="525" spans="2:4" hidden="1" outlineLevel="2" x14ac:dyDescent="0.25">
      <c r="B525" s="23">
        <v>50900090</v>
      </c>
      <c r="C525" s="23" t="s">
        <v>1402</v>
      </c>
      <c r="D525" s="19" t="s">
        <v>1393</v>
      </c>
    </row>
    <row r="526" spans="2:4" hidden="1" outlineLevel="2" x14ac:dyDescent="0.25">
      <c r="B526" s="23">
        <v>51300010</v>
      </c>
      <c r="C526" s="23" t="s">
        <v>518</v>
      </c>
      <c r="D526" s="19" t="s">
        <v>1354</v>
      </c>
    </row>
    <row r="527" spans="2:4" hidden="1" outlineLevel="2" x14ac:dyDescent="0.25">
      <c r="B527" s="23">
        <v>51300030</v>
      </c>
      <c r="C527" s="23" t="s">
        <v>523</v>
      </c>
      <c r="D527" s="19" t="s">
        <v>1354</v>
      </c>
    </row>
    <row r="528" spans="2:4" hidden="1" outlineLevel="2" x14ac:dyDescent="0.25">
      <c r="B528" s="23">
        <v>51300040</v>
      </c>
      <c r="C528" s="23" t="s">
        <v>525</v>
      </c>
      <c r="D528" s="19" t="s">
        <v>1354</v>
      </c>
    </row>
    <row r="529" spans="2:4" hidden="1" outlineLevel="2" x14ac:dyDescent="0.25">
      <c r="B529" s="23">
        <v>51300060</v>
      </c>
      <c r="C529" s="23" t="s">
        <v>529</v>
      </c>
      <c r="D529" s="19" t="s">
        <v>1354</v>
      </c>
    </row>
    <row r="530" spans="2:4" hidden="1" outlineLevel="2" x14ac:dyDescent="0.25">
      <c r="B530" s="23">
        <v>51300070</v>
      </c>
      <c r="C530" s="23" t="s">
        <v>1403</v>
      </c>
      <c r="D530" s="19"/>
    </row>
    <row r="531" spans="2:4" hidden="1" outlineLevel="2" x14ac:dyDescent="0.25">
      <c r="B531" s="23">
        <v>51300080</v>
      </c>
      <c r="C531" s="23" t="s">
        <v>533</v>
      </c>
      <c r="D531" s="19" t="s">
        <v>1354</v>
      </c>
    </row>
    <row r="532" spans="2:4" hidden="1" outlineLevel="2" x14ac:dyDescent="0.25">
      <c r="B532" s="23">
        <v>51300090</v>
      </c>
      <c r="C532" s="23" t="s">
        <v>535</v>
      </c>
      <c r="D532" s="19" t="s">
        <v>1354</v>
      </c>
    </row>
    <row r="533" spans="2:4" hidden="1" outlineLevel="2" x14ac:dyDescent="0.25">
      <c r="B533" s="23">
        <v>51600020</v>
      </c>
      <c r="C533" s="23" t="s">
        <v>1404</v>
      </c>
      <c r="D533" s="19" t="s">
        <v>1354</v>
      </c>
    </row>
    <row r="534" spans="2:4" hidden="1" outlineLevel="2" x14ac:dyDescent="0.25">
      <c r="B534" s="23">
        <v>51600050</v>
      </c>
      <c r="C534" s="23" t="s">
        <v>1405</v>
      </c>
      <c r="D534" s="19" t="s">
        <v>1354</v>
      </c>
    </row>
    <row r="535" spans="2:4" hidden="1" outlineLevel="2" x14ac:dyDescent="0.25">
      <c r="B535" s="23">
        <v>51700030</v>
      </c>
      <c r="C535" s="23" t="s">
        <v>1406</v>
      </c>
      <c r="D535" s="19" t="s">
        <v>1354</v>
      </c>
    </row>
    <row r="536" spans="2:4" hidden="1" outlineLevel="2" x14ac:dyDescent="0.25">
      <c r="B536" s="23">
        <v>51800010</v>
      </c>
      <c r="C536" s="23" t="s">
        <v>1407</v>
      </c>
      <c r="D536" s="19" t="s">
        <v>1354</v>
      </c>
    </row>
    <row r="537" spans="2:4" hidden="1" outlineLevel="2" x14ac:dyDescent="0.25">
      <c r="B537" s="23">
        <v>51800030</v>
      </c>
      <c r="C537" s="23" t="s">
        <v>579</v>
      </c>
      <c r="D537" s="19" t="s">
        <v>1354</v>
      </c>
    </row>
    <row r="538" spans="2:4" hidden="1" outlineLevel="2" x14ac:dyDescent="0.25">
      <c r="B538" s="23">
        <v>51900030</v>
      </c>
      <c r="C538" s="23" t="s">
        <v>587</v>
      </c>
      <c r="D538" s="19"/>
    </row>
    <row r="539" spans="2:4" hidden="1" outlineLevel="2" x14ac:dyDescent="0.25">
      <c r="B539" s="23">
        <v>52000040</v>
      </c>
      <c r="C539" s="23" t="s">
        <v>1408</v>
      </c>
      <c r="D539" s="19"/>
    </row>
    <row r="540" spans="2:4" hidden="1" outlineLevel="2" x14ac:dyDescent="0.25">
      <c r="B540" s="23">
        <v>52200010</v>
      </c>
      <c r="C540" s="23" t="s">
        <v>610</v>
      </c>
      <c r="D540" s="19" t="s">
        <v>1354</v>
      </c>
    </row>
    <row r="541" spans="2:4" hidden="1" outlineLevel="2" x14ac:dyDescent="0.25">
      <c r="B541" s="23">
        <v>52200020</v>
      </c>
      <c r="C541" s="23" t="s">
        <v>1409</v>
      </c>
      <c r="D541" s="19" t="s">
        <v>1354</v>
      </c>
    </row>
    <row r="542" spans="2:4" hidden="1" outlineLevel="2" x14ac:dyDescent="0.25">
      <c r="B542" s="23">
        <v>52300010</v>
      </c>
      <c r="C542" s="23" t="s">
        <v>1410</v>
      </c>
      <c r="D542" s="19"/>
    </row>
    <row r="543" spans="2:4" hidden="1" outlineLevel="2" x14ac:dyDescent="0.25">
      <c r="B543" s="23">
        <v>52400030</v>
      </c>
      <c r="C543" s="23" t="s">
        <v>1411</v>
      </c>
      <c r="D543" s="19" t="s">
        <v>1354</v>
      </c>
    </row>
    <row r="544" spans="2:4" hidden="1" outlineLevel="2" x14ac:dyDescent="0.25">
      <c r="B544" s="23">
        <v>52400060</v>
      </c>
      <c r="C544" s="23" t="s">
        <v>1412</v>
      </c>
      <c r="D544" s="19" t="s">
        <v>1354</v>
      </c>
    </row>
    <row r="545" spans="2:4" hidden="1" outlineLevel="2" x14ac:dyDescent="0.25">
      <c r="B545" s="23">
        <v>52600020</v>
      </c>
      <c r="C545" s="23" t="s">
        <v>1413</v>
      </c>
      <c r="D545" s="19" t="s">
        <v>1354</v>
      </c>
    </row>
    <row r="546" spans="2:4" hidden="1" outlineLevel="2" x14ac:dyDescent="0.25">
      <c r="B546" s="23">
        <v>52600030</v>
      </c>
      <c r="C546" s="23" t="s">
        <v>1414</v>
      </c>
      <c r="D546" s="19" t="s">
        <v>1354</v>
      </c>
    </row>
    <row r="547" spans="2:4" hidden="1" outlineLevel="2" x14ac:dyDescent="0.25">
      <c r="B547" s="23">
        <v>52800010</v>
      </c>
      <c r="C547" s="23" t="s">
        <v>656</v>
      </c>
      <c r="D547" s="19" t="s">
        <v>1354</v>
      </c>
    </row>
    <row r="548" spans="2:4" hidden="1" outlineLevel="2" x14ac:dyDescent="0.25">
      <c r="B548" s="23">
        <v>53000010</v>
      </c>
      <c r="C548" s="23" t="s">
        <v>638</v>
      </c>
      <c r="D548" s="19" t="s">
        <v>1354</v>
      </c>
    </row>
    <row r="549" spans="2:4" hidden="1" outlineLevel="2" x14ac:dyDescent="0.25">
      <c r="B549" s="23">
        <v>53100010</v>
      </c>
      <c r="C549" s="23" t="s">
        <v>1415</v>
      </c>
      <c r="D549" s="19"/>
    </row>
    <row r="550" spans="2:4" hidden="1" outlineLevel="2" x14ac:dyDescent="0.25">
      <c r="B550" s="23">
        <v>53900010</v>
      </c>
      <c r="C550" s="23" t="s">
        <v>1416</v>
      </c>
      <c r="D550" s="19" t="s">
        <v>1354</v>
      </c>
    </row>
    <row r="551" spans="2:4" hidden="1" outlineLevel="2" x14ac:dyDescent="0.25">
      <c r="B551" s="23">
        <v>53900020</v>
      </c>
      <c r="C551" s="23" t="s">
        <v>1417</v>
      </c>
      <c r="D551" s="19"/>
    </row>
    <row r="552" spans="2:4" hidden="1" outlineLevel="2" x14ac:dyDescent="0.25">
      <c r="B552" s="23">
        <v>55100040</v>
      </c>
      <c r="C552" s="23" t="s">
        <v>1418</v>
      </c>
      <c r="D552" s="19" t="s">
        <v>1354</v>
      </c>
    </row>
    <row r="553" spans="2:4" hidden="1" outlineLevel="2" x14ac:dyDescent="0.25">
      <c r="B553" s="23">
        <v>59000010</v>
      </c>
      <c r="C553" s="23" t="s">
        <v>1419</v>
      </c>
      <c r="D553" s="19"/>
    </row>
    <row r="554" spans="2:4" hidden="1" outlineLevel="2" x14ac:dyDescent="0.25">
      <c r="B554" s="23">
        <v>59100000</v>
      </c>
      <c r="C554" s="23" t="s">
        <v>1420</v>
      </c>
      <c r="D554" s="19" t="s">
        <v>1354</v>
      </c>
    </row>
    <row r="555" spans="2:4" hidden="1" outlineLevel="2" x14ac:dyDescent="0.25">
      <c r="B555" s="23">
        <v>59900010</v>
      </c>
      <c r="C555" s="23" t="s">
        <v>1421</v>
      </c>
      <c r="D555" s="20" t="s">
        <v>1354</v>
      </c>
    </row>
    <row r="556" spans="2:4" hidden="1" outlineLevel="2" x14ac:dyDescent="0.25">
      <c r="B556" s="23">
        <v>59900020</v>
      </c>
      <c r="C556" s="23" t="s">
        <v>1422</v>
      </c>
      <c r="D556" s="20"/>
    </row>
    <row r="557" spans="2:4" hidden="1" outlineLevel="2" x14ac:dyDescent="0.25">
      <c r="B557" s="23">
        <v>59922010</v>
      </c>
      <c r="C557" s="23" t="s">
        <v>1423</v>
      </c>
      <c r="D557" s="20" t="s">
        <v>1354</v>
      </c>
    </row>
    <row r="558" spans="2:4" hidden="1" outlineLevel="2" x14ac:dyDescent="0.25">
      <c r="B558" s="24">
        <v>60100010</v>
      </c>
      <c r="C558" s="24" t="s">
        <v>402</v>
      </c>
      <c r="D558" s="20" t="s">
        <v>1378</v>
      </c>
    </row>
    <row r="559" spans="2:4" hidden="1" outlineLevel="2" x14ac:dyDescent="0.25">
      <c r="B559" s="24">
        <v>60100020</v>
      </c>
      <c r="C559" s="24" t="s">
        <v>404</v>
      </c>
      <c r="D559" s="20" t="s">
        <v>1378</v>
      </c>
    </row>
    <row r="560" spans="2:4" hidden="1" outlineLevel="2" x14ac:dyDescent="0.25">
      <c r="B560" s="25">
        <v>60100030</v>
      </c>
      <c r="C560" s="25" t="s">
        <v>406</v>
      </c>
      <c r="D560" s="20" t="s">
        <v>1378</v>
      </c>
    </row>
    <row r="561" spans="2:4" hidden="1" outlineLevel="2" x14ac:dyDescent="0.25">
      <c r="B561" s="24">
        <v>60100040</v>
      </c>
      <c r="C561" s="24" t="s">
        <v>408</v>
      </c>
      <c r="D561" s="20" t="s">
        <v>1378</v>
      </c>
    </row>
    <row r="562" spans="2:4" hidden="1" outlineLevel="2" x14ac:dyDescent="0.25">
      <c r="B562" s="25">
        <v>60100050</v>
      </c>
      <c r="C562" s="25" t="s">
        <v>410</v>
      </c>
      <c r="D562" s="20" t="s">
        <v>1378</v>
      </c>
    </row>
    <row r="563" spans="2:4" hidden="1" outlineLevel="2" x14ac:dyDescent="0.25">
      <c r="B563" s="25">
        <v>60100060</v>
      </c>
      <c r="C563" s="25" t="s">
        <v>1424</v>
      </c>
      <c r="D563" s="20" t="s">
        <v>1378</v>
      </c>
    </row>
    <row r="564" spans="2:4" hidden="1" outlineLevel="2" x14ac:dyDescent="0.25">
      <c r="B564" s="24">
        <v>60100070</v>
      </c>
      <c r="C564" s="24" t="s">
        <v>414</v>
      </c>
      <c r="D564" s="20" t="s">
        <v>1378</v>
      </c>
    </row>
    <row r="565" spans="2:4" hidden="1" outlineLevel="2" x14ac:dyDescent="0.25">
      <c r="B565" s="25">
        <v>60100080</v>
      </c>
      <c r="C565" s="25" t="s">
        <v>1425</v>
      </c>
      <c r="D565" s="20" t="s">
        <v>1378</v>
      </c>
    </row>
    <row r="566" spans="2:4" hidden="1" outlineLevel="2" x14ac:dyDescent="0.25">
      <c r="B566" s="25">
        <v>60100090</v>
      </c>
      <c r="C566" s="25" t="s">
        <v>418</v>
      </c>
      <c r="D566" s="20" t="s">
        <v>1378</v>
      </c>
    </row>
    <row r="567" spans="2:4" hidden="1" outlineLevel="2" x14ac:dyDescent="0.25">
      <c r="B567" s="25">
        <v>60100100</v>
      </c>
      <c r="C567" s="25" t="s">
        <v>420</v>
      </c>
      <c r="D567" s="20" t="s">
        <v>1378</v>
      </c>
    </row>
    <row r="568" spans="2:4" hidden="1" outlineLevel="2" x14ac:dyDescent="0.25">
      <c r="B568" s="24">
        <v>60100120</v>
      </c>
      <c r="C568" s="24" t="s">
        <v>424</v>
      </c>
      <c r="D568" s="20" t="s">
        <v>1378</v>
      </c>
    </row>
    <row r="569" spans="2:4" hidden="1" outlineLevel="2" x14ac:dyDescent="0.25">
      <c r="B569" s="23">
        <v>60200010</v>
      </c>
      <c r="C569" s="23" t="s">
        <v>1426</v>
      </c>
      <c r="D569" s="20" t="s">
        <v>1427</v>
      </c>
    </row>
    <row r="570" spans="2:4" hidden="1" outlineLevel="2" x14ac:dyDescent="0.25">
      <c r="B570" s="23">
        <v>60300010</v>
      </c>
      <c r="C570" s="23" t="s">
        <v>428</v>
      </c>
      <c r="D570" s="20" t="s">
        <v>967</v>
      </c>
    </row>
    <row r="571" spans="2:4" hidden="1" outlineLevel="2" x14ac:dyDescent="0.25">
      <c r="B571" s="23">
        <v>60600010</v>
      </c>
      <c r="C571" s="23" t="s">
        <v>1384</v>
      </c>
      <c r="D571" s="20" t="s">
        <v>972</v>
      </c>
    </row>
    <row r="572" spans="2:4" hidden="1" outlineLevel="2" x14ac:dyDescent="0.25">
      <c r="B572" s="23">
        <v>60600020</v>
      </c>
      <c r="C572" s="23" t="s">
        <v>1428</v>
      </c>
      <c r="D572" s="20" t="s">
        <v>972</v>
      </c>
    </row>
    <row r="573" spans="2:4" hidden="1" outlineLevel="2" x14ac:dyDescent="0.25">
      <c r="B573" s="23">
        <v>60600040</v>
      </c>
      <c r="C573" s="23" t="s">
        <v>1386</v>
      </c>
      <c r="D573" s="20" t="s">
        <v>972</v>
      </c>
    </row>
    <row r="574" spans="2:4" hidden="1" outlineLevel="2" x14ac:dyDescent="0.25">
      <c r="B574" s="23">
        <v>60600050</v>
      </c>
      <c r="C574" s="23" t="s">
        <v>1387</v>
      </c>
      <c r="D574" s="20" t="s">
        <v>972</v>
      </c>
    </row>
    <row r="575" spans="2:4" hidden="1" outlineLevel="2" x14ac:dyDescent="0.25">
      <c r="B575" s="23">
        <v>60700010</v>
      </c>
      <c r="C575" s="23" t="s">
        <v>450</v>
      </c>
      <c r="D575" s="20" t="s">
        <v>450</v>
      </c>
    </row>
    <row r="576" spans="2:4" hidden="1" outlineLevel="2" x14ac:dyDescent="0.25">
      <c r="B576" s="23">
        <v>60800010</v>
      </c>
      <c r="C576" s="23" t="s">
        <v>1429</v>
      </c>
      <c r="D576" s="20" t="s">
        <v>1430</v>
      </c>
    </row>
    <row r="577" spans="2:4" hidden="1" outlineLevel="2" x14ac:dyDescent="0.25">
      <c r="B577" s="23">
        <v>60800020</v>
      </c>
      <c r="C577" s="23" t="s">
        <v>1389</v>
      </c>
      <c r="D577" s="20" t="s">
        <v>1430</v>
      </c>
    </row>
    <row r="578" spans="2:4" hidden="1" outlineLevel="2" x14ac:dyDescent="0.25">
      <c r="B578" s="23">
        <v>60800040</v>
      </c>
      <c r="C578" s="23" t="s">
        <v>458</v>
      </c>
      <c r="D578" s="20" t="s">
        <v>1430</v>
      </c>
    </row>
    <row r="579" spans="2:4" hidden="1" outlineLevel="2" x14ac:dyDescent="0.25">
      <c r="B579" s="23">
        <v>60800050</v>
      </c>
      <c r="C579" s="23" t="s">
        <v>1431</v>
      </c>
      <c r="D579" s="20" t="s">
        <v>1430</v>
      </c>
    </row>
    <row r="580" spans="2:4" hidden="1" outlineLevel="2" x14ac:dyDescent="0.25">
      <c r="B580" s="23">
        <v>60800060</v>
      </c>
      <c r="C580" s="23" t="s">
        <v>1390</v>
      </c>
      <c r="D580" s="20" t="s">
        <v>1430</v>
      </c>
    </row>
    <row r="581" spans="2:4" hidden="1" outlineLevel="2" x14ac:dyDescent="0.25">
      <c r="B581" s="23">
        <v>60800070</v>
      </c>
      <c r="C581" s="23" t="s">
        <v>1391</v>
      </c>
      <c r="D581" s="20" t="s">
        <v>1430</v>
      </c>
    </row>
    <row r="582" spans="2:4" hidden="1" outlineLevel="2" x14ac:dyDescent="0.25">
      <c r="B582" s="23">
        <v>60800080</v>
      </c>
      <c r="C582" s="23" t="s">
        <v>1432</v>
      </c>
      <c r="D582" s="20" t="s">
        <v>1430</v>
      </c>
    </row>
    <row r="583" spans="2:4" hidden="1" outlineLevel="2" x14ac:dyDescent="0.25">
      <c r="B583" s="23">
        <v>60900010</v>
      </c>
      <c r="C583" s="23" t="s">
        <v>1392</v>
      </c>
      <c r="D583" s="20" t="s">
        <v>1393</v>
      </c>
    </row>
    <row r="584" spans="2:4" hidden="1" outlineLevel="2" x14ac:dyDescent="0.25">
      <c r="B584" s="23">
        <v>60900020</v>
      </c>
      <c r="C584" s="23" t="s">
        <v>1394</v>
      </c>
      <c r="D584" s="20" t="s">
        <v>1393</v>
      </c>
    </row>
    <row r="585" spans="2:4" hidden="1" outlineLevel="2" x14ac:dyDescent="0.25">
      <c r="B585" s="23">
        <v>60900030</v>
      </c>
      <c r="C585" s="23" t="s">
        <v>1395</v>
      </c>
      <c r="D585" s="20" t="s">
        <v>1393</v>
      </c>
    </row>
    <row r="586" spans="2:4" hidden="1" outlineLevel="2" x14ac:dyDescent="0.25">
      <c r="B586" s="23">
        <v>60900050</v>
      </c>
      <c r="C586" s="23" t="s">
        <v>476</v>
      </c>
      <c r="D586" s="20" t="s">
        <v>1393</v>
      </c>
    </row>
    <row r="587" spans="2:4" hidden="1" outlineLevel="2" x14ac:dyDescent="0.25">
      <c r="B587" s="23">
        <v>60900060</v>
      </c>
      <c r="C587" s="23" t="s">
        <v>1397</v>
      </c>
      <c r="D587" s="20" t="s">
        <v>1393</v>
      </c>
    </row>
    <row r="588" spans="2:4" hidden="1" outlineLevel="2" x14ac:dyDescent="0.25">
      <c r="B588" s="23">
        <v>60900070</v>
      </c>
      <c r="C588" s="23" t="s">
        <v>1398</v>
      </c>
      <c r="D588" s="20" t="s">
        <v>1393</v>
      </c>
    </row>
    <row r="589" spans="2:4" hidden="1" outlineLevel="2" x14ac:dyDescent="0.25">
      <c r="B589" s="23">
        <v>60900080</v>
      </c>
      <c r="C589" s="23" t="s">
        <v>1399</v>
      </c>
      <c r="D589" s="20" t="s">
        <v>1393</v>
      </c>
    </row>
    <row r="590" spans="2:4" hidden="1" outlineLevel="2" x14ac:dyDescent="0.25">
      <c r="B590" s="23">
        <v>60900100</v>
      </c>
      <c r="C590" s="23" t="s">
        <v>1433</v>
      </c>
      <c r="D590" s="20" t="s">
        <v>1393</v>
      </c>
    </row>
    <row r="591" spans="2:4" hidden="1" outlineLevel="2" x14ac:dyDescent="0.25">
      <c r="B591" s="23">
        <v>60900190</v>
      </c>
      <c r="C591" s="23" t="s">
        <v>1402</v>
      </c>
      <c r="D591" s="20" t="s">
        <v>1393</v>
      </c>
    </row>
    <row r="592" spans="2:4" hidden="1" outlineLevel="2" x14ac:dyDescent="0.25">
      <c r="B592" s="23">
        <v>61000010</v>
      </c>
      <c r="C592" s="23" t="s">
        <v>1400</v>
      </c>
      <c r="D592" s="20" t="s">
        <v>1393</v>
      </c>
    </row>
    <row r="593" spans="2:4" hidden="1" outlineLevel="2" x14ac:dyDescent="0.25">
      <c r="B593" s="23">
        <v>61000040</v>
      </c>
      <c r="C593" s="23" t="s">
        <v>1434</v>
      </c>
      <c r="D593" s="20" t="s">
        <v>1393</v>
      </c>
    </row>
    <row r="594" spans="2:4" hidden="1" outlineLevel="2" x14ac:dyDescent="0.25">
      <c r="B594" s="23">
        <v>61200010</v>
      </c>
      <c r="C594" s="23" t="s">
        <v>500</v>
      </c>
      <c r="D594" s="20" t="s">
        <v>1435</v>
      </c>
    </row>
    <row r="595" spans="2:4" hidden="1" outlineLevel="2" x14ac:dyDescent="0.25">
      <c r="B595" s="23">
        <v>61200050</v>
      </c>
      <c r="C595" s="23" t="s">
        <v>1436</v>
      </c>
      <c r="D595" s="20" t="s">
        <v>1435</v>
      </c>
    </row>
    <row r="596" spans="2:4" hidden="1" outlineLevel="2" x14ac:dyDescent="0.25">
      <c r="B596" s="23">
        <v>61200020</v>
      </c>
      <c r="C596" s="23" t="s">
        <v>1437</v>
      </c>
      <c r="D596" s="20" t="s">
        <v>1435</v>
      </c>
    </row>
    <row r="597" spans="2:4" hidden="1" outlineLevel="2" x14ac:dyDescent="0.25">
      <c r="B597" s="23">
        <v>61200030</v>
      </c>
      <c r="C597" s="23" t="s">
        <v>504</v>
      </c>
      <c r="D597" s="20" t="s">
        <v>1435</v>
      </c>
    </row>
    <row r="598" spans="2:4" hidden="1" outlineLevel="2" x14ac:dyDescent="0.25">
      <c r="B598" s="23">
        <v>61200090</v>
      </c>
      <c r="C598" s="23" t="s">
        <v>516</v>
      </c>
      <c r="D598" s="20" t="s">
        <v>1435</v>
      </c>
    </row>
    <row r="599" spans="2:4" hidden="1" outlineLevel="2" x14ac:dyDescent="0.25">
      <c r="B599" s="23">
        <v>61300010</v>
      </c>
      <c r="C599" s="23" t="s">
        <v>518</v>
      </c>
      <c r="D599" s="20" t="s">
        <v>1438</v>
      </c>
    </row>
    <row r="600" spans="2:4" hidden="1" outlineLevel="2" x14ac:dyDescent="0.25">
      <c r="B600" s="23">
        <v>61300050</v>
      </c>
      <c r="C600" s="23" t="s">
        <v>1439</v>
      </c>
      <c r="D600" s="20" t="s">
        <v>1438</v>
      </c>
    </row>
    <row r="601" spans="2:4" hidden="1" outlineLevel="2" x14ac:dyDescent="0.25">
      <c r="B601" s="23">
        <v>61300060</v>
      </c>
      <c r="C601" s="23" t="s">
        <v>529</v>
      </c>
      <c r="D601" s="20" t="s">
        <v>1438</v>
      </c>
    </row>
    <row r="602" spans="2:4" hidden="1" outlineLevel="2" x14ac:dyDescent="0.25">
      <c r="B602" s="23">
        <v>61300040</v>
      </c>
      <c r="C602" s="23" t="s">
        <v>525</v>
      </c>
      <c r="D602" s="20" t="s">
        <v>1438</v>
      </c>
    </row>
    <row r="603" spans="2:4" hidden="1" outlineLevel="2" x14ac:dyDescent="0.25">
      <c r="B603" s="23">
        <v>61300090</v>
      </c>
      <c r="C603" s="23" t="s">
        <v>535</v>
      </c>
      <c r="D603" s="20" t="s">
        <v>1438</v>
      </c>
    </row>
    <row r="604" spans="2:4" hidden="1" outlineLevel="2" x14ac:dyDescent="0.25">
      <c r="B604" s="23">
        <v>61400010</v>
      </c>
      <c r="C604" s="23" t="s">
        <v>1440</v>
      </c>
      <c r="D604" s="20" t="s">
        <v>1441</v>
      </c>
    </row>
    <row r="605" spans="2:4" hidden="1" outlineLevel="2" x14ac:dyDescent="0.25">
      <c r="B605" s="23">
        <v>61400020</v>
      </c>
      <c r="C605" s="23" t="s">
        <v>1442</v>
      </c>
      <c r="D605" s="20" t="s">
        <v>1441</v>
      </c>
    </row>
    <row r="606" spans="2:4" hidden="1" outlineLevel="2" x14ac:dyDescent="0.25">
      <c r="B606" s="23">
        <v>61400030</v>
      </c>
      <c r="C606" s="23" t="s">
        <v>1443</v>
      </c>
      <c r="D606" s="20" t="s">
        <v>1441</v>
      </c>
    </row>
    <row r="607" spans="2:4" hidden="1" outlineLevel="2" x14ac:dyDescent="0.25">
      <c r="B607" s="23">
        <v>61500010</v>
      </c>
      <c r="C607" s="23" t="s">
        <v>543</v>
      </c>
      <c r="D607" s="20" t="s">
        <v>1444</v>
      </c>
    </row>
    <row r="608" spans="2:4" hidden="1" outlineLevel="2" x14ac:dyDescent="0.25">
      <c r="B608" s="23">
        <v>61500020</v>
      </c>
      <c r="C608" s="23" t="s">
        <v>545</v>
      </c>
      <c r="D608" s="20" t="s">
        <v>1444</v>
      </c>
    </row>
    <row r="609" spans="2:4" hidden="1" outlineLevel="2" x14ac:dyDescent="0.25">
      <c r="B609" s="23">
        <v>61600010</v>
      </c>
      <c r="C609" s="23" t="s">
        <v>1445</v>
      </c>
      <c r="D609" s="20" t="s">
        <v>1446</v>
      </c>
    </row>
    <row r="610" spans="2:4" hidden="1" outlineLevel="2" x14ac:dyDescent="0.25">
      <c r="B610" s="23">
        <v>61600040</v>
      </c>
      <c r="C610" s="23" t="s">
        <v>1447</v>
      </c>
      <c r="D610" s="20" t="s">
        <v>1446</v>
      </c>
    </row>
    <row r="611" spans="2:4" hidden="1" outlineLevel="2" x14ac:dyDescent="0.25">
      <c r="B611" s="23">
        <v>61600070</v>
      </c>
      <c r="C611" s="23" t="s">
        <v>1448</v>
      </c>
      <c r="D611" s="20" t="s">
        <v>1446</v>
      </c>
    </row>
    <row r="612" spans="2:4" hidden="1" outlineLevel="2" x14ac:dyDescent="0.25">
      <c r="B612" s="23">
        <v>61600020</v>
      </c>
      <c r="C612" s="23" t="s">
        <v>1404</v>
      </c>
      <c r="D612" s="20" t="s">
        <v>1446</v>
      </c>
    </row>
    <row r="613" spans="2:4" hidden="1" outlineLevel="2" x14ac:dyDescent="0.25">
      <c r="B613" s="23">
        <v>61600060</v>
      </c>
      <c r="C613" s="23" t="s">
        <v>1449</v>
      </c>
      <c r="D613" s="20" t="s">
        <v>1446</v>
      </c>
    </row>
    <row r="614" spans="2:4" hidden="1" outlineLevel="2" x14ac:dyDescent="0.25">
      <c r="B614" s="23">
        <v>61700030</v>
      </c>
      <c r="C614" s="23" t="s">
        <v>1406</v>
      </c>
      <c r="D614" s="20" t="s">
        <v>1450</v>
      </c>
    </row>
    <row r="615" spans="2:4" hidden="1" outlineLevel="2" x14ac:dyDescent="0.25">
      <c r="B615" s="23">
        <v>61700050</v>
      </c>
      <c r="C615" s="23" t="s">
        <v>1451</v>
      </c>
      <c r="D615" s="20" t="s">
        <v>1450</v>
      </c>
    </row>
    <row r="616" spans="2:4" hidden="1" outlineLevel="2" x14ac:dyDescent="0.25">
      <c r="B616" s="23">
        <v>61700070</v>
      </c>
      <c r="C616" s="23" t="s">
        <v>1452</v>
      </c>
      <c r="D616" s="20" t="s">
        <v>1450</v>
      </c>
    </row>
    <row r="617" spans="2:4" hidden="1" outlineLevel="2" x14ac:dyDescent="0.25">
      <c r="B617" s="23">
        <v>61800010</v>
      </c>
      <c r="C617" s="23" t="s">
        <v>1407</v>
      </c>
      <c r="D617" s="20" t="s">
        <v>1453</v>
      </c>
    </row>
    <row r="618" spans="2:4" hidden="1" outlineLevel="2" x14ac:dyDescent="0.25">
      <c r="B618" s="23">
        <v>61800020</v>
      </c>
      <c r="C618" s="23" t="s">
        <v>1454</v>
      </c>
      <c r="D618" s="20" t="s">
        <v>1453</v>
      </c>
    </row>
    <row r="619" spans="2:4" hidden="1" outlineLevel="2" x14ac:dyDescent="0.25">
      <c r="B619" s="23">
        <v>61800030</v>
      </c>
      <c r="C619" s="23" t="s">
        <v>579</v>
      </c>
      <c r="D619" s="20" t="s">
        <v>1453</v>
      </c>
    </row>
    <row r="620" spans="2:4" hidden="1" outlineLevel="2" x14ac:dyDescent="0.25">
      <c r="B620" s="23">
        <v>61900010</v>
      </c>
      <c r="C620" s="23" t="s">
        <v>583</v>
      </c>
      <c r="D620" s="20" t="s">
        <v>1455</v>
      </c>
    </row>
    <row r="621" spans="2:4" hidden="1" outlineLevel="2" x14ac:dyDescent="0.25">
      <c r="B621" s="23">
        <v>61900020</v>
      </c>
      <c r="C621" s="23" t="s">
        <v>1456</v>
      </c>
      <c r="D621" s="20" t="s">
        <v>1455</v>
      </c>
    </row>
    <row r="622" spans="2:4" hidden="1" outlineLevel="2" x14ac:dyDescent="0.25">
      <c r="B622" s="23">
        <v>61900030</v>
      </c>
      <c r="C622" s="23" t="s">
        <v>587</v>
      </c>
      <c r="D622" s="20" t="s">
        <v>1455</v>
      </c>
    </row>
    <row r="623" spans="2:4" hidden="1" outlineLevel="2" x14ac:dyDescent="0.25">
      <c r="B623" s="23">
        <v>61900040</v>
      </c>
      <c r="C623" s="23" t="s">
        <v>589</v>
      </c>
      <c r="D623" s="20" t="s">
        <v>1455</v>
      </c>
    </row>
    <row r="624" spans="2:4" hidden="1" outlineLevel="2" x14ac:dyDescent="0.25">
      <c r="B624" s="23">
        <v>61900090</v>
      </c>
      <c r="C624" s="23" t="s">
        <v>1457</v>
      </c>
      <c r="D624" s="20" t="s">
        <v>1455</v>
      </c>
    </row>
    <row r="625" spans="2:4" hidden="1" outlineLevel="2" x14ac:dyDescent="0.25">
      <c r="B625" s="23">
        <v>62000020</v>
      </c>
      <c r="C625" s="23" t="s">
        <v>1458</v>
      </c>
      <c r="D625" s="20" t="s">
        <v>1459</v>
      </c>
    </row>
    <row r="626" spans="2:4" hidden="1" outlineLevel="2" x14ac:dyDescent="0.25">
      <c r="B626" s="23">
        <v>62000040</v>
      </c>
      <c r="C626" s="23" t="s">
        <v>1408</v>
      </c>
      <c r="D626" s="20" t="s">
        <v>1459</v>
      </c>
    </row>
    <row r="627" spans="2:4" hidden="1" outlineLevel="2" x14ac:dyDescent="0.25">
      <c r="B627" s="23">
        <v>62100010</v>
      </c>
      <c r="C627" s="23" t="s">
        <v>1460</v>
      </c>
      <c r="D627" s="20" t="s">
        <v>1461</v>
      </c>
    </row>
    <row r="628" spans="2:4" hidden="1" outlineLevel="2" x14ac:dyDescent="0.25">
      <c r="B628" s="23">
        <v>62100030</v>
      </c>
      <c r="C628" s="23" t="s">
        <v>604</v>
      </c>
      <c r="D628" s="20" t="s">
        <v>1461</v>
      </c>
    </row>
    <row r="629" spans="2:4" hidden="1" outlineLevel="2" x14ac:dyDescent="0.25">
      <c r="B629" s="23">
        <v>62100040</v>
      </c>
      <c r="C629" s="23" t="s">
        <v>606</v>
      </c>
      <c r="D629" s="20" t="s">
        <v>1461</v>
      </c>
    </row>
    <row r="630" spans="2:4" hidden="1" outlineLevel="2" x14ac:dyDescent="0.25">
      <c r="B630" s="23">
        <v>62100050</v>
      </c>
      <c r="C630" s="23" t="s">
        <v>1462</v>
      </c>
      <c r="D630" s="20" t="s">
        <v>1461</v>
      </c>
    </row>
    <row r="631" spans="2:4" hidden="1" outlineLevel="2" x14ac:dyDescent="0.25">
      <c r="B631" s="23">
        <v>62200010</v>
      </c>
      <c r="C631" s="23" t="s">
        <v>610</v>
      </c>
      <c r="D631" s="20" t="s">
        <v>1463</v>
      </c>
    </row>
    <row r="632" spans="2:4" hidden="1" outlineLevel="2" x14ac:dyDescent="0.25">
      <c r="B632" s="23">
        <v>62200020</v>
      </c>
      <c r="C632" s="23" t="s">
        <v>1409</v>
      </c>
      <c r="D632" s="20" t="s">
        <v>1463</v>
      </c>
    </row>
    <row r="633" spans="2:4" hidden="1" outlineLevel="2" x14ac:dyDescent="0.25">
      <c r="B633" s="23">
        <v>62300010</v>
      </c>
      <c r="C633" s="23" t="s">
        <v>1410</v>
      </c>
      <c r="D633" s="20" t="s">
        <v>1464</v>
      </c>
    </row>
    <row r="634" spans="2:4" hidden="1" outlineLevel="2" x14ac:dyDescent="0.25">
      <c r="B634" s="23">
        <v>62300020</v>
      </c>
      <c r="C634" s="23" t="s">
        <v>616</v>
      </c>
      <c r="D634" s="20" t="s">
        <v>1464</v>
      </c>
    </row>
    <row r="635" spans="2:4" hidden="1" outlineLevel="2" x14ac:dyDescent="0.25">
      <c r="B635" s="23">
        <v>62400030</v>
      </c>
      <c r="C635" s="23" t="s">
        <v>1411</v>
      </c>
      <c r="D635" s="20" t="s">
        <v>1465</v>
      </c>
    </row>
    <row r="636" spans="2:4" hidden="1" outlineLevel="2" x14ac:dyDescent="0.25">
      <c r="B636" s="23">
        <v>62400040</v>
      </c>
      <c r="C636" s="23" t="s">
        <v>620</v>
      </c>
      <c r="D636" s="20" t="s">
        <v>1465</v>
      </c>
    </row>
    <row r="637" spans="2:4" hidden="1" outlineLevel="2" x14ac:dyDescent="0.25">
      <c r="B637" s="23">
        <v>62400060</v>
      </c>
      <c r="C637" s="23" t="s">
        <v>1412</v>
      </c>
      <c r="D637" s="20" t="s">
        <v>1465</v>
      </c>
    </row>
    <row r="638" spans="2:4" hidden="1" outlineLevel="2" x14ac:dyDescent="0.25">
      <c r="B638" s="23">
        <v>62500010</v>
      </c>
      <c r="C638" s="23" t="s">
        <v>1466</v>
      </c>
      <c r="D638" s="20" t="s">
        <v>1071</v>
      </c>
    </row>
    <row r="639" spans="2:4" hidden="1" outlineLevel="2" x14ac:dyDescent="0.25">
      <c r="B639" s="23">
        <v>62600010</v>
      </c>
      <c r="C639" s="23" t="s">
        <v>1467</v>
      </c>
      <c r="D639" s="20" t="s">
        <v>1071</v>
      </c>
    </row>
    <row r="640" spans="2:4" hidden="1" outlineLevel="2" x14ac:dyDescent="0.25">
      <c r="B640" s="23">
        <v>62600020</v>
      </c>
      <c r="C640" s="23" t="s">
        <v>1413</v>
      </c>
      <c r="D640" s="20" t="s">
        <v>1071</v>
      </c>
    </row>
    <row r="641" spans="2:4" hidden="1" outlineLevel="2" x14ac:dyDescent="0.25">
      <c r="B641" s="23">
        <v>62600030</v>
      </c>
      <c r="C641" s="23" t="s">
        <v>1414</v>
      </c>
      <c r="D641" s="20" t="s">
        <v>1071</v>
      </c>
    </row>
    <row r="642" spans="2:4" hidden="1" outlineLevel="2" x14ac:dyDescent="0.25">
      <c r="B642" s="23">
        <v>62700010</v>
      </c>
      <c r="C642" s="23" t="s">
        <v>632</v>
      </c>
      <c r="D642" s="20" t="s">
        <v>1468</v>
      </c>
    </row>
    <row r="643" spans="2:4" hidden="1" outlineLevel="2" x14ac:dyDescent="0.25">
      <c r="B643" s="23">
        <v>62800010</v>
      </c>
      <c r="C643" s="23" t="s">
        <v>656</v>
      </c>
      <c r="D643" s="20" t="s">
        <v>656</v>
      </c>
    </row>
    <row r="644" spans="2:4" hidden="1" outlineLevel="2" x14ac:dyDescent="0.25">
      <c r="B644" s="23">
        <v>62900010</v>
      </c>
      <c r="C644" s="23" t="s">
        <v>1469</v>
      </c>
      <c r="D644" s="20" t="s">
        <v>634</v>
      </c>
    </row>
    <row r="645" spans="2:4" hidden="1" outlineLevel="2" x14ac:dyDescent="0.25">
      <c r="B645" s="23">
        <v>62900020</v>
      </c>
      <c r="C645" s="23" t="s">
        <v>1470</v>
      </c>
      <c r="D645" s="20" t="s">
        <v>636</v>
      </c>
    </row>
    <row r="646" spans="2:4" hidden="1" outlineLevel="2" x14ac:dyDescent="0.25">
      <c r="B646" s="23">
        <v>63000010</v>
      </c>
      <c r="C646" s="23" t="s">
        <v>638</v>
      </c>
      <c r="D646" s="20" t="s">
        <v>1381</v>
      </c>
    </row>
    <row r="647" spans="2:4" hidden="1" outlineLevel="2" x14ac:dyDescent="0.25">
      <c r="B647" s="23">
        <v>63100020</v>
      </c>
      <c r="C647" s="23" t="s">
        <v>642</v>
      </c>
      <c r="D647" s="20" t="s">
        <v>1381</v>
      </c>
    </row>
    <row r="648" spans="2:4" hidden="1" outlineLevel="2" x14ac:dyDescent="0.25">
      <c r="B648" s="23">
        <v>63100030</v>
      </c>
      <c r="C648" s="23" t="s">
        <v>1415</v>
      </c>
      <c r="D648" s="20" t="s">
        <v>1381</v>
      </c>
    </row>
    <row r="649" spans="2:4" hidden="1" outlineLevel="2" x14ac:dyDescent="0.25">
      <c r="B649" s="23">
        <v>63900010</v>
      </c>
      <c r="C649" s="23" t="s">
        <v>1416</v>
      </c>
      <c r="D649" s="20" t="s">
        <v>1381</v>
      </c>
    </row>
    <row r="650" spans="2:4" hidden="1" outlineLevel="2" x14ac:dyDescent="0.25">
      <c r="B650" s="23">
        <v>63900020</v>
      </c>
      <c r="C650" s="23" t="s">
        <v>1471</v>
      </c>
      <c r="D650" s="20" t="s">
        <v>1381</v>
      </c>
    </row>
    <row r="651" spans="2:4" hidden="1" outlineLevel="2" x14ac:dyDescent="0.25">
      <c r="B651" s="23">
        <v>69922010</v>
      </c>
      <c r="C651" s="23" t="s">
        <v>1423</v>
      </c>
      <c r="D651" s="20" t="s">
        <v>1381</v>
      </c>
    </row>
    <row r="652" spans="2:4" hidden="1" outlineLevel="2" x14ac:dyDescent="0.25">
      <c r="B652" s="23">
        <v>70100010</v>
      </c>
      <c r="C652" s="23" t="s">
        <v>1472</v>
      </c>
      <c r="D652" s="20" t="s">
        <v>1473</v>
      </c>
    </row>
    <row r="653" spans="2:4" hidden="1" outlineLevel="2" x14ac:dyDescent="0.25">
      <c r="B653" s="23">
        <v>70200010</v>
      </c>
      <c r="C653" s="23" t="s">
        <v>1474</v>
      </c>
      <c r="D653" s="20" t="s">
        <v>1475</v>
      </c>
    </row>
    <row r="654" spans="2:4" hidden="1" outlineLevel="2" x14ac:dyDescent="0.25">
      <c r="B654" s="23">
        <v>70200030</v>
      </c>
      <c r="C654" s="23" t="s">
        <v>1476</v>
      </c>
      <c r="D654" s="20" t="s">
        <v>1477</v>
      </c>
    </row>
    <row r="655" spans="2:4" hidden="1" outlineLevel="2" x14ac:dyDescent="0.25">
      <c r="B655" s="23">
        <v>70200050</v>
      </c>
      <c r="C655" s="23" t="s">
        <v>1478</v>
      </c>
      <c r="D655" s="20" t="s">
        <v>1477</v>
      </c>
    </row>
    <row r="656" spans="2:4" hidden="1" outlineLevel="2" x14ac:dyDescent="0.25">
      <c r="B656" s="23">
        <v>70200060</v>
      </c>
      <c r="C656" s="23" t="s">
        <v>1479</v>
      </c>
      <c r="D656" s="20" t="s">
        <v>1477</v>
      </c>
    </row>
    <row r="657" spans="2:4" hidden="1" outlineLevel="2" x14ac:dyDescent="0.25">
      <c r="B657" s="23">
        <v>70200061</v>
      </c>
      <c r="C657" s="23" t="s">
        <v>1480</v>
      </c>
      <c r="D657" s="20" t="s">
        <v>1473</v>
      </c>
    </row>
    <row r="658" spans="2:4" hidden="1" outlineLevel="2" x14ac:dyDescent="0.25">
      <c r="B658" s="23">
        <v>70200062</v>
      </c>
      <c r="C658" s="23" t="s">
        <v>1481</v>
      </c>
      <c r="D658" s="20" t="s">
        <v>1473</v>
      </c>
    </row>
    <row r="659" spans="2:4" hidden="1" outlineLevel="2" x14ac:dyDescent="0.25">
      <c r="B659" s="23">
        <v>70200080</v>
      </c>
      <c r="C659" s="23" t="s">
        <v>1482</v>
      </c>
      <c r="D659" s="20" t="s">
        <v>1477</v>
      </c>
    </row>
    <row r="660" spans="2:4" hidden="1" outlineLevel="2" x14ac:dyDescent="0.25">
      <c r="B660" s="23">
        <v>70200090</v>
      </c>
      <c r="C660" s="23" t="s">
        <v>1476</v>
      </c>
      <c r="D660" s="20" t="s">
        <v>1477</v>
      </c>
    </row>
    <row r="661" spans="2:4" hidden="1" outlineLevel="2" x14ac:dyDescent="0.25">
      <c r="B661" s="23">
        <v>70500010</v>
      </c>
      <c r="C661" s="23" t="s">
        <v>1483</v>
      </c>
      <c r="D661" s="20" t="s">
        <v>1484</v>
      </c>
    </row>
    <row r="662" spans="2:4" hidden="1" outlineLevel="2" x14ac:dyDescent="0.25">
      <c r="B662" s="23">
        <v>70600010</v>
      </c>
      <c r="C662" s="23" t="s">
        <v>1485</v>
      </c>
      <c r="D662" s="20" t="s">
        <v>1486</v>
      </c>
    </row>
    <row r="663" spans="2:4" hidden="1" outlineLevel="2" x14ac:dyDescent="0.25">
      <c r="B663" s="23">
        <v>70900010</v>
      </c>
      <c r="C663" s="23" t="s">
        <v>1487</v>
      </c>
      <c r="D663" s="20" t="s">
        <v>1477</v>
      </c>
    </row>
    <row r="664" spans="2:4" hidden="1" outlineLevel="2" x14ac:dyDescent="0.25">
      <c r="B664" s="23">
        <v>72000000</v>
      </c>
      <c r="C664" s="23" t="s">
        <v>1306</v>
      </c>
      <c r="D664" s="20" t="s">
        <v>1488</v>
      </c>
    </row>
    <row r="665" spans="2:4" hidden="1" outlineLevel="2" x14ac:dyDescent="0.25">
      <c r="B665" s="23">
        <v>73000010</v>
      </c>
      <c r="C665" s="23" t="s">
        <v>1489</v>
      </c>
      <c r="D665" s="20" t="s">
        <v>1490</v>
      </c>
    </row>
    <row r="666" spans="2:4" hidden="1" outlineLevel="2" x14ac:dyDescent="0.25">
      <c r="B666" s="23">
        <v>73100010</v>
      </c>
      <c r="C666" s="23" t="s">
        <v>1491</v>
      </c>
      <c r="D666" s="20" t="s">
        <v>1490</v>
      </c>
    </row>
    <row r="667" spans="2:4" hidden="1" outlineLevel="2" x14ac:dyDescent="0.25">
      <c r="B667" s="23">
        <v>73200010</v>
      </c>
      <c r="C667" s="23" t="s">
        <v>1492</v>
      </c>
      <c r="D667" s="20" t="s">
        <v>1493</v>
      </c>
    </row>
    <row r="668" spans="2:4" hidden="1" outlineLevel="2" x14ac:dyDescent="0.25">
      <c r="B668" s="23">
        <v>99921010</v>
      </c>
      <c r="C668" s="23" t="s">
        <v>1494</v>
      </c>
      <c r="D668" s="20" t="s">
        <v>1127</v>
      </c>
    </row>
    <row r="669" spans="2:4" hidden="1" outlineLevel="2" x14ac:dyDescent="0.25">
      <c r="B669" s="23">
        <v>99942010</v>
      </c>
      <c r="C669" s="23" t="s">
        <v>1495</v>
      </c>
      <c r="D669" s="20" t="s">
        <v>1127</v>
      </c>
    </row>
    <row r="670" spans="2:4" hidden="1" outlineLevel="2" x14ac:dyDescent="0.25">
      <c r="B670" s="23">
        <v>99942020</v>
      </c>
      <c r="C670" s="23" t="s">
        <v>1496</v>
      </c>
      <c r="D670" s="20" t="s">
        <v>1127</v>
      </c>
    </row>
    <row r="671" spans="2:4" hidden="1" outlineLevel="2" x14ac:dyDescent="0.25">
      <c r="B671" s="23">
        <v>99942140</v>
      </c>
      <c r="C671" s="23" t="s">
        <v>1497</v>
      </c>
      <c r="D671" s="20" t="s">
        <v>1127</v>
      </c>
    </row>
    <row r="672" spans="2:4" hidden="1" outlineLevel="2" x14ac:dyDescent="0.25">
      <c r="B672" s="23">
        <v>99942150</v>
      </c>
      <c r="C672" s="23" t="s">
        <v>1498</v>
      </c>
      <c r="D672" s="20" t="s">
        <v>1127</v>
      </c>
    </row>
    <row r="673" spans="1:36" hidden="1" outlineLevel="2" x14ac:dyDescent="0.25">
      <c r="B673" s="23">
        <v>99943010</v>
      </c>
      <c r="C673" s="23" t="s">
        <v>1499</v>
      </c>
      <c r="D673" s="20" t="s">
        <v>1127</v>
      </c>
    </row>
    <row r="674" spans="1:36" hidden="1" outlineLevel="2" x14ac:dyDescent="0.25">
      <c r="B674" s="23">
        <v>99943020</v>
      </c>
      <c r="C674" s="23" t="s">
        <v>1500</v>
      </c>
      <c r="D674" s="20" t="s">
        <v>1127</v>
      </c>
    </row>
    <row r="675" spans="1:36" hidden="1" outlineLevel="2" x14ac:dyDescent="0.25">
      <c r="B675" s="23">
        <v>99943030</v>
      </c>
      <c r="C675" s="23" t="s">
        <v>1501</v>
      </c>
      <c r="D675" s="20" t="s">
        <v>1127</v>
      </c>
    </row>
    <row r="676" spans="1:36" hidden="1" outlineLevel="2" x14ac:dyDescent="0.25">
      <c r="B676" s="23">
        <v>99943040</v>
      </c>
      <c r="C676" s="23" t="s">
        <v>1502</v>
      </c>
      <c r="D676" s="20" t="s">
        <v>1127</v>
      </c>
    </row>
    <row r="677" spans="1:36" hidden="1" outlineLevel="2" x14ac:dyDescent="0.25">
      <c r="B677" s="23">
        <v>99943050</v>
      </c>
      <c r="C677" s="23" t="s">
        <v>1503</v>
      </c>
      <c r="D677" s="20" t="s">
        <v>1127</v>
      </c>
    </row>
    <row r="678" spans="1:36" hidden="1" outlineLevel="2" x14ac:dyDescent="0.25">
      <c r="B678" s="23">
        <v>99943060</v>
      </c>
      <c r="C678" s="23" t="s">
        <v>1504</v>
      </c>
      <c r="D678" s="20" t="s">
        <v>1127</v>
      </c>
    </row>
    <row r="679" spans="1:36" hidden="1" outlineLevel="2" x14ac:dyDescent="0.25">
      <c r="B679" s="23">
        <v>99943070</v>
      </c>
      <c r="C679" s="23" t="s">
        <v>1498</v>
      </c>
      <c r="D679" s="20" t="s">
        <v>1127</v>
      </c>
    </row>
    <row r="680" spans="1:36" hidden="1" outlineLevel="2" x14ac:dyDescent="0.25">
      <c r="B680" s="23">
        <v>99943080</v>
      </c>
      <c r="C680" s="23" t="s">
        <v>1505</v>
      </c>
      <c r="D680" s="20" t="s">
        <v>1127</v>
      </c>
    </row>
    <row r="681" spans="1:36" hidden="1" outlineLevel="2" x14ac:dyDescent="0.25">
      <c r="B681" s="23">
        <v>99943090</v>
      </c>
      <c r="C681" s="23" t="s">
        <v>1506</v>
      </c>
      <c r="D681" s="20" t="s">
        <v>1127</v>
      </c>
    </row>
    <row r="682" spans="1:36" hidden="1" outlineLevel="2" x14ac:dyDescent="0.25">
      <c r="B682" s="23">
        <v>99943510</v>
      </c>
      <c r="C682" s="23" t="s">
        <v>1507</v>
      </c>
      <c r="D682" s="20" t="s">
        <v>1127</v>
      </c>
    </row>
    <row r="683" spans="1:36" hidden="1" outlineLevel="2" x14ac:dyDescent="0.25"/>
    <row r="684" spans="1:36" hidden="1" outlineLevel="2" x14ac:dyDescent="0.25"/>
    <row r="685" spans="1:36" hidden="1" outlineLevel="1" x14ac:dyDescent="0.25"/>
    <row r="686" spans="1:36" collapsed="1" x14ac:dyDescent="0.25"/>
    <row r="688" spans="1:36" s="56" customFormat="1" x14ac:dyDescent="0.25">
      <c r="A688" s="53"/>
      <c r="B688" s="54" t="s">
        <v>1696</v>
      </c>
      <c r="C688" s="53"/>
      <c r="D688" s="55"/>
      <c r="F688" s="53"/>
      <c r="G688"/>
      <c r="H688" s="53"/>
      <c r="I688" s="53"/>
      <c r="J688" s="57"/>
      <c r="K688" s="53"/>
      <c r="N688" s="58"/>
      <c r="O688" s="58"/>
      <c r="P688" s="58"/>
      <c r="Q688" s="58"/>
      <c r="R688" s="58"/>
      <c r="S688" s="58"/>
      <c r="T688" s="58"/>
      <c r="U688" s="58"/>
      <c r="V688" s="58"/>
      <c r="W688" s="58"/>
      <c r="X688" s="58"/>
      <c r="Y688" s="58"/>
      <c r="Z688" s="58"/>
      <c r="AA688" s="58"/>
      <c r="AH688" s="59"/>
      <c r="AI688" s="59"/>
      <c r="AJ688" s="59"/>
    </row>
    <row r="689" spans="1:36" s="41" customFormat="1" x14ac:dyDescent="0.25">
      <c r="A689" s="43"/>
      <c r="B689" s="46"/>
      <c r="C689" s="43"/>
      <c r="D689" s="47"/>
      <c r="F689" s="43"/>
      <c r="G689"/>
      <c r="H689" s="43"/>
      <c r="I689" s="43"/>
      <c r="J689" s="48"/>
      <c r="K689" s="43"/>
      <c r="N689" s="44"/>
      <c r="O689" s="44"/>
      <c r="P689" s="44"/>
      <c r="Q689" s="44"/>
      <c r="R689" s="44"/>
      <c r="S689" s="44"/>
      <c r="T689" s="44"/>
      <c r="U689" s="44"/>
      <c r="V689" s="44"/>
      <c r="W689" s="44"/>
      <c r="X689" s="44"/>
      <c r="Y689" s="44"/>
      <c r="Z689" s="44"/>
      <c r="AA689" s="44"/>
      <c r="AH689" s="49"/>
      <c r="AI689" s="49"/>
      <c r="AJ689" s="49"/>
    </row>
    <row r="690" spans="1:36" s="41" customFormat="1" ht="15" customHeight="1" x14ac:dyDescent="0.25">
      <c r="A690" s="43"/>
      <c r="B690" s="43" t="s">
        <v>1697</v>
      </c>
      <c r="C690" s="43"/>
      <c r="D690" s="47"/>
      <c r="F690" s="43"/>
      <c r="G690"/>
      <c r="H690" s="43"/>
      <c r="I690" s="43"/>
      <c r="J690" s="48"/>
      <c r="K690" s="43"/>
      <c r="N690" s="44"/>
      <c r="O690" s="44"/>
      <c r="P690" s="44"/>
      <c r="Q690" s="44"/>
      <c r="R690" s="44"/>
      <c r="S690" s="44"/>
      <c r="T690" s="44"/>
      <c r="U690" s="44"/>
      <c r="V690" s="44"/>
      <c r="W690" s="44"/>
      <c r="X690" s="44"/>
      <c r="Y690" s="44"/>
      <c r="Z690" s="44"/>
      <c r="AA690" s="44"/>
      <c r="AH690" s="49"/>
      <c r="AI690" s="49"/>
      <c r="AJ690" s="49"/>
    </row>
    <row r="691" spans="1:36" s="41" customFormat="1" ht="15" customHeight="1" x14ac:dyDescent="0.25">
      <c r="A691" s="43"/>
      <c r="B691" s="60" t="s">
        <v>1508</v>
      </c>
      <c r="C691" s="60" t="s">
        <v>1509</v>
      </c>
      <c r="D691" s="60" t="s">
        <v>1698</v>
      </c>
      <c r="F691" s="43"/>
      <c r="G691"/>
      <c r="H691" s="43"/>
      <c r="I691" s="43"/>
      <c r="J691" s="48"/>
      <c r="K691" s="43"/>
      <c r="N691" s="44"/>
      <c r="O691" s="44"/>
      <c r="P691" s="44"/>
      <c r="Q691" s="44"/>
      <c r="R691" s="44"/>
      <c r="S691" s="44"/>
      <c r="T691" s="44"/>
      <c r="U691" s="44"/>
      <c r="V691" s="44"/>
      <c r="W691" s="44"/>
      <c r="X691" s="44"/>
      <c r="Y691" s="44"/>
      <c r="Z691" s="44"/>
      <c r="AA691" s="44"/>
      <c r="AH691" s="49"/>
      <c r="AI691" s="49"/>
      <c r="AJ691" s="49"/>
    </row>
    <row r="692" spans="1:36" s="41" customFormat="1" ht="15" customHeight="1" x14ac:dyDescent="0.25">
      <c r="A692" s="43"/>
      <c r="B692" s="61" t="s">
        <v>396</v>
      </c>
      <c r="C692" s="62" t="s">
        <v>52</v>
      </c>
      <c r="D692" s="63">
        <v>6025</v>
      </c>
      <c r="F692" s="43"/>
      <c r="G692"/>
      <c r="H692" s="43"/>
      <c r="I692" s="43"/>
      <c r="J692" s="48"/>
      <c r="K692" s="43"/>
      <c r="N692" s="44"/>
      <c r="O692" s="44"/>
      <c r="P692" s="44"/>
      <c r="Q692" s="44"/>
      <c r="R692" s="44"/>
      <c r="S692" s="44"/>
      <c r="T692" s="44"/>
      <c r="U692" s="44"/>
      <c r="V692" s="44"/>
      <c r="W692" s="44"/>
      <c r="X692" s="44"/>
      <c r="Y692" s="44"/>
      <c r="Z692" s="44"/>
      <c r="AA692" s="44"/>
      <c r="AH692" s="49"/>
      <c r="AI692" s="49"/>
      <c r="AJ692" s="49"/>
    </row>
    <row r="693" spans="1:36" s="41" customFormat="1" ht="15" customHeight="1" x14ac:dyDescent="0.25">
      <c r="A693" s="43"/>
      <c r="B693" s="61" t="s">
        <v>397</v>
      </c>
      <c r="C693" s="62" t="s">
        <v>53</v>
      </c>
      <c r="D693" s="63">
        <v>6125</v>
      </c>
      <c r="F693" s="43"/>
      <c r="G693"/>
      <c r="H693" s="43"/>
      <c r="I693" s="43"/>
      <c r="J693" s="48"/>
      <c r="K693" s="43"/>
      <c r="N693" s="44"/>
      <c r="O693" s="44"/>
      <c r="P693" s="44"/>
      <c r="Q693" s="44"/>
      <c r="R693" s="44"/>
      <c r="S693" s="44"/>
      <c r="T693" s="44"/>
      <c r="U693" s="44"/>
      <c r="V693" s="44"/>
      <c r="W693" s="44"/>
      <c r="X693" s="44"/>
      <c r="Y693" s="44"/>
      <c r="Z693" s="44"/>
      <c r="AA693" s="44"/>
      <c r="AH693" s="49"/>
      <c r="AI693" s="49"/>
      <c r="AJ693" s="49"/>
    </row>
    <row r="694" spans="1:36" s="41" customFormat="1" ht="15" customHeight="1" x14ac:dyDescent="0.25">
      <c r="A694" s="43"/>
      <c r="B694" s="61" t="s">
        <v>398</v>
      </c>
      <c r="C694" s="62" t="s">
        <v>54</v>
      </c>
      <c r="D694" s="63">
        <v>6225</v>
      </c>
      <c r="F694" s="43"/>
      <c r="G694"/>
      <c r="H694" s="43"/>
      <c r="I694" s="43"/>
      <c r="J694" s="48"/>
      <c r="K694" s="43"/>
      <c r="N694" s="44"/>
      <c r="O694" s="44"/>
      <c r="P694" s="44"/>
      <c r="Q694" s="44"/>
      <c r="R694" s="44"/>
      <c r="S694" s="44"/>
      <c r="T694" s="44"/>
      <c r="U694" s="44"/>
      <c r="V694" s="44"/>
      <c r="W694" s="44"/>
      <c r="X694" s="44"/>
      <c r="Y694" s="44"/>
      <c r="Z694" s="44"/>
      <c r="AA694" s="44"/>
      <c r="AH694" s="49"/>
      <c r="AI694" s="49"/>
      <c r="AJ694" s="49"/>
    </row>
    <row r="695" spans="1:36" s="41" customFormat="1" ht="15" customHeight="1" x14ac:dyDescent="0.25">
      <c r="A695" s="43"/>
      <c r="B695" s="61" t="s">
        <v>399</v>
      </c>
      <c r="C695" s="62" t="s">
        <v>55</v>
      </c>
      <c r="D695" s="63">
        <v>6325</v>
      </c>
      <c r="F695" s="43"/>
      <c r="G695"/>
      <c r="H695" s="43"/>
      <c r="I695" s="43"/>
      <c r="J695" s="48"/>
      <c r="K695" s="43"/>
      <c r="N695" s="44"/>
      <c r="O695" s="44"/>
      <c r="P695" s="44"/>
      <c r="Q695" s="44"/>
      <c r="R695" s="44"/>
      <c r="S695" s="44"/>
      <c r="T695" s="44"/>
      <c r="U695" s="44"/>
      <c r="V695" s="44"/>
      <c r="W695" s="44"/>
      <c r="X695" s="44"/>
      <c r="Y695" s="44"/>
      <c r="Z695" s="44"/>
      <c r="AA695" s="44"/>
      <c r="AH695" s="49"/>
      <c r="AI695" s="49"/>
      <c r="AJ695" s="49"/>
    </row>
    <row r="696" spans="1:36" s="41" customFormat="1" ht="15" customHeight="1" x14ac:dyDescent="0.25">
      <c r="A696" s="43"/>
      <c r="B696" s="61" t="s">
        <v>400</v>
      </c>
      <c r="C696" s="62" t="s">
        <v>56</v>
      </c>
      <c r="D696" s="63">
        <v>6425</v>
      </c>
      <c r="F696" s="42" t="s">
        <v>1699</v>
      </c>
      <c r="G696"/>
      <c r="H696" s="43"/>
      <c r="I696" s="43"/>
      <c r="J696" s="48"/>
      <c r="K696" s="43"/>
      <c r="N696" s="44"/>
      <c r="O696" s="44"/>
      <c r="P696" s="44"/>
      <c r="Q696" s="44"/>
      <c r="R696" s="44"/>
      <c r="S696" s="44"/>
      <c r="T696" s="44"/>
      <c r="U696" s="44"/>
      <c r="V696" s="44"/>
      <c r="W696" s="44"/>
      <c r="X696" s="44"/>
      <c r="Y696" s="44"/>
      <c r="Z696" s="44"/>
      <c r="AA696" s="44"/>
      <c r="AH696" s="49"/>
      <c r="AI696" s="49"/>
      <c r="AJ696" s="49"/>
    </row>
    <row r="697" spans="1:36" s="41" customFormat="1" ht="15" customHeight="1" x14ac:dyDescent="0.25">
      <c r="A697" s="43"/>
      <c r="B697" s="64">
        <v>15020090</v>
      </c>
      <c r="C697" s="62" t="s">
        <v>57</v>
      </c>
      <c r="D697" s="63">
        <v>6525</v>
      </c>
      <c r="F697" s="43"/>
      <c r="G697"/>
      <c r="J697" s="48"/>
      <c r="K697" s="43"/>
      <c r="N697" s="44"/>
      <c r="O697" s="44"/>
      <c r="P697" s="44"/>
      <c r="Q697" s="44"/>
      <c r="R697" s="44"/>
      <c r="S697" s="44"/>
      <c r="T697" s="44"/>
      <c r="U697" s="44"/>
      <c r="V697" s="44"/>
      <c r="W697" s="44"/>
      <c r="X697" s="44"/>
      <c r="Y697" s="44"/>
      <c r="Z697" s="44"/>
      <c r="AA697" s="44"/>
      <c r="AH697" s="49"/>
      <c r="AI697" s="49"/>
      <c r="AJ697" s="49"/>
    </row>
    <row r="700" spans="1:36" x14ac:dyDescent="0.25">
      <c r="A700" s="43" t="s">
        <v>1701</v>
      </c>
      <c r="B700" s="46" t="s">
        <v>1702</v>
      </c>
    </row>
    <row r="704" spans="1:36" x14ac:dyDescent="0.25">
      <c r="G704" s="53"/>
    </row>
    <row r="705" spans="2:7" x14ac:dyDescent="0.25">
      <c r="G705" s="43"/>
    </row>
    <row r="706" spans="2:7" x14ac:dyDescent="0.25">
      <c r="G706" s="43"/>
    </row>
    <row r="707" spans="2:7" x14ac:dyDescent="0.25">
      <c r="G707" s="43"/>
    </row>
    <row r="708" spans="2:7" x14ac:dyDescent="0.25">
      <c r="B708" s="65" t="s">
        <v>1703</v>
      </c>
      <c r="C708" s="43"/>
      <c r="D708" s="47"/>
      <c r="E708" s="43"/>
      <c r="G708" s="43"/>
    </row>
    <row r="709" spans="2:7" x14ac:dyDescent="0.25">
      <c r="B709" s="66" t="s">
        <v>10</v>
      </c>
      <c r="C709" s="67" t="s">
        <v>11</v>
      </c>
      <c r="D709" s="67" t="s">
        <v>14</v>
      </c>
      <c r="F709" s="67" t="s">
        <v>1704</v>
      </c>
      <c r="G709" s="43"/>
    </row>
    <row r="710" spans="2:7" x14ac:dyDescent="0.25">
      <c r="B710" s="68" t="s">
        <v>15</v>
      </c>
      <c r="C710" s="69" t="s">
        <v>324</v>
      </c>
      <c r="D710" s="69" t="s">
        <v>16</v>
      </c>
      <c r="F710" s="70" t="s">
        <v>16</v>
      </c>
      <c r="G710" s="43"/>
    </row>
    <row r="711" spans="2:7" x14ac:dyDescent="0.25">
      <c r="B711" s="68" t="s">
        <v>15</v>
      </c>
      <c r="C711" s="69" t="s">
        <v>17</v>
      </c>
      <c r="D711" s="69" t="s">
        <v>17</v>
      </c>
      <c r="F711" s="70" t="s">
        <v>17</v>
      </c>
      <c r="G711" s="43"/>
    </row>
    <row r="712" spans="2:7" x14ac:dyDescent="0.25">
      <c r="B712" s="68" t="s">
        <v>15</v>
      </c>
      <c r="C712" s="69" t="s">
        <v>1694</v>
      </c>
      <c r="D712" s="69" t="s">
        <v>1694</v>
      </c>
      <c r="F712" s="70" t="s">
        <v>1694</v>
      </c>
      <c r="G712" s="42" t="s">
        <v>1700</v>
      </c>
    </row>
    <row r="713" spans="2:7" x14ac:dyDescent="0.25">
      <c r="B713" s="68" t="s">
        <v>19</v>
      </c>
      <c r="C713" s="69" t="s">
        <v>1817</v>
      </c>
      <c r="D713" s="69" t="s">
        <v>1817</v>
      </c>
      <c r="F713" s="70" t="s">
        <v>20</v>
      </c>
      <c r="G713" s="43"/>
    </row>
    <row r="714" spans="2:7" x14ac:dyDescent="0.25">
      <c r="B714" s="68" t="s">
        <v>19</v>
      </c>
      <c r="C714" s="69" t="s">
        <v>4374</v>
      </c>
      <c r="D714" s="69" t="s">
        <v>4374</v>
      </c>
      <c r="F714" s="70" t="s">
        <v>1695</v>
      </c>
    </row>
    <row r="715" spans="2:7" x14ac:dyDescent="0.25">
      <c r="B715" s="68" t="s">
        <v>19</v>
      </c>
      <c r="C715" s="69" t="s">
        <v>1705</v>
      </c>
      <c r="D715" s="69" t="s">
        <v>1705</v>
      </c>
      <c r="F715" s="70" t="s">
        <v>1705</v>
      </c>
    </row>
    <row r="716" spans="2:7" x14ac:dyDescent="0.25">
      <c r="B716" s="68" t="s">
        <v>19</v>
      </c>
      <c r="C716" s="69" t="s">
        <v>21</v>
      </c>
      <c r="D716" s="69" t="s">
        <v>21</v>
      </c>
      <c r="F716" s="70" t="s">
        <v>21</v>
      </c>
    </row>
    <row r="717" spans="2:7" x14ac:dyDescent="0.25">
      <c r="B717" s="68" t="s">
        <v>19</v>
      </c>
      <c r="C717" s="69" t="s">
        <v>22</v>
      </c>
      <c r="D717" s="69" t="s">
        <v>22</v>
      </c>
      <c r="F717" s="70" t="s">
        <v>22</v>
      </c>
    </row>
    <row r="718" spans="2:7" x14ac:dyDescent="0.25">
      <c r="B718" s="68" t="s">
        <v>19</v>
      </c>
      <c r="C718" s="69" t="s">
        <v>23</v>
      </c>
      <c r="D718" s="69" t="s">
        <v>23</v>
      </c>
      <c r="F718" s="70" t="s">
        <v>23</v>
      </c>
    </row>
    <row r="719" spans="2:7" x14ac:dyDescent="0.25">
      <c r="B719" s="71" t="s">
        <v>1706</v>
      </c>
      <c r="C719" s="71" t="s">
        <v>1665</v>
      </c>
      <c r="D719" s="71" t="s">
        <v>97</v>
      </c>
      <c r="F719" s="72" t="s">
        <v>123</v>
      </c>
    </row>
    <row r="720" spans="2:7" x14ac:dyDescent="0.25">
      <c r="B720" s="71" t="s">
        <v>1706</v>
      </c>
      <c r="C720" s="71" t="s">
        <v>1665</v>
      </c>
      <c r="D720" s="71" t="s">
        <v>98</v>
      </c>
      <c r="F720" s="72" t="s">
        <v>124</v>
      </c>
    </row>
    <row r="721" spans="2:6" x14ac:dyDescent="0.25">
      <c r="B721" s="71" t="s">
        <v>1706</v>
      </c>
      <c r="C721" s="71" t="s">
        <v>1707</v>
      </c>
      <c r="D721" s="71" t="s">
        <v>122</v>
      </c>
      <c r="F721" s="72" t="s">
        <v>251</v>
      </c>
    </row>
    <row r="722" spans="2:6" x14ac:dyDescent="0.25">
      <c r="B722" s="71" t="s">
        <v>1706</v>
      </c>
      <c r="C722" s="71" t="str">
        <f>C721</f>
        <v>QHSE</v>
      </c>
      <c r="D722" s="71" t="s">
        <v>114</v>
      </c>
      <c r="F722" s="72" t="s">
        <v>251</v>
      </c>
    </row>
    <row r="723" spans="2:6" x14ac:dyDescent="0.25">
      <c r="B723" s="71" t="s">
        <v>1706</v>
      </c>
      <c r="C723" s="71" t="s">
        <v>106</v>
      </c>
      <c r="D723" s="71" t="s">
        <v>99</v>
      </c>
      <c r="F723" s="72" t="s">
        <v>1708</v>
      </c>
    </row>
    <row r="724" spans="2:6" x14ac:dyDescent="0.25">
      <c r="B724" s="71" t="s">
        <v>1706</v>
      </c>
      <c r="C724" s="71" t="s">
        <v>106</v>
      </c>
      <c r="D724" s="71" t="s">
        <v>105</v>
      </c>
      <c r="F724" s="72" t="s">
        <v>1709</v>
      </c>
    </row>
    <row r="725" spans="2:6" x14ac:dyDescent="0.25">
      <c r="B725" s="71" t="s">
        <v>1706</v>
      </c>
      <c r="C725" s="71" t="s">
        <v>1666</v>
      </c>
      <c r="D725" s="71" t="s">
        <v>1670</v>
      </c>
      <c r="F725" s="72" t="s">
        <v>1681</v>
      </c>
    </row>
    <row r="726" spans="2:6" x14ac:dyDescent="0.25">
      <c r="B726" s="71" t="s">
        <v>1706</v>
      </c>
      <c r="C726" s="71" t="s">
        <v>1666</v>
      </c>
      <c r="D726" s="71" t="s">
        <v>111</v>
      </c>
      <c r="F726" s="72" t="s">
        <v>263</v>
      </c>
    </row>
    <row r="727" spans="2:6" x14ac:dyDescent="0.25">
      <c r="B727" s="71" t="s">
        <v>1706</v>
      </c>
      <c r="C727" s="71" t="s">
        <v>1666</v>
      </c>
      <c r="D727" s="71" t="s">
        <v>1710</v>
      </c>
      <c r="F727" s="72" t="s">
        <v>1711</v>
      </c>
    </row>
    <row r="728" spans="2:6" x14ac:dyDescent="0.25">
      <c r="B728" s="71" t="s">
        <v>1706</v>
      </c>
      <c r="C728" s="71" t="s">
        <v>1666</v>
      </c>
      <c r="D728" s="71" t="s">
        <v>110</v>
      </c>
      <c r="F728" s="72" t="s">
        <v>173</v>
      </c>
    </row>
    <row r="729" spans="2:6" x14ac:dyDescent="0.25">
      <c r="B729" s="71" t="s">
        <v>1706</v>
      </c>
      <c r="C729" s="71" t="s">
        <v>1667</v>
      </c>
      <c r="D729" s="71" t="s">
        <v>4371</v>
      </c>
      <c r="F729" s="72" t="s">
        <v>223</v>
      </c>
    </row>
    <row r="730" spans="2:6" x14ac:dyDescent="0.25">
      <c r="B730" s="71" t="s">
        <v>1706</v>
      </c>
      <c r="C730" s="71" t="s">
        <v>1667</v>
      </c>
      <c r="D730" s="71" t="s">
        <v>4373</v>
      </c>
      <c r="F730" s="72" t="s">
        <v>4411</v>
      </c>
    </row>
    <row r="731" spans="2:6" x14ac:dyDescent="0.25">
      <c r="B731" s="71" t="s">
        <v>1706</v>
      </c>
      <c r="C731" s="71" t="s">
        <v>1667</v>
      </c>
      <c r="D731" s="71" t="s">
        <v>4375</v>
      </c>
      <c r="F731" s="72" t="s">
        <v>4412</v>
      </c>
    </row>
    <row r="732" spans="2:6" x14ac:dyDescent="0.25">
      <c r="B732" s="71" t="s">
        <v>1706</v>
      </c>
      <c r="C732" s="71" t="s">
        <v>1668</v>
      </c>
      <c r="D732" s="71" t="s">
        <v>4372</v>
      </c>
      <c r="F732" s="72" t="s">
        <v>4413</v>
      </c>
    </row>
    <row r="733" spans="2:6" x14ac:dyDescent="0.25">
      <c r="B733" s="71" t="s">
        <v>1706</v>
      </c>
      <c r="C733" s="71" t="s">
        <v>1669</v>
      </c>
      <c r="D733" s="71" t="s">
        <v>1713</v>
      </c>
      <c r="F733" s="72" t="s">
        <v>1714</v>
      </c>
    </row>
    <row r="734" spans="2:6" x14ac:dyDescent="0.25">
      <c r="B734" s="71" t="s">
        <v>1706</v>
      </c>
      <c r="C734" s="71" t="s">
        <v>102</v>
      </c>
      <c r="D734" s="71" t="s">
        <v>102</v>
      </c>
      <c r="F734" s="72" t="s">
        <v>91</v>
      </c>
    </row>
    <row r="735" spans="2:6" x14ac:dyDescent="0.25">
      <c r="B735" s="71" t="s">
        <v>1706</v>
      </c>
      <c r="C735" s="71" t="s">
        <v>120</v>
      </c>
      <c r="D735" s="71" t="s">
        <v>109</v>
      </c>
      <c r="F735" s="72" t="s">
        <v>227</v>
      </c>
    </row>
    <row r="736" spans="2:6" x14ac:dyDescent="0.25">
      <c r="B736" s="71" t="s">
        <v>1706</v>
      </c>
      <c r="C736" s="71" t="s">
        <v>120</v>
      </c>
      <c r="D736" s="71" t="s">
        <v>112</v>
      </c>
      <c r="F736" s="72" t="s">
        <v>227</v>
      </c>
    </row>
    <row r="737" spans="1:36" x14ac:dyDescent="0.25">
      <c r="B737" s="71" t="s">
        <v>1706</v>
      </c>
      <c r="C737" s="71" t="s">
        <v>120</v>
      </c>
      <c r="D737" s="71" t="s">
        <v>117</v>
      </c>
      <c r="F737" s="72" t="s">
        <v>227</v>
      </c>
    </row>
    <row r="738" spans="1:36" x14ac:dyDescent="0.25">
      <c r="B738" s="71" t="s">
        <v>1706</v>
      </c>
      <c r="C738" s="71" t="s">
        <v>120</v>
      </c>
      <c r="D738" s="71" t="s">
        <v>104</v>
      </c>
      <c r="F738" s="72" t="s">
        <v>227</v>
      </c>
    </row>
    <row r="739" spans="1:36" x14ac:dyDescent="0.25">
      <c r="B739" s="71" t="s">
        <v>1706</v>
      </c>
      <c r="C739" s="71" t="s">
        <v>120</v>
      </c>
      <c r="D739" s="71" t="s">
        <v>115</v>
      </c>
      <c r="F739" s="72" t="s">
        <v>227</v>
      </c>
    </row>
    <row r="740" spans="1:36" x14ac:dyDescent="0.25">
      <c r="B740" s="71" t="s">
        <v>1706</v>
      </c>
      <c r="C740" s="71" t="s">
        <v>101</v>
      </c>
      <c r="D740" s="71" t="s">
        <v>1674</v>
      </c>
      <c r="F740" s="72" t="s">
        <v>1715</v>
      </c>
    </row>
    <row r="741" spans="1:36" x14ac:dyDescent="0.25">
      <c r="B741" s="71" t="s">
        <v>1706</v>
      </c>
      <c r="C741" s="71" t="s">
        <v>101</v>
      </c>
      <c r="D741" s="71" t="s">
        <v>1677</v>
      </c>
      <c r="F741" s="72" t="s">
        <v>1715</v>
      </c>
    </row>
    <row r="742" spans="1:36" x14ac:dyDescent="0.25">
      <c r="B742" s="71" t="s">
        <v>1706</v>
      </c>
      <c r="C742" s="71" t="s">
        <v>101</v>
      </c>
      <c r="D742" s="71" t="s">
        <v>1675</v>
      </c>
      <c r="F742" s="72" t="s">
        <v>1715</v>
      </c>
    </row>
    <row r="746" spans="1:36" s="56" customFormat="1" x14ac:dyDescent="0.25">
      <c r="A746" s="53"/>
      <c r="B746" s="54" t="s">
        <v>1716</v>
      </c>
      <c r="D746" s="53"/>
      <c r="E746" s="55"/>
      <c r="F746" s="53"/>
      <c r="G746"/>
      <c r="H746" s="53"/>
      <c r="I746" s="53"/>
      <c r="J746" s="57"/>
      <c r="K746" s="53"/>
      <c r="N746" s="58"/>
      <c r="O746" s="58"/>
      <c r="P746" s="58"/>
      <c r="Q746" s="58"/>
      <c r="R746" s="58"/>
      <c r="S746" s="58"/>
      <c r="T746" s="58"/>
      <c r="U746" s="58"/>
      <c r="V746" s="58"/>
      <c r="W746" s="58"/>
      <c r="X746" s="58"/>
      <c r="Y746" s="58"/>
      <c r="Z746" s="58"/>
      <c r="AA746" s="58"/>
      <c r="AH746" s="59"/>
      <c r="AI746" s="59"/>
      <c r="AJ746" s="59"/>
    </row>
    <row r="748" spans="1:36" x14ac:dyDescent="0.25">
      <c r="B748" s="60" t="s">
        <v>1508</v>
      </c>
      <c r="C748" s="60" t="s">
        <v>1509</v>
      </c>
      <c r="D748" s="60" t="s">
        <v>1510</v>
      </c>
    </row>
    <row r="749" spans="1:36" x14ac:dyDescent="0.25">
      <c r="B749" s="62" t="s">
        <v>384</v>
      </c>
      <c r="C749" s="62" t="s">
        <v>39</v>
      </c>
      <c r="D749" s="73" t="s">
        <v>1511</v>
      </c>
    </row>
    <row r="750" spans="1:36" x14ac:dyDescent="0.25">
      <c r="B750" s="62" t="s">
        <v>386</v>
      </c>
      <c r="C750" s="62" t="s">
        <v>40</v>
      </c>
      <c r="D750" s="73" t="s">
        <v>1512</v>
      </c>
    </row>
    <row r="751" spans="1:36" x14ac:dyDescent="0.25">
      <c r="B751" s="62" t="s">
        <v>387</v>
      </c>
      <c r="C751" s="62" t="s">
        <v>41</v>
      </c>
      <c r="D751" s="73" t="s">
        <v>1513</v>
      </c>
    </row>
    <row r="752" spans="1:36" x14ac:dyDescent="0.25">
      <c r="B752" s="62" t="s">
        <v>388</v>
      </c>
      <c r="C752" s="62" t="s">
        <v>42</v>
      </c>
      <c r="D752" s="73" t="s">
        <v>1514</v>
      </c>
    </row>
    <row r="753" spans="2:7" x14ac:dyDescent="0.25">
      <c r="B753" s="62" t="s">
        <v>389</v>
      </c>
      <c r="C753" s="62" t="s">
        <v>43</v>
      </c>
      <c r="D753" s="73" t="s">
        <v>1515</v>
      </c>
    </row>
    <row r="754" spans="2:7" x14ac:dyDescent="0.25">
      <c r="B754" s="62" t="s">
        <v>390</v>
      </c>
      <c r="C754" s="62" t="s">
        <v>44</v>
      </c>
      <c r="D754" s="73" t="s">
        <v>1516</v>
      </c>
    </row>
    <row r="755" spans="2:7" x14ac:dyDescent="0.25">
      <c r="B755" s="62" t="s">
        <v>391</v>
      </c>
      <c r="C755" s="62" t="s">
        <v>45</v>
      </c>
      <c r="D755" s="73" t="s">
        <v>1517</v>
      </c>
    </row>
    <row r="756" spans="2:7" x14ac:dyDescent="0.25">
      <c r="B756" s="62" t="s">
        <v>392</v>
      </c>
      <c r="C756" s="62" t="s">
        <v>46</v>
      </c>
      <c r="D756" s="73" t="s">
        <v>1518</v>
      </c>
    </row>
    <row r="757" spans="2:7" x14ac:dyDescent="0.25">
      <c r="B757" s="62" t="s">
        <v>393</v>
      </c>
      <c r="C757" s="62" t="s">
        <v>47</v>
      </c>
      <c r="D757" s="73" t="s">
        <v>1519</v>
      </c>
    </row>
    <row r="758" spans="2:7" x14ac:dyDescent="0.25">
      <c r="B758" s="62" t="s">
        <v>394</v>
      </c>
      <c r="C758" s="62" t="s">
        <v>48</v>
      </c>
      <c r="D758" s="73" t="s">
        <v>1520</v>
      </c>
    </row>
    <row r="759" spans="2:7" x14ac:dyDescent="0.25">
      <c r="B759" s="62" t="s">
        <v>395</v>
      </c>
      <c r="C759" s="62" t="s">
        <v>49</v>
      </c>
      <c r="D759" s="73" t="s">
        <v>1521</v>
      </c>
    </row>
    <row r="760" spans="2:7" x14ac:dyDescent="0.25">
      <c r="B760" s="74">
        <v>15000250</v>
      </c>
      <c r="C760" s="61" t="s">
        <v>50</v>
      </c>
      <c r="D760" s="73" t="s">
        <v>1522</v>
      </c>
    </row>
    <row r="761" spans="2:7" x14ac:dyDescent="0.25">
      <c r="B761" s="75"/>
      <c r="C761" s="76"/>
      <c r="D761" s="50"/>
    </row>
    <row r="762" spans="2:7" x14ac:dyDescent="0.25">
      <c r="B762" s="75"/>
      <c r="C762" s="76"/>
      <c r="D762" s="50"/>
      <c r="G762" s="53"/>
    </row>
    <row r="763" spans="2:7" x14ac:dyDescent="0.25">
      <c r="B763" s="75"/>
      <c r="C763" s="76"/>
      <c r="D763" s="50"/>
    </row>
    <row r="764" spans="2:7" x14ac:dyDescent="0.25">
      <c r="B764" s="75"/>
      <c r="C764" s="76"/>
      <c r="D764" s="50"/>
    </row>
    <row r="765" spans="2:7" x14ac:dyDescent="0.25">
      <c r="B765" s="75"/>
      <c r="C765" s="76"/>
      <c r="D765" s="50"/>
    </row>
    <row r="766" spans="2:7" x14ac:dyDescent="0.25">
      <c r="B766" s="75"/>
      <c r="C766" s="76"/>
      <c r="D766" s="50"/>
    </row>
    <row r="767" spans="2:7" x14ac:dyDescent="0.25">
      <c r="B767" s="75"/>
      <c r="C767" s="76"/>
      <c r="D767" s="50"/>
    </row>
    <row r="768" spans="2:7" x14ac:dyDescent="0.25">
      <c r="B768" s="75"/>
      <c r="C768" s="76"/>
      <c r="D768" s="50"/>
    </row>
    <row r="769" spans="2:4" x14ac:dyDescent="0.25">
      <c r="B769" s="75"/>
      <c r="C769" s="76"/>
      <c r="D769" s="50"/>
    </row>
    <row r="770" spans="2:4" x14ac:dyDescent="0.25">
      <c r="B770" s="75"/>
      <c r="C770" s="76"/>
      <c r="D770" s="50"/>
    </row>
    <row r="771" spans="2:4" x14ac:dyDescent="0.25">
      <c r="B771" s="77" t="s">
        <v>1717</v>
      </c>
      <c r="C771" s="77" t="s">
        <v>76</v>
      </c>
      <c r="D771" s="77" t="s">
        <v>1704</v>
      </c>
    </row>
    <row r="772" spans="2:4" x14ac:dyDescent="0.25">
      <c r="B772" s="61" t="s">
        <v>221</v>
      </c>
      <c r="C772" s="61" t="s">
        <v>134</v>
      </c>
      <c r="D772" s="78" t="str">
        <f>RIGHT(C772,5)</f>
        <v>BD001</v>
      </c>
    </row>
    <row r="773" spans="2:4" x14ac:dyDescent="0.25">
      <c r="B773" s="61" t="s">
        <v>1679</v>
      </c>
      <c r="C773" s="61" t="s">
        <v>1678</v>
      </c>
      <c r="D773" s="78" t="str">
        <f t="shared" ref="D773:D824" si="11">RIGHT(C773,5)</f>
        <v>BD002</v>
      </c>
    </row>
    <row r="774" spans="2:4" x14ac:dyDescent="0.25">
      <c r="B774" s="61" t="s">
        <v>222</v>
      </c>
      <c r="C774" s="61" t="s">
        <v>135</v>
      </c>
      <c r="D774" s="78" t="str">
        <f t="shared" si="11"/>
        <v>CL001</v>
      </c>
    </row>
    <row r="775" spans="2:4" x14ac:dyDescent="0.25">
      <c r="B775" s="61" t="s">
        <v>224</v>
      </c>
      <c r="C775" s="61" t="s">
        <v>159</v>
      </c>
      <c r="D775" s="78" t="str">
        <f t="shared" si="11"/>
        <v>CP001</v>
      </c>
    </row>
    <row r="776" spans="2:4" x14ac:dyDescent="0.25">
      <c r="B776" s="61" t="s">
        <v>225</v>
      </c>
      <c r="C776" s="61" t="s">
        <v>144</v>
      </c>
      <c r="D776" s="78" t="str">
        <f t="shared" si="11"/>
        <v>CS001</v>
      </c>
    </row>
    <row r="777" spans="2:4" x14ac:dyDescent="0.25">
      <c r="B777" s="61" t="s">
        <v>226</v>
      </c>
      <c r="C777" s="61" t="s">
        <v>160</v>
      </c>
      <c r="D777" s="78" t="str">
        <f t="shared" si="11"/>
        <v>FA001</v>
      </c>
    </row>
    <row r="778" spans="2:4" x14ac:dyDescent="0.25">
      <c r="B778" s="61" t="s">
        <v>228</v>
      </c>
      <c r="C778" s="61" t="s">
        <v>136</v>
      </c>
      <c r="D778" s="78" t="str">
        <f t="shared" si="11"/>
        <v>FA002</v>
      </c>
    </row>
    <row r="779" spans="2:4" x14ac:dyDescent="0.25">
      <c r="B779" s="61" t="s">
        <v>229</v>
      </c>
      <c r="C779" s="61" t="s">
        <v>204</v>
      </c>
      <c r="D779" s="78" t="str">
        <f t="shared" si="11"/>
        <v>FA003</v>
      </c>
    </row>
    <row r="780" spans="2:4" x14ac:dyDescent="0.25">
      <c r="B780" s="61" t="s">
        <v>230</v>
      </c>
      <c r="C780" s="61" t="s">
        <v>182</v>
      </c>
      <c r="D780" s="78" t="str">
        <f t="shared" si="11"/>
        <v>FA004</v>
      </c>
    </row>
    <row r="781" spans="2:4" x14ac:dyDescent="0.25">
      <c r="B781" s="61" t="s">
        <v>231</v>
      </c>
      <c r="C781" s="61" t="s">
        <v>166</v>
      </c>
      <c r="D781" s="78" t="str">
        <f t="shared" si="11"/>
        <v>FA006</v>
      </c>
    </row>
    <row r="782" spans="2:4" x14ac:dyDescent="0.25">
      <c r="B782" s="61" t="s">
        <v>232</v>
      </c>
      <c r="C782" s="61" t="s">
        <v>197</v>
      </c>
      <c r="D782" s="78" t="str">
        <f t="shared" si="11"/>
        <v>FA007</v>
      </c>
    </row>
    <row r="783" spans="2:4" x14ac:dyDescent="0.25">
      <c r="B783" s="61" t="s">
        <v>1683</v>
      </c>
      <c r="C783" s="61" t="s">
        <v>1682</v>
      </c>
      <c r="D783" s="78" t="str">
        <f t="shared" si="11"/>
        <v>FA008</v>
      </c>
    </row>
    <row r="784" spans="2:4" x14ac:dyDescent="0.25">
      <c r="B784" s="61" t="s">
        <v>237</v>
      </c>
      <c r="C784" s="61" t="s">
        <v>132</v>
      </c>
      <c r="D784" s="78" t="str">
        <f t="shared" si="11"/>
        <v>GA001</v>
      </c>
    </row>
    <row r="785" spans="2:4" x14ac:dyDescent="0.25">
      <c r="B785" s="61" t="s">
        <v>238</v>
      </c>
      <c r="C785" s="61" t="s">
        <v>142</v>
      </c>
      <c r="D785" s="78" t="str">
        <f t="shared" si="11"/>
        <v>GA002</v>
      </c>
    </row>
    <row r="786" spans="2:4" x14ac:dyDescent="0.25">
      <c r="B786" s="61" t="s">
        <v>239</v>
      </c>
      <c r="C786" s="61" t="s">
        <v>148</v>
      </c>
      <c r="D786" s="78" t="str">
        <f t="shared" si="11"/>
        <v>GA003</v>
      </c>
    </row>
    <row r="787" spans="2:4" x14ac:dyDescent="0.25">
      <c r="B787" s="61" t="s">
        <v>240</v>
      </c>
      <c r="C787" s="61" t="s">
        <v>153</v>
      </c>
      <c r="D787" s="78" t="str">
        <f t="shared" si="11"/>
        <v>GA004</v>
      </c>
    </row>
    <row r="788" spans="2:4" x14ac:dyDescent="0.25">
      <c r="B788" s="61" t="s">
        <v>241</v>
      </c>
      <c r="C788" s="61" t="s">
        <v>158</v>
      </c>
      <c r="D788" s="78" t="str">
        <f t="shared" si="11"/>
        <v>GA005</v>
      </c>
    </row>
    <row r="789" spans="2:4" x14ac:dyDescent="0.25">
      <c r="B789" s="61" t="s">
        <v>242</v>
      </c>
      <c r="C789" s="61" t="s">
        <v>165</v>
      </c>
      <c r="D789" s="78" t="str">
        <f t="shared" si="11"/>
        <v>GA008</v>
      </c>
    </row>
    <row r="790" spans="2:4" x14ac:dyDescent="0.25">
      <c r="B790" s="61" t="s">
        <v>1685</v>
      </c>
      <c r="C790" s="61" t="s">
        <v>243</v>
      </c>
      <c r="D790" s="78" t="str">
        <f t="shared" si="11"/>
        <v>GA009</v>
      </c>
    </row>
    <row r="791" spans="2:4" x14ac:dyDescent="0.25">
      <c r="B791" s="61" t="s">
        <v>244</v>
      </c>
      <c r="C791" s="61" t="s">
        <v>131</v>
      </c>
      <c r="D791" s="78" t="str">
        <f t="shared" si="11"/>
        <v>HR001</v>
      </c>
    </row>
    <row r="792" spans="2:4" x14ac:dyDescent="0.25">
      <c r="B792" s="61" t="s">
        <v>245</v>
      </c>
      <c r="C792" s="61" t="s">
        <v>141</v>
      </c>
      <c r="D792" s="78" t="str">
        <f t="shared" si="11"/>
        <v>HR002</v>
      </c>
    </row>
    <row r="793" spans="2:4" x14ac:dyDescent="0.25">
      <c r="B793" s="61" t="s">
        <v>246</v>
      </c>
      <c r="C793" s="61" t="s">
        <v>147</v>
      </c>
      <c r="D793" s="78" t="str">
        <f t="shared" si="11"/>
        <v>HR003</v>
      </c>
    </row>
    <row r="794" spans="2:4" x14ac:dyDescent="0.25">
      <c r="B794" s="61" t="s">
        <v>247</v>
      </c>
      <c r="C794" s="61" t="s">
        <v>152</v>
      </c>
      <c r="D794" s="78" t="str">
        <f t="shared" si="11"/>
        <v>HR004</v>
      </c>
    </row>
    <row r="795" spans="2:4" x14ac:dyDescent="0.25">
      <c r="B795" s="61" t="s">
        <v>248</v>
      </c>
      <c r="C795" s="61" t="s">
        <v>157</v>
      </c>
      <c r="D795" s="78" t="str">
        <f t="shared" si="11"/>
        <v>HR005</v>
      </c>
    </row>
    <row r="796" spans="2:4" x14ac:dyDescent="0.25">
      <c r="B796" s="61" t="s">
        <v>249</v>
      </c>
      <c r="C796" s="61" t="s">
        <v>164</v>
      </c>
      <c r="D796" s="78" t="str">
        <f t="shared" si="11"/>
        <v>HR007</v>
      </c>
    </row>
    <row r="797" spans="2:4" x14ac:dyDescent="0.25">
      <c r="B797" s="61" t="s">
        <v>250</v>
      </c>
      <c r="C797" s="61" t="s">
        <v>191</v>
      </c>
      <c r="D797" s="78" t="str">
        <f t="shared" si="11"/>
        <v>HS001</v>
      </c>
    </row>
    <row r="798" spans="2:4" x14ac:dyDescent="0.25">
      <c r="B798" s="61" t="s">
        <v>252</v>
      </c>
      <c r="C798" s="61" t="s">
        <v>200</v>
      </c>
      <c r="D798" s="78" t="str">
        <f t="shared" si="11"/>
        <v>HS002</v>
      </c>
    </row>
    <row r="799" spans="2:4" x14ac:dyDescent="0.25">
      <c r="B799" s="61" t="s">
        <v>253</v>
      </c>
      <c r="C799" s="61" t="s">
        <v>176</v>
      </c>
      <c r="D799" s="78" t="str">
        <f t="shared" si="11"/>
        <v>IA001</v>
      </c>
    </row>
    <row r="800" spans="2:4" x14ac:dyDescent="0.25">
      <c r="B800" s="61" t="s">
        <v>254</v>
      </c>
      <c r="C800" s="61" t="s">
        <v>138</v>
      </c>
      <c r="D800" s="78" t="str">
        <f t="shared" si="11"/>
        <v>IT001</v>
      </c>
    </row>
    <row r="801" spans="2:4" x14ac:dyDescent="0.25">
      <c r="B801" s="61" t="s">
        <v>1671</v>
      </c>
      <c r="C801" s="61" t="s">
        <v>275</v>
      </c>
      <c r="D801" s="78" t="str">
        <f t="shared" si="11"/>
        <v>IT002</v>
      </c>
    </row>
    <row r="802" spans="2:4" x14ac:dyDescent="0.25">
      <c r="B802" s="61" t="s">
        <v>255</v>
      </c>
      <c r="C802" s="61" t="s">
        <v>145</v>
      </c>
      <c r="D802" s="78" t="str">
        <f t="shared" si="11"/>
        <v>IT003</v>
      </c>
    </row>
    <row r="803" spans="2:4" x14ac:dyDescent="0.25">
      <c r="B803" s="61" t="s">
        <v>1687</v>
      </c>
      <c r="C803" s="61" t="s">
        <v>1686</v>
      </c>
      <c r="D803" s="78" t="str">
        <f t="shared" si="11"/>
        <v>IT004</v>
      </c>
    </row>
    <row r="804" spans="2:4" x14ac:dyDescent="0.25">
      <c r="B804" s="61" t="s">
        <v>256</v>
      </c>
      <c r="C804" s="61" t="s">
        <v>168</v>
      </c>
      <c r="D804" s="78" t="str">
        <f t="shared" si="11"/>
        <v>MS001</v>
      </c>
    </row>
    <row r="805" spans="2:4" x14ac:dyDescent="0.25">
      <c r="B805" s="61" t="s">
        <v>257</v>
      </c>
      <c r="C805" s="61" t="s">
        <v>177</v>
      </c>
      <c r="D805" s="78" t="str">
        <f t="shared" si="11"/>
        <v>MS002</v>
      </c>
    </row>
    <row r="806" spans="2:4" x14ac:dyDescent="0.25">
      <c r="B806" s="61" t="s">
        <v>258</v>
      </c>
      <c r="C806" s="61" t="s">
        <v>150</v>
      </c>
      <c r="D806" s="78" t="str">
        <f t="shared" si="11"/>
        <v>MS005</v>
      </c>
    </row>
    <row r="807" spans="2:4" x14ac:dyDescent="0.25">
      <c r="B807" s="61" t="s">
        <v>259</v>
      </c>
      <c r="C807" s="61" t="s">
        <v>181</v>
      </c>
      <c r="D807" s="78" t="str">
        <f t="shared" si="11"/>
        <v>MS006</v>
      </c>
    </row>
    <row r="808" spans="2:4" x14ac:dyDescent="0.25">
      <c r="B808" s="61" t="s">
        <v>260</v>
      </c>
      <c r="C808" s="61" t="s">
        <v>185</v>
      </c>
      <c r="D808" s="78" t="str">
        <f t="shared" si="11"/>
        <v>MS007</v>
      </c>
    </row>
    <row r="809" spans="2:4" x14ac:dyDescent="0.25">
      <c r="B809" s="61" t="s">
        <v>261</v>
      </c>
      <c r="C809" s="61" t="s">
        <v>174</v>
      </c>
      <c r="D809" s="78" t="str">
        <f t="shared" si="11"/>
        <v>MS008</v>
      </c>
    </row>
    <row r="810" spans="2:4" x14ac:dyDescent="0.25">
      <c r="B810" s="61" t="s">
        <v>1673</v>
      </c>
      <c r="C810" s="61" t="s">
        <v>1672</v>
      </c>
      <c r="D810" s="78" t="str">
        <f t="shared" si="11"/>
        <v>MS010</v>
      </c>
    </row>
    <row r="811" spans="2:4" x14ac:dyDescent="0.25">
      <c r="B811" s="61" t="s">
        <v>262</v>
      </c>
      <c r="C811" s="61" t="s">
        <v>189</v>
      </c>
      <c r="D811" s="78" t="str">
        <f t="shared" si="11"/>
        <v>PR001</v>
      </c>
    </row>
    <row r="812" spans="2:4" x14ac:dyDescent="0.25">
      <c r="B812" s="61" t="s">
        <v>264</v>
      </c>
      <c r="C812" s="61" t="s">
        <v>192</v>
      </c>
      <c r="D812" s="78" t="str">
        <f t="shared" si="11"/>
        <v>PR002</v>
      </c>
    </row>
    <row r="813" spans="2:4" x14ac:dyDescent="0.25">
      <c r="B813" s="61" t="s">
        <v>1718</v>
      </c>
      <c r="C813" s="61" t="s">
        <v>1719</v>
      </c>
      <c r="D813" s="78" t="str">
        <f t="shared" si="11"/>
        <v>PR003</v>
      </c>
    </row>
    <row r="814" spans="2:4" x14ac:dyDescent="0.25">
      <c r="B814" s="61" t="s">
        <v>265</v>
      </c>
      <c r="C814" s="61" t="s">
        <v>137</v>
      </c>
      <c r="D814" s="78" t="str">
        <f t="shared" si="11"/>
        <v>SC001</v>
      </c>
    </row>
    <row r="815" spans="2:4" x14ac:dyDescent="0.25">
      <c r="B815" s="61" t="s">
        <v>1720</v>
      </c>
      <c r="C815" s="61" t="s">
        <v>175</v>
      </c>
      <c r="D815" s="78" t="str">
        <f t="shared" si="11"/>
        <v>SC002</v>
      </c>
    </row>
    <row r="816" spans="2:4" x14ac:dyDescent="0.25">
      <c r="B816" s="61" t="s">
        <v>1721</v>
      </c>
      <c r="C816" s="61" t="s">
        <v>161</v>
      </c>
      <c r="D816" s="78" t="str">
        <f t="shared" si="11"/>
        <v>SC004</v>
      </c>
    </row>
    <row r="817" spans="2:4" x14ac:dyDescent="0.25">
      <c r="B817" s="61" t="s">
        <v>1676</v>
      </c>
      <c r="C817" s="61" t="s">
        <v>170</v>
      </c>
      <c r="D817" s="78" t="str">
        <f t="shared" si="11"/>
        <v>SC005</v>
      </c>
    </row>
    <row r="818" spans="2:4" x14ac:dyDescent="0.25">
      <c r="B818" s="61" t="s">
        <v>266</v>
      </c>
      <c r="C818" s="61" t="s">
        <v>179</v>
      </c>
      <c r="D818" s="78" t="str">
        <f t="shared" si="11"/>
        <v>SC006</v>
      </c>
    </row>
    <row r="819" spans="2:4" x14ac:dyDescent="0.25">
      <c r="B819" s="61" t="s">
        <v>268</v>
      </c>
      <c r="C819" s="61" t="s">
        <v>183</v>
      </c>
      <c r="D819" s="78" t="str">
        <f t="shared" si="11"/>
        <v>SC007</v>
      </c>
    </row>
    <row r="820" spans="2:4" x14ac:dyDescent="0.25">
      <c r="B820" s="61" t="s">
        <v>1689</v>
      </c>
      <c r="C820" s="61" t="s">
        <v>1688</v>
      </c>
      <c r="D820" s="78" t="str">
        <f t="shared" si="11"/>
        <v>SC008</v>
      </c>
    </row>
    <row r="821" spans="2:4" x14ac:dyDescent="0.25">
      <c r="B821" s="61" t="s">
        <v>1691</v>
      </c>
      <c r="C821" s="61" t="s">
        <v>1690</v>
      </c>
      <c r="D821" s="78" t="str">
        <f t="shared" si="11"/>
        <v>SC009</v>
      </c>
    </row>
    <row r="822" spans="2:4" x14ac:dyDescent="0.25">
      <c r="B822" s="61" t="s">
        <v>270</v>
      </c>
      <c r="C822" s="61" t="s">
        <v>133</v>
      </c>
      <c r="D822" s="78" t="str">
        <f t="shared" si="11"/>
        <v>SM001</v>
      </c>
    </row>
    <row r="823" spans="2:4" x14ac:dyDescent="0.25">
      <c r="B823" s="61" t="s">
        <v>274</v>
      </c>
      <c r="C823" s="61" t="s">
        <v>143</v>
      </c>
      <c r="D823" s="78" t="str">
        <f t="shared" si="11"/>
        <v>SM003</v>
      </c>
    </row>
    <row r="824" spans="2:4" x14ac:dyDescent="0.25">
      <c r="B824" s="61" t="s">
        <v>1693</v>
      </c>
      <c r="C824" s="61" t="s">
        <v>1692</v>
      </c>
      <c r="D824" s="78" t="str">
        <f t="shared" si="11"/>
        <v>SM004</v>
      </c>
    </row>
    <row r="825" spans="2:4" x14ac:dyDescent="0.25">
      <c r="B825" s="75"/>
      <c r="C825" s="76"/>
      <c r="D825" s="50"/>
    </row>
    <row r="826" spans="2:4" x14ac:dyDescent="0.25">
      <c r="B826" s="75"/>
      <c r="C826" s="76"/>
      <c r="D826" s="50"/>
    </row>
    <row r="827" spans="2:4" x14ac:dyDescent="0.25">
      <c r="B827" s="75"/>
      <c r="C827" s="76"/>
      <c r="D827" s="50"/>
    </row>
    <row r="828" spans="2:4" x14ac:dyDescent="0.25">
      <c r="B828" s="75"/>
      <c r="C828" s="76"/>
      <c r="D828" s="50"/>
    </row>
    <row r="829" spans="2:4" x14ac:dyDescent="0.25">
      <c r="B829" s="75"/>
      <c r="C829" s="76"/>
      <c r="D829" s="50"/>
    </row>
    <row r="830" spans="2:4" x14ac:dyDescent="0.25">
      <c r="B830" s="75"/>
      <c r="C830" s="76"/>
      <c r="D830" s="50"/>
    </row>
    <row r="831" spans="2:4" x14ac:dyDescent="0.25">
      <c r="B831" s="75"/>
      <c r="C831" s="76"/>
      <c r="D831" s="50"/>
    </row>
    <row r="832" spans="2:4" x14ac:dyDescent="0.25">
      <c r="B832" s="75"/>
      <c r="C832" s="76"/>
      <c r="D832" s="50"/>
    </row>
    <row r="833" spans="2:6" x14ac:dyDescent="0.25">
      <c r="B833" s="75"/>
      <c r="C833" s="76"/>
      <c r="D833" s="50"/>
    </row>
    <row r="834" spans="2:6" x14ac:dyDescent="0.25">
      <c r="B834" s="75"/>
      <c r="C834" s="76"/>
      <c r="D834" s="50"/>
    </row>
    <row r="835" spans="2:6" x14ac:dyDescent="0.25">
      <c r="B835" s="16" t="s">
        <v>1717</v>
      </c>
      <c r="C835" s="16" t="s">
        <v>76</v>
      </c>
      <c r="D835" s="16" t="s">
        <v>1704</v>
      </c>
      <c r="F835" s="16"/>
    </row>
    <row r="836" spans="2:6" x14ac:dyDescent="0.25">
      <c r="B836" s="79" t="s">
        <v>293</v>
      </c>
      <c r="C836" s="79" t="s">
        <v>292</v>
      </c>
      <c r="D836" s="79" t="s">
        <v>1694</v>
      </c>
      <c r="F836" s="80" t="str">
        <f t="shared" ref="F836:F842" si="12">IF(MID(C836,6,2)="PP",_xlfn.CONCAT(D836,RIGHT(C836,2)),IF(MID(C836,6,2)="SU",RIGHT(C836,5),_xlfn.CONCAT(D836,"01",RIGHT(C836,1))))</f>
        <v>SMS01</v>
      </c>
    </row>
    <row r="837" spans="2:6" x14ac:dyDescent="0.25">
      <c r="B837" s="79" t="s">
        <v>295</v>
      </c>
      <c r="C837" s="79" t="s">
        <v>294</v>
      </c>
      <c r="D837" s="79" t="s">
        <v>1694</v>
      </c>
      <c r="F837" s="80" t="str">
        <f t="shared" si="12"/>
        <v>SMS02</v>
      </c>
    </row>
    <row r="838" spans="2:6" x14ac:dyDescent="0.25">
      <c r="B838" s="79" t="s">
        <v>297</v>
      </c>
      <c r="C838" s="79" t="s">
        <v>296</v>
      </c>
      <c r="D838" s="79" t="s">
        <v>1694</v>
      </c>
      <c r="F838" s="80" t="str">
        <f t="shared" si="12"/>
        <v>SMS03</v>
      </c>
    </row>
    <row r="839" spans="2:6" x14ac:dyDescent="0.25">
      <c r="B839" s="79" t="s">
        <v>299</v>
      </c>
      <c r="C839" s="79" t="s">
        <v>298</v>
      </c>
      <c r="D839" s="79" t="s">
        <v>1694</v>
      </c>
      <c r="F839" s="80" t="str">
        <f t="shared" si="12"/>
        <v>SMS04</v>
      </c>
    </row>
    <row r="840" spans="2:6" x14ac:dyDescent="0.25">
      <c r="B840" s="79" t="s">
        <v>301</v>
      </c>
      <c r="C840" s="79" t="s">
        <v>300</v>
      </c>
      <c r="D840" s="79" t="s">
        <v>1694</v>
      </c>
      <c r="F840" s="80" t="str">
        <f t="shared" si="12"/>
        <v>SMS05</v>
      </c>
    </row>
    <row r="841" spans="2:6" x14ac:dyDescent="0.25">
      <c r="B841" s="79" t="s">
        <v>303</v>
      </c>
      <c r="C841" s="79" t="s">
        <v>302</v>
      </c>
      <c r="D841" s="79" t="s">
        <v>1694</v>
      </c>
      <c r="F841" s="80" t="str">
        <f t="shared" si="12"/>
        <v>SMS06</v>
      </c>
    </row>
    <row r="842" spans="2:6" x14ac:dyDescent="0.25">
      <c r="B842" s="79" t="s">
        <v>305</v>
      </c>
      <c r="C842" s="79" t="s">
        <v>304</v>
      </c>
      <c r="D842" s="79" t="s">
        <v>1694</v>
      </c>
      <c r="F842" s="80" t="str">
        <f t="shared" si="12"/>
        <v>SMS07</v>
      </c>
    </row>
    <row r="843" spans="2:6" x14ac:dyDescent="0.25">
      <c r="B843" s="79" t="s">
        <v>1722</v>
      </c>
      <c r="C843" s="79" t="s">
        <v>306</v>
      </c>
      <c r="D843" s="79" t="s">
        <v>1694</v>
      </c>
      <c r="F843" s="80" t="str">
        <f t="shared" ref="F843:F867" si="13">IF(MID(C843,6,2)="PP",_xlfn.CONCAT(D843,RIGHT(C843,2)),IF(MID(C843,6,2)="SU",RIGHT(C843,5),_xlfn.CONCAT(D843,"1",RIGHT(C843,1))))</f>
        <v>SMS11</v>
      </c>
    </row>
    <row r="844" spans="2:6" x14ac:dyDescent="0.25">
      <c r="B844" s="79" t="s">
        <v>1723</v>
      </c>
      <c r="C844" s="79" t="s">
        <v>308</v>
      </c>
      <c r="D844" s="79" t="s">
        <v>1694</v>
      </c>
      <c r="F844" s="80" t="str">
        <f t="shared" si="13"/>
        <v>SMS12</v>
      </c>
    </row>
    <row r="845" spans="2:6" x14ac:dyDescent="0.25">
      <c r="B845" s="79" t="s">
        <v>1724</v>
      </c>
      <c r="C845" s="79" t="s">
        <v>310</v>
      </c>
      <c r="D845" s="79" t="s">
        <v>1694</v>
      </c>
      <c r="F845" s="80" t="str">
        <f t="shared" si="13"/>
        <v>SMS13</v>
      </c>
    </row>
    <row r="846" spans="2:6" x14ac:dyDescent="0.25">
      <c r="B846" s="79" t="s">
        <v>1725</v>
      </c>
      <c r="C846" s="79" t="s">
        <v>312</v>
      </c>
      <c r="D846" s="79" t="s">
        <v>1694</v>
      </c>
      <c r="F846" s="80" t="str">
        <f t="shared" si="13"/>
        <v>SMS14</v>
      </c>
    </row>
    <row r="847" spans="2:6" x14ac:dyDescent="0.25">
      <c r="B847" s="79" t="s">
        <v>1726</v>
      </c>
      <c r="C847" s="79" t="s">
        <v>314</v>
      </c>
      <c r="D847" s="79" t="s">
        <v>1694</v>
      </c>
      <c r="F847" s="80" t="str">
        <f t="shared" si="13"/>
        <v>SMS15</v>
      </c>
    </row>
    <row r="848" spans="2:6" x14ac:dyDescent="0.25">
      <c r="B848" s="79" t="s">
        <v>1727</v>
      </c>
      <c r="C848" s="79" t="s">
        <v>316</v>
      </c>
      <c r="D848" s="79" t="s">
        <v>1694</v>
      </c>
      <c r="F848" s="80" t="str">
        <f t="shared" si="13"/>
        <v>SMS16</v>
      </c>
    </row>
    <row r="849" spans="2:6" x14ac:dyDescent="0.25">
      <c r="B849" s="79" t="s">
        <v>1728</v>
      </c>
      <c r="C849" s="79" t="s">
        <v>318</v>
      </c>
      <c r="D849" s="79" t="s">
        <v>1694</v>
      </c>
      <c r="F849" s="80" t="str">
        <f t="shared" si="13"/>
        <v>SMS17</v>
      </c>
    </row>
    <row r="850" spans="2:6" x14ac:dyDescent="0.25">
      <c r="B850" s="79" t="s">
        <v>1729</v>
      </c>
      <c r="C850" s="79" t="s">
        <v>320</v>
      </c>
      <c r="D850" s="79" t="s">
        <v>1694</v>
      </c>
      <c r="F850" s="80" t="str">
        <f t="shared" si="13"/>
        <v>SMS18</v>
      </c>
    </row>
    <row r="851" spans="2:6" x14ac:dyDescent="0.25">
      <c r="B851" s="79" t="s">
        <v>1730</v>
      </c>
      <c r="C851" s="79" t="s">
        <v>276</v>
      </c>
      <c r="D851" s="79" t="s">
        <v>17</v>
      </c>
      <c r="F851" s="80" t="str">
        <f t="shared" si="13"/>
        <v>LSM01</v>
      </c>
    </row>
    <row r="852" spans="2:6" x14ac:dyDescent="0.25">
      <c r="B852" s="79" t="s">
        <v>1731</v>
      </c>
      <c r="C852" s="79" t="s">
        <v>278</v>
      </c>
      <c r="D852" s="79" t="s">
        <v>17</v>
      </c>
      <c r="F852" s="80" t="str">
        <f t="shared" si="13"/>
        <v>LSM09</v>
      </c>
    </row>
    <row r="853" spans="2:6" x14ac:dyDescent="0.25">
      <c r="B853" s="79" t="s">
        <v>1732</v>
      </c>
      <c r="C853" s="79" t="s">
        <v>282</v>
      </c>
      <c r="D853" s="79" t="s">
        <v>17</v>
      </c>
      <c r="F853" s="80" t="str">
        <f t="shared" si="13"/>
        <v>LSM11</v>
      </c>
    </row>
    <row r="854" spans="2:6" x14ac:dyDescent="0.25">
      <c r="B854" s="79" t="s">
        <v>1733</v>
      </c>
      <c r="C854" s="79" t="s">
        <v>284</v>
      </c>
      <c r="D854" s="79" t="s">
        <v>17</v>
      </c>
      <c r="F854" s="80" t="str">
        <f t="shared" si="13"/>
        <v>LSM12</v>
      </c>
    </row>
    <row r="855" spans="2:6" x14ac:dyDescent="0.25">
      <c r="B855" s="79" t="s">
        <v>1734</v>
      </c>
      <c r="C855" s="79" t="s">
        <v>286</v>
      </c>
      <c r="D855" s="79" t="s">
        <v>17</v>
      </c>
      <c r="F855" s="80" t="str">
        <f t="shared" si="13"/>
        <v>LSM13</v>
      </c>
    </row>
    <row r="856" spans="2:6" x14ac:dyDescent="0.25">
      <c r="B856" s="79" t="s">
        <v>1735</v>
      </c>
      <c r="C856" s="79" t="s">
        <v>288</v>
      </c>
      <c r="D856" s="79" t="s">
        <v>17</v>
      </c>
      <c r="F856" s="80" t="str">
        <f t="shared" si="13"/>
        <v>LSM14</v>
      </c>
    </row>
    <row r="857" spans="2:6" x14ac:dyDescent="0.25">
      <c r="B857" s="79" t="s">
        <v>1736</v>
      </c>
      <c r="C857" s="79" t="s">
        <v>290</v>
      </c>
      <c r="D857" s="79" t="s">
        <v>17</v>
      </c>
      <c r="F857" s="80" t="str">
        <f t="shared" si="13"/>
        <v>LSM16</v>
      </c>
    </row>
    <row r="858" spans="2:6" x14ac:dyDescent="0.25">
      <c r="B858" s="79" t="s">
        <v>1737</v>
      </c>
      <c r="C858" s="79" t="s">
        <v>338</v>
      </c>
      <c r="D858" s="79" t="s">
        <v>23</v>
      </c>
      <c r="F858" s="80" t="str">
        <f>IF(MID(C858,6,2)="PP",_xlfn.CONCAT(D858,RIGHT(C858,2)),IF(MID(C858,6,2)="SU",RIGHT(C858,5),_xlfn.CONCAT(D858,"2",RIGHT(C858,1))))</f>
        <v>SSC21</v>
      </c>
    </row>
    <row r="859" spans="2:6" x14ac:dyDescent="0.25">
      <c r="B859" s="79" t="s">
        <v>1738</v>
      </c>
      <c r="C859" s="79" t="s">
        <v>340</v>
      </c>
      <c r="D859" s="79" t="s">
        <v>23</v>
      </c>
      <c r="F859" s="80" t="str">
        <f t="shared" ref="F859:F865" si="14">IF(MID(C859,6,2)="PP",_xlfn.CONCAT(D859,RIGHT(C859,2)),IF(MID(C859,6,2)="SU",RIGHT(C859,5),_xlfn.CONCAT(D859,"2",RIGHT(C859,1))))</f>
        <v>SSC22</v>
      </c>
    </row>
    <row r="860" spans="2:6" x14ac:dyDescent="0.25">
      <c r="B860" s="79" t="s">
        <v>1739</v>
      </c>
      <c r="C860" s="79" t="s">
        <v>342</v>
      </c>
      <c r="D860" s="79" t="s">
        <v>23</v>
      </c>
      <c r="F860" s="80" t="str">
        <f t="shared" si="14"/>
        <v>SSC23</v>
      </c>
    </row>
    <row r="861" spans="2:6" x14ac:dyDescent="0.25">
      <c r="B861" s="79" t="s">
        <v>1740</v>
      </c>
      <c r="C861" s="79" t="s">
        <v>344</v>
      </c>
      <c r="D861" s="79" t="s">
        <v>23</v>
      </c>
      <c r="F861" s="80" t="str">
        <f t="shared" si="14"/>
        <v>SSC24</v>
      </c>
    </row>
    <row r="862" spans="2:6" x14ac:dyDescent="0.25">
      <c r="B862" s="79" t="s">
        <v>1741</v>
      </c>
      <c r="C862" s="79" t="s">
        <v>346</v>
      </c>
      <c r="D862" s="79" t="s">
        <v>23</v>
      </c>
      <c r="F862" s="80" t="str">
        <f t="shared" si="14"/>
        <v>SSC25</v>
      </c>
    </row>
    <row r="863" spans="2:6" x14ac:dyDescent="0.25">
      <c r="B863" s="79" t="s">
        <v>348</v>
      </c>
      <c r="C863" s="79" t="s">
        <v>347</v>
      </c>
      <c r="D863" s="79" t="s">
        <v>23</v>
      </c>
      <c r="F863" s="80" t="str">
        <f t="shared" si="14"/>
        <v>SSC26</v>
      </c>
    </row>
    <row r="864" spans="2:6" x14ac:dyDescent="0.25">
      <c r="B864" s="79" t="s">
        <v>1742</v>
      </c>
      <c r="C864" s="79" t="s">
        <v>349</v>
      </c>
      <c r="D864" s="79" t="s">
        <v>23</v>
      </c>
      <c r="F864" s="80" t="str">
        <f t="shared" si="14"/>
        <v>SSC27</v>
      </c>
    </row>
    <row r="865" spans="2:6" x14ac:dyDescent="0.25">
      <c r="B865" s="79" t="s">
        <v>1743</v>
      </c>
      <c r="C865" s="79" t="s">
        <v>350</v>
      </c>
      <c r="D865" s="79" t="s">
        <v>23</v>
      </c>
      <c r="F865" s="80" t="str">
        <f t="shared" si="14"/>
        <v>SSC28</v>
      </c>
    </row>
    <row r="866" spans="2:6" x14ac:dyDescent="0.25">
      <c r="B866" s="79" t="s">
        <v>352</v>
      </c>
      <c r="C866" s="79" t="s">
        <v>351</v>
      </c>
      <c r="D866" s="79" t="s">
        <v>23</v>
      </c>
      <c r="F866" s="80" t="str">
        <f t="shared" si="13"/>
        <v>SU001</v>
      </c>
    </row>
    <row r="867" spans="2:6" x14ac:dyDescent="0.25">
      <c r="B867" s="79" t="s">
        <v>1744</v>
      </c>
      <c r="C867" s="79" t="s">
        <v>353</v>
      </c>
      <c r="D867" s="79" t="s">
        <v>23</v>
      </c>
      <c r="F867" s="80" t="str">
        <f t="shared" si="13"/>
        <v>SU002</v>
      </c>
    </row>
    <row r="868" spans="2:6" x14ac:dyDescent="0.25">
      <c r="B868" s="79" t="s">
        <v>1745</v>
      </c>
      <c r="C868" s="79" t="s">
        <v>354</v>
      </c>
      <c r="D868" s="79" t="s">
        <v>23</v>
      </c>
      <c r="F868" s="80" t="str">
        <f t="shared" ref="F868:F875" si="15">IF(MID(C868,6,2)="PP",_xlfn.CONCAT(D868,RIGHT(C868,2)),IF(MID(C868,6,2)="SU",RIGHT(C868,5),_xlfn.CONCAT(D868,"2",RIGHT(C868,1))))</f>
        <v>SU003</v>
      </c>
    </row>
    <row r="869" spans="2:6" x14ac:dyDescent="0.25">
      <c r="B869" s="79" t="s">
        <v>1746</v>
      </c>
      <c r="C869" s="79" t="s">
        <v>355</v>
      </c>
      <c r="D869" s="79" t="s">
        <v>23</v>
      </c>
      <c r="F869" s="80" t="str">
        <f t="shared" si="15"/>
        <v>SU004</v>
      </c>
    </row>
    <row r="870" spans="2:6" x14ac:dyDescent="0.25">
      <c r="B870" s="79" t="s">
        <v>1747</v>
      </c>
      <c r="C870" s="79" t="s">
        <v>356</v>
      </c>
      <c r="D870" s="79" t="s">
        <v>23</v>
      </c>
      <c r="F870" s="80" t="str">
        <f t="shared" si="15"/>
        <v>SU005</v>
      </c>
    </row>
    <row r="871" spans="2:6" x14ac:dyDescent="0.25">
      <c r="B871" s="79" t="s">
        <v>1748</v>
      </c>
      <c r="C871" s="79" t="s">
        <v>357</v>
      </c>
      <c r="D871" s="79" t="s">
        <v>23</v>
      </c>
      <c r="F871" s="80" t="str">
        <f t="shared" si="15"/>
        <v>SU006</v>
      </c>
    </row>
    <row r="872" spans="2:6" x14ac:dyDescent="0.25">
      <c r="B872" s="79" t="s">
        <v>1749</v>
      </c>
      <c r="C872" s="79" t="s">
        <v>358</v>
      </c>
      <c r="D872" s="79" t="s">
        <v>23</v>
      </c>
      <c r="F872" s="80" t="str">
        <f t="shared" si="15"/>
        <v>SU007</v>
      </c>
    </row>
    <row r="873" spans="2:6" x14ac:dyDescent="0.25">
      <c r="B873" s="79" t="s">
        <v>1750</v>
      </c>
      <c r="C873" s="79" t="s">
        <v>359</v>
      </c>
      <c r="D873" s="79" t="s">
        <v>23</v>
      </c>
      <c r="F873" s="80" t="str">
        <f t="shared" si="15"/>
        <v>SU008</v>
      </c>
    </row>
    <row r="874" spans="2:6" x14ac:dyDescent="0.25">
      <c r="B874" s="79" t="s">
        <v>1751</v>
      </c>
      <c r="C874" s="79" t="s">
        <v>360</v>
      </c>
      <c r="D874" s="79" t="s">
        <v>23</v>
      </c>
      <c r="F874" s="80" t="str">
        <f t="shared" si="15"/>
        <v>SU009</v>
      </c>
    </row>
    <row r="875" spans="2:6" x14ac:dyDescent="0.25">
      <c r="B875" s="79" t="s">
        <v>1752</v>
      </c>
      <c r="C875" s="79" t="s">
        <v>361</v>
      </c>
      <c r="D875" s="79" t="s">
        <v>23</v>
      </c>
      <c r="F875" s="80" t="str">
        <f t="shared" si="15"/>
        <v>SU010</v>
      </c>
    </row>
    <row r="876" spans="2:6" x14ac:dyDescent="0.25">
      <c r="B876" s="79" t="s">
        <v>1753</v>
      </c>
      <c r="C876" s="79" t="s">
        <v>362</v>
      </c>
      <c r="D876" s="79" t="s">
        <v>23</v>
      </c>
      <c r="F876" s="80" t="str">
        <f t="shared" ref="F876:F885" si="16">_xlfn.CONCAT(D876,RIGHT(C876,2))</f>
        <v>SSC11</v>
      </c>
    </row>
    <row r="877" spans="2:6" x14ac:dyDescent="0.25">
      <c r="B877" s="79" t="s">
        <v>1754</v>
      </c>
      <c r="C877" s="79" t="s">
        <v>363</v>
      </c>
      <c r="D877" s="79" t="s">
        <v>23</v>
      </c>
      <c r="F877" s="80" t="str">
        <f t="shared" si="16"/>
        <v>SSC12</v>
      </c>
    </row>
    <row r="878" spans="2:6" x14ac:dyDescent="0.25">
      <c r="B878" s="79" t="s">
        <v>1755</v>
      </c>
      <c r="C878" s="79" t="s">
        <v>364</v>
      </c>
      <c r="D878" s="79" t="s">
        <v>23</v>
      </c>
      <c r="F878" s="80" t="str">
        <f t="shared" si="16"/>
        <v>SSC13</v>
      </c>
    </row>
    <row r="879" spans="2:6" x14ac:dyDescent="0.25">
      <c r="B879" s="79" t="s">
        <v>1756</v>
      </c>
      <c r="C879" s="79" t="s">
        <v>365</v>
      </c>
      <c r="D879" s="79" t="s">
        <v>23</v>
      </c>
      <c r="F879" s="80" t="str">
        <f t="shared" si="16"/>
        <v>SSC14</v>
      </c>
    </row>
    <row r="880" spans="2:6" x14ac:dyDescent="0.25">
      <c r="B880" s="79" t="s">
        <v>1757</v>
      </c>
      <c r="C880" s="79" t="s">
        <v>366</v>
      </c>
      <c r="D880" s="79" t="s">
        <v>23</v>
      </c>
      <c r="F880" s="80" t="str">
        <f t="shared" si="16"/>
        <v>SSC15</v>
      </c>
    </row>
    <row r="881" spans="2:6" x14ac:dyDescent="0.25">
      <c r="B881" s="79" t="s">
        <v>1758</v>
      </c>
      <c r="C881" s="79" t="s">
        <v>367</v>
      </c>
      <c r="D881" s="79" t="s">
        <v>23</v>
      </c>
      <c r="F881" s="80" t="str">
        <f t="shared" si="16"/>
        <v>SSC16</v>
      </c>
    </row>
    <row r="882" spans="2:6" x14ac:dyDescent="0.25">
      <c r="B882" s="79" t="s">
        <v>1759</v>
      </c>
      <c r="C882" s="79" t="s">
        <v>368</v>
      </c>
      <c r="D882" s="79" t="s">
        <v>23</v>
      </c>
      <c r="F882" s="80" t="str">
        <f t="shared" si="16"/>
        <v>SSC17</v>
      </c>
    </row>
    <row r="883" spans="2:6" x14ac:dyDescent="0.25">
      <c r="B883" s="79" t="s">
        <v>1760</v>
      </c>
      <c r="C883" s="79" t="s">
        <v>369</v>
      </c>
      <c r="D883" s="79" t="s">
        <v>23</v>
      </c>
      <c r="F883" s="80" t="str">
        <f t="shared" si="16"/>
        <v>SSC18</v>
      </c>
    </row>
    <row r="884" spans="2:6" x14ac:dyDescent="0.25">
      <c r="B884" s="79" t="s">
        <v>371</v>
      </c>
      <c r="C884" s="79" t="s">
        <v>370</v>
      </c>
      <c r="D884" s="79" t="s">
        <v>23</v>
      </c>
      <c r="F884" s="80" t="str">
        <f t="shared" si="16"/>
        <v>SSC19</v>
      </c>
    </row>
    <row r="885" spans="2:6" x14ac:dyDescent="0.25">
      <c r="B885" s="79" t="s">
        <v>1761</v>
      </c>
      <c r="C885" s="79" t="s">
        <v>372</v>
      </c>
      <c r="D885" s="79" t="s">
        <v>23</v>
      </c>
      <c r="F885" s="80" t="str">
        <f t="shared" si="16"/>
        <v>SSC20</v>
      </c>
    </row>
    <row r="886" spans="2:6" x14ac:dyDescent="0.25">
      <c r="B886" s="79" t="s">
        <v>374</v>
      </c>
      <c r="C886" s="79" t="s">
        <v>373</v>
      </c>
      <c r="D886" s="79" t="s">
        <v>1762</v>
      </c>
      <c r="F886" s="80" t="str">
        <f>IF(MID(C886,6,2)="PP",_xlfn.CONCAT(D886,RIGHT(C886,2)),IF(MID(C886,6,2)="SU",RIGHT(C886,5),_xlfn.CONCAT(D886,"1",RIGHT(C886,1))))</f>
        <v>SU006</v>
      </c>
    </row>
    <row r="887" spans="2:6" x14ac:dyDescent="0.25">
      <c r="B887" s="79" t="s">
        <v>376</v>
      </c>
      <c r="C887" s="79" t="s">
        <v>375</v>
      </c>
      <c r="D887" s="79" t="s">
        <v>1763</v>
      </c>
      <c r="F887" s="80" t="str">
        <f t="shared" ref="F887:F897" si="17">IF(MID(C887,6,2)="PP",_xlfn.CONCAT(D887,RIGHT(C887,2)),IF(MID(C887,6,2)="SU",RIGHT(C887,5),_xlfn.CONCAT(D887,"1",RIGHT(C887,1))))</f>
        <v>SU007</v>
      </c>
    </row>
    <row r="888" spans="2:6" x14ac:dyDescent="0.25">
      <c r="B888" s="79" t="s">
        <v>378</v>
      </c>
      <c r="C888" s="79" t="s">
        <v>377</v>
      </c>
      <c r="D888" s="79" t="s">
        <v>20</v>
      </c>
      <c r="F888" s="80" t="str">
        <f t="shared" si="17"/>
        <v>SU009</v>
      </c>
    </row>
    <row r="889" spans="2:6" x14ac:dyDescent="0.25">
      <c r="B889" s="79" t="s">
        <v>380</v>
      </c>
      <c r="C889" s="79" t="s">
        <v>379</v>
      </c>
      <c r="D889" s="79" t="s">
        <v>1705</v>
      </c>
      <c r="F889" s="80" t="str">
        <f t="shared" si="17"/>
        <v>SU017</v>
      </c>
    </row>
    <row r="890" spans="2:6" x14ac:dyDescent="0.25">
      <c r="B890" t="s">
        <v>323</v>
      </c>
      <c r="C890" t="s">
        <v>322</v>
      </c>
      <c r="D890" s="79" t="s">
        <v>16</v>
      </c>
      <c r="F890" s="80" t="str">
        <f t="shared" si="17"/>
        <v>BP01</v>
      </c>
    </row>
    <row r="891" spans="2:6" x14ac:dyDescent="0.25">
      <c r="B891" t="s">
        <v>326</v>
      </c>
      <c r="C891" t="s">
        <v>325</v>
      </c>
      <c r="D891" s="79" t="s">
        <v>16</v>
      </c>
      <c r="F891" s="80" t="str">
        <f t="shared" si="17"/>
        <v>BP09</v>
      </c>
    </row>
    <row r="892" spans="2:6" x14ac:dyDescent="0.25">
      <c r="B892" t="s">
        <v>4403</v>
      </c>
      <c r="C892" t="s">
        <v>327</v>
      </c>
      <c r="D892" s="79" t="s">
        <v>16</v>
      </c>
      <c r="F892" s="80" t="str">
        <f t="shared" si="17"/>
        <v>BP10</v>
      </c>
    </row>
    <row r="893" spans="2:6" x14ac:dyDescent="0.25">
      <c r="B893" t="s">
        <v>1764</v>
      </c>
      <c r="C893" t="s">
        <v>328</v>
      </c>
      <c r="D893" s="79" t="s">
        <v>16</v>
      </c>
      <c r="F893" s="80" t="str">
        <f t="shared" si="17"/>
        <v>BP11</v>
      </c>
    </row>
    <row r="894" spans="2:6" x14ac:dyDescent="0.25">
      <c r="B894" t="s">
        <v>1765</v>
      </c>
      <c r="C894" t="s">
        <v>329</v>
      </c>
      <c r="D894" s="79" t="s">
        <v>16</v>
      </c>
      <c r="F894" s="80" t="str">
        <f t="shared" si="17"/>
        <v>BP12</v>
      </c>
    </row>
    <row r="895" spans="2:6" x14ac:dyDescent="0.25">
      <c r="B895" t="s">
        <v>1766</v>
      </c>
      <c r="C895" t="s">
        <v>330</v>
      </c>
      <c r="D895" s="79" t="s">
        <v>16</v>
      </c>
      <c r="F895" s="80" t="str">
        <f t="shared" si="17"/>
        <v>BP13</v>
      </c>
    </row>
    <row r="896" spans="2:6" x14ac:dyDescent="0.25">
      <c r="B896" t="s">
        <v>1767</v>
      </c>
      <c r="C896" t="s">
        <v>332</v>
      </c>
      <c r="D896" s="79" t="s">
        <v>16</v>
      </c>
      <c r="F896" s="80" t="str">
        <f t="shared" si="17"/>
        <v>BP14</v>
      </c>
    </row>
    <row r="897" spans="1:6" x14ac:dyDescent="0.25">
      <c r="B897" t="s">
        <v>335</v>
      </c>
      <c r="C897" t="s">
        <v>334</v>
      </c>
      <c r="D897" s="79" t="s">
        <v>16</v>
      </c>
      <c r="F897" s="80" t="str">
        <f t="shared" si="17"/>
        <v>BP16</v>
      </c>
    </row>
    <row r="898" spans="1:6" x14ac:dyDescent="0.25">
      <c r="B898" s="75"/>
      <c r="C898" s="76"/>
      <c r="D898" s="50"/>
    </row>
    <row r="899" spans="1:6" x14ac:dyDescent="0.25">
      <c r="A899" s="81"/>
      <c r="B899" s="81"/>
      <c r="C899" s="81"/>
      <c r="D899" s="81"/>
    </row>
    <row r="900" spans="1:6" s="37" customFormat="1" ht="29.1" customHeight="1" x14ac:dyDescent="0.25">
      <c r="A900" s="38"/>
      <c r="B900" s="3" t="s">
        <v>1523</v>
      </c>
    </row>
    <row r="902" spans="1:6" x14ac:dyDescent="0.25">
      <c r="B902" s="39" t="s">
        <v>29</v>
      </c>
      <c r="C902" s="39" t="s">
        <v>1524</v>
      </c>
    </row>
    <row r="903" spans="1:6" x14ac:dyDescent="0.25">
      <c r="B903" s="35" t="s">
        <v>92</v>
      </c>
      <c r="C903" s="35" t="s">
        <v>1525</v>
      </c>
    </row>
    <row r="904" spans="1:6" x14ac:dyDescent="0.25">
      <c r="B904" s="35" t="s">
        <v>88</v>
      </c>
      <c r="C904" s="35" t="s">
        <v>1526</v>
      </c>
    </row>
    <row r="905" spans="1:6" x14ac:dyDescent="0.25">
      <c r="B905" s="35" t="s">
        <v>95</v>
      </c>
      <c r="C905" s="35" t="s">
        <v>1527</v>
      </c>
    </row>
    <row r="907" spans="1:6" s="37" customFormat="1" ht="29.1" customHeight="1" x14ac:dyDescent="0.25">
      <c r="A907" s="38"/>
      <c r="B907" s="3" t="s">
        <v>1528</v>
      </c>
      <c r="D907" s="38" t="s">
        <v>1529</v>
      </c>
    </row>
    <row r="909" spans="1:6" x14ac:dyDescent="0.25">
      <c r="B909" t="s">
        <v>90</v>
      </c>
      <c r="D909" t="s">
        <v>90</v>
      </c>
    </row>
    <row r="910" spans="1:6" x14ac:dyDescent="0.25">
      <c r="B910" t="s">
        <v>1530</v>
      </c>
      <c r="D910" t="s">
        <v>1531</v>
      </c>
    </row>
    <row r="911" spans="1:6" x14ac:dyDescent="0.25">
      <c r="B911" t="s">
        <v>1531</v>
      </c>
      <c r="D911" t="s">
        <v>1532</v>
      </c>
    </row>
    <row r="912" spans="1:6" x14ac:dyDescent="0.25">
      <c r="B912" t="s">
        <v>1532</v>
      </c>
    </row>
    <row r="914" spans="2:2" s="1" customFormat="1" x14ac:dyDescent="0.25">
      <c r="B914" s="45" t="s">
        <v>1533</v>
      </c>
    </row>
    <row r="915" spans="2:2" x14ac:dyDescent="0.25">
      <c r="B915" t="s">
        <v>89</v>
      </c>
    </row>
    <row r="916" spans="2:2" x14ac:dyDescent="0.25">
      <c r="B916" t="s">
        <v>1534</v>
      </c>
    </row>
  </sheetData>
  <conditionalFormatting sqref="B464:B682">
    <cfRule type="duplicateValues" dxfId="18" priority="12"/>
  </conditionalFormatting>
  <conditionalFormatting sqref="C772:C824">
    <cfRule type="duplicateValues" dxfId="17" priority="6"/>
  </conditionalFormatting>
  <conditionalFormatting sqref="D772:D824">
    <cfRule type="duplicateValues" dxfId="16" priority="15"/>
  </conditionalFormatting>
  <conditionalFormatting sqref="C836:C889">
    <cfRule type="duplicateValues" dxfId="15" priority="5"/>
  </conditionalFormatting>
  <conditionalFormatting sqref="F858:F865">
    <cfRule type="duplicateValues" dxfId="14" priority="3"/>
  </conditionalFormatting>
  <conditionalFormatting sqref="F858:F865">
    <cfRule type="duplicateValues" dxfId="13" priority="4"/>
  </conditionalFormatting>
  <conditionalFormatting sqref="F886:F897">
    <cfRule type="duplicateValues" dxfId="12" priority="1"/>
  </conditionalFormatting>
  <conditionalFormatting sqref="F886:F897">
    <cfRule type="duplicateValues" dxfId="11" priority="2"/>
  </conditionalFormatting>
  <conditionalFormatting sqref="F836:F857 F866:F885">
    <cfRule type="duplicateValues" dxfId="10" priority="16"/>
  </conditionalFormatting>
  <conditionalFormatting sqref="F843:F857 F866:F885">
    <cfRule type="duplicateValues" dxfId="9" priority="18"/>
  </conditionalFormatting>
  <pageMargins left="0.7" right="0.7" top="0.75" bottom="0.75" header="0.3" footer="0.3"/>
  <pageSetup orientation="portrait" r:id="rId1"/>
  <drawing r:id="rId2"/>
  <tableParts count="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BC194-AB64-4D13-94B8-6BCE44F3FF45}">
  <dimension ref="B2:P374"/>
  <sheetViews>
    <sheetView zoomScale="70" zoomScaleNormal="70" workbookViewId="0"/>
  </sheetViews>
  <sheetFormatPr defaultColWidth="9.140625" defaultRowHeight="15" outlineLevelRow="1" x14ac:dyDescent="0.25"/>
  <cols>
    <col min="1" max="1" width="4.140625" style="183" customWidth="1"/>
    <col min="2" max="2" width="26.5703125" style="183" bestFit="1" customWidth="1"/>
    <col min="3" max="3" width="30.85546875" style="183" bestFit="1" customWidth="1"/>
    <col min="4" max="4" width="39.5703125" style="183" customWidth="1"/>
    <col min="5" max="5" width="24.42578125" style="183" bestFit="1" customWidth="1"/>
    <col min="6" max="6" width="30.28515625" style="183" bestFit="1" customWidth="1"/>
    <col min="7" max="7" width="3.42578125" style="183" customWidth="1"/>
    <col min="8" max="8" width="20.42578125" style="184" customWidth="1"/>
    <col min="9" max="9" width="27.5703125" style="184" customWidth="1"/>
    <col min="10" max="10" width="32.85546875" style="183" bestFit="1" customWidth="1"/>
    <col min="11" max="11" width="9.140625" style="183"/>
    <col min="12" max="12" width="16.5703125" style="183" customWidth="1"/>
    <col min="13" max="14" width="9.140625" style="183"/>
    <col min="15" max="15" width="20.42578125" style="183" customWidth="1"/>
    <col min="16" max="16" width="16.85546875" style="183" customWidth="1"/>
    <col min="17" max="17" width="12.42578125" style="183" customWidth="1"/>
    <col min="18" max="18" width="17.28515625" style="183" customWidth="1"/>
    <col min="19" max="19" width="16.85546875" style="183" customWidth="1"/>
    <col min="20" max="16384" width="9.140625" style="183"/>
  </cols>
  <sheetData>
    <row r="2" spans="2:9" s="180" customFormat="1" x14ac:dyDescent="0.25">
      <c r="B2" s="179" t="s">
        <v>11</v>
      </c>
      <c r="H2" s="181"/>
      <c r="I2" s="181"/>
    </row>
    <row r="4" spans="2:9" outlineLevel="1" x14ac:dyDescent="0.25">
      <c r="B4" s="182" t="s">
        <v>11</v>
      </c>
      <c r="C4" s="182" t="s">
        <v>96</v>
      </c>
    </row>
    <row r="5" spans="2:9" outlineLevel="1" x14ac:dyDescent="0.25">
      <c r="B5" s="185" t="s">
        <v>4369</v>
      </c>
      <c r="C5" s="185" t="s">
        <v>15</v>
      </c>
    </row>
    <row r="6" spans="2:9" outlineLevel="1" x14ac:dyDescent="0.25">
      <c r="B6" s="185" t="s">
        <v>4370</v>
      </c>
      <c r="C6" s="185" t="s">
        <v>19</v>
      </c>
    </row>
    <row r="7" spans="2:9" outlineLevel="1" x14ac:dyDescent="0.25">
      <c r="B7" s="185" t="s">
        <v>4629</v>
      </c>
      <c r="C7" s="185" t="s">
        <v>1665</v>
      </c>
    </row>
    <row r="8" spans="2:9" outlineLevel="1" x14ac:dyDescent="0.25">
      <c r="B8" s="185" t="s">
        <v>188</v>
      </c>
      <c r="C8" s="185" t="s">
        <v>188</v>
      </c>
    </row>
    <row r="9" spans="2:9" outlineLevel="1" x14ac:dyDescent="0.25">
      <c r="B9" s="185" t="s">
        <v>106</v>
      </c>
      <c r="C9" s="185" t="s">
        <v>106</v>
      </c>
    </row>
    <row r="10" spans="2:9" outlineLevel="1" x14ac:dyDescent="0.25">
      <c r="B10" s="185" t="s">
        <v>1666</v>
      </c>
      <c r="C10" s="185" t="s">
        <v>1666</v>
      </c>
    </row>
    <row r="11" spans="2:9" outlineLevel="1" x14ac:dyDescent="0.25">
      <c r="B11" s="185" t="s">
        <v>1667</v>
      </c>
      <c r="C11" s="185" t="s">
        <v>1667</v>
      </c>
    </row>
    <row r="12" spans="2:9" outlineLevel="1" x14ac:dyDescent="0.25">
      <c r="B12" s="185" t="s">
        <v>5148</v>
      </c>
      <c r="C12" s="185" t="s">
        <v>5148</v>
      </c>
    </row>
    <row r="13" spans="2:9" outlineLevel="1" x14ac:dyDescent="0.25">
      <c r="B13" s="185" t="s">
        <v>102</v>
      </c>
      <c r="C13" s="185" t="s">
        <v>91</v>
      </c>
    </row>
    <row r="14" spans="2:9" outlineLevel="1" x14ac:dyDescent="0.25">
      <c r="B14" s="185" t="s">
        <v>120</v>
      </c>
      <c r="C14" s="185" t="s">
        <v>227</v>
      </c>
    </row>
    <row r="15" spans="2:9" outlineLevel="1" x14ac:dyDescent="0.25">
      <c r="B15" s="185" t="s">
        <v>101</v>
      </c>
      <c r="C15" s="185" t="s">
        <v>121</v>
      </c>
    </row>
    <row r="16" spans="2:9" outlineLevel="1" x14ac:dyDescent="0.25">
      <c r="B16"/>
    </row>
    <row r="17" spans="2:9" s="180" customFormat="1" x14ac:dyDescent="0.25">
      <c r="B17" s="179" t="s">
        <v>212</v>
      </c>
      <c r="H17" s="181"/>
      <c r="I17" s="181"/>
    </row>
    <row r="18" spans="2:9" x14ac:dyDescent="0.25">
      <c r="B18"/>
    </row>
    <row r="19" spans="2:9" outlineLevel="1" x14ac:dyDescent="0.25">
      <c r="B19" s="111" t="s">
        <v>4626</v>
      </c>
      <c r="C19" s="111" t="s">
        <v>212</v>
      </c>
    </row>
    <row r="20" spans="2:9" outlineLevel="1" x14ac:dyDescent="0.25">
      <c r="B20" s="112" t="s">
        <v>4369</v>
      </c>
      <c r="C20" s="112" t="s">
        <v>16</v>
      </c>
    </row>
    <row r="21" spans="2:9" outlineLevel="1" x14ac:dyDescent="0.25">
      <c r="B21" s="112" t="s">
        <v>4369</v>
      </c>
      <c r="C21" s="112" t="s">
        <v>17</v>
      </c>
    </row>
    <row r="22" spans="2:9" outlineLevel="1" x14ac:dyDescent="0.25">
      <c r="B22" s="112" t="s">
        <v>4369</v>
      </c>
      <c r="C22" s="112" t="s">
        <v>18</v>
      </c>
    </row>
    <row r="23" spans="2:9" outlineLevel="1" x14ac:dyDescent="0.25">
      <c r="B23" s="112" t="s">
        <v>4370</v>
      </c>
      <c r="C23" s="112" t="s">
        <v>4627</v>
      </c>
    </row>
    <row r="24" spans="2:9" outlineLevel="1" x14ac:dyDescent="0.25">
      <c r="B24" s="112" t="s">
        <v>4370</v>
      </c>
      <c r="C24" s="112" t="s">
        <v>4628</v>
      </c>
    </row>
    <row r="25" spans="2:9" outlineLevel="1" x14ac:dyDescent="0.25">
      <c r="B25" s="112" t="s">
        <v>4370</v>
      </c>
      <c r="C25" s="112" t="s">
        <v>21</v>
      </c>
    </row>
    <row r="26" spans="2:9" outlineLevel="1" x14ac:dyDescent="0.25">
      <c r="B26" s="112" t="s">
        <v>4370</v>
      </c>
      <c r="C26" s="112" t="s">
        <v>22</v>
      </c>
    </row>
    <row r="27" spans="2:9" outlineLevel="1" x14ac:dyDescent="0.25">
      <c r="B27" s="112" t="s">
        <v>4370</v>
      </c>
      <c r="C27" s="112" t="s">
        <v>23</v>
      </c>
    </row>
    <row r="28" spans="2:9" outlineLevel="1" x14ac:dyDescent="0.25">
      <c r="B28" s="107" t="s">
        <v>4629</v>
      </c>
      <c r="C28" s="107" t="s">
        <v>97</v>
      </c>
    </row>
    <row r="29" spans="2:9" outlineLevel="1" x14ac:dyDescent="0.25">
      <c r="B29" s="107" t="s">
        <v>4629</v>
      </c>
      <c r="C29" s="107" t="s">
        <v>98</v>
      </c>
    </row>
    <row r="30" spans="2:9" outlineLevel="1" x14ac:dyDescent="0.25">
      <c r="B30" s="107" t="s">
        <v>188</v>
      </c>
      <c r="C30" s="107" t="s">
        <v>122</v>
      </c>
    </row>
    <row r="31" spans="2:9" outlineLevel="1" x14ac:dyDescent="0.25">
      <c r="B31" s="107" t="str">
        <f>B30</f>
        <v>HSE</v>
      </c>
      <c r="C31" s="107" t="s">
        <v>114</v>
      </c>
    </row>
    <row r="32" spans="2:9" outlineLevel="1" x14ac:dyDescent="0.25">
      <c r="B32" s="107" t="s">
        <v>106</v>
      </c>
      <c r="C32" s="107" t="s">
        <v>99</v>
      </c>
    </row>
    <row r="33" spans="2:3" outlineLevel="1" x14ac:dyDescent="0.25">
      <c r="B33" s="107" t="s">
        <v>106</v>
      </c>
      <c r="C33" s="107" t="s">
        <v>105</v>
      </c>
    </row>
    <row r="34" spans="2:3" outlineLevel="1" x14ac:dyDescent="0.25">
      <c r="B34" s="107" t="s">
        <v>1666</v>
      </c>
      <c r="C34" s="107" t="s">
        <v>103</v>
      </c>
    </row>
    <row r="35" spans="2:3" outlineLevel="1" x14ac:dyDescent="0.25">
      <c r="B35" s="107" t="s">
        <v>1666</v>
      </c>
      <c r="C35" s="107" t="s">
        <v>111</v>
      </c>
    </row>
    <row r="36" spans="2:3" outlineLevel="1" x14ac:dyDescent="0.25">
      <c r="B36" s="107" t="s">
        <v>1666</v>
      </c>
      <c r="C36" s="107" t="s">
        <v>107</v>
      </c>
    </row>
    <row r="37" spans="2:3" outlineLevel="1" x14ac:dyDescent="0.25">
      <c r="B37" s="107" t="s">
        <v>1666</v>
      </c>
      <c r="C37" s="107" t="s">
        <v>110</v>
      </c>
    </row>
    <row r="38" spans="2:3" outlineLevel="1" x14ac:dyDescent="0.25">
      <c r="B38" s="107" t="s">
        <v>1666</v>
      </c>
      <c r="C38" s="107" t="s">
        <v>1669</v>
      </c>
    </row>
    <row r="39" spans="2:3" outlineLevel="1" x14ac:dyDescent="0.25">
      <c r="B39" s="107" t="s">
        <v>1666</v>
      </c>
      <c r="C39" s="107" t="s">
        <v>5743</v>
      </c>
    </row>
    <row r="40" spans="2:3" outlineLevel="1" x14ac:dyDescent="0.25">
      <c r="B40" s="107" t="s">
        <v>1667</v>
      </c>
      <c r="C40" s="107" t="s">
        <v>4373</v>
      </c>
    </row>
    <row r="41" spans="2:3" outlineLevel="1" x14ac:dyDescent="0.25">
      <c r="B41" s="107" t="s">
        <v>1667</v>
      </c>
      <c r="C41" s="107" t="s">
        <v>5146</v>
      </c>
    </row>
    <row r="42" spans="2:3" outlineLevel="1" x14ac:dyDescent="0.25">
      <c r="B42" s="107" t="s">
        <v>1667</v>
      </c>
      <c r="C42" s="107" t="s">
        <v>5147</v>
      </c>
    </row>
    <row r="43" spans="2:3" outlineLevel="1" x14ac:dyDescent="0.25">
      <c r="B43" s="107" t="s">
        <v>5148</v>
      </c>
      <c r="C43" s="107" t="s">
        <v>4829</v>
      </c>
    </row>
    <row r="44" spans="2:3" outlineLevel="1" x14ac:dyDescent="0.25">
      <c r="B44" s="107" t="s">
        <v>5148</v>
      </c>
      <c r="C44" s="107" t="s">
        <v>207</v>
      </c>
    </row>
    <row r="45" spans="2:3" outlineLevel="1" x14ac:dyDescent="0.25">
      <c r="B45" s="107" t="s">
        <v>102</v>
      </c>
      <c r="C45" s="107" t="s">
        <v>5744</v>
      </c>
    </row>
    <row r="46" spans="2:3" outlineLevel="1" x14ac:dyDescent="0.25">
      <c r="B46" s="107" t="s">
        <v>102</v>
      </c>
      <c r="C46" s="107" t="s">
        <v>4630</v>
      </c>
    </row>
    <row r="47" spans="2:3" outlineLevel="1" x14ac:dyDescent="0.25">
      <c r="B47" s="107" t="s">
        <v>102</v>
      </c>
      <c r="C47" s="107" t="s">
        <v>5745</v>
      </c>
    </row>
    <row r="48" spans="2:3" outlineLevel="1" x14ac:dyDescent="0.25">
      <c r="B48" s="107" t="s">
        <v>120</v>
      </c>
      <c r="C48" s="107" t="s">
        <v>5114</v>
      </c>
    </row>
    <row r="49" spans="2:16" outlineLevel="1" x14ac:dyDescent="0.25">
      <c r="B49" s="107" t="s">
        <v>120</v>
      </c>
      <c r="C49" s="107" t="s">
        <v>112</v>
      </c>
    </row>
    <row r="50" spans="2:16" outlineLevel="1" x14ac:dyDescent="0.25">
      <c r="B50" s="107" t="s">
        <v>120</v>
      </c>
      <c r="C50" s="107" t="s">
        <v>117</v>
      </c>
    </row>
    <row r="51" spans="2:16" outlineLevel="1" x14ac:dyDescent="0.25">
      <c r="B51" s="107" t="s">
        <v>120</v>
      </c>
      <c r="C51" s="107" t="s">
        <v>104</v>
      </c>
    </row>
    <row r="52" spans="2:16" outlineLevel="1" x14ac:dyDescent="0.25">
      <c r="B52" s="113" t="s">
        <v>101</v>
      </c>
      <c r="C52" s="107" t="s">
        <v>203</v>
      </c>
    </row>
    <row r="53" spans="2:16" outlineLevel="1" x14ac:dyDescent="0.25">
      <c r="B53" s="107" t="s">
        <v>101</v>
      </c>
      <c r="C53" s="107" t="s">
        <v>113</v>
      </c>
    </row>
    <row r="54" spans="2:16" outlineLevel="1" x14ac:dyDescent="0.25">
      <c r="B54" s="107" t="s">
        <v>101</v>
      </c>
      <c r="C54" s="107" t="s">
        <v>116</v>
      </c>
    </row>
    <row r="55" spans="2:16" outlineLevel="1" x14ac:dyDescent="0.25"/>
    <row r="56" spans="2:16" s="180" customFormat="1" x14ac:dyDescent="0.25">
      <c r="B56" s="179" t="s">
        <v>5105</v>
      </c>
      <c r="H56" s="186"/>
      <c r="I56" s="186"/>
    </row>
    <row r="58" spans="2:16" outlineLevel="1" x14ac:dyDescent="0.25">
      <c r="B58" s="182" t="s">
        <v>11</v>
      </c>
      <c r="C58" s="182" t="s">
        <v>212</v>
      </c>
      <c r="D58" s="182" t="s">
        <v>5106</v>
      </c>
      <c r="E58" s="182" t="s">
        <v>5107</v>
      </c>
      <c r="H58" s="182" t="s">
        <v>5108</v>
      </c>
      <c r="I58" s="182" t="s">
        <v>5109</v>
      </c>
      <c r="J58" s="182" t="s">
        <v>212</v>
      </c>
      <c r="L58" s="182" t="s">
        <v>5106</v>
      </c>
    </row>
    <row r="59" spans="2:16" outlineLevel="1" x14ac:dyDescent="0.25">
      <c r="B59" s="185" t="s">
        <v>1694</v>
      </c>
      <c r="C59" s="185" t="s">
        <v>1694</v>
      </c>
      <c r="D59" s="185" t="s">
        <v>292</v>
      </c>
      <c r="E59" s="185" t="s">
        <v>293</v>
      </c>
      <c r="H59" s="187" t="s">
        <v>1694</v>
      </c>
      <c r="I59" s="187" t="str">
        <f>IF(MID(D59,6,2)="PP",_xlfn.CONCAT(H59,RIGHT(D59,2)),IF(MID(D59,6,2)="SU",RIGHT(D59,5),_xlfn.CONCAT(H59,"01",RIGHT(D59,1))))</f>
        <v>SMS01</v>
      </c>
      <c r="J59" s="185" t="str">
        <f t="shared" ref="J59:J68" si="0">C59</f>
        <v>SMS</v>
      </c>
      <c r="L59" s="185" t="str">
        <f t="shared" ref="L59:L94" si="1">D59</f>
        <v>10101PP001</v>
      </c>
      <c r="O59" s="183" t="s">
        <v>16</v>
      </c>
      <c r="P59" s="183" t="s">
        <v>323</v>
      </c>
    </row>
    <row r="60" spans="2:16" outlineLevel="1" x14ac:dyDescent="0.25">
      <c r="B60" s="185" t="s">
        <v>1694</v>
      </c>
      <c r="C60" s="185" t="s">
        <v>1694</v>
      </c>
      <c r="D60" s="185" t="s">
        <v>294</v>
      </c>
      <c r="E60" s="185" t="s">
        <v>295</v>
      </c>
      <c r="H60" s="187" t="s">
        <v>1694</v>
      </c>
      <c r="I60" s="187" t="str">
        <f t="shared" ref="I60:I84" si="2">IF(MID(D60,6,2)="PP",_xlfn.CONCAT(H60,RIGHT(D60,2)),IF(MID(D60,6,2)="SU",RIGHT(D60,5),_xlfn.CONCAT(H60,"01",RIGHT(D60,1))))</f>
        <v>SMS02</v>
      </c>
      <c r="J60" s="185" t="str">
        <f t="shared" si="0"/>
        <v>SMS</v>
      </c>
      <c r="L60" s="185" t="str">
        <f t="shared" si="1"/>
        <v>10101PP002</v>
      </c>
      <c r="O60" s="183" t="s">
        <v>16</v>
      </c>
      <c r="P60" s="183" t="s">
        <v>326</v>
      </c>
    </row>
    <row r="61" spans="2:16" outlineLevel="1" x14ac:dyDescent="0.25">
      <c r="B61" s="185" t="s">
        <v>1694</v>
      </c>
      <c r="C61" s="185" t="s">
        <v>1694</v>
      </c>
      <c r="D61" s="185" t="s">
        <v>296</v>
      </c>
      <c r="E61" s="185" t="s">
        <v>297</v>
      </c>
      <c r="H61" s="187" t="s">
        <v>1694</v>
      </c>
      <c r="I61" s="187" t="str">
        <f t="shared" si="2"/>
        <v>SMS03</v>
      </c>
      <c r="J61" s="185" t="str">
        <f t="shared" si="0"/>
        <v>SMS</v>
      </c>
      <c r="L61" s="185" t="str">
        <f t="shared" si="1"/>
        <v>10101PP003</v>
      </c>
      <c r="O61" s="183" t="s">
        <v>16</v>
      </c>
      <c r="P61" s="183" t="s">
        <v>5110</v>
      </c>
    </row>
    <row r="62" spans="2:16" outlineLevel="1" x14ac:dyDescent="0.25">
      <c r="B62" s="185" t="s">
        <v>1694</v>
      </c>
      <c r="C62" s="185" t="s">
        <v>1694</v>
      </c>
      <c r="D62" s="185" t="s">
        <v>298</v>
      </c>
      <c r="E62" s="185" t="s">
        <v>299</v>
      </c>
      <c r="H62" s="187" t="s">
        <v>1694</v>
      </c>
      <c r="I62" s="187" t="str">
        <f t="shared" si="2"/>
        <v>SMS04</v>
      </c>
      <c r="J62" s="185" t="str">
        <f t="shared" si="0"/>
        <v>SMS</v>
      </c>
      <c r="L62" s="185" t="str">
        <f t="shared" si="1"/>
        <v>10101PP004</v>
      </c>
      <c r="O62" s="183" t="s">
        <v>16</v>
      </c>
      <c r="P62" s="183" t="s">
        <v>335</v>
      </c>
    </row>
    <row r="63" spans="2:16" outlineLevel="1" x14ac:dyDescent="0.25">
      <c r="B63" s="185" t="s">
        <v>1694</v>
      </c>
      <c r="C63" s="185" t="s">
        <v>1694</v>
      </c>
      <c r="D63" s="185" t="s">
        <v>300</v>
      </c>
      <c r="E63" s="185" t="s">
        <v>301</v>
      </c>
      <c r="H63" s="187" t="s">
        <v>1694</v>
      </c>
      <c r="I63" s="187" t="str">
        <f t="shared" si="2"/>
        <v>SMS05</v>
      </c>
      <c r="J63" s="185" t="str">
        <f t="shared" si="0"/>
        <v>SMS</v>
      </c>
      <c r="L63" s="185" t="str">
        <f t="shared" si="1"/>
        <v>10101PP005</v>
      </c>
      <c r="O63" s="429" t="s">
        <v>1817</v>
      </c>
      <c r="P63" s="429" t="s">
        <v>1722</v>
      </c>
    </row>
    <row r="64" spans="2:16" outlineLevel="1" x14ac:dyDescent="0.25">
      <c r="B64" s="185" t="s">
        <v>1694</v>
      </c>
      <c r="C64" s="185" t="s">
        <v>1694</v>
      </c>
      <c r="D64" s="185" t="s">
        <v>302</v>
      </c>
      <c r="E64" s="185" t="s">
        <v>303</v>
      </c>
      <c r="H64" s="187" t="s">
        <v>1694</v>
      </c>
      <c r="I64" s="187" t="str">
        <f t="shared" si="2"/>
        <v>SMS06</v>
      </c>
      <c r="J64" s="185" t="str">
        <f t="shared" si="0"/>
        <v>SMS</v>
      </c>
      <c r="L64" s="185" t="str">
        <f t="shared" si="1"/>
        <v>10101PP006</v>
      </c>
      <c r="O64" s="429" t="s">
        <v>1817</v>
      </c>
      <c r="P64" s="429" t="s">
        <v>1764</v>
      </c>
    </row>
    <row r="65" spans="2:16" outlineLevel="1" x14ac:dyDescent="0.25">
      <c r="B65" s="185" t="s">
        <v>1694</v>
      </c>
      <c r="C65" s="185" t="s">
        <v>1694</v>
      </c>
      <c r="D65" s="185" t="s">
        <v>304</v>
      </c>
      <c r="E65" s="185" t="s">
        <v>305</v>
      </c>
      <c r="H65" s="187" t="s">
        <v>1694</v>
      </c>
      <c r="I65" s="187" t="str">
        <f t="shared" si="2"/>
        <v>SMS07</v>
      </c>
      <c r="J65" s="185" t="str">
        <f t="shared" si="0"/>
        <v>SMS</v>
      </c>
      <c r="L65" s="185" t="str">
        <f t="shared" si="1"/>
        <v>10101PP007</v>
      </c>
      <c r="O65" s="429" t="s">
        <v>1817</v>
      </c>
      <c r="P65" s="429" t="s">
        <v>1732</v>
      </c>
    </row>
    <row r="66" spans="2:16" outlineLevel="1" x14ac:dyDescent="0.25">
      <c r="B66" s="185" t="s">
        <v>1817</v>
      </c>
      <c r="C66" s="185" t="s">
        <v>1817</v>
      </c>
      <c r="D66" s="185" t="s">
        <v>306</v>
      </c>
      <c r="E66" s="185" t="s">
        <v>1722</v>
      </c>
      <c r="H66" s="187" t="s">
        <v>1694</v>
      </c>
      <c r="I66" s="187" t="str">
        <f>IF(MID(D66,6,2)="PP",_xlfn.CONCAT(H66,RIGHT(D66,2)),IF(MID(D66,6,2)="SU",RIGHT(D66,5),_xlfn.CONCAT(H66,"1",RIGHT(D66,1))))</f>
        <v>SMS11</v>
      </c>
      <c r="J66" s="185" t="str">
        <f t="shared" si="0"/>
        <v>ELECTRICAL</v>
      </c>
      <c r="L66" s="185" t="str">
        <f t="shared" si="1"/>
        <v>10101PS001</v>
      </c>
      <c r="O66" s="429" t="s">
        <v>1817</v>
      </c>
      <c r="P66" s="429" t="s">
        <v>378</v>
      </c>
    </row>
    <row r="67" spans="2:16" outlineLevel="1" x14ac:dyDescent="0.25">
      <c r="B67" s="185" t="s">
        <v>1694</v>
      </c>
      <c r="C67" s="185" t="s">
        <v>1694</v>
      </c>
      <c r="D67" s="185" t="s">
        <v>308</v>
      </c>
      <c r="E67" s="185" t="s">
        <v>1723</v>
      </c>
      <c r="H67" s="187" t="s">
        <v>1694</v>
      </c>
      <c r="I67" s="187" t="str">
        <f t="shared" ref="I67:I73" si="3">IF(MID(D67,6,2)="PP",_xlfn.CONCAT(H67,RIGHT(D67,2)),IF(MID(D67,6,2)="SU",RIGHT(D67,5),_xlfn.CONCAT(H67,"1",RIGHT(D67,1))))</f>
        <v>SMS12</v>
      </c>
      <c r="J67" s="185" t="str">
        <f t="shared" si="0"/>
        <v>SMS</v>
      </c>
      <c r="L67" s="185" t="str">
        <f t="shared" si="1"/>
        <v>10101PS002</v>
      </c>
    </row>
    <row r="68" spans="2:16" outlineLevel="1" x14ac:dyDescent="0.25">
      <c r="B68" s="185" t="s">
        <v>21</v>
      </c>
      <c r="C68" s="185" t="s">
        <v>21</v>
      </c>
      <c r="D68" s="185" t="s">
        <v>310</v>
      </c>
      <c r="E68" s="185" t="s">
        <v>1724</v>
      </c>
      <c r="H68" s="187" t="s">
        <v>1694</v>
      </c>
      <c r="I68" s="187" t="str">
        <f t="shared" si="3"/>
        <v>SMS13</v>
      </c>
      <c r="J68" s="185" t="str">
        <f t="shared" si="0"/>
        <v>PPIC</v>
      </c>
      <c r="L68" s="185" t="str">
        <f t="shared" si="1"/>
        <v>10101PS003</v>
      </c>
      <c r="O68" s="183" t="s">
        <v>227</v>
      </c>
      <c r="P68" s="183" t="s">
        <v>226</v>
      </c>
    </row>
    <row r="69" spans="2:16" outlineLevel="1" x14ac:dyDescent="0.25">
      <c r="B69" s="185" t="s">
        <v>22</v>
      </c>
      <c r="C69" s="185" t="s">
        <v>22</v>
      </c>
      <c r="D69" s="185" t="s">
        <v>312</v>
      </c>
      <c r="E69" s="185" t="s">
        <v>1725</v>
      </c>
      <c r="H69" s="187" t="s">
        <v>1694</v>
      </c>
      <c r="I69" s="187" t="str">
        <f t="shared" si="3"/>
        <v>SMS14</v>
      </c>
      <c r="J69" s="185" t="str">
        <f t="shared" ref="J69:J94" si="4">C69</f>
        <v>QAQC</v>
      </c>
      <c r="L69" s="185" t="str">
        <f t="shared" si="1"/>
        <v>10101PS004</v>
      </c>
      <c r="O69" s="183" t="s">
        <v>227</v>
      </c>
      <c r="P69" s="183" t="s">
        <v>228</v>
      </c>
    </row>
    <row r="70" spans="2:16" outlineLevel="1" x14ac:dyDescent="0.25">
      <c r="B70" s="185" t="s">
        <v>1694</v>
      </c>
      <c r="C70" s="185" t="s">
        <v>1694</v>
      </c>
      <c r="D70" s="185" t="s">
        <v>314</v>
      </c>
      <c r="E70" s="185" t="s">
        <v>1726</v>
      </c>
      <c r="H70" s="187" t="s">
        <v>1694</v>
      </c>
      <c r="I70" s="187" t="str">
        <f t="shared" si="3"/>
        <v>SMS15</v>
      </c>
      <c r="J70" s="185" t="str">
        <f t="shared" si="4"/>
        <v>SMS</v>
      </c>
      <c r="L70" s="185" t="str">
        <f t="shared" si="1"/>
        <v>10101PS005</v>
      </c>
      <c r="O70" s="183" t="s">
        <v>227</v>
      </c>
      <c r="P70" s="183" t="s">
        <v>229</v>
      </c>
    </row>
    <row r="71" spans="2:16" outlineLevel="1" x14ac:dyDescent="0.25">
      <c r="B71" s="185" t="s">
        <v>1694</v>
      </c>
      <c r="C71" s="185" t="s">
        <v>1694</v>
      </c>
      <c r="D71" s="185" t="s">
        <v>316</v>
      </c>
      <c r="E71" s="185" t="s">
        <v>1727</v>
      </c>
      <c r="H71" s="187" t="s">
        <v>1694</v>
      </c>
      <c r="I71" s="187" t="str">
        <f t="shared" si="3"/>
        <v>SMS16</v>
      </c>
      <c r="J71" s="185" t="str">
        <f t="shared" si="4"/>
        <v>SMS</v>
      </c>
      <c r="L71" s="185" t="str">
        <f t="shared" si="1"/>
        <v>10101PS006</v>
      </c>
      <c r="O71" s="183" t="s">
        <v>227</v>
      </c>
      <c r="P71" s="183" t="s">
        <v>230</v>
      </c>
    </row>
    <row r="72" spans="2:16" outlineLevel="1" x14ac:dyDescent="0.25">
      <c r="B72" s="185" t="s">
        <v>1694</v>
      </c>
      <c r="C72" s="185" t="s">
        <v>1694</v>
      </c>
      <c r="D72" s="185" t="s">
        <v>318</v>
      </c>
      <c r="E72" s="185" t="s">
        <v>1728</v>
      </c>
      <c r="H72" s="187" t="s">
        <v>1694</v>
      </c>
      <c r="I72" s="187" t="str">
        <f t="shared" si="3"/>
        <v>SMS17</v>
      </c>
      <c r="J72" s="185" t="str">
        <f>C72</f>
        <v>SMS</v>
      </c>
      <c r="L72" s="185" t="str">
        <f>D72</f>
        <v>10101PS007</v>
      </c>
      <c r="O72" s="183" t="s">
        <v>227</v>
      </c>
      <c r="P72" s="183" t="s">
        <v>231</v>
      </c>
    </row>
    <row r="73" spans="2:16" outlineLevel="1" x14ac:dyDescent="0.25">
      <c r="B73" s="185" t="s">
        <v>1694</v>
      </c>
      <c r="C73" s="185" t="s">
        <v>1694</v>
      </c>
      <c r="D73" s="185" t="s">
        <v>320</v>
      </c>
      <c r="E73" s="185" t="s">
        <v>1729</v>
      </c>
      <c r="H73" s="187" t="s">
        <v>1694</v>
      </c>
      <c r="I73" s="187" t="str">
        <f t="shared" si="3"/>
        <v>SMS18</v>
      </c>
      <c r="J73" s="185" t="str">
        <f>C73</f>
        <v>SMS</v>
      </c>
      <c r="L73" s="185" t="str">
        <f>D73</f>
        <v>10101PS008</v>
      </c>
      <c r="O73" s="183" t="s">
        <v>227</v>
      </c>
      <c r="P73" s="183" t="s">
        <v>232</v>
      </c>
    </row>
    <row r="74" spans="2:16" outlineLevel="1" x14ac:dyDescent="0.25">
      <c r="B74" s="185" t="s">
        <v>16</v>
      </c>
      <c r="C74" s="185" t="s">
        <v>16</v>
      </c>
      <c r="D74" s="185" t="s">
        <v>322</v>
      </c>
      <c r="E74" s="185" t="s">
        <v>323</v>
      </c>
      <c r="H74" s="187" t="s">
        <v>16</v>
      </c>
      <c r="I74" s="187" t="str">
        <f>IF(MID(D74,6,2)="PP",_xlfn.CONCAT(H74,RIGHT(D74,3)),IF(MID(D74,6,2)="SU",RIGHT(D74,5),_xlfn.CONCAT(H74,"01",RIGHT(D74,1))))</f>
        <v>BP001</v>
      </c>
      <c r="J74" s="185" t="str">
        <f t="shared" ref="J74" si="5">C74</f>
        <v>BP</v>
      </c>
      <c r="L74" s="185" t="str">
        <f t="shared" ref="L74" si="6">D74</f>
        <v>10103PP001</v>
      </c>
      <c r="O74" s="183" t="s">
        <v>227</v>
      </c>
      <c r="P74" s="183" t="s">
        <v>1683</v>
      </c>
    </row>
    <row r="75" spans="2:16" outlineLevel="1" x14ac:dyDescent="0.25">
      <c r="B75" s="185" t="s">
        <v>16</v>
      </c>
      <c r="C75" s="185" t="s">
        <v>16</v>
      </c>
      <c r="D75" s="185" t="s">
        <v>325</v>
      </c>
      <c r="E75" s="185" t="s">
        <v>326</v>
      </c>
      <c r="H75" s="187" t="s">
        <v>16</v>
      </c>
      <c r="I75" s="187" t="str">
        <f t="shared" ref="I75:I76" si="7">IF(MID(D75,6,2)="PP",_xlfn.CONCAT(H75,RIGHT(D75,3)),IF(MID(D75,6,2)="SU",RIGHT(D75,5),_xlfn.CONCAT(H75,"01",RIGHT(D75,1))))</f>
        <v>BP009</v>
      </c>
      <c r="J75" s="185" t="str">
        <f t="shared" si="4"/>
        <v>BP</v>
      </c>
      <c r="L75" s="185" t="str">
        <f t="shared" si="1"/>
        <v>10103PP009</v>
      </c>
      <c r="O75" s="183" t="s">
        <v>1665</v>
      </c>
      <c r="P75" s="183" t="s">
        <v>237</v>
      </c>
    </row>
    <row r="76" spans="2:16" outlineLevel="1" x14ac:dyDescent="0.25">
      <c r="B76" s="185" t="s">
        <v>16</v>
      </c>
      <c r="C76" s="185" t="s">
        <v>16</v>
      </c>
      <c r="D76" s="185" t="s">
        <v>327</v>
      </c>
      <c r="E76" s="185" t="s">
        <v>5110</v>
      </c>
      <c r="H76" s="187" t="s">
        <v>16</v>
      </c>
      <c r="I76" s="187" t="str">
        <f t="shared" si="7"/>
        <v>BP010</v>
      </c>
      <c r="J76" s="185" t="str">
        <f t="shared" si="4"/>
        <v>BP</v>
      </c>
      <c r="L76" s="185" t="str">
        <f t="shared" si="1"/>
        <v>10103PP010</v>
      </c>
      <c r="O76" s="183" t="s">
        <v>1665</v>
      </c>
      <c r="P76" s="183" t="s">
        <v>238</v>
      </c>
    </row>
    <row r="77" spans="2:16" outlineLevel="1" x14ac:dyDescent="0.25">
      <c r="B77" s="185" t="s">
        <v>1817</v>
      </c>
      <c r="C77" s="185" t="s">
        <v>1817</v>
      </c>
      <c r="D77" s="185" t="s">
        <v>328</v>
      </c>
      <c r="E77" s="185" t="s">
        <v>1764</v>
      </c>
      <c r="H77" s="187" t="s">
        <v>16</v>
      </c>
      <c r="I77" s="187" t="str">
        <f>IF(MID(D77,6,2)="PP",_xlfn.CONCAT(H77,RIGHT(D77,2)),IF(MID(D77,6,2)="SU",RIGHT(D77,5),_xlfn.CONCAT(H77,"01",RIGHT(D77,1))))</f>
        <v>BP011</v>
      </c>
      <c r="J77" s="185" t="str">
        <f t="shared" si="4"/>
        <v>ELECTRICAL</v>
      </c>
      <c r="L77" s="185" t="str">
        <f t="shared" si="1"/>
        <v>10103PS001</v>
      </c>
      <c r="O77" s="183" t="s">
        <v>1665</v>
      </c>
      <c r="P77" s="183" t="s">
        <v>239</v>
      </c>
    </row>
    <row r="78" spans="2:16" outlineLevel="1" x14ac:dyDescent="0.25">
      <c r="B78" s="185" t="s">
        <v>16</v>
      </c>
      <c r="C78" s="185" t="s">
        <v>16</v>
      </c>
      <c r="D78" s="185" t="s">
        <v>329</v>
      </c>
      <c r="E78" s="185" t="s">
        <v>1765</v>
      </c>
      <c r="H78" s="187" t="s">
        <v>16</v>
      </c>
      <c r="I78" s="187" t="str">
        <f t="shared" si="2"/>
        <v>BP012</v>
      </c>
      <c r="J78" s="185" t="str">
        <f t="shared" si="4"/>
        <v>BP</v>
      </c>
      <c r="L78" s="185" t="str">
        <f t="shared" si="1"/>
        <v>10103PS002</v>
      </c>
      <c r="O78" s="183" t="s">
        <v>1665</v>
      </c>
      <c r="P78" s="183" t="s">
        <v>240</v>
      </c>
    </row>
    <row r="79" spans="2:16" outlineLevel="1" x14ac:dyDescent="0.25">
      <c r="B79" s="185" t="s">
        <v>21</v>
      </c>
      <c r="C79" s="185" t="s">
        <v>21</v>
      </c>
      <c r="D79" s="185" t="s">
        <v>330</v>
      </c>
      <c r="E79" s="185" t="s">
        <v>1766</v>
      </c>
      <c r="H79" s="187" t="s">
        <v>16</v>
      </c>
      <c r="I79" s="187" t="str">
        <f t="shared" si="2"/>
        <v>BP013</v>
      </c>
      <c r="J79" s="185" t="str">
        <f t="shared" si="4"/>
        <v>PPIC</v>
      </c>
      <c r="L79" s="185" t="str">
        <f t="shared" si="1"/>
        <v>10103PS003</v>
      </c>
      <c r="O79" s="183" t="s">
        <v>1665</v>
      </c>
      <c r="P79" s="183" t="s">
        <v>241</v>
      </c>
    </row>
    <row r="80" spans="2:16" outlineLevel="1" x14ac:dyDescent="0.25">
      <c r="B80" s="185" t="s">
        <v>22</v>
      </c>
      <c r="C80" s="185" t="s">
        <v>22</v>
      </c>
      <c r="D80" s="185" t="s">
        <v>332</v>
      </c>
      <c r="E80" s="185" t="s">
        <v>1767</v>
      </c>
      <c r="H80" s="187" t="s">
        <v>16</v>
      </c>
      <c r="I80" s="187" t="str">
        <f t="shared" si="2"/>
        <v>BP014</v>
      </c>
      <c r="J80" s="185" t="str">
        <f t="shared" si="4"/>
        <v>QAQC</v>
      </c>
      <c r="L80" s="185" t="str">
        <f t="shared" si="1"/>
        <v>10103PS004</v>
      </c>
      <c r="O80" s="183" t="s">
        <v>1665</v>
      </c>
      <c r="P80" s="183" t="s">
        <v>242</v>
      </c>
    </row>
    <row r="81" spans="2:16" outlineLevel="1" x14ac:dyDescent="0.25">
      <c r="B81" s="185" t="s">
        <v>16</v>
      </c>
      <c r="C81" s="185" t="s">
        <v>16</v>
      </c>
      <c r="D81" s="185" t="s">
        <v>334</v>
      </c>
      <c r="E81" s="185" t="s">
        <v>335</v>
      </c>
      <c r="H81" s="187" t="s">
        <v>16</v>
      </c>
      <c r="I81" s="187" t="str">
        <f t="shared" si="2"/>
        <v>BP016</v>
      </c>
      <c r="J81" s="185" t="str">
        <f t="shared" si="4"/>
        <v>BP</v>
      </c>
      <c r="L81" s="185" t="str">
        <f t="shared" si="1"/>
        <v>10103PS006</v>
      </c>
      <c r="O81" s="183" t="s">
        <v>1665</v>
      </c>
      <c r="P81" s="183" t="s">
        <v>5115</v>
      </c>
    </row>
    <row r="82" spans="2:16" outlineLevel="1" x14ac:dyDescent="0.25">
      <c r="B82" s="185" t="s">
        <v>129</v>
      </c>
      <c r="C82" s="185" t="s">
        <v>17</v>
      </c>
      <c r="D82" s="185" t="s">
        <v>276</v>
      </c>
      <c r="E82" s="185" t="s">
        <v>1730</v>
      </c>
      <c r="H82" s="187" t="s">
        <v>17</v>
      </c>
      <c r="I82" s="187" t="str">
        <f t="shared" si="2"/>
        <v>LSM01</v>
      </c>
      <c r="J82" s="185" t="str">
        <f t="shared" si="4"/>
        <v>LSM</v>
      </c>
      <c r="L82" s="185" t="str">
        <f t="shared" si="1"/>
        <v>10131PP001</v>
      </c>
      <c r="O82" s="183" t="s">
        <v>1665</v>
      </c>
      <c r="P82" s="183" t="s">
        <v>244</v>
      </c>
    </row>
    <row r="83" spans="2:16" outlineLevel="1" x14ac:dyDescent="0.25">
      <c r="B83" s="185" t="s">
        <v>17</v>
      </c>
      <c r="C83" s="185" t="s">
        <v>17</v>
      </c>
      <c r="D83" s="185" t="s">
        <v>278</v>
      </c>
      <c r="E83" s="185" t="s">
        <v>1731</v>
      </c>
      <c r="H83" s="187" t="s">
        <v>17</v>
      </c>
      <c r="I83" s="187" t="str">
        <f t="shared" si="2"/>
        <v>LSM09</v>
      </c>
      <c r="J83" s="185" t="str">
        <f t="shared" si="4"/>
        <v>LSM</v>
      </c>
      <c r="L83" s="185" t="str">
        <f t="shared" si="1"/>
        <v>10131PP009</v>
      </c>
      <c r="O83" s="183" t="s">
        <v>1665</v>
      </c>
      <c r="P83" s="183" t="s">
        <v>245</v>
      </c>
    </row>
    <row r="84" spans="2:16" outlineLevel="1" x14ac:dyDescent="0.25">
      <c r="B84" s="265" t="s">
        <v>17</v>
      </c>
      <c r="C84" s="265" t="s">
        <v>17</v>
      </c>
      <c r="D84" s="265" t="s">
        <v>280</v>
      </c>
      <c r="E84" s="265" t="s">
        <v>5111</v>
      </c>
      <c r="F84" s="183" t="s">
        <v>5149</v>
      </c>
      <c r="H84" s="187" t="s">
        <v>17</v>
      </c>
      <c r="I84" s="187" t="str">
        <f t="shared" si="2"/>
        <v>LSM10</v>
      </c>
      <c r="J84" s="185" t="str">
        <f t="shared" si="4"/>
        <v>LSM</v>
      </c>
      <c r="L84" s="185" t="str">
        <f t="shared" si="1"/>
        <v>10131PP010</v>
      </c>
      <c r="O84" s="183" t="s">
        <v>1665</v>
      </c>
      <c r="P84" s="183" t="s">
        <v>246</v>
      </c>
    </row>
    <row r="85" spans="2:16" outlineLevel="1" x14ac:dyDescent="0.25">
      <c r="B85" s="185" t="s">
        <v>1817</v>
      </c>
      <c r="C85" s="185" t="s">
        <v>1817</v>
      </c>
      <c r="D85" s="185" t="s">
        <v>282</v>
      </c>
      <c r="E85" s="185" t="s">
        <v>1732</v>
      </c>
      <c r="H85" s="187" t="s">
        <v>17</v>
      </c>
      <c r="I85" s="187" t="str">
        <f>IF(MID(D85,6,2)="PP",_xlfn.CONCAT(H85,RIGHT(D85,2)),IF(MID(D85,6,2)="SU",RIGHT(D85,5),_xlfn.CONCAT(H85,"1",RIGHT(D85,1))))</f>
        <v>LSM11</v>
      </c>
      <c r="J85" s="185" t="str">
        <f t="shared" si="4"/>
        <v>ELECTRICAL</v>
      </c>
      <c r="L85" s="185" t="str">
        <f t="shared" si="1"/>
        <v>10131PS001</v>
      </c>
      <c r="O85" s="183" t="s">
        <v>1665</v>
      </c>
      <c r="P85" s="183" t="s">
        <v>247</v>
      </c>
    </row>
    <row r="86" spans="2:16" outlineLevel="1" x14ac:dyDescent="0.25">
      <c r="B86" s="185" t="s">
        <v>17</v>
      </c>
      <c r="C86" s="185" t="s">
        <v>17</v>
      </c>
      <c r="D86" s="185" t="s">
        <v>284</v>
      </c>
      <c r="E86" s="185" t="s">
        <v>1733</v>
      </c>
      <c r="H86" s="187" t="s">
        <v>17</v>
      </c>
      <c r="I86" s="187" t="str">
        <f>IF(MID(D86,6,2)="PP",_xlfn.CONCAT(H86,RIGHT(D86,2)),IF(MID(D86,6,2)="SU",RIGHT(D86,5),_xlfn.CONCAT(H86,"1",RIGHT(D86,1))))</f>
        <v>LSM12</v>
      </c>
      <c r="J86" s="185" t="str">
        <f t="shared" si="4"/>
        <v>LSM</v>
      </c>
      <c r="L86" s="185" t="str">
        <f t="shared" si="1"/>
        <v>10131PS002</v>
      </c>
      <c r="O86" s="183" t="s">
        <v>1665</v>
      </c>
      <c r="P86" s="183" t="s">
        <v>248</v>
      </c>
    </row>
    <row r="87" spans="2:16" outlineLevel="1" x14ac:dyDescent="0.25">
      <c r="B87" s="185" t="s">
        <v>21</v>
      </c>
      <c r="C87" s="185" t="s">
        <v>21</v>
      </c>
      <c r="D87" s="185" t="s">
        <v>286</v>
      </c>
      <c r="E87" s="185" t="s">
        <v>1734</v>
      </c>
      <c r="H87" s="187" t="s">
        <v>17</v>
      </c>
      <c r="I87" s="187" t="str">
        <f>IF(MID(D87,6,2)="PP",_xlfn.CONCAT(H87,RIGHT(D87,2)),IF(MID(D87,6,2)="SU",RIGHT(D87,5),_xlfn.CONCAT(H87,"1",RIGHT(D87,1))))</f>
        <v>LSM13</v>
      </c>
      <c r="J87" s="185" t="str">
        <f t="shared" si="4"/>
        <v>PPIC</v>
      </c>
      <c r="L87" s="185" t="str">
        <f t="shared" si="1"/>
        <v>10131PS003</v>
      </c>
      <c r="O87" s="183" t="s">
        <v>1665</v>
      </c>
      <c r="P87" s="183" t="s">
        <v>249</v>
      </c>
    </row>
    <row r="88" spans="2:16" outlineLevel="1" x14ac:dyDescent="0.25">
      <c r="B88" s="185" t="s">
        <v>22</v>
      </c>
      <c r="C88" s="185" t="s">
        <v>22</v>
      </c>
      <c r="D88" s="185" t="s">
        <v>288</v>
      </c>
      <c r="E88" s="185" t="s">
        <v>1735</v>
      </c>
      <c r="H88" s="187" t="s">
        <v>17</v>
      </c>
      <c r="I88" s="187" t="str">
        <f>IF(MID(D88,6,2)="PP",_xlfn.CONCAT(H88,RIGHT(D88,2)),IF(MID(D88,6,2)="SU",RIGHT(D88,5),_xlfn.CONCAT(H88,"1",RIGHT(D88,1))))</f>
        <v>LSM14</v>
      </c>
      <c r="J88" s="185" t="str">
        <f t="shared" si="4"/>
        <v>QAQC</v>
      </c>
      <c r="L88" s="185" t="str">
        <f t="shared" si="1"/>
        <v>10131PS004</v>
      </c>
      <c r="O88" s="183" t="s">
        <v>1665</v>
      </c>
      <c r="P88" s="183" t="s">
        <v>256</v>
      </c>
    </row>
    <row r="89" spans="2:16" outlineLevel="1" x14ac:dyDescent="0.25">
      <c r="B89" s="185" t="s">
        <v>17</v>
      </c>
      <c r="C89" s="185" t="s">
        <v>17</v>
      </c>
      <c r="D89" s="185" t="s">
        <v>290</v>
      </c>
      <c r="E89" s="185" t="s">
        <v>1736</v>
      </c>
      <c r="H89" s="187" t="s">
        <v>17</v>
      </c>
      <c r="I89" s="187" t="str">
        <f>IF(MID(D89,6,2)="PP",_xlfn.CONCAT(H89,RIGHT(D89,2)),IF(MID(D89,6,2)="SU",RIGHT(D89,5),_xlfn.CONCAT(H89,"1",RIGHT(D89,1))))</f>
        <v>LSM16</v>
      </c>
      <c r="J89" s="185" t="str">
        <f t="shared" si="4"/>
        <v>LSM</v>
      </c>
      <c r="L89" s="185" t="str">
        <f t="shared" si="1"/>
        <v>10131PS006</v>
      </c>
      <c r="O89" s="183" t="s">
        <v>188</v>
      </c>
      <c r="P89" s="183" t="s">
        <v>250</v>
      </c>
    </row>
    <row r="90" spans="2:16" outlineLevel="1" x14ac:dyDescent="0.25">
      <c r="B90" s="185" t="s">
        <v>23</v>
      </c>
      <c r="C90" s="185" t="s">
        <v>23</v>
      </c>
      <c r="D90" s="185" t="s">
        <v>4408</v>
      </c>
      <c r="E90" s="185" t="s">
        <v>23</v>
      </c>
      <c r="H90" s="187" t="s">
        <v>23</v>
      </c>
      <c r="I90" s="187" t="str">
        <f>IF(MID(D90,6,2)="PP",_xlfn.CONCAT(H90,RIGHT(D90,2)),IF(MID(D90,6,2)="SU",RIGHT(D90,5),_xlfn.CONCAT(H90,"01",RIGHT(D90,1))))</f>
        <v>SU001</v>
      </c>
      <c r="J90" s="185" t="str">
        <f t="shared" si="4"/>
        <v>SSC</v>
      </c>
      <c r="L90" s="185" t="str">
        <f t="shared" si="1"/>
        <v>10202SU001</v>
      </c>
      <c r="O90" s="183" t="s">
        <v>188</v>
      </c>
      <c r="P90" s="183" t="s">
        <v>252</v>
      </c>
    </row>
    <row r="91" spans="2:16" outlineLevel="1" x14ac:dyDescent="0.25">
      <c r="B91" s="185" t="s">
        <v>21</v>
      </c>
      <c r="C91" s="185" t="s">
        <v>21</v>
      </c>
      <c r="D91" s="185" t="s">
        <v>373</v>
      </c>
      <c r="E91" s="185" t="s">
        <v>374</v>
      </c>
      <c r="H91" s="187" t="s">
        <v>21</v>
      </c>
      <c r="I91" s="187" t="str">
        <f>IF(MID(D91,6,2)="PP",_xlfn.CONCAT(H91,RIGHT(D91,2)),IF(MID(D91,6,2)="SU",RIGHT(D91,5),_xlfn.CONCAT(H91,"01",RIGHT(D91,1))))</f>
        <v>SU006</v>
      </c>
      <c r="J91" s="185" t="str">
        <f t="shared" si="4"/>
        <v>PPIC</v>
      </c>
      <c r="L91" s="185" t="str">
        <f t="shared" si="1"/>
        <v>10202SU006</v>
      </c>
      <c r="O91" s="183" t="s">
        <v>129</v>
      </c>
      <c r="P91" s="183" t="s">
        <v>1730</v>
      </c>
    </row>
    <row r="92" spans="2:16" outlineLevel="1" x14ac:dyDescent="0.25">
      <c r="B92" s="185" t="s">
        <v>22</v>
      </c>
      <c r="C92" s="185" t="s">
        <v>22</v>
      </c>
      <c r="D92" s="185" t="s">
        <v>375</v>
      </c>
      <c r="E92" s="185" t="s">
        <v>376</v>
      </c>
      <c r="H92" s="187" t="s">
        <v>22</v>
      </c>
      <c r="I92" s="187" t="str">
        <f>IF(MID(D92,6,2)="PP",_xlfn.CONCAT(H92,RIGHT(D92,2)),IF(MID(D92,6,2)="SU",RIGHT(D92,5),_xlfn.CONCAT(H92,"01",RIGHT(D92,1))))</f>
        <v>SU007</v>
      </c>
      <c r="J92" s="185" t="str">
        <f t="shared" si="4"/>
        <v>QAQC</v>
      </c>
      <c r="L92" s="185" t="str">
        <f t="shared" si="1"/>
        <v>10202SU007</v>
      </c>
      <c r="O92" s="183" t="s">
        <v>4397</v>
      </c>
      <c r="P92" s="183" t="s">
        <v>222</v>
      </c>
    </row>
    <row r="93" spans="2:16" outlineLevel="1" x14ac:dyDescent="0.25">
      <c r="B93" s="185" t="s">
        <v>1817</v>
      </c>
      <c r="C93" s="185" t="s">
        <v>1817</v>
      </c>
      <c r="D93" s="185" t="s">
        <v>377</v>
      </c>
      <c r="E93" s="185" t="s">
        <v>378</v>
      </c>
      <c r="H93" s="187" t="s">
        <v>20</v>
      </c>
      <c r="I93" s="187" t="str">
        <f>IF(MID(D93,6,2)="PP",_xlfn.CONCAT(H93,RIGHT(D93,2)),IF(MID(D93,6,2)="SU",RIGHT(D93,5),_xlfn.CONCAT(H93,"01",RIGHT(D93,1))))</f>
        <v>SU009</v>
      </c>
      <c r="J93" s="185" t="str">
        <f t="shared" si="4"/>
        <v>ELECTRICAL</v>
      </c>
      <c r="L93" s="185" t="str">
        <f t="shared" si="1"/>
        <v>10202SU009</v>
      </c>
      <c r="O93" s="183" t="s">
        <v>4397</v>
      </c>
      <c r="P93" s="183" t="s">
        <v>225</v>
      </c>
    </row>
    <row r="94" spans="2:16" outlineLevel="1" x14ac:dyDescent="0.25">
      <c r="B94" s="185" t="s">
        <v>1705</v>
      </c>
      <c r="C94" s="185" t="s">
        <v>1705</v>
      </c>
      <c r="D94" s="185" t="s">
        <v>379</v>
      </c>
      <c r="E94" s="185" t="s">
        <v>380</v>
      </c>
      <c r="H94" s="187" t="s">
        <v>1705</v>
      </c>
      <c r="I94" s="187" t="str">
        <f>IF(MID(D94,6,2)="PP",_xlfn.CONCAT(H94,RIGHT(D94,2)),IF(MID(D94,6,2)="SU",RIGHT(D94,5),_xlfn.CONCAT(H94,"01",RIGHT(D94,1))))</f>
        <v>SU017</v>
      </c>
      <c r="J94" s="185" t="str">
        <f t="shared" si="4"/>
        <v>MSN</v>
      </c>
      <c r="L94" s="185" t="str">
        <f t="shared" si="1"/>
        <v>10202SU017</v>
      </c>
      <c r="O94" s="183" t="s">
        <v>4397</v>
      </c>
      <c r="P94" s="183" t="s">
        <v>258</v>
      </c>
    </row>
    <row r="95" spans="2:16" outlineLevel="1" x14ac:dyDescent="0.25">
      <c r="B95" s="185" t="s">
        <v>4395</v>
      </c>
      <c r="C95" s="185" t="s">
        <v>1670</v>
      </c>
      <c r="D95" s="185" t="s">
        <v>134</v>
      </c>
      <c r="E95" s="185" t="s">
        <v>221</v>
      </c>
      <c r="H95" s="187" t="s">
        <v>5112</v>
      </c>
      <c r="I95" s="187" t="str">
        <f>RIGHT(D95,5)</f>
        <v>BD001</v>
      </c>
      <c r="J95" s="185" t="str">
        <f t="shared" ref="J95:J125" si="8">C95</f>
        <v>Board of Directors</v>
      </c>
      <c r="L95" s="185" t="str">
        <f t="shared" ref="L95:L125" si="9">D95</f>
        <v>10301BD001</v>
      </c>
      <c r="O95" s="183" t="s">
        <v>4397</v>
      </c>
      <c r="P95" s="183" t="s">
        <v>261</v>
      </c>
    </row>
    <row r="96" spans="2:16" outlineLevel="1" x14ac:dyDescent="0.25">
      <c r="B96" s="185" t="s">
        <v>4395</v>
      </c>
      <c r="C96" s="185" t="s">
        <v>1670</v>
      </c>
      <c r="D96" s="185" t="s">
        <v>1678</v>
      </c>
      <c r="E96" s="185" t="s">
        <v>1679</v>
      </c>
      <c r="H96" s="187" t="s">
        <v>5112</v>
      </c>
      <c r="I96" s="187" t="str">
        <f t="shared" ref="I96:I146" si="10">RIGHT(D96,5)</f>
        <v>BD002</v>
      </c>
      <c r="J96" s="185" t="str">
        <f t="shared" si="8"/>
        <v>Board of Directors</v>
      </c>
      <c r="L96" s="185" t="str">
        <f t="shared" si="9"/>
        <v>10301BD002</v>
      </c>
      <c r="O96" s="183" t="s">
        <v>17</v>
      </c>
      <c r="P96" s="183" t="s">
        <v>1731</v>
      </c>
    </row>
    <row r="97" spans="2:16" outlineLevel="1" x14ac:dyDescent="0.25">
      <c r="B97" s="185" t="s">
        <v>4395</v>
      </c>
      <c r="C97" s="107" t="s">
        <v>1710</v>
      </c>
      <c r="D97" s="185" t="s">
        <v>159</v>
      </c>
      <c r="E97" s="185" t="s">
        <v>224</v>
      </c>
      <c r="H97" s="187" t="s">
        <v>5112</v>
      </c>
      <c r="I97" s="187" t="str">
        <f t="shared" si="10"/>
        <v>CP001</v>
      </c>
      <c r="J97" s="185" t="str">
        <f t="shared" si="8"/>
        <v>Corporate Planning</v>
      </c>
      <c r="L97" s="185" t="str">
        <f t="shared" si="9"/>
        <v>10301CP001</v>
      </c>
      <c r="O97" s="183" t="s">
        <v>17</v>
      </c>
      <c r="P97" s="183" t="s">
        <v>5111</v>
      </c>
    </row>
    <row r="98" spans="2:16" outlineLevel="1" x14ac:dyDescent="0.25">
      <c r="B98" s="185" t="s">
        <v>4395</v>
      </c>
      <c r="C98" s="185" t="s">
        <v>110</v>
      </c>
      <c r="D98" s="185" t="s">
        <v>176</v>
      </c>
      <c r="E98" s="185" t="s">
        <v>253</v>
      </c>
      <c r="H98" s="187" t="s">
        <v>5112</v>
      </c>
      <c r="I98" s="187" t="str">
        <f t="shared" si="10"/>
        <v>IA001</v>
      </c>
      <c r="J98" s="185" t="str">
        <f t="shared" si="8"/>
        <v>Internal Audit</v>
      </c>
      <c r="L98" s="185" t="str">
        <f t="shared" si="9"/>
        <v>10301IA001</v>
      </c>
      <c r="O98" s="183" t="s">
        <v>17</v>
      </c>
      <c r="P98" s="183" t="s">
        <v>1736</v>
      </c>
    </row>
    <row r="99" spans="2:16" outlineLevel="1" x14ac:dyDescent="0.25">
      <c r="B99" s="265" t="s">
        <v>4395</v>
      </c>
      <c r="C99" s="265" t="s">
        <v>1669</v>
      </c>
      <c r="D99" s="265"/>
      <c r="E99" s="265" t="s">
        <v>5175</v>
      </c>
      <c r="F99" s="183" t="s">
        <v>5149</v>
      </c>
      <c r="H99" s="187" t="s">
        <v>5112</v>
      </c>
      <c r="I99" s="187" t="str">
        <f t="shared" ref="I99:I100" si="11">RIGHT(D99,5)</f>
        <v/>
      </c>
      <c r="J99" s="185" t="str">
        <f t="shared" ref="J99:J100" si="12">C99</f>
        <v>Sustainability</v>
      </c>
      <c r="L99" s="185">
        <f t="shared" ref="L99:L100" si="13">D99</f>
        <v>0</v>
      </c>
    </row>
    <row r="100" spans="2:16" outlineLevel="1" x14ac:dyDescent="0.25">
      <c r="B100" s="265" t="s">
        <v>4395</v>
      </c>
      <c r="C100" s="265" t="s">
        <v>5743</v>
      </c>
      <c r="D100" s="265"/>
      <c r="E100" s="265" t="s">
        <v>5757</v>
      </c>
      <c r="F100" s="183" t="s">
        <v>5149</v>
      </c>
      <c r="H100" s="187" t="s">
        <v>5112</v>
      </c>
      <c r="I100" s="187" t="str">
        <f t="shared" si="11"/>
        <v/>
      </c>
      <c r="J100" s="185" t="str">
        <f t="shared" si="12"/>
        <v>Project Management</v>
      </c>
      <c r="L100" s="185">
        <f t="shared" si="13"/>
        <v>0</v>
      </c>
    </row>
    <row r="101" spans="2:16" outlineLevel="1" x14ac:dyDescent="0.25">
      <c r="B101" s="185" t="s">
        <v>4397</v>
      </c>
      <c r="C101" s="107" t="s">
        <v>5147</v>
      </c>
      <c r="D101" s="185" t="s">
        <v>135</v>
      </c>
      <c r="E101" s="185" t="s">
        <v>222</v>
      </c>
      <c r="H101" s="187" t="s">
        <v>5113</v>
      </c>
      <c r="I101" s="187" t="str">
        <f t="shared" si="10"/>
        <v>CL001</v>
      </c>
      <c r="J101" s="185" t="str">
        <f t="shared" si="8"/>
        <v>Legal Commercial</v>
      </c>
      <c r="L101" s="185" t="str">
        <f t="shared" si="9"/>
        <v>10301CL001</v>
      </c>
      <c r="O101" s="183" t="s">
        <v>4374</v>
      </c>
      <c r="P101" s="183" t="s">
        <v>1723</v>
      </c>
    </row>
    <row r="102" spans="2:16" outlineLevel="1" x14ac:dyDescent="0.25">
      <c r="B102" s="185" t="s">
        <v>4397</v>
      </c>
      <c r="C102" s="185" t="s">
        <v>4373</v>
      </c>
      <c r="D102" s="185" t="s">
        <v>144</v>
      </c>
      <c r="E102" s="185" t="s">
        <v>225</v>
      </c>
      <c r="H102" s="187" t="s">
        <v>5113</v>
      </c>
      <c r="I102" s="187" t="str">
        <f t="shared" si="10"/>
        <v>CS001</v>
      </c>
      <c r="J102" s="185" t="str">
        <f t="shared" si="8"/>
        <v>Compliance &amp; Governance</v>
      </c>
      <c r="L102" s="185" t="str">
        <f t="shared" si="9"/>
        <v>10301CS001</v>
      </c>
      <c r="O102" s="183" t="s">
        <v>4374</v>
      </c>
      <c r="P102" s="183" t="s">
        <v>1765</v>
      </c>
    </row>
    <row r="103" spans="2:16" outlineLevel="1" x14ac:dyDescent="0.25">
      <c r="B103" s="185" t="s">
        <v>4397</v>
      </c>
      <c r="C103" s="185" t="s">
        <v>4375</v>
      </c>
      <c r="D103" s="185" t="s">
        <v>150</v>
      </c>
      <c r="E103" s="185" t="s">
        <v>258</v>
      </c>
      <c r="H103" s="187" t="s">
        <v>5113</v>
      </c>
      <c r="I103" s="187" t="str">
        <f t="shared" si="10"/>
        <v>MS005</v>
      </c>
      <c r="J103" s="185" t="str">
        <f t="shared" si="8"/>
        <v>Permit &amp; Licensing</v>
      </c>
      <c r="L103" s="185" t="str">
        <f t="shared" si="9"/>
        <v>10301MS005</v>
      </c>
      <c r="O103" s="183" t="s">
        <v>4374</v>
      </c>
      <c r="P103" s="183" t="s">
        <v>1733</v>
      </c>
    </row>
    <row r="104" spans="2:16" outlineLevel="1" x14ac:dyDescent="0.25">
      <c r="B104" s="185" t="s">
        <v>4397</v>
      </c>
      <c r="C104" s="185" t="s">
        <v>4375</v>
      </c>
      <c r="D104" s="185" t="s">
        <v>174</v>
      </c>
      <c r="E104" s="185" t="s">
        <v>261</v>
      </c>
      <c r="H104" s="187" t="s">
        <v>5113</v>
      </c>
      <c r="I104" s="187" t="str">
        <f t="shared" si="10"/>
        <v>MS008</v>
      </c>
      <c r="J104" s="185" t="str">
        <f t="shared" si="8"/>
        <v>Permit &amp; Licensing</v>
      </c>
      <c r="L104" s="185" t="str">
        <f t="shared" si="9"/>
        <v>10301MS008</v>
      </c>
      <c r="O104" s="183" t="s">
        <v>4374</v>
      </c>
      <c r="P104" s="183" t="s">
        <v>341</v>
      </c>
    </row>
    <row r="105" spans="2:16" outlineLevel="1" x14ac:dyDescent="0.25">
      <c r="B105" s="185" t="s">
        <v>227</v>
      </c>
      <c r="C105" s="185" t="s">
        <v>104</v>
      </c>
      <c r="D105" s="185" t="s">
        <v>160</v>
      </c>
      <c r="E105" s="185" t="s">
        <v>226</v>
      </c>
      <c r="H105" s="187" t="s">
        <v>227</v>
      </c>
      <c r="I105" s="187" t="str">
        <f t="shared" si="10"/>
        <v>FA001</v>
      </c>
      <c r="J105" s="185" t="str">
        <f t="shared" si="8"/>
        <v>Treasury &amp; Finance</v>
      </c>
      <c r="L105" s="185" t="str">
        <f t="shared" si="9"/>
        <v>10301FA001</v>
      </c>
      <c r="O105" s="183" t="s">
        <v>1705</v>
      </c>
      <c r="P105" s="183" t="s">
        <v>380</v>
      </c>
    </row>
    <row r="106" spans="2:16" outlineLevel="1" x14ac:dyDescent="0.25">
      <c r="B106" s="185" t="s">
        <v>227</v>
      </c>
      <c r="C106" s="185" t="s">
        <v>5114</v>
      </c>
      <c r="D106" s="185" t="s">
        <v>136</v>
      </c>
      <c r="E106" s="185" t="s">
        <v>228</v>
      </c>
      <c r="H106" s="187" t="s">
        <v>227</v>
      </c>
      <c r="I106" s="187" t="str">
        <f t="shared" si="10"/>
        <v>FA002</v>
      </c>
      <c r="J106" s="185" t="str">
        <f t="shared" si="8"/>
        <v>Accounting &amp; Fixed Asset Management</v>
      </c>
      <c r="L106" s="185" t="str">
        <f t="shared" si="9"/>
        <v>10301FA002</v>
      </c>
      <c r="O106" s="183" t="s">
        <v>4395</v>
      </c>
      <c r="P106" s="183" t="s">
        <v>221</v>
      </c>
    </row>
    <row r="107" spans="2:16" outlineLevel="1" x14ac:dyDescent="0.25">
      <c r="B107" s="185" t="s">
        <v>227</v>
      </c>
      <c r="C107" s="185" t="s">
        <v>117</v>
      </c>
      <c r="D107" s="185" t="s">
        <v>204</v>
      </c>
      <c r="E107" s="185" t="s">
        <v>229</v>
      </c>
      <c r="H107" s="187" t="s">
        <v>227</v>
      </c>
      <c r="I107" s="187" t="str">
        <f t="shared" si="10"/>
        <v>FA003</v>
      </c>
      <c r="J107" s="185" t="str">
        <f t="shared" si="8"/>
        <v>Taxation</v>
      </c>
      <c r="L107" s="185" t="str">
        <f t="shared" si="9"/>
        <v>10301FA003</v>
      </c>
      <c r="O107" s="183" t="s">
        <v>4395</v>
      </c>
      <c r="P107" s="183" t="s">
        <v>1679</v>
      </c>
    </row>
    <row r="108" spans="2:16" outlineLevel="1" x14ac:dyDescent="0.25">
      <c r="B108" s="185" t="s">
        <v>227</v>
      </c>
      <c r="C108" s="185" t="s">
        <v>112</v>
      </c>
      <c r="D108" s="185" t="s">
        <v>182</v>
      </c>
      <c r="E108" s="185" t="s">
        <v>230</v>
      </c>
      <c r="H108" s="187" t="s">
        <v>227</v>
      </c>
      <c r="I108" s="187" t="str">
        <f t="shared" si="10"/>
        <v>FA004</v>
      </c>
      <c r="J108" s="185" t="str">
        <f t="shared" si="8"/>
        <v>Financial Planning &amp; Analysis</v>
      </c>
      <c r="L108" s="185" t="str">
        <f t="shared" si="9"/>
        <v>10301FA004</v>
      </c>
      <c r="O108" s="183" t="s">
        <v>4395</v>
      </c>
      <c r="P108" s="183" t="s">
        <v>224</v>
      </c>
    </row>
    <row r="109" spans="2:16" outlineLevel="1" x14ac:dyDescent="0.25">
      <c r="B109" s="185" t="s">
        <v>227</v>
      </c>
      <c r="C109" s="185" t="s">
        <v>104</v>
      </c>
      <c r="D109" s="185" t="s">
        <v>166</v>
      </c>
      <c r="E109" s="185" t="s">
        <v>231</v>
      </c>
      <c r="H109" s="187" t="s">
        <v>227</v>
      </c>
      <c r="I109" s="187" t="str">
        <f t="shared" si="10"/>
        <v>FA006</v>
      </c>
      <c r="J109" s="185" t="str">
        <f t="shared" si="8"/>
        <v>Treasury &amp; Finance</v>
      </c>
      <c r="L109" s="185" t="str">
        <f t="shared" si="9"/>
        <v>10301FA006</v>
      </c>
      <c r="O109" s="183" t="s">
        <v>4395</v>
      </c>
      <c r="P109" s="183" t="s">
        <v>253</v>
      </c>
    </row>
    <row r="110" spans="2:16" outlineLevel="1" x14ac:dyDescent="0.25">
      <c r="B110" s="185" t="s">
        <v>227</v>
      </c>
      <c r="C110" s="185" t="s">
        <v>5114</v>
      </c>
      <c r="D110" s="185" t="s">
        <v>197</v>
      </c>
      <c r="E110" s="185" t="s">
        <v>232</v>
      </c>
      <c r="H110" s="187" t="s">
        <v>227</v>
      </c>
      <c r="I110" s="187" t="str">
        <f t="shared" si="10"/>
        <v>FA007</v>
      </c>
      <c r="J110" s="185" t="str">
        <f t="shared" si="8"/>
        <v>Accounting &amp; Fixed Asset Management</v>
      </c>
      <c r="L110" s="185" t="str">
        <f t="shared" si="9"/>
        <v>10301FA007</v>
      </c>
      <c r="O110" s="183" t="s">
        <v>4395</v>
      </c>
      <c r="P110" s="183" t="s">
        <v>262</v>
      </c>
    </row>
    <row r="111" spans="2:16" outlineLevel="1" x14ac:dyDescent="0.25">
      <c r="B111" s="185" t="s">
        <v>227</v>
      </c>
      <c r="C111" s="185" t="s">
        <v>5114</v>
      </c>
      <c r="D111" s="185" t="s">
        <v>1682</v>
      </c>
      <c r="E111" s="185" t="s">
        <v>1683</v>
      </c>
      <c r="H111" s="187" t="s">
        <v>227</v>
      </c>
      <c r="I111" s="187" t="str">
        <f t="shared" si="10"/>
        <v>FA008</v>
      </c>
      <c r="J111" s="185" t="str">
        <f t="shared" si="8"/>
        <v>Accounting &amp; Fixed Asset Management</v>
      </c>
      <c r="L111" s="185" t="str">
        <f t="shared" si="9"/>
        <v>10301FA008</v>
      </c>
      <c r="O111" s="183" t="s">
        <v>4395</v>
      </c>
      <c r="P111" s="183" t="s">
        <v>264</v>
      </c>
    </row>
    <row r="112" spans="2:16" outlineLevel="1" x14ac:dyDescent="0.25">
      <c r="B112" s="185" t="s">
        <v>1665</v>
      </c>
      <c r="C112" s="185" t="s">
        <v>98</v>
      </c>
      <c r="D112" s="185" t="s">
        <v>132</v>
      </c>
      <c r="E112" s="185" t="s">
        <v>237</v>
      </c>
      <c r="H112" s="187" t="s">
        <v>124</v>
      </c>
      <c r="I112" s="187" t="str">
        <f t="shared" si="10"/>
        <v>GA001</v>
      </c>
      <c r="J112" s="185" t="str">
        <f t="shared" si="8"/>
        <v>General Affairs</v>
      </c>
      <c r="L112" s="185" t="str">
        <f t="shared" si="9"/>
        <v>10301GA001</v>
      </c>
      <c r="O112" s="183" t="s">
        <v>21</v>
      </c>
      <c r="P112" s="183" t="s">
        <v>1724</v>
      </c>
    </row>
    <row r="113" spans="2:16" outlineLevel="1" x14ac:dyDescent="0.25">
      <c r="B113" s="185" t="s">
        <v>1665</v>
      </c>
      <c r="C113" s="185" t="s">
        <v>98</v>
      </c>
      <c r="D113" s="185" t="s">
        <v>142</v>
      </c>
      <c r="E113" s="185" t="s">
        <v>238</v>
      </c>
      <c r="H113" s="187" t="s">
        <v>124</v>
      </c>
      <c r="I113" s="187" t="str">
        <f t="shared" si="10"/>
        <v>GA002</v>
      </c>
      <c r="J113" s="185" t="str">
        <f t="shared" si="8"/>
        <v>General Affairs</v>
      </c>
      <c r="L113" s="185" t="str">
        <f t="shared" si="9"/>
        <v>10301GA002</v>
      </c>
      <c r="O113" s="183" t="s">
        <v>21</v>
      </c>
      <c r="P113" s="183" t="s">
        <v>1766</v>
      </c>
    </row>
    <row r="114" spans="2:16" outlineLevel="1" x14ac:dyDescent="0.25">
      <c r="B114" s="185" t="s">
        <v>1665</v>
      </c>
      <c r="C114" s="185" t="s">
        <v>98</v>
      </c>
      <c r="D114" s="185" t="s">
        <v>148</v>
      </c>
      <c r="E114" s="185" t="s">
        <v>239</v>
      </c>
      <c r="H114" s="187" t="s">
        <v>124</v>
      </c>
      <c r="I114" s="187" t="str">
        <f t="shared" si="10"/>
        <v>GA003</v>
      </c>
      <c r="J114" s="185" t="str">
        <f t="shared" si="8"/>
        <v>General Affairs</v>
      </c>
      <c r="L114" s="185" t="str">
        <f t="shared" si="9"/>
        <v>10301GA003</v>
      </c>
      <c r="O114" s="183" t="s">
        <v>21</v>
      </c>
      <c r="P114" s="183" t="s">
        <v>1734</v>
      </c>
    </row>
    <row r="115" spans="2:16" outlineLevel="1" x14ac:dyDescent="0.25">
      <c r="B115" s="185" t="s">
        <v>1665</v>
      </c>
      <c r="C115" s="185" t="s">
        <v>98</v>
      </c>
      <c r="D115" s="185" t="s">
        <v>153</v>
      </c>
      <c r="E115" s="185" t="s">
        <v>240</v>
      </c>
      <c r="H115" s="187" t="s">
        <v>124</v>
      </c>
      <c r="I115" s="187" t="str">
        <f t="shared" si="10"/>
        <v>GA004</v>
      </c>
      <c r="J115" s="185" t="str">
        <f t="shared" si="8"/>
        <v>General Affairs</v>
      </c>
      <c r="L115" s="185" t="str">
        <f t="shared" si="9"/>
        <v>10301GA004</v>
      </c>
      <c r="O115" s="183" t="s">
        <v>21</v>
      </c>
      <c r="P115" s="183" t="s">
        <v>343</v>
      </c>
    </row>
    <row r="116" spans="2:16" outlineLevel="1" x14ac:dyDescent="0.25">
      <c r="B116" s="185" t="s">
        <v>1665</v>
      </c>
      <c r="C116" s="185" t="s">
        <v>98</v>
      </c>
      <c r="D116" s="185" t="s">
        <v>158</v>
      </c>
      <c r="E116" s="185" t="s">
        <v>241</v>
      </c>
      <c r="H116" s="187" t="s">
        <v>124</v>
      </c>
      <c r="I116" s="187" t="str">
        <f t="shared" si="10"/>
        <v>GA005</v>
      </c>
      <c r="J116" s="185" t="str">
        <f t="shared" si="8"/>
        <v>General Affairs</v>
      </c>
      <c r="L116" s="185" t="str">
        <f t="shared" si="9"/>
        <v>10301GA005</v>
      </c>
      <c r="O116" s="183" t="s">
        <v>21</v>
      </c>
      <c r="P116" s="183" t="s">
        <v>374</v>
      </c>
    </row>
    <row r="117" spans="2:16" outlineLevel="1" x14ac:dyDescent="0.25">
      <c r="B117" s="185" t="s">
        <v>1665</v>
      </c>
      <c r="C117" s="185" t="s">
        <v>98</v>
      </c>
      <c r="D117" s="185" t="s">
        <v>165</v>
      </c>
      <c r="E117" s="185" t="s">
        <v>242</v>
      </c>
      <c r="H117" s="187" t="s">
        <v>124</v>
      </c>
      <c r="I117" s="187" t="str">
        <f t="shared" si="10"/>
        <v>GA008</v>
      </c>
      <c r="J117" s="185" t="str">
        <f t="shared" si="8"/>
        <v>General Affairs</v>
      </c>
      <c r="L117" s="185" t="str">
        <f t="shared" si="9"/>
        <v>10301GA008</v>
      </c>
      <c r="O117" s="183" t="s">
        <v>22</v>
      </c>
      <c r="P117" s="183" t="s">
        <v>1725</v>
      </c>
    </row>
    <row r="118" spans="2:16" outlineLevel="1" x14ac:dyDescent="0.25">
      <c r="B118" s="185" t="s">
        <v>1665</v>
      </c>
      <c r="C118" s="185" t="s">
        <v>97</v>
      </c>
      <c r="D118" s="185" t="s">
        <v>131</v>
      </c>
      <c r="E118" s="185" t="s">
        <v>244</v>
      </c>
      <c r="H118" s="187" t="s">
        <v>123</v>
      </c>
      <c r="I118" s="187" t="str">
        <f t="shared" si="10"/>
        <v>HR001</v>
      </c>
      <c r="J118" s="185" t="str">
        <f t="shared" si="8"/>
        <v>Human Resources</v>
      </c>
      <c r="L118" s="185" t="str">
        <f t="shared" si="9"/>
        <v>10301HR001</v>
      </c>
      <c r="O118" s="183" t="s">
        <v>22</v>
      </c>
      <c r="P118" s="183" t="s">
        <v>1735</v>
      </c>
    </row>
    <row r="119" spans="2:16" outlineLevel="1" x14ac:dyDescent="0.25">
      <c r="B119" s="185" t="s">
        <v>1665</v>
      </c>
      <c r="C119" s="185" t="s">
        <v>97</v>
      </c>
      <c r="D119" s="185" t="s">
        <v>141</v>
      </c>
      <c r="E119" s="185" t="s">
        <v>245</v>
      </c>
      <c r="H119" s="187" t="s">
        <v>123</v>
      </c>
      <c r="I119" s="187" t="str">
        <f t="shared" si="10"/>
        <v>HR002</v>
      </c>
      <c r="J119" s="185" t="str">
        <f t="shared" si="8"/>
        <v>Human Resources</v>
      </c>
      <c r="L119" s="185" t="str">
        <f t="shared" si="9"/>
        <v>10301HR002</v>
      </c>
      <c r="O119" s="183" t="s">
        <v>22</v>
      </c>
      <c r="P119" s="183" t="s">
        <v>345</v>
      </c>
    </row>
    <row r="120" spans="2:16" outlineLevel="1" x14ac:dyDescent="0.25">
      <c r="B120" s="185" t="s">
        <v>1665</v>
      </c>
      <c r="C120" s="185" t="s">
        <v>97</v>
      </c>
      <c r="D120" s="185" t="s">
        <v>147</v>
      </c>
      <c r="E120" s="185" t="s">
        <v>246</v>
      </c>
      <c r="H120" s="187" t="s">
        <v>123</v>
      </c>
      <c r="I120" s="187" t="str">
        <f t="shared" si="10"/>
        <v>HR003</v>
      </c>
      <c r="J120" s="185" t="str">
        <f t="shared" si="8"/>
        <v>Human Resources</v>
      </c>
      <c r="L120" s="185" t="str">
        <f t="shared" si="9"/>
        <v>10301HR003</v>
      </c>
      <c r="O120" s="183" t="s">
        <v>22</v>
      </c>
      <c r="P120" s="183" t="s">
        <v>376</v>
      </c>
    </row>
    <row r="121" spans="2:16" outlineLevel="1" x14ac:dyDescent="0.25">
      <c r="B121" s="185" t="s">
        <v>1665</v>
      </c>
      <c r="C121" s="185" t="s">
        <v>97</v>
      </c>
      <c r="D121" s="185" t="s">
        <v>152</v>
      </c>
      <c r="E121" s="185" t="s">
        <v>247</v>
      </c>
      <c r="H121" s="187" t="s">
        <v>123</v>
      </c>
      <c r="I121" s="187" t="str">
        <f t="shared" si="10"/>
        <v>HR004</v>
      </c>
      <c r="J121" s="185" t="str">
        <f t="shared" si="8"/>
        <v>Human Resources</v>
      </c>
      <c r="L121" s="185" t="str">
        <f t="shared" si="9"/>
        <v>10301HR004</v>
      </c>
      <c r="O121" s="183" t="s">
        <v>4399</v>
      </c>
      <c r="P121" s="183" t="s">
        <v>257</v>
      </c>
    </row>
    <row r="122" spans="2:16" outlineLevel="1" x14ac:dyDescent="0.25">
      <c r="B122" s="185" t="s">
        <v>1665</v>
      </c>
      <c r="C122" s="185" t="s">
        <v>97</v>
      </c>
      <c r="D122" s="185" t="s">
        <v>157</v>
      </c>
      <c r="E122" s="185" t="s">
        <v>248</v>
      </c>
      <c r="H122" s="187" t="s">
        <v>123</v>
      </c>
      <c r="I122" s="187" t="str">
        <f t="shared" si="10"/>
        <v>HR005</v>
      </c>
      <c r="J122" s="185" t="str">
        <f t="shared" si="8"/>
        <v>Human Resources</v>
      </c>
      <c r="L122" s="185" t="str">
        <f t="shared" si="9"/>
        <v>10301HR005</v>
      </c>
      <c r="O122" s="183" t="s">
        <v>4399</v>
      </c>
      <c r="P122" s="183" t="s">
        <v>259</v>
      </c>
    </row>
    <row r="123" spans="2:16" outlineLevel="1" x14ac:dyDescent="0.25">
      <c r="B123" s="185" t="s">
        <v>1665</v>
      </c>
      <c r="C123" s="185" t="s">
        <v>97</v>
      </c>
      <c r="D123" s="185" t="s">
        <v>164</v>
      </c>
      <c r="E123" s="185" t="s">
        <v>249</v>
      </c>
      <c r="H123" s="187" t="s">
        <v>123</v>
      </c>
      <c r="I123" s="187" t="str">
        <f t="shared" si="10"/>
        <v>HR007</v>
      </c>
      <c r="J123" s="185" t="str">
        <f t="shared" si="8"/>
        <v>Human Resources</v>
      </c>
      <c r="L123" s="185" t="str">
        <f t="shared" si="9"/>
        <v>10301HR007</v>
      </c>
      <c r="O123" s="183" t="s">
        <v>4399</v>
      </c>
      <c r="P123" s="183" t="s">
        <v>260</v>
      </c>
    </row>
    <row r="124" spans="2:16" outlineLevel="1" x14ac:dyDescent="0.25">
      <c r="B124" s="185" t="s">
        <v>1665</v>
      </c>
      <c r="C124" s="185" t="s">
        <v>98</v>
      </c>
      <c r="D124" s="185" t="s">
        <v>168</v>
      </c>
      <c r="E124" s="185" t="s">
        <v>256</v>
      </c>
      <c r="H124" s="187" t="s">
        <v>124</v>
      </c>
      <c r="I124" s="187" t="str">
        <f t="shared" si="10"/>
        <v>MS001</v>
      </c>
      <c r="J124" s="185" t="str">
        <f t="shared" si="8"/>
        <v>General Affairs</v>
      </c>
      <c r="L124" s="185" t="str">
        <f t="shared" si="9"/>
        <v>10301MS001</v>
      </c>
      <c r="O124" s="183" t="s">
        <v>4399</v>
      </c>
      <c r="P124" s="183" t="s">
        <v>1673</v>
      </c>
    </row>
    <row r="125" spans="2:16" outlineLevel="1" x14ac:dyDescent="0.25">
      <c r="B125" s="185" t="s">
        <v>188</v>
      </c>
      <c r="C125" s="185" t="s">
        <v>122</v>
      </c>
      <c r="D125" s="185" t="s">
        <v>191</v>
      </c>
      <c r="E125" s="185" t="s">
        <v>250</v>
      </c>
      <c r="H125" s="187" t="s">
        <v>188</v>
      </c>
      <c r="I125" s="187" t="str">
        <f t="shared" si="10"/>
        <v>HS001</v>
      </c>
      <c r="J125" s="185" t="str">
        <f t="shared" si="8"/>
        <v>Health &amp; Safety</v>
      </c>
      <c r="L125" s="185" t="str">
        <f t="shared" si="9"/>
        <v>10301HS001</v>
      </c>
      <c r="O125" s="183" t="s">
        <v>4400</v>
      </c>
      <c r="P125" s="183" t="s">
        <v>265</v>
      </c>
    </row>
    <row r="126" spans="2:16" outlineLevel="1" x14ac:dyDescent="0.25">
      <c r="B126" s="185" t="s">
        <v>188</v>
      </c>
      <c r="C126" s="185" t="s">
        <v>114</v>
      </c>
      <c r="D126" s="185" t="s">
        <v>200</v>
      </c>
      <c r="E126" s="185" t="s">
        <v>252</v>
      </c>
      <c r="H126" s="187" t="s">
        <v>188</v>
      </c>
      <c r="I126" s="187" t="str">
        <f t="shared" si="10"/>
        <v>HS002</v>
      </c>
      <c r="J126" s="185" t="str">
        <f t="shared" ref="J126:J146" si="14">C126</f>
        <v>Environment</v>
      </c>
      <c r="L126" s="185" t="str">
        <f t="shared" ref="L126:L146" si="15">D126</f>
        <v>10301HS002</v>
      </c>
      <c r="O126" s="183" t="s">
        <v>4400</v>
      </c>
      <c r="P126" s="183" t="s">
        <v>1689</v>
      </c>
    </row>
    <row r="127" spans="2:16" outlineLevel="1" x14ac:dyDescent="0.25">
      <c r="B127" s="185" t="s">
        <v>91</v>
      </c>
      <c r="C127" s="185" t="s">
        <v>102</v>
      </c>
      <c r="D127" s="185" t="s">
        <v>138</v>
      </c>
      <c r="E127" s="185" t="s">
        <v>254</v>
      </c>
      <c r="H127" s="187" t="s">
        <v>91</v>
      </c>
      <c r="I127" s="187" t="str">
        <f t="shared" si="10"/>
        <v>IT001</v>
      </c>
      <c r="J127" s="185" t="str">
        <f t="shared" si="14"/>
        <v>Information Technology</v>
      </c>
      <c r="L127" s="185" t="str">
        <f t="shared" si="15"/>
        <v>10301IT001</v>
      </c>
      <c r="O127" s="183" t="s">
        <v>4400</v>
      </c>
      <c r="P127" s="183" t="s">
        <v>270</v>
      </c>
    </row>
    <row r="128" spans="2:16" outlineLevel="1" x14ac:dyDescent="0.25">
      <c r="B128" s="185" t="s">
        <v>91</v>
      </c>
      <c r="C128" s="185" t="s">
        <v>102</v>
      </c>
      <c r="D128" s="185" t="s">
        <v>275</v>
      </c>
      <c r="E128" s="185" t="s">
        <v>1671</v>
      </c>
      <c r="H128" s="187" t="s">
        <v>91</v>
      </c>
      <c r="I128" s="187" t="str">
        <f t="shared" si="10"/>
        <v>IT002</v>
      </c>
      <c r="J128" s="185" t="str">
        <f t="shared" si="14"/>
        <v>Information Technology</v>
      </c>
      <c r="L128" s="185" t="str">
        <f t="shared" si="15"/>
        <v>10301IT002</v>
      </c>
      <c r="O128" s="183" t="s">
        <v>4400</v>
      </c>
      <c r="P128" s="183" t="s">
        <v>1693</v>
      </c>
    </row>
    <row r="129" spans="2:16" outlineLevel="1" x14ac:dyDescent="0.25">
      <c r="B129" s="185" t="s">
        <v>91</v>
      </c>
      <c r="C129" s="185" t="s">
        <v>102</v>
      </c>
      <c r="D129" s="185" t="s">
        <v>145</v>
      </c>
      <c r="E129" s="185" t="s">
        <v>255</v>
      </c>
      <c r="H129" s="187" t="s">
        <v>91</v>
      </c>
      <c r="I129" s="187" t="str">
        <f t="shared" si="10"/>
        <v>IT003</v>
      </c>
      <c r="J129" s="185" t="str">
        <f t="shared" si="14"/>
        <v>Information Technology</v>
      </c>
      <c r="L129" s="185" t="str">
        <f t="shared" si="15"/>
        <v>10301IT003</v>
      </c>
      <c r="O129" s="183" t="s">
        <v>121</v>
      </c>
      <c r="P129" s="183" t="s">
        <v>1720</v>
      </c>
    </row>
    <row r="130" spans="2:16" outlineLevel="1" x14ac:dyDescent="0.25">
      <c r="B130" s="185" t="s">
        <v>91</v>
      </c>
      <c r="C130" s="185" t="s">
        <v>102</v>
      </c>
      <c r="D130" s="185" t="s">
        <v>1686</v>
      </c>
      <c r="E130" s="185" t="s">
        <v>1687</v>
      </c>
      <c r="H130" s="187" t="s">
        <v>91</v>
      </c>
      <c r="I130" s="187" t="str">
        <f t="shared" si="10"/>
        <v>IT004</v>
      </c>
      <c r="J130" s="185" t="str">
        <f t="shared" si="14"/>
        <v>Information Technology</v>
      </c>
      <c r="L130" s="185" t="str">
        <f t="shared" si="15"/>
        <v>10301IT004</v>
      </c>
      <c r="O130" s="183" t="s">
        <v>121</v>
      </c>
      <c r="P130" s="183" t="s">
        <v>1721</v>
      </c>
    </row>
    <row r="131" spans="2:16" outlineLevel="1" x14ac:dyDescent="0.25">
      <c r="B131" s="185" t="s">
        <v>4399</v>
      </c>
      <c r="C131" s="185" t="s">
        <v>4372</v>
      </c>
      <c r="D131" s="185" t="s">
        <v>177</v>
      </c>
      <c r="E131" s="185" t="s">
        <v>5754</v>
      </c>
      <c r="H131" s="187" t="s">
        <v>4413</v>
      </c>
      <c r="I131" s="187" t="str">
        <f t="shared" si="10"/>
        <v>MS002</v>
      </c>
      <c r="J131" s="185" t="str">
        <f t="shared" si="14"/>
        <v>Government Relation &amp; EA</v>
      </c>
      <c r="L131" s="185" t="str">
        <f t="shared" si="15"/>
        <v>10301MS002</v>
      </c>
      <c r="O131" s="183" t="s">
        <v>121</v>
      </c>
      <c r="P131" s="183" t="s">
        <v>1676</v>
      </c>
    </row>
    <row r="132" spans="2:16" outlineLevel="1" x14ac:dyDescent="0.25">
      <c r="B132" s="185" t="s">
        <v>4399</v>
      </c>
      <c r="C132" s="185" t="s">
        <v>4372</v>
      </c>
      <c r="D132" s="185" t="s">
        <v>181</v>
      </c>
      <c r="E132" s="185" t="s">
        <v>5755</v>
      </c>
      <c r="H132" s="187" t="s">
        <v>4413</v>
      </c>
      <c r="I132" s="187" t="str">
        <f t="shared" si="10"/>
        <v>MS006</v>
      </c>
      <c r="J132" s="185" t="str">
        <f t="shared" si="14"/>
        <v>Government Relation &amp; EA</v>
      </c>
      <c r="L132" s="185" t="str">
        <f t="shared" si="15"/>
        <v>10301MS006</v>
      </c>
      <c r="O132" s="183" t="s">
        <v>121</v>
      </c>
      <c r="P132" s="183" t="s">
        <v>266</v>
      </c>
    </row>
    <row r="133" spans="2:16" outlineLevel="1" x14ac:dyDescent="0.25">
      <c r="B133" s="185" t="s">
        <v>4399</v>
      </c>
      <c r="C133" s="185" t="s">
        <v>4372</v>
      </c>
      <c r="D133" s="185" t="s">
        <v>185</v>
      </c>
      <c r="E133" s="185" t="s">
        <v>260</v>
      </c>
      <c r="H133" s="187" t="s">
        <v>4413</v>
      </c>
      <c r="I133" s="187" t="str">
        <f t="shared" si="10"/>
        <v>MS007</v>
      </c>
      <c r="J133" s="185" t="str">
        <f t="shared" si="14"/>
        <v>Government Relation &amp; EA</v>
      </c>
      <c r="L133" s="185" t="str">
        <f t="shared" si="15"/>
        <v>10301MS007</v>
      </c>
      <c r="O133" s="183" t="s">
        <v>121</v>
      </c>
      <c r="P133" s="183" t="s">
        <v>268</v>
      </c>
    </row>
    <row r="134" spans="2:16" outlineLevel="1" x14ac:dyDescent="0.25">
      <c r="B134" s="185" t="s">
        <v>4399</v>
      </c>
      <c r="C134" s="185" t="s">
        <v>4372</v>
      </c>
      <c r="D134" s="185" t="s">
        <v>1672</v>
      </c>
      <c r="E134" s="185" t="s">
        <v>5756</v>
      </c>
      <c r="H134" s="187" t="s">
        <v>4413</v>
      </c>
      <c r="I134" s="187" t="str">
        <f t="shared" si="10"/>
        <v>MS010</v>
      </c>
      <c r="J134" s="185" t="str">
        <f t="shared" si="14"/>
        <v>Government Relation &amp; EA</v>
      </c>
      <c r="L134" s="185" t="str">
        <f t="shared" si="15"/>
        <v>10301MS010</v>
      </c>
      <c r="O134" s="183" t="s">
        <v>121</v>
      </c>
      <c r="P134" s="183" t="s">
        <v>1691</v>
      </c>
    </row>
    <row r="135" spans="2:16" outlineLevel="1" x14ac:dyDescent="0.25">
      <c r="B135" s="185" t="s">
        <v>4395</v>
      </c>
      <c r="C135" s="185" t="s">
        <v>111</v>
      </c>
      <c r="D135" s="185" t="s">
        <v>189</v>
      </c>
      <c r="E135" s="185" t="s">
        <v>262</v>
      </c>
      <c r="H135" s="187" t="s">
        <v>5112</v>
      </c>
      <c r="I135" s="187" t="str">
        <f t="shared" si="10"/>
        <v>PR001</v>
      </c>
      <c r="J135" s="185" t="str">
        <f t="shared" si="14"/>
        <v>Corporate Communication</v>
      </c>
      <c r="L135" s="185" t="str">
        <f t="shared" si="15"/>
        <v>10301PR001</v>
      </c>
      <c r="O135" s="183" t="s">
        <v>1694</v>
      </c>
      <c r="P135" s="183" t="s">
        <v>295</v>
      </c>
    </row>
    <row r="136" spans="2:16" outlineLevel="1" x14ac:dyDescent="0.25">
      <c r="B136" s="185" t="s">
        <v>4395</v>
      </c>
      <c r="C136" s="185" t="s">
        <v>111</v>
      </c>
      <c r="D136" s="185" t="s">
        <v>192</v>
      </c>
      <c r="E136" s="185" t="s">
        <v>264</v>
      </c>
      <c r="H136" s="187" t="s">
        <v>5112</v>
      </c>
      <c r="I136" s="187" t="str">
        <f t="shared" si="10"/>
        <v>PR002</v>
      </c>
      <c r="J136" s="185" t="str">
        <f t="shared" si="14"/>
        <v>Corporate Communication</v>
      </c>
      <c r="L136" s="185" t="str">
        <f t="shared" si="15"/>
        <v>10301PR002</v>
      </c>
      <c r="O136" s="183" t="s">
        <v>1694</v>
      </c>
      <c r="P136" s="183" t="s">
        <v>297</v>
      </c>
    </row>
    <row r="137" spans="2:16" outlineLevel="1" x14ac:dyDescent="0.25">
      <c r="B137" s="185" t="s">
        <v>121</v>
      </c>
      <c r="C137" s="185" t="s">
        <v>1674</v>
      </c>
      <c r="D137" s="185" t="s">
        <v>175</v>
      </c>
      <c r="E137" s="185" t="s">
        <v>1720</v>
      </c>
      <c r="H137" s="187" t="s">
        <v>121</v>
      </c>
      <c r="I137" s="187" t="str">
        <f t="shared" si="10"/>
        <v>SC002</v>
      </c>
      <c r="J137" s="185" t="str">
        <f t="shared" si="14"/>
        <v>SCM Logistics</v>
      </c>
      <c r="L137" s="185" t="str">
        <f t="shared" si="15"/>
        <v>10301SC002</v>
      </c>
      <c r="O137" s="183" t="s">
        <v>1694</v>
      </c>
      <c r="P137" s="183" t="s">
        <v>299</v>
      </c>
    </row>
    <row r="138" spans="2:16" outlineLevel="1" x14ac:dyDescent="0.25">
      <c r="B138" s="185" t="s">
        <v>121</v>
      </c>
      <c r="C138" s="185" t="s">
        <v>1675</v>
      </c>
      <c r="D138" s="185" t="s">
        <v>161</v>
      </c>
      <c r="E138" s="185" t="s">
        <v>1721</v>
      </c>
      <c r="H138" s="187" t="s">
        <v>121</v>
      </c>
      <c r="I138" s="187" t="str">
        <f t="shared" si="10"/>
        <v>SC004</v>
      </c>
      <c r="J138" s="185" t="str">
        <f t="shared" si="14"/>
        <v>SCM Warehouse &amp; Inventory</v>
      </c>
      <c r="L138" s="185" t="str">
        <f t="shared" si="15"/>
        <v>10301SC004</v>
      </c>
      <c r="O138" s="183" t="s">
        <v>1694</v>
      </c>
      <c r="P138" s="183" t="s">
        <v>301</v>
      </c>
    </row>
    <row r="139" spans="2:16" outlineLevel="1" x14ac:dyDescent="0.25">
      <c r="B139" s="185" t="s">
        <v>121</v>
      </c>
      <c r="C139" s="185" t="s">
        <v>1677</v>
      </c>
      <c r="D139" s="185" t="s">
        <v>170</v>
      </c>
      <c r="E139" s="185" t="s">
        <v>1676</v>
      </c>
      <c r="H139" s="187" t="s">
        <v>121</v>
      </c>
      <c r="I139" s="187" t="str">
        <f t="shared" si="10"/>
        <v>SC005</v>
      </c>
      <c r="J139" s="185" t="str">
        <f t="shared" si="14"/>
        <v>SCM Grader</v>
      </c>
      <c r="L139" s="185" t="str">
        <f t="shared" si="15"/>
        <v>10301SC005</v>
      </c>
      <c r="O139" s="183" t="s">
        <v>1694</v>
      </c>
      <c r="P139" s="183" t="s">
        <v>303</v>
      </c>
    </row>
    <row r="140" spans="2:16" outlineLevel="1" x14ac:dyDescent="0.25">
      <c r="B140" s="185" t="s">
        <v>121</v>
      </c>
      <c r="C140" s="185" t="s">
        <v>1675</v>
      </c>
      <c r="D140" s="185" t="s">
        <v>179</v>
      </c>
      <c r="E140" s="185" t="s">
        <v>266</v>
      </c>
      <c r="H140" s="187" t="s">
        <v>121</v>
      </c>
      <c r="I140" s="187" t="str">
        <f t="shared" si="10"/>
        <v>SC006</v>
      </c>
      <c r="J140" s="185" t="str">
        <f t="shared" si="14"/>
        <v>SCM Warehouse &amp; Inventory</v>
      </c>
      <c r="L140" s="185" t="str">
        <f t="shared" si="15"/>
        <v>10301SC006</v>
      </c>
      <c r="O140" s="183" t="s">
        <v>1694</v>
      </c>
      <c r="P140" s="183" t="s">
        <v>305</v>
      </c>
    </row>
    <row r="141" spans="2:16" outlineLevel="1" x14ac:dyDescent="0.25">
      <c r="B141" s="185" t="s">
        <v>121</v>
      </c>
      <c r="C141" s="185" t="s">
        <v>1675</v>
      </c>
      <c r="D141" s="185" t="s">
        <v>183</v>
      </c>
      <c r="E141" s="185" t="s">
        <v>268</v>
      </c>
      <c r="H141" s="187" t="s">
        <v>121</v>
      </c>
      <c r="I141" s="187" t="str">
        <f t="shared" si="10"/>
        <v>SC007</v>
      </c>
      <c r="J141" s="185" t="str">
        <f t="shared" si="14"/>
        <v>SCM Warehouse &amp; Inventory</v>
      </c>
      <c r="L141" s="185" t="str">
        <f t="shared" si="15"/>
        <v>10301SC007</v>
      </c>
      <c r="O141" s="183" t="s">
        <v>1694</v>
      </c>
      <c r="P141" s="183" t="s">
        <v>1726</v>
      </c>
    </row>
    <row r="142" spans="2:16" outlineLevel="1" x14ac:dyDescent="0.25">
      <c r="B142" s="185" t="s">
        <v>121</v>
      </c>
      <c r="C142" s="185" t="s">
        <v>1675</v>
      </c>
      <c r="D142" s="185" t="s">
        <v>1690</v>
      </c>
      <c r="E142" s="185" t="s">
        <v>1691</v>
      </c>
      <c r="H142" s="187" t="s">
        <v>121</v>
      </c>
      <c r="I142" s="187" t="str">
        <f t="shared" si="10"/>
        <v>SC009</v>
      </c>
      <c r="J142" s="185" t="str">
        <f t="shared" si="14"/>
        <v>SCM Warehouse &amp; Inventory</v>
      </c>
      <c r="L142" s="185" t="str">
        <f t="shared" si="15"/>
        <v>10301SC009</v>
      </c>
      <c r="O142" s="183" t="s">
        <v>1694</v>
      </c>
      <c r="P142" s="183" t="s">
        <v>1727</v>
      </c>
    </row>
    <row r="143" spans="2:16" outlineLevel="1" x14ac:dyDescent="0.25">
      <c r="B143" s="185" t="s">
        <v>4400</v>
      </c>
      <c r="C143" s="185" t="s">
        <v>105</v>
      </c>
      <c r="D143" s="185" t="s">
        <v>137</v>
      </c>
      <c r="E143" s="185" t="s">
        <v>265</v>
      </c>
      <c r="H143" s="187" t="s">
        <v>1709</v>
      </c>
      <c r="I143" s="187" t="str">
        <f t="shared" si="10"/>
        <v>SC001</v>
      </c>
      <c r="J143" s="185" t="str">
        <f t="shared" si="14"/>
        <v>Strategic Sourcing &amp; Procurement</v>
      </c>
      <c r="L143" s="185" t="str">
        <f t="shared" si="15"/>
        <v>10301SC001</v>
      </c>
      <c r="O143" s="183" t="s">
        <v>1694</v>
      </c>
      <c r="P143" s="183" t="s">
        <v>1728</v>
      </c>
    </row>
    <row r="144" spans="2:16" outlineLevel="1" x14ac:dyDescent="0.25">
      <c r="B144" s="185" t="s">
        <v>4400</v>
      </c>
      <c r="C144" s="185" t="s">
        <v>105</v>
      </c>
      <c r="D144" s="185" t="s">
        <v>1688</v>
      </c>
      <c r="E144" s="185" t="s">
        <v>1689</v>
      </c>
      <c r="H144" s="187" t="s">
        <v>1709</v>
      </c>
      <c r="I144" s="187" t="str">
        <f t="shared" si="10"/>
        <v>SC008</v>
      </c>
      <c r="J144" s="185" t="str">
        <f t="shared" si="14"/>
        <v>Strategic Sourcing &amp; Procurement</v>
      </c>
      <c r="L144" s="185" t="str">
        <f t="shared" si="15"/>
        <v>10301SC008</v>
      </c>
      <c r="O144" s="183" t="s">
        <v>1694</v>
      </c>
      <c r="P144" s="183" t="s">
        <v>1729</v>
      </c>
    </row>
    <row r="145" spans="2:16" outlineLevel="1" x14ac:dyDescent="0.25">
      <c r="B145" s="185" t="s">
        <v>4400</v>
      </c>
      <c r="C145" s="185" t="s">
        <v>99</v>
      </c>
      <c r="D145" s="185" t="s">
        <v>133</v>
      </c>
      <c r="E145" s="185" t="s">
        <v>270</v>
      </c>
      <c r="H145" s="187" t="s">
        <v>1708</v>
      </c>
      <c r="I145" s="187" t="str">
        <f t="shared" si="10"/>
        <v>SM001</v>
      </c>
      <c r="J145" s="185" t="str">
        <f t="shared" si="14"/>
        <v>Sales</v>
      </c>
      <c r="L145" s="185" t="str">
        <f t="shared" si="15"/>
        <v>10301SM001</v>
      </c>
      <c r="O145" s="183" t="s">
        <v>23</v>
      </c>
      <c r="P145" s="183" t="s">
        <v>23</v>
      </c>
    </row>
    <row r="146" spans="2:16" outlineLevel="1" x14ac:dyDescent="0.25">
      <c r="B146" s="185" t="s">
        <v>4400</v>
      </c>
      <c r="C146" s="185" t="s">
        <v>99</v>
      </c>
      <c r="D146" s="185" t="s">
        <v>1692</v>
      </c>
      <c r="E146" s="185" t="s">
        <v>1693</v>
      </c>
      <c r="H146" s="187" t="s">
        <v>1708</v>
      </c>
      <c r="I146" s="187" t="str">
        <f t="shared" si="10"/>
        <v>SM004</v>
      </c>
      <c r="J146" s="185" t="str">
        <f t="shared" si="14"/>
        <v>Sales</v>
      </c>
      <c r="L146" s="185" t="str">
        <f t="shared" si="15"/>
        <v>10301SM004</v>
      </c>
      <c r="O146" s="183" t="s">
        <v>1669</v>
      </c>
      <c r="P146" s="183" t="s">
        <v>5175</v>
      </c>
    </row>
    <row r="147" spans="2:16" outlineLevel="1" x14ac:dyDescent="0.25"/>
    <row r="148" spans="2:16" s="180" customFormat="1" x14ac:dyDescent="0.25">
      <c r="B148" s="179" t="s">
        <v>5116</v>
      </c>
      <c r="H148" s="181"/>
      <c r="I148" s="181"/>
    </row>
    <row r="150" spans="2:16" s="95" customFormat="1" x14ac:dyDescent="0.25">
      <c r="B150" s="131" t="s">
        <v>4692</v>
      </c>
      <c r="H150" s="188"/>
      <c r="I150" s="188"/>
    </row>
    <row r="151" spans="2:16" s="95" customFormat="1" outlineLevel="1" x14ac:dyDescent="0.25">
      <c r="B151" s="296" t="s">
        <v>4693</v>
      </c>
      <c r="C151" s="296" t="s">
        <v>4694</v>
      </c>
      <c r="D151" s="296" t="s">
        <v>4696</v>
      </c>
      <c r="E151" s="296" t="s">
        <v>4697</v>
      </c>
      <c r="F151" s="297" t="s">
        <v>5151</v>
      </c>
      <c r="H151" s="296" t="s">
        <v>4693</v>
      </c>
      <c r="I151" s="296" t="s">
        <v>5152</v>
      </c>
    </row>
    <row r="152" spans="2:16" s="95" customFormat="1" outlineLevel="1" x14ac:dyDescent="0.25">
      <c r="B152" s="298">
        <v>50200010</v>
      </c>
      <c r="C152" s="298" t="s">
        <v>1635</v>
      </c>
      <c r="D152" s="299" t="s">
        <v>952</v>
      </c>
      <c r="E152" s="299" t="s">
        <v>4699</v>
      </c>
      <c r="F152" s="300" t="s">
        <v>5153</v>
      </c>
      <c r="H152" s="307">
        <f t="shared" ref="H152:H215" si="16">B152</f>
        <v>50200010</v>
      </c>
      <c r="I152" s="300" t="s">
        <v>1634</v>
      </c>
    </row>
    <row r="153" spans="2:16" s="95" customFormat="1" outlineLevel="1" x14ac:dyDescent="0.25">
      <c r="B153" s="298">
        <v>50300010</v>
      </c>
      <c r="C153" s="298" t="s">
        <v>1369</v>
      </c>
      <c r="D153" s="298" t="s">
        <v>957</v>
      </c>
      <c r="E153" s="298" t="s">
        <v>123</v>
      </c>
      <c r="F153" s="300" t="s">
        <v>5154</v>
      </c>
      <c r="H153" s="307">
        <f t="shared" si="16"/>
        <v>50300010</v>
      </c>
      <c r="I153" s="300" t="s">
        <v>1636</v>
      </c>
    </row>
    <row r="154" spans="2:16" s="95" customFormat="1" outlineLevel="1" x14ac:dyDescent="0.25">
      <c r="B154" s="298">
        <v>50300020</v>
      </c>
      <c r="C154" s="298" t="s">
        <v>1370</v>
      </c>
      <c r="D154" s="298" t="s">
        <v>957</v>
      </c>
      <c r="E154" s="298" t="s">
        <v>123</v>
      </c>
      <c r="F154" s="300" t="s">
        <v>5153</v>
      </c>
      <c r="H154" s="307">
        <f t="shared" si="16"/>
        <v>50300020</v>
      </c>
      <c r="I154" s="300" t="s">
        <v>1640</v>
      </c>
    </row>
    <row r="155" spans="2:16" s="95" customFormat="1" outlineLevel="1" x14ac:dyDescent="0.25">
      <c r="B155" s="298">
        <v>50300030</v>
      </c>
      <c r="C155" s="298" t="s">
        <v>1371</v>
      </c>
      <c r="D155" s="298" t="s">
        <v>957</v>
      </c>
      <c r="E155" s="298" t="s">
        <v>123</v>
      </c>
      <c r="F155" s="300" t="s">
        <v>5154</v>
      </c>
      <c r="H155" s="307">
        <f t="shared" si="16"/>
        <v>50300030</v>
      </c>
      <c r="I155" s="300" t="s">
        <v>1636</v>
      </c>
    </row>
    <row r="156" spans="2:16" s="95" customFormat="1" outlineLevel="1" x14ac:dyDescent="0.25">
      <c r="B156" s="298">
        <v>50300040</v>
      </c>
      <c r="C156" s="298" t="s">
        <v>1372</v>
      </c>
      <c r="D156" s="298" t="s">
        <v>957</v>
      </c>
      <c r="E156" s="298" t="s">
        <v>123</v>
      </c>
      <c r="F156" s="300" t="s">
        <v>5154</v>
      </c>
      <c r="H156" s="307">
        <f t="shared" si="16"/>
        <v>50300040</v>
      </c>
      <c r="I156" s="300" t="s">
        <v>1636</v>
      </c>
    </row>
    <row r="157" spans="2:16" s="95" customFormat="1" outlineLevel="1" x14ac:dyDescent="0.25">
      <c r="B157" s="298">
        <v>50300050</v>
      </c>
      <c r="C157" s="298" t="s">
        <v>1373</v>
      </c>
      <c r="D157" s="298" t="s">
        <v>957</v>
      </c>
      <c r="E157" s="298" t="s">
        <v>123</v>
      </c>
      <c r="F157" s="300" t="s">
        <v>5154</v>
      </c>
      <c r="H157" s="307">
        <f t="shared" si="16"/>
        <v>50300050</v>
      </c>
      <c r="I157" s="300" t="s">
        <v>1636</v>
      </c>
    </row>
    <row r="158" spans="2:16" s="95" customFormat="1" outlineLevel="1" x14ac:dyDescent="0.25">
      <c r="B158" s="298">
        <v>50300060</v>
      </c>
      <c r="C158" s="298" t="s">
        <v>1637</v>
      </c>
      <c r="D158" s="298" t="s">
        <v>957</v>
      </c>
      <c r="E158" s="298" t="s">
        <v>123</v>
      </c>
      <c r="F158" s="300" t="s">
        <v>5154</v>
      </c>
      <c r="H158" s="307">
        <f t="shared" si="16"/>
        <v>50300060</v>
      </c>
      <c r="I158" s="300" t="s">
        <v>1636</v>
      </c>
    </row>
    <row r="159" spans="2:16" s="95" customFormat="1" outlineLevel="1" x14ac:dyDescent="0.25">
      <c r="B159" s="298">
        <v>50300070</v>
      </c>
      <c r="C159" s="298" t="s">
        <v>1374</v>
      </c>
      <c r="D159" s="298" t="s">
        <v>957</v>
      </c>
      <c r="E159" s="298" t="s">
        <v>123</v>
      </c>
      <c r="F159" s="300" t="s">
        <v>5153</v>
      </c>
      <c r="H159" s="307">
        <f t="shared" si="16"/>
        <v>50300070</v>
      </c>
      <c r="I159" s="300" t="s">
        <v>1640</v>
      </c>
    </row>
    <row r="160" spans="2:16" s="95" customFormat="1" outlineLevel="1" x14ac:dyDescent="0.25">
      <c r="B160" s="298">
        <v>50300080</v>
      </c>
      <c r="C160" s="298" t="s">
        <v>1584</v>
      </c>
      <c r="D160" s="298" t="s">
        <v>957</v>
      </c>
      <c r="E160" s="298" t="s">
        <v>123</v>
      </c>
      <c r="F160" s="300" t="s">
        <v>5154</v>
      </c>
      <c r="H160" s="307">
        <f t="shared" si="16"/>
        <v>50300080</v>
      </c>
      <c r="I160" s="300" t="s">
        <v>1636</v>
      </c>
    </row>
    <row r="161" spans="2:9" s="95" customFormat="1" outlineLevel="1" x14ac:dyDescent="0.25">
      <c r="B161" s="298">
        <v>50300090</v>
      </c>
      <c r="C161" s="298" t="s">
        <v>1376</v>
      </c>
      <c r="D161" s="298" t="s">
        <v>957</v>
      </c>
      <c r="E161" s="298" t="s">
        <v>123</v>
      </c>
      <c r="F161" s="300" t="s">
        <v>5154</v>
      </c>
      <c r="H161" s="307">
        <f t="shared" si="16"/>
        <v>50300090</v>
      </c>
      <c r="I161" s="300" t="s">
        <v>1636</v>
      </c>
    </row>
    <row r="162" spans="2:9" s="95" customFormat="1" outlineLevel="1" x14ac:dyDescent="0.25">
      <c r="B162" s="298">
        <v>50300100</v>
      </c>
      <c r="C162" s="298" t="s">
        <v>1377</v>
      </c>
      <c r="D162" s="298" t="s">
        <v>957</v>
      </c>
      <c r="E162" s="298" t="s">
        <v>123</v>
      </c>
      <c r="F162" s="300" t="s">
        <v>5154</v>
      </c>
      <c r="H162" s="307">
        <f t="shared" si="16"/>
        <v>50300100</v>
      </c>
      <c r="I162" s="300" t="s">
        <v>1636</v>
      </c>
    </row>
    <row r="163" spans="2:9" s="95" customFormat="1" outlineLevel="1" x14ac:dyDescent="0.25">
      <c r="B163" s="298">
        <v>50300110</v>
      </c>
      <c r="C163" s="298" t="s">
        <v>1639</v>
      </c>
      <c r="D163" s="298" t="s">
        <v>957</v>
      </c>
      <c r="E163" s="298" t="s">
        <v>123</v>
      </c>
      <c r="F163" s="300" t="s">
        <v>5154</v>
      </c>
      <c r="H163" s="307">
        <f t="shared" si="16"/>
        <v>50300110</v>
      </c>
      <c r="I163" s="300" t="s">
        <v>1636</v>
      </c>
    </row>
    <row r="164" spans="2:9" s="95" customFormat="1" outlineLevel="1" x14ac:dyDescent="0.25">
      <c r="B164" s="298">
        <v>50300120</v>
      </c>
      <c r="C164" s="298" t="s">
        <v>4711</v>
      </c>
      <c r="D164" s="298" t="s">
        <v>957</v>
      </c>
      <c r="E164" s="298" t="s">
        <v>123</v>
      </c>
      <c r="F164" s="300" t="s">
        <v>5153</v>
      </c>
      <c r="H164" s="307">
        <f t="shared" si="16"/>
        <v>50300120</v>
      </c>
      <c r="I164" s="300" t="s">
        <v>1640</v>
      </c>
    </row>
    <row r="165" spans="2:9" s="95" customFormat="1" outlineLevel="1" x14ac:dyDescent="0.25">
      <c r="B165" s="298">
        <v>50300990</v>
      </c>
      <c r="C165" s="298" t="s">
        <v>1379</v>
      </c>
      <c r="D165" s="298" t="s">
        <v>957</v>
      </c>
      <c r="E165" s="298" t="s">
        <v>123</v>
      </c>
      <c r="F165" s="300" t="s">
        <v>5154</v>
      </c>
      <c r="H165" s="307">
        <f t="shared" si="16"/>
        <v>50300990</v>
      </c>
      <c r="I165" s="300" t="s">
        <v>1636</v>
      </c>
    </row>
    <row r="166" spans="2:9" s="95" customFormat="1" ht="30" outlineLevel="1" x14ac:dyDescent="0.25">
      <c r="B166" s="298">
        <v>50400010</v>
      </c>
      <c r="C166" s="298" t="s">
        <v>1638</v>
      </c>
      <c r="D166" s="298" t="s">
        <v>962</v>
      </c>
      <c r="E166" s="298" t="s">
        <v>123</v>
      </c>
      <c r="F166" s="300" t="s">
        <v>5154</v>
      </c>
      <c r="H166" s="307">
        <f t="shared" si="16"/>
        <v>50400010</v>
      </c>
      <c r="I166" s="300" t="s">
        <v>1636</v>
      </c>
    </row>
    <row r="167" spans="2:9" s="95" customFormat="1" outlineLevel="1" x14ac:dyDescent="0.25">
      <c r="B167" s="298">
        <v>50500010</v>
      </c>
      <c r="C167" s="298" t="s">
        <v>1647</v>
      </c>
      <c r="D167" s="298" t="s">
        <v>967</v>
      </c>
      <c r="E167" s="299" t="s">
        <v>4699</v>
      </c>
      <c r="F167" s="300" t="s">
        <v>5153</v>
      </c>
      <c r="H167" s="307">
        <f t="shared" si="16"/>
        <v>50500010</v>
      </c>
      <c r="I167" s="300" t="s">
        <v>1645</v>
      </c>
    </row>
    <row r="168" spans="2:9" s="95" customFormat="1" outlineLevel="1" x14ac:dyDescent="0.25">
      <c r="B168" s="298">
        <v>50500020</v>
      </c>
      <c r="C168" s="298" t="s">
        <v>1382</v>
      </c>
      <c r="D168" s="298" t="s">
        <v>967</v>
      </c>
      <c r="E168" s="299" t="s">
        <v>4699</v>
      </c>
      <c r="F168" s="300" t="s">
        <v>5153</v>
      </c>
      <c r="H168" s="307">
        <f t="shared" si="16"/>
        <v>50500020</v>
      </c>
      <c r="I168" s="300" t="s">
        <v>1645</v>
      </c>
    </row>
    <row r="169" spans="2:9" s="95" customFormat="1" outlineLevel="1" x14ac:dyDescent="0.25">
      <c r="B169" s="298">
        <v>50500030</v>
      </c>
      <c r="C169" s="298" t="s">
        <v>1648</v>
      </c>
      <c r="D169" s="298" t="s">
        <v>967</v>
      </c>
      <c r="E169" s="299" t="s">
        <v>4699</v>
      </c>
      <c r="F169" s="300" t="s">
        <v>5153</v>
      </c>
      <c r="H169" s="307">
        <f t="shared" si="16"/>
        <v>50500030</v>
      </c>
      <c r="I169" s="300" t="s">
        <v>1645</v>
      </c>
    </row>
    <row r="170" spans="2:9" s="95" customFormat="1" outlineLevel="1" x14ac:dyDescent="0.25">
      <c r="B170" s="298">
        <v>50500040</v>
      </c>
      <c r="C170" s="298" t="s">
        <v>438</v>
      </c>
      <c r="D170" s="298" t="s">
        <v>967</v>
      </c>
      <c r="E170" s="299" t="s">
        <v>4699</v>
      </c>
      <c r="F170" s="300" t="s">
        <v>5153</v>
      </c>
      <c r="H170" s="307">
        <f t="shared" si="16"/>
        <v>50500040</v>
      </c>
      <c r="I170" s="300" t="s">
        <v>1645</v>
      </c>
    </row>
    <row r="171" spans="2:9" s="95" customFormat="1" outlineLevel="1" x14ac:dyDescent="0.25">
      <c r="B171" s="298">
        <v>50600010</v>
      </c>
      <c r="C171" s="298" t="s">
        <v>440</v>
      </c>
      <c r="D171" s="298" t="s">
        <v>972</v>
      </c>
      <c r="E171" s="299" t="s">
        <v>4699</v>
      </c>
      <c r="F171" s="300" t="s">
        <v>5153</v>
      </c>
      <c r="H171" s="307">
        <f t="shared" si="16"/>
        <v>50600010</v>
      </c>
      <c r="I171" s="300" t="s">
        <v>440</v>
      </c>
    </row>
    <row r="172" spans="2:9" s="95" customFormat="1" outlineLevel="1" x14ac:dyDescent="0.25">
      <c r="B172" s="298">
        <v>50600020</v>
      </c>
      <c r="C172" s="298" t="s">
        <v>442</v>
      </c>
      <c r="D172" s="298" t="s">
        <v>972</v>
      </c>
      <c r="E172" s="299" t="s">
        <v>4699</v>
      </c>
      <c r="F172" s="300" t="s">
        <v>5153</v>
      </c>
      <c r="H172" s="307">
        <f t="shared" si="16"/>
        <v>50600020</v>
      </c>
      <c r="I172" s="300" t="s">
        <v>442</v>
      </c>
    </row>
    <row r="173" spans="2:9" s="95" customFormat="1" outlineLevel="1" x14ac:dyDescent="0.25">
      <c r="B173" s="298">
        <v>50600030</v>
      </c>
      <c r="C173" s="298" t="s">
        <v>4720</v>
      </c>
      <c r="D173" s="298" t="s">
        <v>972</v>
      </c>
      <c r="E173" s="299" t="s">
        <v>4699</v>
      </c>
      <c r="F173" s="300" t="s">
        <v>5153</v>
      </c>
      <c r="H173" s="307">
        <f t="shared" si="16"/>
        <v>50600030</v>
      </c>
      <c r="I173" s="300" t="s">
        <v>1650</v>
      </c>
    </row>
    <row r="174" spans="2:9" s="95" customFormat="1" ht="30" outlineLevel="1" x14ac:dyDescent="0.25">
      <c r="B174" s="298">
        <v>50600040</v>
      </c>
      <c r="C174" s="298" t="s">
        <v>446</v>
      </c>
      <c r="D174" s="298" t="s">
        <v>972</v>
      </c>
      <c r="E174" s="299" t="s">
        <v>4699</v>
      </c>
      <c r="F174" s="300" t="s">
        <v>5153</v>
      </c>
      <c r="H174" s="307">
        <f t="shared" si="16"/>
        <v>50600040</v>
      </c>
      <c r="I174" s="300" t="s">
        <v>1649</v>
      </c>
    </row>
    <row r="175" spans="2:9" s="95" customFormat="1" outlineLevel="1" x14ac:dyDescent="0.25">
      <c r="B175" s="298">
        <v>50800010</v>
      </c>
      <c r="C175" s="298" t="s">
        <v>1642</v>
      </c>
      <c r="D175" s="298" t="s">
        <v>982</v>
      </c>
      <c r="E175" s="299" t="s">
        <v>4699</v>
      </c>
      <c r="F175" s="300" t="s">
        <v>5153</v>
      </c>
      <c r="H175" s="307">
        <f t="shared" si="16"/>
        <v>50800010</v>
      </c>
      <c r="I175" s="300" t="s">
        <v>1641</v>
      </c>
    </row>
    <row r="176" spans="2:9" s="95" customFormat="1" ht="30" outlineLevel="1" x14ac:dyDescent="0.25">
      <c r="B176" s="298">
        <v>50800020</v>
      </c>
      <c r="C176" s="298" t="s">
        <v>454</v>
      </c>
      <c r="D176" s="298" t="s">
        <v>982</v>
      </c>
      <c r="E176" s="299" t="s">
        <v>4699</v>
      </c>
      <c r="F176" s="300" t="s">
        <v>5153</v>
      </c>
      <c r="H176" s="307">
        <f t="shared" si="16"/>
        <v>50800020</v>
      </c>
      <c r="I176" s="300" t="s">
        <v>1641</v>
      </c>
    </row>
    <row r="177" spans="2:9" s="95" customFormat="1" outlineLevel="1" x14ac:dyDescent="0.25">
      <c r="B177" s="298">
        <v>50800030</v>
      </c>
      <c r="C177" s="298" t="s">
        <v>456</v>
      </c>
      <c r="D177" s="298" t="s">
        <v>982</v>
      </c>
      <c r="E177" s="299" t="s">
        <v>4699</v>
      </c>
      <c r="F177" s="300" t="s">
        <v>5153</v>
      </c>
      <c r="H177" s="307">
        <f t="shared" si="16"/>
        <v>50800030</v>
      </c>
      <c r="I177" s="300" t="s">
        <v>1641</v>
      </c>
    </row>
    <row r="178" spans="2:9" s="95" customFormat="1" outlineLevel="1" x14ac:dyDescent="0.25">
      <c r="B178" s="298">
        <v>50800040</v>
      </c>
      <c r="C178" s="298" t="s">
        <v>458</v>
      </c>
      <c r="D178" s="298" t="s">
        <v>982</v>
      </c>
      <c r="E178" s="299" t="s">
        <v>4699</v>
      </c>
      <c r="F178" s="300" t="s">
        <v>5153</v>
      </c>
      <c r="H178" s="307">
        <f t="shared" si="16"/>
        <v>50800040</v>
      </c>
      <c r="I178" s="300" t="s">
        <v>1641</v>
      </c>
    </row>
    <row r="179" spans="2:9" s="95" customFormat="1" outlineLevel="1" x14ac:dyDescent="0.25">
      <c r="B179" s="298">
        <v>50800050</v>
      </c>
      <c r="C179" s="298" t="s">
        <v>460</v>
      </c>
      <c r="D179" s="298" t="s">
        <v>982</v>
      </c>
      <c r="E179" s="299" t="s">
        <v>4699</v>
      </c>
      <c r="F179" s="300" t="s">
        <v>5153</v>
      </c>
      <c r="H179" s="307">
        <f t="shared" si="16"/>
        <v>50800050</v>
      </c>
      <c r="I179" s="300" t="s">
        <v>1641</v>
      </c>
    </row>
    <row r="180" spans="2:9" s="95" customFormat="1" ht="30" outlineLevel="1" x14ac:dyDescent="0.25">
      <c r="B180" s="298">
        <v>50800060</v>
      </c>
      <c r="C180" s="298" t="s">
        <v>462</v>
      </c>
      <c r="D180" s="298" t="s">
        <v>982</v>
      </c>
      <c r="E180" s="299" t="s">
        <v>4699</v>
      </c>
      <c r="F180" s="300" t="s">
        <v>5153</v>
      </c>
      <c r="H180" s="307">
        <f t="shared" si="16"/>
        <v>50800060</v>
      </c>
      <c r="I180" s="300" t="s">
        <v>1641</v>
      </c>
    </row>
    <row r="181" spans="2:9" s="95" customFormat="1" outlineLevel="1" x14ac:dyDescent="0.25">
      <c r="B181" s="298">
        <v>50800070</v>
      </c>
      <c r="C181" s="298" t="s">
        <v>464</v>
      </c>
      <c r="D181" s="298" t="s">
        <v>982</v>
      </c>
      <c r="E181" s="299" t="s">
        <v>4699</v>
      </c>
      <c r="F181" s="300" t="s">
        <v>5153</v>
      </c>
      <c r="H181" s="307">
        <f t="shared" si="16"/>
        <v>50800070</v>
      </c>
      <c r="I181" s="300" t="s">
        <v>1641</v>
      </c>
    </row>
    <row r="182" spans="2:9" s="95" customFormat="1" outlineLevel="1" x14ac:dyDescent="0.25">
      <c r="B182" s="298">
        <v>51100000</v>
      </c>
      <c r="C182" s="298" t="s">
        <v>498</v>
      </c>
      <c r="D182" s="298" t="s">
        <v>997</v>
      </c>
      <c r="E182" s="299" t="s">
        <v>4699</v>
      </c>
      <c r="F182" s="300" t="s">
        <v>5153</v>
      </c>
      <c r="H182" s="307">
        <f t="shared" si="16"/>
        <v>51100000</v>
      </c>
      <c r="I182" s="300" t="s">
        <v>1651</v>
      </c>
    </row>
    <row r="183" spans="2:9" s="95" customFormat="1" outlineLevel="1" x14ac:dyDescent="0.25">
      <c r="B183" s="298">
        <v>51300010</v>
      </c>
      <c r="C183" s="298" t="s">
        <v>518</v>
      </c>
      <c r="D183" s="298" t="s">
        <v>1007</v>
      </c>
      <c r="E183" s="298" t="s">
        <v>127</v>
      </c>
      <c r="F183" s="300" t="s">
        <v>5153</v>
      </c>
      <c r="H183" s="307">
        <f t="shared" si="16"/>
        <v>51300010</v>
      </c>
      <c r="I183" s="300" t="s">
        <v>1438</v>
      </c>
    </row>
    <row r="184" spans="2:9" s="95" customFormat="1" outlineLevel="1" x14ac:dyDescent="0.25">
      <c r="B184" s="298">
        <v>51300040</v>
      </c>
      <c r="C184" s="298" t="s">
        <v>525</v>
      </c>
      <c r="D184" s="298" t="s">
        <v>1007</v>
      </c>
      <c r="E184" s="298" t="s">
        <v>127</v>
      </c>
      <c r="F184" s="300" t="s">
        <v>5153</v>
      </c>
      <c r="H184" s="307">
        <f t="shared" si="16"/>
        <v>51300040</v>
      </c>
      <c r="I184" s="300" t="s">
        <v>1438</v>
      </c>
    </row>
    <row r="185" spans="2:9" s="95" customFormat="1" outlineLevel="1" x14ac:dyDescent="0.25">
      <c r="B185" s="298">
        <v>51300050</v>
      </c>
      <c r="C185" s="298" t="s">
        <v>527</v>
      </c>
      <c r="D185" s="298" t="s">
        <v>1007</v>
      </c>
      <c r="E185" s="298" t="s">
        <v>127</v>
      </c>
      <c r="F185" s="300" t="s">
        <v>5153</v>
      </c>
      <c r="H185" s="307">
        <f t="shared" si="16"/>
        <v>51300050</v>
      </c>
      <c r="I185" s="300" t="s">
        <v>1438</v>
      </c>
    </row>
    <row r="186" spans="2:9" s="95" customFormat="1" outlineLevel="1" x14ac:dyDescent="0.25">
      <c r="B186" s="298">
        <v>51300060</v>
      </c>
      <c r="C186" s="298" t="s">
        <v>529</v>
      </c>
      <c r="D186" s="298" t="s">
        <v>1007</v>
      </c>
      <c r="E186" s="298" t="s">
        <v>127</v>
      </c>
      <c r="F186" s="300" t="s">
        <v>5153</v>
      </c>
      <c r="H186" s="307">
        <f t="shared" si="16"/>
        <v>51300060</v>
      </c>
      <c r="I186" s="300" t="s">
        <v>1438</v>
      </c>
    </row>
    <row r="187" spans="2:9" s="95" customFormat="1" outlineLevel="1" x14ac:dyDescent="0.25">
      <c r="B187" s="298">
        <v>51300090</v>
      </c>
      <c r="C187" s="298" t="s">
        <v>535</v>
      </c>
      <c r="D187" s="298" t="s">
        <v>1007</v>
      </c>
      <c r="E187" s="298" t="s">
        <v>127</v>
      </c>
      <c r="F187" s="300" t="s">
        <v>5153</v>
      </c>
      <c r="H187" s="307">
        <f t="shared" si="16"/>
        <v>51300090</v>
      </c>
      <c r="I187" s="300" t="s">
        <v>1438</v>
      </c>
    </row>
    <row r="188" spans="2:9" s="95" customFormat="1" outlineLevel="1" x14ac:dyDescent="0.25">
      <c r="B188" s="298">
        <v>51500010</v>
      </c>
      <c r="C188" s="298" t="s">
        <v>4736</v>
      </c>
      <c r="D188" s="298" t="s">
        <v>1017</v>
      </c>
      <c r="E188" s="299" t="s">
        <v>4699</v>
      </c>
      <c r="F188" s="300" t="s">
        <v>5154</v>
      </c>
      <c r="H188" s="307">
        <f t="shared" si="16"/>
        <v>51500010</v>
      </c>
      <c r="I188" s="300" t="s">
        <v>1653</v>
      </c>
    </row>
    <row r="189" spans="2:9" s="95" customFormat="1" outlineLevel="1" x14ac:dyDescent="0.25">
      <c r="B189" s="298">
        <v>51600010</v>
      </c>
      <c r="C189" s="298" t="s">
        <v>549</v>
      </c>
      <c r="D189" s="298" t="s">
        <v>1022</v>
      </c>
      <c r="E189" s="299" t="s">
        <v>4699</v>
      </c>
      <c r="F189" s="300" t="s">
        <v>5154</v>
      </c>
      <c r="H189" s="307">
        <f t="shared" si="16"/>
        <v>51600010</v>
      </c>
      <c r="I189" s="300" t="s">
        <v>1446</v>
      </c>
    </row>
    <row r="190" spans="2:9" s="95" customFormat="1" ht="30" outlineLevel="1" x14ac:dyDescent="0.25">
      <c r="B190" s="298">
        <v>51600020</v>
      </c>
      <c r="C190" s="298" t="s">
        <v>551</v>
      </c>
      <c r="D190" s="298" t="s">
        <v>1022</v>
      </c>
      <c r="E190" s="299" t="s">
        <v>4699</v>
      </c>
      <c r="F190" s="300" t="s">
        <v>5154</v>
      </c>
      <c r="H190" s="307">
        <f t="shared" si="16"/>
        <v>51600020</v>
      </c>
      <c r="I190" s="300" t="s">
        <v>1446</v>
      </c>
    </row>
    <row r="191" spans="2:9" s="95" customFormat="1" outlineLevel="1" x14ac:dyDescent="0.25">
      <c r="B191" s="298">
        <v>51600030</v>
      </c>
      <c r="C191" s="298" t="s">
        <v>553</v>
      </c>
      <c r="D191" s="298" t="s">
        <v>1022</v>
      </c>
      <c r="E191" s="299" t="s">
        <v>4699</v>
      </c>
      <c r="F191" s="300" t="s">
        <v>5154</v>
      </c>
      <c r="H191" s="307">
        <f t="shared" si="16"/>
        <v>51600030</v>
      </c>
      <c r="I191" s="300" t="s">
        <v>1446</v>
      </c>
    </row>
    <row r="192" spans="2:9" s="95" customFormat="1" ht="30" outlineLevel="1" x14ac:dyDescent="0.25">
      <c r="B192" s="298">
        <v>51600040</v>
      </c>
      <c r="C192" s="298" t="s">
        <v>555</v>
      </c>
      <c r="D192" s="298" t="s">
        <v>1022</v>
      </c>
      <c r="E192" s="299" t="s">
        <v>4699</v>
      </c>
      <c r="F192" s="300" t="s">
        <v>5154</v>
      </c>
      <c r="H192" s="307">
        <f t="shared" si="16"/>
        <v>51600040</v>
      </c>
      <c r="I192" s="300" t="s">
        <v>1446</v>
      </c>
    </row>
    <row r="193" spans="2:9" s="95" customFormat="1" ht="30" outlineLevel="1" x14ac:dyDescent="0.25">
      <c r="B193" s="298">
        <v>51600050</v>
      </c>
      <c r="C193" s="298" t="s">
        <v>557</v>
      </c>
      <c r="D193" s="298" t="s">
        <v>1022</v>
      </c>
      <c r="E193" s="299" t="s">
        <v>4699</v>
      </c>
      <c r="F193" s="300" t="s">
        <v>5154</v>
      </c>
      <c r="H193" s="307">
        <f t="shared" si="16"/>
        <v>51600050</v>
      </c>
      <c r="I193" s="300" t="s">
        <v>1446</v>
      </c>
    </row>
    <row r="194" spans="2:9" s="95" customFormat="1" outlineLevel="1" x14ac:dyDescent="0.25">
      <c r="B194" s="298">
        <v>51600070</v>
      </c>
      <c r="C194" s="298" t="s">
        <v>561</v>
      </c>
      <c r="D194" s="298" t="s">
        <v>1022</v>
      </c>
      <c r="E194" s="299" t="s">
        <v>4699</v>
      </c>
      <c r="F194" s="300" t="s">
        <v>5154</v>
      </c>
      <c r="H194" s="307">
        <f t="shared" si="16"/>
        <v>51600070</v>
      </c>
      <c r="I194" s="300" t="s">
        <v>1446</v>
      </c>
    </row>
    <row r="195" spans="2:9" s="95" customFormat="1" outlineLevel="1" x14ac:dyDescent="0.25">
      <c r="B195" s="298">
        <v>51700010</v>
      </c>
      <c r="C195" s="298" t="s">
        <v>563</v>
      </c>
      <c r="D195" s="298" t="s">
        <v>1027</v>
      </c>
      <c r="E195" s="299" t="s">
        <v>4699</v>
      </c>
      <c r="F195" s="300" t="s">
        <v>5154</v>
      </c>
      <c r="H195" s="307">
        <f t="shared" si="16"/>
        <v>51700010</v>
      </c>
      <c r="I195" s="300" t="s">
        <v>1450</v>
      </c>
    </row>
    <row r="196" spans="2:9" s="95" customFormat="1" outlineLevel="1" x14ac:dyDescent="0.25">
      <c r="B196" s="298">
        <v>51700030</v>
      </c>
      <c r="C196" s="298" t="s">
        <v>565</v>
      </c>
      <c r="D196" s="298" t="s">
        <v>1027</v>
      </c>
      <c r="E196" s="299" t="s">
        <v>4699</v>
      </c>
      <c r="F196" s="300" t="s">
        <v>5154</v>
      </c>
      <c r="H196" s="307">
        <f t="shared" si="16"/>
        <v>51700030</v>
      </c>
      <c r="I196" s="300" t="s">
        <v>1450</v>
      </c>
    </row>
    <row r="197" spans="2:9" s="95" customFormat="1" outlineLevel="1" x14ac:dyDescent="0.25">
      <c r="B197" s="298">
        <v>51700040</v>
      </c>
      <c r="C197" s="298" t="s">
        <v>567</v>
      </c>
      <c r="D197" s="298" t="s">
        <v>1027</v>
      </c>
      <c r="E197" s="299" t="s">
        <v>4699</v>
      </c>
      <c r="F197" s="300" t="s">
        <v>5154</v>
      </c>
      <c r="H197" s="307">
        <f t="shared" si="16"/>
        <v>51700040</v>
      </c>
      <c r="I197" s="300" t="s">
        <v>1450</v>
      </c>
    </row>
    <row r="198" spans="2:9" s="95" customFormat="1" outlineLevel="1" x14ac:dyDescent="0.25">
      <c r="B198" s="298">
        <v>51700050</v>
      </c>
      <c r="C198" s="298" t="s">
        <v>569</v>
      </c>
      <c r="D198" s="298" t="s">
        <v>1027</v>
      </c>
      <c r="E198" s="299" t="s">
        <v>4699</v>
      </c>
      <c r="F198" s="300" t="s">
        <v>5154</v>
      </c>
      <c r="H198" s="307">
        <f t="shared" si="16"/>
        <v>51700050</v>
      </c>
      <c r="I198" s="300" t="s">
        <v>1450</v>
      </c>
    </row>
    <row r="199" spans="2:9" s="95" customFormat="1" outlineLevel="1" x14ac:dyDescent="0.25">
      <c r="B199" s="298">
        <v>51700060</v>
      </c>
      <c r="C199" s="298" t="s">
        <v>571</v>
      </c>
      <c r="D199" s="298" t="s">
        <v>1027</v>
      </c>
      <c r="E199" s="299" t="s">
        <v>4699</v>
      </c>
      <c r="F199" s="300" t="s">
        <v>5154</v>
      </c>
      <c r="H199" s="307">
        <f t="shared" si="16"/>
        <v>51700060</v>
      </c>
      <c r="I199" s="300" t="s">
        <v>1450</v>
      </c>
    </row>
    <row r="200" spans="2:9" s="95" customFormat="1" outlineLevel="1" x14ac:dyDescent="0.25">
      <c r="B200" s="298">
        <v>51700070</v>
      </c>
      <c r="C200" s="298" t="s">
        <v>573</v>
      </c>
      <c r="D200" s="298" t="s">
        <v>1027</v>
      </c>
      <c r="E200" s="299" t="s">
        <v>4699</v>
      </c>
      <c r="F200" s="300" t="s">
        <v>5154</v>
      </c>
      <c r="H200" s="307">
        <f t="shared" si="16"/>
        <v>51700070</v>
      </c>
      <c r="I200" s="300" t="s">
        <v>1450</v>
      </c>
    </row>
    <row r="201" spans="2:9" s="95" customFormat="1" ht="30" outlineLevel="1" x14ac:dyDescent="0.25">
      <c r="B201" s="298">
        <v>51800010</v>
      </c>
      <c r="C201" s="298" t="s">
        <v>575</v>
      </c>
      <c r="D201" s="298" t="s">
        <v>1032</v>
      </c>
      <c r="E201" s="299" t="s">
        <v>4699</v>
      </c>
      <c r="F201" s="300" t="s">
        <v>5154</v>
      </c>
      <c r="H201" s="307">
        <f t="shared" si="16"/>
        <v>51800010</v>
      </c>
      <c r="I201" s="300" t="s">
        <v>1652</v>
      </c>
    </row>
    <row r="202" spans="2:9" s="95" customFormat="1" outlineLevel="1" x14ac:dyDescent="0.25">
      <c r="B202" s="298">
        <v>51800020</v>
      </c>
      <c r="C202" s="298" t="s">
        <v>577</v>
      </c>
      <c r="D202" s="298" t="s">
        <v>1032</v>
      </c>
      <c r="E202" s="299" t="s">
        <v>4699</v>
      </c>
      <c r="F202" s="300" t="s">
        <v>5154</v>
      </c>
      <c r="H202" s="307">
        <f t="shared" si="16"/>
        <v>51800020</v>
      </c>
      <c r="I202" s="300" t="s">
        <v>1652</v>
      </c>
    </row>
    <row r="203" spans="2:9" s="95" customFormat="1" outlineLevel="1" x14ac:dyDescent="0.25">
      <c r="B203" s="298">
        <v>51800030</v>
      </c>
      <c r="C203" s="298" t="s">
        <v>579</v>
      </c>
      <c r="D203" s="298" t="s">
        <v>1032</v>
      </c>
      <c r="E203" s="299" t="s">
        <v>4699</v>
      </c>
      <c r="F203" s="300" t="s">
        <v>5154</v>
      </c>
      <c r="H203" s="307">
        <f t="shared" si="16"/>
        <v>51800030</v>
      </c>
      <c r="I203" s="300" t="s">
        <v>1652</v>
      </c>
    </row>
    <row r="204" spans="2:9" s="95" customFormat="1" outlineLevel="1" x14ac:dyDescent="0.25">
      <c r="B204" s="298">
        <v>51800090</v>
      </c>
      <c r="C204" s="298" t="s">
        <v>581</v>
      </c>
      <c r="D204" s="298" t="s">
        <v>1032</v>
      </c>
      <c r="E204" s="299" t="s">
        <v>4699</v>
      </c>
      <c r="F204" s="300" t="s">
        <v>5154</v>
      </c>
      <c r="H204" s="307">
        <f t="shared" si="16"/>
        <v>51800090</v>
      </c>
      <c r="I204" s="300" t="s">
        <v>1652</v>
      </c>
    </row>
    <row r="205" spans="2:9" s="95" customFormat="1" outlineLevel="1" x14ac:dyDescent="0.25">
      <c r="B205" s="298">
        <v>51900010</v>
      </c>
      <c r="C205" s="298" t="s">
        <v>583</v>
      </c>
      <c r="D205" s="298" t="s">
        <v>1037</v>
      </c>
      <c r="E205" s="299" t="s">
        <v>4699</v>
      </c>
      <c r="F205" s="300" t="s">
        <v>5154</v>
      </c>
      <c r="H205" s="307">
        <f t="shared" si="16"/>
        <v>51900010</v>
      </c>
      <c r="I205" s="300" t="s">
        <v>1653</v>
      </c>
    </row>
    <row r="206" spans="2:9" s="95" customFormat="1" outlineLevel="1" x14ac:dyDescent="0.25">
      <c r="B206" s="298">
        <v>51900020</v>
      </c>
      <c r="C206" s="298" t="s">
        <v>585</v>
      </c>
      <c r="D206" s="298" t="s">
        <v>1037</v>
      </c>
      <c r="E206" s="299" t="s">
        <v>4699</v>
      </c>
      <c r="F206" s="300" t="s">
        <v>5154</v>
      </c>
      <c r="H206" s="307">
        <f t="shared" si="16"/>
        <v>51900020</v>
      </c>
      <c r="I206" s="300" t="s">
        <v>1653</v>
      </c>
    </row>
    <row r="207" spans="2:9" s="95" customFormat="1" outlineLevel="1" x14ac:dyDescent="0.25">
      <c r="B207" s="298">
        <v>51900030</v>
      </c>
      <c r="C207" s="298" t="s">
        <v>587</v>
      </c>
      <c r="D207" s="298" t="s">
        <v>1037</v>
      </c>
      <c r="E207" s="299" t="s">
        <v>4699</v>
      </c>
      <c r="F207" s="300" t="s">
        <v>5154</v>
      </c>
      <c r="H207" s="307">
        <f t="shared" si="16"/>
        <v>51900030</v>
      </c>
      <c r="I207" s="300" t="s">
        <v>1653</v>
      </c>
    </row>
    <row r="208" spans="2:9" s="95" customFormat="1" outlineLevel="1" x14ac:dyDescent="0.25">
      <c r="B208" s="298">
        <v>51900040</v>
      </c>
      <c r="C208" s="298" t="s">
        <v>589</v>
      </c>
      <c r="D208" s="298" t="s">
        <v>1037</v>
      </c>
      <c r="E208" s="299" t="s">
        <v>4699</v>
      </c>
      <c r="F208" s="300" t="s">
        <v>5154</v>
      </c>
      <c r="H208" s="307">
        <f t="shared" si="16"/>
        <v>51900040</v>
      </c>
      <c r="I208" s="300" t="s">
        <v>1653</v>
      </c>
    </row>
    <row r="209" spans="2:9" s="95" customFormat="1" outlineLevel="1" x14ac:dyDescent="0.25">
      <c r="B209" s="298">
        <v>51900090</v>
      </c>
      <c r="C209" s="298" t="s">
        <v>592</v>
      </c>
      <c r="D209" s="298" t="s">
        <v>1037</v>
      </c>
      <c r="E209" s="299" t="s">
        <v>4699</v>
      </c>
      <c r="F209" s="300" t="s">
        <v>5154</v>
      </c>
      <c r="H209" s="307">
        <f t="shared" si="16"/>
        <v>51900090</v>
      </c>
      <c r="I209" s="300" t="s">
        <v>1653</v>
      </c>
    </row>
    <row r="210" spans="2:9" s="95" customFormat="1" outlineLevel="1" x14ac:dyDescent="0.25">
      <c r="B210" s="298">
        <v>52100010</v>
      </c>
      <c r="C210" s="298" t="s">
        <v>600</v>
      </c>
      <c r="D210" s="298" t="s">
        <v>1047</v>
      </c>
      <c r="E210" s="299" t="s">
        <v>4699</v>
      </c>
      <c r="F210" s="300" t="s">
        <v>5154</v>
      </c>
      <c r="H210" s="307">
        <f t="shared" si="16"/>
        <v>52100010</v>
      </c>
      <c r="I210" s="300" t="s">
        <v>1461</v>
      </c>
    </row>
    <row r="211" spans="2:9" s="95" customFormat="1" outlineLevel="1" x14ac:dyDescent="0.25">
      <c r="B211" s="298">
        <v>52100020</v>
      </c>
      <c r="C211" s="298" t="s">
        <v>602</v>
      </c>
      <c r="D211" s="298" t="s">
        <v>1047</v>
      </c>
      <c r="E211" s="299" t="s">
        <v>4699</v>
      </c>
      <c r="F211" s="300" t="s">
        <v>5154</v>
      </c>
      <c r="H211" s="307">
        <f t="shared" si="16"/>
        <v>52100020</v>
      </c>
      <c r="I211" s="300" t="s">
        <v>1461</v>
      </c>
    </row>
    <row r="212" spans="2:9" s="95" customFormat="1" outlineLevel="1" x14ac:dyDescent="0.25">
      <c r="B212" s="298">
        <v>52100030</v>
      </c>
      <c r="C212" s="298" t="s">
        <v>604</v>
      </c>
      <c r="D212" s="298" t="s">
        <v>1047</v>
      </c>
      <c r="E212" s="299" t="s">
        <v>4699</v>
      </c>
      <c r="F212" s="300" t="s">
        <v>5154</v>
      </c>
      <c r="H212" s="307">
        <f t="shared" si="16"/>
        <v>52100030</v>
      </c>
      <c r="I212" s="300" t="s">
        <v>1461</v>
      </c>
    </row>
    <row r="213" spans="2:9" s="95" customFormat="1" outlineLevel="1" x14ac:dyDescent="0.25">
      <c r="B213" s="298">
        <v>52100040</v>
      </c>
      <c r="C213" s="298" t="s">
        <v>606</v>
      </c>
      <c r="D213" s="298" t="s">
        <v>1047</v>
      </c>
      <c r="E213" s="299" t="s">
        <v>4699</v>
      </c>
      <c r="F213" s="300" t="s">
        <v>5154</v>
      </c>
      <c r="H213" s="307">
        <f t="shared" si="16"/>
        <v>52100040</v>
      </c>
      <c r="I213" s="300" t="s">
        <v>1461</v>
      </c>
    </row>
    <row r="214" spans="2:9" s="95" customFormat="1" outlineLevel="1" x14ac:dyDescent="0.25">
      <c r="B214" s="298">
        <v>52100050</v>
      </c>
      <c r="C214" s="298" t="s">
        <v>1594</v>
      </c>
      <c r="D214" s="298" t="s">
        <v>1047</v>
      </c>
      <c r="E214" s="299" t="s">
        <v>4699</v>
      </c>
      <c r="F214" s="300" t="s">
        <v>5154</v>
      </c>
      <c r="H214" s="307">
        <f t="shared" si="16"/>
        <v>52100050</v>
      </c>
      <c r="I214" s="300" t="s">
        <v>1461</v>
      </c>
    </row>
    <row r="215" spans="2:9" s="95" customFormat="1" outlineLevel="1" x14ac:dyDescent="0.25">
      <c r="B215" s="298">
        <v>52200010</v>
      </c>
      <c r="C215" s="298" t="s">
        <v>610</v>
      </c>
      <c r="D215" s="298" t="s">
        <v>1052</v>
      </c>
      <c r="E215" s="299" t="s">
        <v>4699</v>
      </c>
      <c r="F215" s="300" t="s">
        <v>5154</v>
      </c>
      <c r="H215" s="307">
        <f t="shared" si="16"/>
        <v>52200010</v>
      </c>
      <c r="I215" s="300" t="s">
        <v>1654</v>
      </c>
    </row>
    <row r="216" spans="2:9" s="95" customFormat="1" outlineLevel="1" x14ac:dyDescent="0.25">
      <c r="B216" s="298">
        <v>52200020</v>
      </c>
      <c r="C216" s="298" t="s">
        <v>612</v>
      </c>
      <c r="D216" s="298" t="s">
        <v>1052</v>
      </c>
      <c r="E216" s="299" t="s">
        <v>4699</v>
      </c>
      <c r="F216" s="300" t="s">
        <v>5154</v>
      </c>
      <c r="H216" s="307">
        <f t="shared" ref="H216:H228" si="17">B216</f>
        <v>52200020</v>
      </c>
      <c r="I216" s="300" t="s">
        <v>1654</v>
      </c>
    </row>
    <row r="217" spans="2:9" s="95" customFormat="1" outlineLevel="1" x14ac:dyDescent="0.25">
      <c r="B217" s="298">
        <v>52300010</v>
      </c>
      <c r="C217" s="298" t="s">
        <v>614</v>
      </c>
      <c r="D217" s="298" t="s">
        <v>1057</v>
      </c>
      <c r="E217" s="299" t="s">
        <v>4699</v>
      </c>
      <c r="F217" s="300" t="s">
        <v>5154</v>
      </c>
      <c r="H217" s="307">
        <f t="shared" si="17"/>
        <v>52300010</v>
      </c>
      <c r="I217" s="300" t="s">
        <v>1651</v>
      </c>
    </row>
    <row r="218" spans="2:9" s="95" customFormat="1" outlineLevel="1" x14ac:dyDescent="0.25">
      <c r="B218" s="298">
        <v>52300020</v>
      </c>
      <c r="C218" s="298" t="s">
        <v>616</v>
      </c>
      <c r="D218" s="298" t="s">
        <v>1057</v>
      </c>
      <c r="E218" s="299" t="s">
        <v>4699</v>
      </c>
      <c r="F218" s="300" t="s">
        <v>5154</v>
      </c>
      <c r="H218" s="307">
        <f t="shared" si="17"/>
        <v>52300020</v>
      </c>
      <c r="I218" s="300" t="s">
        <v>1643</v>
      </c>
    </row>
    <row r="219" spans="2:9" s="95" customFormat="1" outlineLevel="1" x14ac:dyDescent="0.25">
      <c r="B219" s="298">
        <v>52400030</v>
      </c>
      <c r="C219" s="298" t="s">
        <v>618</v>
      </c>
      <c r="D219" s="298" t="s">
        <v>1062</v>
      </c>
      <c r="E219" s="299" t="s">
        <v>4699</v>
      </c>
      <c r="F219" s="300" t="s">
        <v>5154</v>
      </c>
      <c r="H219" s="307">
        <f t="shared" si="17"/>
        <v>52400030</v>
      </c>
      <c r="I219" s="300" t="s">
        <v>1465</v>
      </c>
    </row>
    <row r="220" spans="2:9" s="95" customFormat="1" outlineLevel="1" x14ac:dyDescent="0.25">
      <c r="B220" s="298">
        <v>52400040</v>
      </c>
      <c r="C220" s="298" t="s">
        <v>620</v>
      </c>
      <c r="D220" s="298" t="s">
        <v>1062</v>
      </c>
      <c r="E220" s="299" t="s">
        <v>4699</v>
      </c>
      <c r="F220" s="300" t="s">
        <v>5154</v>
      </c>
      <c r="H220" s="307">
        <f t="shared" si="17"/>
        <v>52400040</v>
      </c>
      <c r="I220" s="300" t="s">
        <v>1646</v>
      </c>
    </row>
    <row r="221" spans="2:9" s="95" customFormat="1" outlineLevel="1" x14ac:dyDescent="0.25">
      <c r="B221" s="298">
        <v>52400060</v>
      </c>
      <c r="C221" s="298" t="s">
        <v>622</v>
      </c>
      <c r="D221" s="298" t="s">
        <v>1062</v>
      </c>
      <c r="E221" s="299" t="s">
        <v>4699</v>
      </c>
      <c r="F221" s="300" t="s">
        <v>5154</v>
      </c>
      <c r="H221" s="307">
        <f t="shared" si="17"/>
        <v>52400060</v>
      </c>
      <c r="I221" s="300" t="s">
        <v>1465</v>
      </c>
    </row>
    <row r="222" spans="2:9" s="95" customFormat="1" outlineLevel="1" x14ac:dyDescent="0.25">
      <c r="B222" s="298">
        <v>52500010</v>
      </c>
      <c r="C222" s="298" t="s">
        <v>624</v>
      </c>
      <c r="D222" s="298" t="s">
        <v>624</v>
      </c>
      <c r="E222" s="299" t="s">
        <v>4699</v>
      </c>
      <c r="F222" s="300" t="s">
        <v>5154</v>
      </c>
      <c r="H222" s="307">
        <f t="shared" si="17"/>
        <v>52500010</v>
      </c>
      <c r="I222" s="300" t="s">
        <v>1651</v>
      </c>
    </row>
    <row r="223" spans="2:9" s="95" customFormat="1" outlineLevel="1" x14ac:dyDescent="0.25">
      <c r="B223" s="298">
        <v>52600020</v>
      </c>
      <c r="C223" s="298" t="s">
        <v>628</v>
      </c>
      <c r="D223" s="298" t="s">
        <v>1071</v>
      </c>
      <c r="E223" s="299" t="s">
        <v>4699</v>
      </c>
      <c r="F223" s="300" t="s">
        <v>5154</v>
      </c>
      <c r="H223" s="307">
        <f t="shared" si="17"/>
        <v>52600020</v>
      </c>
      <c r="I223" s="300" t="s">
        <v>1644</v>
      </c>
    </row>
    <row r="224" spans="2:9" s="95" customFormat="1" outlineLevel="1" x14ac:dyDescent="0.25">
      <c r="B224" s="298">
        <v>52600030</v>
      </c>
      <c r="C224" s="298" t="s">
        <v>630</v>
      </c>
      <c r="D224" s="298" t="s">
        <v>1071</v>
      </c>
      <c r="E224" s="299" t="s">
        <v>4699</v>
      </c>
      <c r="F224" s="300" t="s">
        <v>5154</v>
      </c>
      <c r="H224" s="307">
        <f t="shared" si="17"/>
        <v>52600030</v>
      </c>
      <c r="I224" s="300" t="s">
        <v>1644</v>
      </c>
    </row>
    <row r="225" spans="2:9" s="95" customFormat="1" outlineLevel="1" x14ac:dyDescent="0.25">
      <c r="B225" s="298">
        <v>52900010</v>
      </c>
      <c r="C225" s="298" t="s">
        <v>634</v>
      </c>
      <c r="D225" s="298" t="s">
        <v>1085</v>
      </c>
      <c r="E225" s="299" t="s">
        <v>4699</v>
      </c>
      <c r="F225" s="300" t="s">
        <v>5154</v>
      </c>
      <c r="H225" s="307">
        <f t="shared" si="17"/>
        <v>52900010</v>
      </c>
      <c r="I225" s="300" t="s">
        <v>1653</v>
      </c>
    </row>
    <row r="226" spans="2:9" s="95" customFormat="1" outlineLevel="1" x14ac:dyDescent="0.25">
      <c r="B226" s="298">
        <v>52900020</v>
      </c>
      <c r="C226" s="298" t="s">
        <v>636</v>
      </c>
      <c r="D226" s="298" t="s">
        <v>1085</v>
      </c>
      <c r="E226" s="299" t="s">
        <v>4699</v>
      </c>
      <c r="F226" s="300" t="s">
        <v>5154</v>
      </c>
      <c r="H226" s="307">
        <f t="shared" si="17"/>
        <v>52900020</v>
      </c>
      <c r="I226" s="300" t="s">
        <v>1461</v>
      </c>
    </row>
    <row r="227" spans="2:9" s="95" customFormat="1" outlineLevel="1" x14ac:dyDescent="0.25">
      <c r="B227" s="298">
        <v>53100010</v>
      </c>
      <c r="C227" s="298" t="s">
        <v>644</v>
      </c>
      <c r="D227" s="298" t="s">
        <v>644</v>
      </c>
      <c r="E227" s="299" t="s">
        <v>4699</v>
      </c>
      <c r="F227" s="300" t="s">
        <v>5153</v>
      </c>
      <c r="H227" s="307">
        <f t="shared" si="17"/>
        <v>53100010</v>
      </c>
      <c r="I227" s="300" t="s">
        <v>1641</v>
      </c>
    </row>
    <row r="228" spans="2:9" s="95" customFormat="1" outlineLevel="1" x14ac:dyDescent="0.25">
      <c r="B228" s="303">
        <v>50600050</v>
      </c>
      <c r="C228" s="303" t="s">
        <v>1387</v>
      </c>
      <c r="D228" s="303"/>
      <c r="E228" s="303"/>
      <c r="F228" s="304" t="s">
        <v>5153</v>
      </c>
      <c r="H228" s="307">
        <f t="shared" si="17"/>
        <v>50600050</v>
      </c>
      <c r="I228" s="300" t="s">
        <v>448</v>
      </c>
    </row>
    <row r="229" spans="2:9" s="95" customFormat="1" outlineLevel="1" x14ac:dyDescent="0.25">
      <c r="B229" s="305"/>
      <c r="C229" s="306"/>
      <c r="D229" s="301"/>
      <c r="E229" s="301"/>
      <c r="F229" s="302"/>
      <c r="H229" s="308"/>
      <c r="I229" s="308"/>
    </row>
    <row r="230" spans="2:9" s="95" customFormat="1" outlineLevel="1" x14ac:dyDescent="0.25">
      <c r="H230" s="188"/>
      <c r="I230" s="188"/>
    </row>
    <row r="231" spans="2:9" s="95" customFormat="1" outlineLevel="1" x14ac:dyDescent="0.25">
      <c r="H231" s="188"/>
      <c r="I231" s="188"/>
    </row>
    <row r="232" spans="2:9" s="95" customFormat="1" x14ac:dyDescent="0.25">
      <c r="B232" s="131" t="s">
        <v>4772</v>
      </c>
      <c r="H232" s="188"/>
      <c r="I232" s="188"/>
    </row>
    <row r="233" spans="2:9" s="95" customFormat="1" outlineLevel="1" x14ac:dyDescent="0.25">
      <c r="B233" s="111" t="s">
        <v>4693</v>
      </c>
      <c r="C233" s="111" t="s">
        <v>4694</v>
      </c>
      <c r="D233" s="133" t="s">
        <v>4696</v>
      </c>
      <c r="E233" s="133" t="s">
        <v>4697</v>
      </c>
      <c r="H233" s="111" t="s">
        <v>4693</v>
      </c>
      <c r="I233" s="111" t="s">
        <v>1337</v>
      </c>
    </row>
    <row r="234" spans="2:9" s="95" customFormat="1" outlineLevel="1" x14ac:dyDescent="0.25">
      <c r="B234" s="166">
        <v>60100010</v>
      </c>
      <c r="C234" s="145" t="s">
        <v>402</v>
      </c>
      <c r="D234" s="167" t="s">
        <v>1147</v>
      </c>
      <c r="E234" s="167" t="s">
        <v>123</v>
      </c>
      <c r="H234" s="188">
        <f t="shared" ref="H234:H300" si="18">B234</f>
        <v>60100010</v>
      </c>
      <c r="I234" s="95" t="s">
        <v>1378</v>
      </c>
    </row>
    <row r="235" spans="2:9" s="95" customFormat="1" outlineLevel="1" x14ac:dyDescent="0.25">
      <c r="B235" s="166">
        <v>60100020</v>
      </c>
      <c r="C235" s="145" t="s">
        <v>404</v>
      </c>
      <c r="D235" s="168" t="s">
        <v>1147</v>
      </c>
      <c r="E235" s="168" t="s">
        <v>123</v>
      </c>
      <c r="H235" s="188">
        <f t="shared" si="18"/>
        <v>60100020</v>
      </c>
      <c r="I235" s="95" t="s">
        <v>1378</v>
      </c>
    </row>
    <row r="236" spans="2:9" s="95" customFormat="1" outlineLevel="1" x14ac:dyDescent="0.25">
      <c r="B236" s="166">
        <v>60100030</v>
      </c>
      <c r="C236" s="145" t="s">
        <v>406</v>
      </c>
      <c r="D236" s="145" t="s">
        <v>1147</v>
      </c>
      <c r="E236" s="168" t="s">
        <v>123</v>
      </c>
      <c r="H236" s="188">
        <f t="shared" si="18"/>
        <v>60100030</v>
      </c>
      <c r="I236" s="95" t="s">
        <v>1378</v>
      </c>
    </row>
    <row r="237" spans="2:9" s="95" customFormat="1" outlineLevel="1" x14ac:dyDescent="0.25">
      <c r="B237" s="166">
        <v>60100040</v>
      </c>
      <c r="C237" s="145" t="s">
        <v>408</v>
      </c>
      <c r="D237" s="145" t="s">
        <v>1147</v>
      </c>
      <c r="E237" s="168" t="s">
        <v>123</v>
      </c>
      <c r="H237" s="188">
        <f t="shared" si="18"/>
        <v>60100040</v>
      </c>
      <c r="I237" s="95" t="s">
        <v>1378</v>
      </c>
    </row>
    <row r="238" spans="2:9" s="95" customFormat="1" outlineLevel="1" x14ac:dyDescent="0.25">
      <c r="B238" s="166">
        <v>60100050</v>
      </c>
      <c r="C238" s="145" t="s">
        <v>410</v>
      </c>
      <c r="D238" s="145" t="s">
        <v>1147</v>
      </c>
      <c r="E238" s="168" t="s">
        <v>123</v>
      </c>
      <c r="H238" s="188">
        <f t="shared" si="18"/>
        <v>60100050</v>
      </c>
      <c r="I238" s="95" t="s">
        <v>1378</v>
      </c>
    </row>
    <row r="239" spans="2:9" s="95" customFormat="1" outlineLevel="1" x14ac:dyDescent="0.25">
      <c r="B239" s="166">
        <v>60100060</v>
      </c>
      <c r="C239" s="145" t="s">
        <v>412</v>
      </c>
      <c r="D239" s="145" t="s">
        <v>1147</v>
      </c>
      <c r="E239" s="168" t="s">
        <v>123</v>
      </c>
      <c r="H239" s="188">
        <f t="shared" si="18"/>
        <v>60100060</v>
      </c>
      <c r="I239" s="95" t="s">
        <v>1378</v>
      </c>
    </row>
    <row r="240" spans="2:9" s="95" customFormat="1" outlineLevel="1" x14ac:dyDescent="0.25">
      <c r="B240" s="166">
        <v>60100070</v>
      </c>
      <c r="C240" s="145" t="s">
        <v>414</v>
      </c>
      <c r="D240" s="145" t="s">
        <v>1147</v>
      </c>
      <c r="E240" s="168" t="s">
        <v>123</v>
      </c>
      <c r="H240" s="188">
        <f t="shared" si="18"/>
        <v>60100070</v>
      </c>
      <c r="I240" s="95" t="s">
        <v>1378</v>
      </c>
    </row>
    <row r="241" spans="2:9" s="95" customFormat="1" outlineLevel="1" x14ac:dyDescent="0.25">
      <c r="B241" s="166">
        <v>60100080</v>
      </c>
      <c r="C241" s="145" t="s">
        <v>416</v>
      </c>
      <c r="D241" s="149" t="s">
        <v>1147</v>
      </c>
      <c r="E241" s="168" t="s">
        <v>123</v>
      </c>
      <c r="H241" s="188">
        <f t="shared" si="18"/>
        <v>60100080</v>
      </c>
      <c r="I241" s="95" t="s">
        <v>1378</v>
      </c>
    </row>
    <row r="242" spans="2:9" s="95" customFormat="1" outlineLevel="1" x14ac:dyDescent="0.25">
      <c r="B242" s="166">
        <v>60100090</v>
      </c>
      <c r="C242" s="145" t="s">
        <v>418</v>
      </c>
      <c r="D242" s="149" t="s">
        <v>1147</v>
      </c>
      <c r="E242" s="168" t="s">
        <v>123</v>
      </c>
      <c r="H242" s="188">
        <f t="shared" si="18"/>
        <v>60100090</v>
      </c>
      <c r="I242" s="95" t="s">
        <v>1378</v>
      </c>
    </row>
    <row r="243" spans="2:9" s="95" customFormat="1" outlineLevel="1" x14ac:dyDescent="0.25">
      <c r="B243" s="166">
        <v>60100100</v>
      </c>
      <c r="C243" s="145" t="s">
        <v>420</v>
      </c>
      <c r="D243" s="149" t="s">
        <v>1147</v>
      </c>
      <c r="E243" s="168" t="s">
        <v>123</v>
      </c>
      <c r="H243" s="188">
        <f t="shared" si="18"/>
        <v>60100100</v>
      </c>
      <c r="I243" s="95" t="s">
        <v>1378</v>
      </c>
    </row>
    <row r="244" spans="2:9" s="95" customFormat="1" outlineLevel="1" x14ac:dyDescent="0.25">
      <c r="B244" s="166">
        <v>60100110</v>
      </c>
      <c r="C244" s="145" t="s">
        <v>422</v>
      </c>
      <c r="D244" s="149" t="s">
        <v>1147</v>
      </c>
      <c r="E244" s="168" t="s">
        <v>123</v>
      </c>
      <c r="H244" s="188">
        <f t="shared" si="18"/>
        <v>60100110</v>
      </c>
      <c r="I244" s="95" t="s">
        <v>1378</v>
      </c>
    </row>
    <row r="245" spans="2:9" s="95" customFormat="1" outlineLevel="1" x14ac:dyDescent="0.25">
      <c r="B245" s="166">
        <v>60100120</v>
      </c>
      <c r="C245" s="145" t="s">
        <v>4784</v>
      </c>
      <c r="D245" s="149" t="s">
        <v>1147</v>
      </c>
      <c r="E245" s="168" t="s">
        <v>123</v>
      </c>
      <c r="H245" s="188">
        <f t="shared" si="18"/>
        <v>60100120</v>
      </c>
      <c r="I245" s="95" t="s">
        <v>1378</v>
      </c>
    </row>
    <row r="246" spans="2:9" s="95" customFormat="1" outlineLevel="1" x14ac:dyDescent="0.25">
      <c r="B246" s="166">
        <v>60100990</v>
      </c>
      <c r="C246" s="145" t="s">
        <v>424</v>
      </c>
      <c r="D246" s="149" t="s">
        <v>1147</v>
      </c>
      <c r="E246" s="168" t="s">
        <v>123</v>
      </c>
      <c r="H246" s="188">
        <f t="shared" si="18"/>
        <v>60100990</v>
      </c>
      <c r="I246" s="95" t="s">
        <v>1378</v>
      </c>
    </row>
    <row r="247" spans="2:9" s="95" customFormat="1" outlineLevel="1" x14ac:dyDescent="0.25">
      <c r="B247" s="166">
        <v>60200010</v>
      </c>
      <c r="C247" s="145" t="s">
        <v>426</v>
      </c>
      <c r="D247" s="149" t="s">
        <v>962</v>
      </c>
      <c r="E247" s="168" t="s">
        <v>123</v>
      </c>
      <c r="H247" s="188">
        <f t="shared" si="18"/>
        <v>60200010</v>
      </c>
      <c r="I247" s="95" t="s">
        <v>1427</v>
      </c>
    </row>
    <row r="248" spans="2:9" s="95" customFormat="1" outlineLevel="1" x14ac:dyDescent="0.25">
      <c r="B248" s="166">
        <v>60300010</v>
      </c>
      <c r="C248" s="145" t="s">
        <v>428</v>
      </c>
      <c r="D248" s="149" t="s">
        <v>1156</v>
      </c>
      <c r="E248" s="168" t="s">
        <v>123</v>
      </c>
      <c r="H248" s="188">
        <f t="shared" si="18"/>
        <v>60300010</v>
      </c>
      <c r="I248" s="95" t="s">
        <v>967</v>
      </c>
    </row>
    <row r="249" spans="2:9" s="95" customFormat="1" outlineLevel="1" x14ac:dyDescent="0.25">
      <c r="B249" s="166">
        <v>60600010</v>
      </c>
      <c r="C249" s="145" t="s">
        <v>440</v>
      </c>
      <c r="D249" s="149" t="s">
        <v>972</v>
      </c>
      <c r="E249" s="167" t="s">
        <v>124</v>
      </c>
      <c r="H249" s="188">
        <f t="shared" si="18"/>
        <v>60600010</v>
      </c>
      <c r="I249" s="95" t="s">
        <v>972</v>
      </c>
    </row>
    <row r="250" spans="2:9" s="95" customFormat="1" outlineLevel="1" x14ac:dyDescent="0.25">
      <c r="B250" s="166">
        <v>60600020</v>
      </c>
      <c r="C250" s="145" t="s">
        <v>442</v>
      </c>
      <c r="D250" s="149" t="s">
        <v>972</v>
      </c>
      <c r="E250" s="167" t="s">
        <v>124</v>
      </c>
      <c r="H250" s="188">
        <f t="shared" si="18"/>
        <v>60600020</v>
      </c>
      <c r="I250" s="95" t="s">
        <v>972</v>
      </c>
    </row>
    <row r="251" spans="2:9" s="95" customFormat="1" ht="30" outlineLevel="1" x14ac:dyDescent="0.25">
      <c r="B251" s="166">
        <v>60600030</v>
      </c>
      <c r="C251" s="145" t="s">
        <v>444</v>
      </c>
      <c r="D251" s="149" t="s">
        <v>972</v>
      </c>
      <c r="E251" s="167" t="s">
        <v>124</v>
      </c>
      <c r="H251" s="188">
        <f t="shared" si="18"/>
        <v>60600030</v>
      </c>
      <c r="I251" s="95" t="s">
        <v>972</v>
      </c>
    </row>
    <row r="252" spans="2:9" s="95" customFormat="1" outlineLevel="1" x14ac:dyDescent="0.25">
      <c r="B252" s="166">
        <v>60600050</v>
      </c>
      <c r="C252" s="145" t="s">
        <v>448</v>
      </c>
      <c r="D252" s="149" t="s">
        <v>972</v>
      </c>
      <c r="E252" s="167" t="s">
        <v>4699</v>
      </c>
      <c r="H252" s="188">
        <f t="shared" si="18"/>
        <v>60600050</v>
      </c>
      <c r="I252" s="95" t="s">
        <v>972</v>
      </c>
    </row>
    <row r="253" spans="2:9" s="95" customFormat="1" outlineLevel="1" x14ac:dyDescent="0.25">
      <c r="B253" s="166">
        <v>60700010</v>
      </c>
      <c r="C253" s="145" t="s">
        <v>450</v>
      </c>
      <c r="D253" s="149" t="s">
        <v>450</v>
      </c>
      <c r="E253" s="167" t="s">
        <v>124</v>
      </c>
      <c r="H253" s="188">
        <f t="shared" si="18"/>
        <v>60700010</v>
      </c>
      <c r="I253" s="95" t="s">
        <v>450</v>
      </c>
    </row>
    <row r="254" spans="2:9" s="95" customFormat="1" outlineLevel="1" x14ac:dyDescent="0.25">
      <c r="B254" s="166">
        <v>60800010</v>
      </c>
      <c r="C254" s="145" t="s">
        <v>452</v>
      </c>
      <c r="D254" s="149" t="s">
        <v>1169</v>
      </c>
      <c r="E254" s="167" t="s">
        <v>4699</v>
      </c>
      <c r="H254" s="188">
        <f t="shared" si="18"/>
        <v>60800010</v>
      </c>
      <c r="I254" s="95" t="s">
        <v>1430</v>
      </c>
    </row>
    <row r="255" spans="2:9" s="95" customFormat="1" ht="30" outlineLevel="1" x14ac:dyDescent="0.25">
      <c r="B255" s="166">
        <v>60800020</v>
      </c>
      <c r="C255" s="145" t="s">
        <v>454</v>
      </c>
      <c r="D255" s="149" t="s">
        <v>1169</v>
      </c>
      <c r="E255" s="167" t="s">
        <v>4699</v>
      </c>
      <c r="H255" s="188">
        <f t="shared" si="18"/>
        <v>60800020</v>
      </c>
      <c r="I255" s="95" t="s">
        <v>1430</v>
      </c>
    </row>
    <row r="256" spans="2:9" s="95" customFormat="1" outlineLevel="1" x14ac:dyDescent="0.25">
      <c r="B256" s="166">
        <v>60800030</v>
      </c>
      <c r="C256" s="145" t="s">
        <v>456</v>
      </c>
      <c r="D256" s="149" t="s">
        <v>1169</v>
      </c>
      <c r="E256" s="167" t="s">
        <v>4699</v>
      </c>
      <c r="H256" s="188">
        <f t="shared" si="18"/>
        <v>60800030</v>
      </c>
      <c r="I256" s="95" t="s">
        <v>1430</v>
      </c>
    </row>
    <row r="257" spans="2:9" s="95" customFormat="1" outlineLevel="1" x14ac:dyDescent="0.25">
      <c r="B257" s="166">
        <v>60800040</v>
      </c>
      <c r="C257" s="145" t="s">
        <v>458</v>
      </c>
      <c r="D257" s="149" t="s">
        <v>1169</v>
      </c>
      <c r="E257" s="167" t="s">
        <v>4699</v>
      </c>
      <c r="H257" s="188">
        <f t="shared" si="18"/>
        <v>60800040</v>
      </c>
      <c r="I257" s="95" t="s">
        <v>1430</v>
      </c>
    </row>
    <row r="258" spans="2:9" s="95" customFormat="1" outlineLevel="1" x14ac:dyDescent="0.25">
      <c r="B258" s="166">
        <v>60800050</v>
      </c>
      <c r="C258" s="145" t="s">
        <v>460</v>
      </c>
      <c r="D258" s="149" t="s">
        <v>1169</v>
      </c>
      <c r="E258" s="167" t="s">
        <v>4699</v>
      </c>
      <c r="H258" s="188">
        <f t="shared" si="18"/>
        <v>60800050</v>
      </c>
      <c r="I258" s="95" t="s">
        <v>1430</v>
      </c>
    </row>
    <row r="259" spans="2:9" s="95" customFormat="1" ht="30" outlineLevel="1" x14ac:dyDescent="0.25">
      <c r="B259" s="166">
        <v>60800060</v>
      </c>
      <c r="C259" s="145" t="s">
        <v>462</v>
      </c>
      <c r="D259" s="149" t="s">
        <v>1169</v>
      </c>
      <c r="E259" s="167" t="s">
        <v>4699</v>
      </c>
      <c r="H259" s="188">
        <f t="shared" si="18"/>
        <v>60800060</v>
      </c>
      <c r="I259" s="95" t="s">
        <v>1430</v>
      </c>
    </row>
    <row r="260" spans="2:9" s="95" customFormat="1" outlineLevel="1" x14ac:dyDescent="0.25">
      <c r="B260" s="166">
        <v>60800070</v>
      </c>
      <c r="C260" s="145" t="s">
        <v>464</v>
      </c>
      <c r="D260" s="149" t="s">
        <v>1169</v>
      </c>
      <c r="E260" s="167" t="s">
        <v>4699</v>
      </c>
      <c r="H260" s="188">
        <f t="shared" si="18"/>
        <v>60800070</v>
      </c>
      <c r="I260" s="95" t="s">
        <v>1430</v>
      </c>
    </row>
    <row r="261" spans="2:9" s="95" customFormat="1" outlineLevel="1" x14ac:dyDescent="0.25">
      <c r="B261" s="166">
        <v>60800080</v>
      </c>
      <c r="C261" s="145" t="s">
        <v>466</v>
      </c>
      <c r="D261" s="149" t="s">
        <v>1169</v>
      </c>
      <c r="E261" s="167" t="s">
        <v>4699</v>
      </c>
      <c r="H261" s="188">
        <f t="shared" si="18"/>
        <v>60800080</v>
      </c>
      <c r="I261" s="95" t="s">
        <v>1430</v>
      </c>
    </row>
    <row r="262" spans="2:9" s="95" customFormat="1" outlineLevel="1" x14ac:dyDescent="0.25">
      <c r="B262" s="166">
        <v>61100010</v>
      </c>
      <c r="C262" s="145" t="s">
        <v>498</v>
      </c>
      <c r="D262" s="149" t="s">
        <v>997</v>
      </c>
      <c r="E262" s="167" t="s">
        <v>1710</v>
      </c>
      <c r="H262" s="188">
        <f t="shared" si="18"/>
        <v>61100010</v>
      </c>
      <c r="I262" s="95" t="s">
        <v>997</v>
      </c>
    </row>
    <row r="263" spans="2:9" s="95" customFormat="1" outlineLevel="1" x14ac:dyDescent="0.25">
      <c r="B263" s="166">
        <v>61200010</v>
      </c>
      <c r="C263" s="145" t="s">
        <v>500</v>
      </c>
      <c r="D263" s="149" t="s">
        <v>1002</v>
      </c>
      <c r="E263" s="167" t="s">
        <v>4791</v>
      </c>
      <c r="H263" s="188">
        <f t="shared" si="18"/>
        <v>61200010</v>
      </c>
      <c r="I263" s="95" t="s">
        <v>1435</v>
      </c>
    </row>
    <row r="264" spans="2:9" s="95" customFormat="1" outlineLevel="1" x14ac:dyDescent="0.25">
      <c r="B264" s="166">
        <v>61200020</v>
      </c>
      <c r="C264" s="145" t="s">
        <v>502</v>
      </c>
      <c r="D264" s="149" t="s">
        <v>1002</v>
      </c>
      <c r="E264" s="167" t="s">
        <v>4791</v>
      </c>
      <c r="H264" s="188">
        <f t="shared" si="18"/>
        <v>61200020</v>
      </c>
      <c r="I264" s="95" t="s">
        <v>1435</v>
      </c>
    </row>
    <row r="265" spans="2:9" s="95" customFormat="1" outlineLevel="1" x14ac:dyDescent="0.25">
      <c r="B265" s="166">
        <v>61200030</v>
      </c>
      <c r="C265" s="145" t="s">
        <v>504</v>
      </c>
      <c r="D265" s="149" t="s">
        <v>1002</v>
      </c>
      <c r="E265" s="167" t="s">
        <v>4791</v>
      </c>
      <c r="H265" s="188">
        <f t="shared" si="18"/>
        <v>61200030</v>
      </c>
      <c r="I265" s="95" t="s">
        <v>1435</v>
      </c>
    </row>
    <row r="266" spans="2:9" s="95" customFormat="1" outlineLevel="1" x14ac:dyDescent="0.25">
      <c r="B266" s="166">
        <v>61200040</v>
      </c>
      <c r="C266" s="145" t="s">
        <v>506</v>
      </c>
      <c r="D266" s="149" t="s">
        <v>1002</v>
      </c>
      <c r="E266" s="167" t="s">
        <v>4791</v>
      </c>
      <c r="H266" s="188">
        <f t="shared" si="18"/>
        <v>61200040</v>
      </c>
      <c r="I266" s="95" t="s">
        <v>1435</v>
      </c>
    </row>
    <row r="267" spans="2:9" s="95" customFormat="1" outlineLevel="1" x14ac:dyDescent="0.25">
      <c r="B267" s="166">
        <v>61200050</v>
      </c>
      <c r="C267" s="145" t="s">
        <v>508</v>
      </c>
      <c r="D267" s="149" t="s">
        <v>1002</v>
      </c>
      <c r="E267" s="167" t="s">
        <v>4791</v>
      </c>
      <c r="H267" s="188">
        <f t="shared" si="18"/>
        <v>61200050</v>
      </c>
      <c r="I267" s="95" t="s">
        <v>1435</v>
      </c>
    </row>
    <row r="268" spans="2:9" s="95" customFormat="1" outlineLevel="1" x14ac:dyDescent="0.25">
      <c r="B268" s="166">
        <v>61200060</v>
      </c>
      <c r="C268" s="145" t="s">
        <v>510</v>
      </c>
      <c r="D268" s="149" t="s">
        <v>1002</v>
      </c>
      <c r="E268" s="167" t="s">
        <v>4791</v>
      </c>
      <c r="H268" s="188">
        <f t="shared" si="18"/>
        <v>61200060</v>
      </c>
      <c r="I268" s="95" t="s">
        <v>1435</v>
      </c>
    </row>
    <row r="269" spans="2:9" s="95" customFormat="1" outlineLevel="1" x14ac:dyDescent="0.25">
      <c r="B269" s="166">
        <v>61200070</v>
      </c>
      <c r="C269" s="145" t="s">
        <v>512</v>
      </c>
      <c r="D269" s="149" t="s">
        <v>1002</v>
      </c>
      <c r="E269" s="167" t="s">
        <v>4791</v>
      </c>
      <c r="H269" s="188">
        <f t="shared" si="18"/>
        <v>61200070</v>
      </c>
      <c r="I269" s="95" t="s">
        <v>1435</v>
      </c>
    </row>
    <row r="270" spans="2:9" s="95" customFormat="1" outlineLevel="1" x14ac:dyDescent="0.25">
      <c r="B270" s="166">
        <v>61200080</v>
      </c>
      <c r="C270" s="145" t="s">
        <v>514</v>
      </c>
      <c r="D270" s="149" t="s">
        <v>1002</v>
      </c>
      <c r="E270" s="167" t="s">
        <v>4791</v>
      </c>
      <c r="H270" s="188">
        <f t="shared" si="18"/>
        <v>61200080</v>
      </c>
      <c r="I270" s="95" t="s">
        <v>1435</v>
      </c>
    </row>
    <row r="271" spans="2:9" s="95" customFormat="1" outlineLevel="1" x14ac:dyDescent="0.25">
      <c r="B271" s="166">
        <v>61200090</v>
      </c>
      <c r="C271" s="145" t="s">
        <v>516</v>
      </c>
      <c r="D271" s="149" t="s">
        <v>1002</v>
      </c>
      <c r="E271" s="167" t="s">
        <v>4791</v>
      </c>
      <c r="H271" s="188">
        <f t="shared" si="18"/>
        <v>61200090</v>
      </c>
      <c r="I271" s="95" t="s">
        <v>1435</v>
      </c>
    </row>
    <row r="272" spans="2:9" s="95" customFormat="1" outlineLevel="1" x14ac:dyDescent="0.25">
      <c r="B272" s="166">
        <v>61300010</v>
      </c>
      <c r="C272" s="145" t="s">
        <v>518</v>
      </c>
      <c r="D272" s="149" t="s">
        <v>1007</v>
      </c>
      <c r="E272" s="167" t="s">
        <v>4791</v>
      </c>
      <c r="H272" s="188">
        <f t="shared" si="18"/>
        <v>61300010</v>
      </c>
      <c r="I272" s="95" t="s">
        <v>1438</v>
      </c>
    </row>
    <row r="273" spans="2:9" s="95" customFormat="1" outlineLevel="1" x14ac:dyDescent="0.25">
      <c r="B273" s="166">
        <v>61300020</v>
      </c>
      <c r="C273" s="145" t="s">
        <v>521</v>
      </c>
      <c r="D273" s="149" t="s">
        <v>1007</v>
      </c>
      <c r="E273" s="167" t="s">
        <v>4791</v>
      </c>
      <c r="H273" s="188">
        <f t="shared" si="18"/>
        <v>61300020</v>
      </c>
      <c r="I273" s="95" t="s">
        <v>1438</v>
      </c>
    </row>
    <row r="274" spans="2:9" s="95" customFormat="1" outlineLevel="1" x14ac:dyDescent="0.25">
      <c r="B274" s="166">
        <v>61300030</v>
      </c>
      <c r="C274" s="145" t="s">
        <v>523</v>
      </c>
      <c r="D274" s="149" t="s">
        <v>1007</v>
      </c>
      <c r="E274" s="167" t="s">
        <v>4791</v>
      </c>
      <c r="H274" s="188">
        <f t="shared" si="18"/>
        <v>61300030</v>
      </c>
      <c r="I274" s="95" t="s">
        <v>1438</v>
      </c>
    </row>
    <row r="275" spans="2:9" s="95" customFormat="1" outlineLevel="1" x14ac:dyDescent="0.25">
      <c r="B275" s="166">
        <v>61300040</v>
      </c>
      <c r="C275" s="145" t="s">
        <v>525</v>
      </c>
      <c r="D275" s="149" t="s">
        <v>1007</v>
      </c>
      <c r="E275" s="167" t="s">
        <v>4791</v>
      </c>
      <c r="H275" s="188">
        <f t="shared" si="18"/>
        <v>61300040</v>
      </c>
      <c r="I275" s="95" t="s">
        <v>1438</v>
      </c>
    </row>
    <row r="276" spans="2:9" s="95" customFormat="1" outlineLevel="1" x14ac:dyDescent="0.25">
      <c r="B276" s="166">
        <v>61300050</v>
      </c>
      <c r="C276" s="145" t="s">
        <v>527</v>
      </c>
      <c r="D276" s="149" t="s">
        <v>1007</v>
      </c>
      <c r="E276" s="167" t="s">
        <v>4791</v>
      </c>
      <c r="H276" s="188">
        <f t="shared" si="18"/>
        <v>61300050</v>
      </c>
      <c r="I276" s="95" t="s">
        <v>1438</v>
      </c>
    </row>
    <row r="277" spans="2:9" s="95" customFormat="1" outlineLevel="1" x14ac:dyDescent="0.25">
      <c r="B277" s="166">
        <v>61300060</v>
      </c>
      <c r="C277" s="145" t="s">
        <v>529</v>
      </c>
      <c r="D277" s="149" t="s">
        <v>1007</v>
      </c>
      <c r="E277" s="167" t="s">
        <v>4791</v>
      </c>
      <c r="H277" s="188">
        <f t="shared" si="18"/>
        <v>61300060</v>
      </c>
      <c r="I277" s="95" t="s">
        <v>1438</v>
      </c>
    </row>
    <row r="278" spans="2:9" s="95" customFormat="1" outlineLevel="1" x14ac:dyDescent="0.25">
      <c r="B278" s="166">
        <v>61300070</v>
      </c>
      <c r="C278" s="145" t="s">
        <v>531</v>
      </c>
      <c r="D278" s="149" t="s">
        <v>1007</v>
      </c>
      <c r="E278" s="167" t="s">
        <v>4791</v>
      </c>
      <c r="H278" s="188">
        <f t="shared" si="18"/>
        <v>61300070</v>
      </c>
      <c r="I278" s="95" t="s">
        <v>1438</v>
      </c>
    </row>
    <row r="279" spans="2:9" s="95" customFormat="1" outlineLevel="1" x14ac:dyDescent="0.25">
      <c r="B279" s="166">
        <v>61300080</v>
      </c>
      <c r="C279" s="145" t="s">
        <v>533</v>
      </c>
      <c r="D279" s="149" t="s">
        <v>1007</v>
      </c>
      <c r="E279" s="167" t="s">
        <v>4791</v>
      </c>
      <c r="H279" s="188">
        <f t="shared" si="18"/>
        <v>61300080</v>
      </c>
      <c r="I279" s="95" t="s">
        <v>1438</v>
      </c>
    </row>
    <row r="280" spans="2:9" s="95" customFormat="1" outlineLevel="1" x14ac:dyDescent="0.25">
      <c r="B280" s="166">
        <v>61300090</v>
      </c>
      <c r="C280" s="145" t="s">
        <v>535</v>
      </c>
      <c r="D280" s="149" t="s">
        <v>1007</v>
      </c>
      <c r="E280" s="167" t="s">
        <v>4791</v>
      </c>
      <c r="H280" s="188">
        <f t="shared" si="18"/>
        <v>61300090</v>
      </c>
      <c r="I280" s="95" t="s">
        <v>1438</v>
      </c>
    </row>
    <row r="281" spans="2:9" s="95" customFormat="1" ht="30" outlineLevel="1" x14ac:dyDescent="0.25">
      <c r="B281" s="166">
        <v>61400010</v>
      </c>
      <c r="C281" s="145" t="s">
        <v>537</v>
      </c>
      <c r="D281" s="149" t="s">
        <v>1012</v>
      </c>
      <c r="E281" s="167" t="s">
        <v>4810</v>
      </c>
      <c r="H281" s="188">
        <f t="shared" si="18"/>
        <v>61400010</v>
      </c>
      <c r="I281" s="95" t="s">
        <v>1441</v>
      </c>
    </row>
    <row r="282" spans="2:9" s="95" customFormat="1" outlineLevel="1" x14ac:dyDescent="0.25">
      <c r="B282" s="166">
        <v>61400020</v>
      </c>
      <c r="C282" s="145" t="s">
        <v>539</v>
      </c>
      <c r="D282" s="149" t="s">
        <v>1012</v>
      </c>
      <c r="E282" s="167" t="s">
        <v>4810</v>
      </c>
      <c r="H282" s="188">
        <f t="shared" si="18"/>
        <v>61400020</v>
      </c>
      <c r="I282" s="95" t="s">
        <v>1441</v>
      </c>
    </row>
    <row r="283" spans="2:9" s="95" customFormat="1" outlineLevel="1" x14ac:dyDescent="0.25">
      <c r="B283" s="166">
        <v>61400030</v>
      </c>
      <c r="C283" s="145" t="s">
        <v>541</v>
      </c>
      <c r="D283" s="149" t="s">
        <v>1012</v>
      </c>
      <c r="E283" s="167" t="s">
        <v>4810</v>
      </c>
      <c r="H283" s="188">
        <f t="shared" si="18"/>
        <v>61400030</v>
      </c>
      <c r="I283" s="95" t="s">
        <v>1441</v>
      </c>
    </row>
    <row r="284" spans="2:9" s="95" customFormat="1" outlineLevel="1" x14ac:dyDescent="0.25">
      <c r="B284" s="166">
        <v>61500010</v>
      </c>
      <c r="C284" s="145" t="s">
        <v>543</v>
      </c>
      <c r="D284" s="149" t="s">
        <v>1017</v>
      </c>
      <c r="E284" s="167" t="s">
        <v>4699</v>
      </c>
      <c r="H284" s="188">
        <f t="shared" si="18"/>
        <v>61500010</v>
      </c>
      <c r="I284" s="95" t="s">
        <v>1444</v>
      </c>
    </row>
    <row r="285" spans="2:9" s="95" customFormat="1" outlineLevel="1" x14ac:dyDescent="0.25">
      <c r="B285" s="166">
        <v>61500020</v>
      </c>
      <c r="C285" s="145" t="s">
        <v>545</v>
      </c>
      <c r="D285" s="149" t="s">
        <v>1017</v>
      </c>
      <c r="E285" s="167" t="s">
        <v>123</v>
      </c>
      <c r="H285" s="188">
        <f t="shared" si="18"/>
        <v>61500020</v>
      </c>
      <c r="I285" s="95" t="s">
        <v>1444</v>
      </c>
    </row>
    <row r="286" spans="2:9" s="95" customFormat="1" ht="30" outlineLevel="1" x14ac:dyDescent="0.25">
      <c r="B286" s="166">
        <v>61600010</v>
      </c>
      <c r="C286" s="145" t="s">
        <v>4813</v>
      </c>
      <c r="D286" s="149" t="s">
        <v>1022</v>
      </c>
      <c r="E286" s="167" t="s">
        <v>124</v>
      </c>
      <c r="H286" s="188">
        <f t="shared" si="18"/>
        <v>61600010</v>
      </c>
      <c r="I286" s="95" t="s">
        <v>1446</v>
      </c>
    </row>
    <row r="287" spans="2:9" s="95" customFormat="1" outlineLevel="1" x14ac:dyDescent="0.25">
      <c r="B287" s="166">
        <v>61600030</v>
      </c>
      <c r="C287" s="145" t="s">
        <v>553</v>
      </c>
      <c r="D287" s="149" t="s">
        <v>1022</v>
      </c>
      <c r="E287" s="167" t="s">
        <v>124</v>
      </c>
      <c r="H287" s="188">
        <f t="shared" si="18"/>
        <v>61600030</v>
      </c>
      <c r="I287" s="95" t="s">
        <v>1446</v>
      </c>
    </row>
    <row r="288" spans="2:9" s="95" customFormat="1" ht="30" outlineLevel="1" x14ac:dyDescent="0.25">
      <c r="B288" s="166">
        <v>61600040</v>
      </c>
      <c r="C288" s="145" t="s">
        <v>555</v>
      </c>
      <c r="D288" s="149" t="s">
        <v>1022</v>
      </c>
      <c r="E288" s="167" t="s">
        <v>118</v>
      </c>
      <c r="H288" s="188">
        <f t="shared" si="18"/>
        <v>61600040</v>
      </c>
      <c r="I288" s="95" t="s">
        <v>1446</v>
      </c>
    </row>
    <row r="289" spans="2:9" s="95" customFormat="1" ht="30" outlineLevel="1" x14ac:dyDescent="0.25">
      <c r="B289" s="166">
        <v>61600050</v>
      </c>
      <c r="C289" s="145" t="s">
        <v>4817</v>
      </c>
      <c r="D289" s="149" t="s">
        <v>1022</v>
      </c>
      <c r="E289" s="167" t="s">
        <v>118</v>
      </c>
      <c r="H289" s="188">
        <f t="shared" si="18"/>
        <v>61600050</v>
      </c>
      <c r="I289" s="95" t="s">
        <v>1446</v>
      </c>
    </row>
    <row r="290" spans="2:9" s="95" customFormat="1" outlineLevel="1" x14ac:dyDescent="0.25">
      <c r="B290" s="166">
        <v>61600060</v>
      </c>
      <c r="C290" s="145" t="s">
        <v>4819</v>
      </c>
      <c r="D290" s="149" t="s">
        <v>1022</v>
      </c>
      <c r="E290" s="167" t="s">
        <v>123</v>
      </c>
      <c r="H290" s="188">
        <f t="shared" si="18"/>
        <v>61600060</v>
      </c>
      <c r="I290" s="95" t="s">
        <v>1446</v>
      </c>
    </row>
    <row r="291" spans="2:9" s="95" customFormat="1" outlineLevel="1" x14ac:dyDescent="0.25">
      <c r="B291" s="166">
        <v>61600070</v>
      </c>
      <c r="C291" s="145" t="s">
        <v>561</v>
      </c>
      <c r="D291" s="149" t="s">
        <v>1022</v>
      </c>
      <c r="E291" s="167" t="s">
        <v>124</v>
      </c>
      <c r="H291" s="188">
        <f t="shared" ref="H291" si="19">B291</f>
        <v>61600070</v>
      </c>
      <c r="I291" s="95" t="s">
        <v>1446</v>
      </c>
    </row>
    <row r="292" spans="2:9" s="95" customFormat="1" outlineLevel="1" x14ac:dyDescent="0.25">
      <c r="B292" s="166">
        <v>61700010</v>
      </c>
      <c r="C292" s="145" t="s">
        <v>563</v>
      </c>
      <c r="D292" s="149" t="s">
        <v>1027</v>
      </c>
      <c r="E292" s="167" t="s">
        <v>4821</v>
      </c>
      <c r="H292" s="188">
        <f t="shared" si="18"/>
        <v>61700010</v>
      </c>
      <c r="I292" s="95" t="s">
        <v>1450</v>
      </c>
    </row>
    <row r="293" spans="2:9" s="95" customFormat="1" outlineLevel="1" x14ac:dyDescent="0.25">
      <c r="B293" s="166">
        <v>61700030</v>
      </c>
      <c r="C293" s="145" t="s">
        <v>565</v>
      </c>
      <c r="D293" s="149" t="s">
        <v>1027</v>
      </c>
      <c r="E293" s="167" t="s">
        <v>124</v>
      </c>
      <c r="H293" s="188">
        <f t="shared" si="18"/>
        <v>61700030</v>
      </c>
      <c r="I293" s="95" t="s">
        <v>1450</v>
      </c>
    </row>
    <row r="294" spans="2:9" s="95" customFormat="1" outlineLevel="1" x14ac:dyDescent="0.25">
      <c r="B294" s="166">
        <v>61700040</v>
      </c>
      <c r="C294" s="145" t="s">
        <v>567</v>
      </c>
      <c r="D294" s="149" t="s">
        <v>1027</v>
      </c>
      <c r="E294" s="167" t="s">
        <v>124</v>
      </c>
      <c r="H294" s="188">
        <f t="shared" si="18"/>
        <v>61700040</v>
      </c>
      <c r="I294" s="95" t="s">
        <v>1450</v>
      </c>
    </row>
    <row r="295" spans="2:9" s="95" customFormat="1" outlineLevel="1" x14ac:dyDescent="0.25">
      <c r="B295" s="166">
        <v>61700050</v>
      </c>
      <c r="C295" s="145" t="s">
        <v>569</v>
      </c>
      <c r="D295" s="149" t="s">
        <v>1027</v>
      </c>
      <c r="E295" s="167" t="s">
        <v>124</v>
      </c>
      <c r="H295" s="188">
        <f t="shared" si="18"/>
        <v>61700050</v>
      </c>
      <c r="I295" s="95" t="s">
        <v>1450</v>
      </c>
    </row>
    <row r="296" spans="2:9" s="95" customFormat="1" outlineLevel="1" x14ac:dyDescent="0.25">
      <c r="B296" s="166">
        <v>61700060</v>
      </c>
      <c r="C296" s="145" t="s">
        <v>4822</v>
      </c>
      <c r="D296" s="149" t="s">
        <v>1027</v>
      </c>
      <c r="E296" s="167" t="s">
        <v>124</v>
      </c>
      <c r="H296" s="188">
        <f t="shared" si="18"/>
        <v>61700060</v>
      </c>
      <c r="I296" s="95" t="s">
        <v>1450</v>
      </c>
    </row>
    <row r="297" spans="2:9" s="95" customFormat="1" outlineLevel="1" x14ac:dyDescent="0.25">
      <c r="B297" s="166">
        <v>61700070</v>
      </c>
      <c r="C297" s="145" t="s">
        <v>573</v>
      </c>
      <c r="D297" s="149" t="s">
        <v>1027</v>
      </c>
      <c r="E297" s="167" t="s">
        <v>4699</v>
      </c>
      <c r="H297" s="188">
        <f t="shared" si="18"/>
        <v>61700070</v>
      </c>
      <c r="I297" s="95" t="s">
        <v>1450</v>
      </c>
    </row>
    <row r="298" spans="2:9" s="95" customFormat="1" ht="30" outlineLevel="1" x14ac:dyDescent="0.25">
      <c r="B298" s="166">
        <v>61800010</v>
      </c>
      <c r="C298" s="145" t="s">
        <v>575</v>
      </c>
      <c r="D298" s="149" t="s">
        <v>1212</v>
      </c>
      <c r="E298" s="167" t="s">
        <v>4699</v>
      </c>
      <c r="H298" s="188">
        <f t="shared" si="18"/>
        <v>61800010</v>
      </c>
      <c r="I298" s="95" t="s">
        <v>1453</v>
      </c>
    </row>
    <row r="299" spans="2:9" s="95" customFormat="1" outlineLevel="1" x14ac:dyDescent="0.25">
      <c r="B299" s="166">
        <v>61800020</v>
      </c>
      <c r="C299" s="166" t="s">
        <v>577</v>
      </c>
      <c r="D299" s="166" t="s">
        <v>1212</v>
      </c>
      <c r="E299" s="167" t="s">
        <v>4699</v>
      </c>
      <c r="H299" s="188">
        <f t="shared" si="18"/>
        <v>61800020</v>
      </c>
      <c r="I299" s="95" t="s">
        <v>1453</v>
      </c>
    </row>
    <row r="300" spans="2:9" s="95" customFormat="1" outlineLevel="1" x14ac:dyDescent="0.25">
      <c r="B300" s="166">
        <v>61800030</v>
      </c>
      <c r="C300" s="166" t="s">
        <v>579</v>
      </c>
      <c r="D300" s="166" t="s">
        <v>1212</v>
      </c>
      <c r="E300" s="167" t="s">
        <v>4699</v>
      </c>
      <c r="H300" s="188">
        <f t="shared" si="18"/>
        <v>61800030</v>
      </c>
      <c r="I300" s="95" t="s">
        <v>1453</v>
      </c>
    </row>
    <row r="301" spans="2:9" s="95" customFormat="1" outlineLevel="1" x14ac:dyDescent="0.25">
      <c r="B301" s="166">
        <v>61800090</v>
      </c>
      <c r="C301" s="166" t="s">
        <v>581</v>
      </c>
      <c r="D301" s="166" t="s">
        <v>1212</v>
      </c>
      <c r="E301" s="167" t="s">
        <v>4699</v>
      </c>
      <c r="H301" s="188">
        <f t="shared" ref="H301:H332" si="20">B301</f>
        <v>61800090</v>
      </c>
      <c r="I301" s="95" t="s">
        <v>1453</v>
      </c>
    </row>
    <row r="302" spans="2:9" s="95" customFormat="1" outlineLevel="1" x14ac:dyDescent="0.25">
      <c r="B302" s="166">
        <v>61900010</v>
      </c>
      <c r="C302" s="166" t="s">
        <v>583</v>
      </c>
      <c r="D302" s="166" t="s">
        <v>1037</v>
      </c>
      <c r="E302" s="167" t="s">
        <v>4699</v>
      </c>
      <c r="H302" s="188">
        <f t="shared" si="20"/>
        <v>61900010</v>
      </c>
      <c r="I302" s="95" t="s">
        <v>1455</v>
      </c>
    </row>
    <row r="303" spans="2:9" s="95" customFormat="1" outlineLevel="1" x14ac:dyDescent="0.25">
      <c r="B303" s="166">
        <v>61900020</v>
      </c>
      <c r="C303" s="166" t="s">
        <v>585</v>
      </c>
      <c r="D303" s="166" t="s">
        <v>1037</v>
      </c>
      <c r="E303" s="167" t="s">
        <v>4699</v>
      </c>
      <c r="H303" s="188">
        <f t="shared" si="20"/>
        <v>61900020</v>
      </c>
      <c r="I303" s="95" t="s">
        <v>1455</v>
      </c>
    </row>
    <row r="304" spans="2:9" s="95" customFormat="1" outlineLevel="1" x14ac:dyDescent="0.25">
      <c r="B304" s="166">
        <v>61900030</v>
      </c>
      <c r="C304" s="166" t="s">
        <v>587</v>
      </c>
      <c r="D304" s="166" t="s">
        <v>1037</v>
      </c>
      <c r="E304" s="167" t="s">
        <v>4699</v>
      </c>
      <c r="H304" s="188">
        <f t="shared" si="20"/>
        <v>61900030</v>
      </c>
      <c r="I304" s="95" t="s">
        <v>1455</v>
      </c>
    </row>
    <row r="305" spans="2:9" s="95" customFormat="1" outlineLevel="1" x14ac:dyDescent="0.25">
      <c r="B305" s="166">
        <v>61900040</v>
      </c>
      <c r="C305" s="166" t="s">
        <v>589</v>
      </c>
      <c r="D305" s="166" t="s">
        <v>1037</v>
      </c>
      <c r="E305" s="167" t="s">
        <v>4699</v>
      </c>
      <c r="H305" s="188">
        <f t="shared" si="20"/>
        <v>61900040</v>
      </c>
      <c r="I305" s="95" t="s">
        <v>1455</v>
      </c>
    </row>
    <row r="306" spans="2:9" s="95" customFormat="1" outlineLevel="1" x14ac:dyDescent="0.25">
      <c r="B306" s="166">
        <v>61900050</v>
      </c>
      <c r="C306" s="166" t="s">
        <v>590</v>
      </c>
      <c r="D306" s="166" t="s">
        <v>1037</v>
      </c>
      <c r="E306" s="167" t="s">
        <v>4699</v>
      </c>
      <c r="H306" s="188">
        <f t="shared" ref="H306" si="21">B306</f>
        <v>61900050</v>
      </c>
      <c r="I306" s="95" t="s">
        <v>1455</v>
      </c>
    </row>
    <row r="307" spans="2:9" s="95" customFormat="1" outlineLevel="1" x14ac:dyDescent="0.25">
      <c r="B307" s="166">
        <v>61900090</v>
      </c>
      <c r="C307" s="166" t="s">
        <v>592</v>
      </c>
      <c r="D307" s="166" t="s">
        <v>1037</v>
      </c>
      <c r="E307" s="167" t="s">
        <v>4699</v>
      </c>
      <c r="H307" s="188">
        <f t="shared" si="20"/>
        <v>61900090</v>
      </c>
      <c r="I307" s="95" t="s">
        <v>1455</v>
      </c>
    </row>
    <row r="308" spans="2:9" s="95" customFormat="1" outlineLevel="1" x14ac:dyDescent="0.25">
      <c r="B308" s="166">
        <v>62000010</v>
      </c>
      <c r="C308" s="166" t="s">
        <v>594</v>
      </c>
      <c r="D308" s="166" t="s">
        <v>1042</v>
      </c>
      <c r="E308" s="166" t="s">
        <v>99</v>
      </c>
      <c r="H308" s="188">
        <f t="shared" si="20"/>
        <v>62000010</v>
      </c>
      <c r="I308" s="95" t="s">
        <v>1459</v>
      </c>
    </row>
    <row r="309" spans="2:9" s="95" customFormat="1" ht="30" outlineLevel="1" x14ac:dyDescent="0.25">
      <c r="B309" s="166">
        <v>62000020</v>
      </c>
      <c r="C309" s="166" t="s">
        <v>596</v>
      </c>
      <c r="D309" s="166" t="s">
        <v>1042</v>
      </c>
      <c r="E309" s="166" t="s">
        <v>4829</v>
      </c>
      <c r="H309" s="188">
        <f t="shared" si="20"/>
        <v>62000020</v>
      </c>
      <c r="I309" s="95" t="s">
        <v>1459</v>
      </c>
    </row>
    <row r="310" spans="2:9" s="95" customFormat="1" outlineLevel="1" x14ac:dyDescent="0.25">
      <c r="B310" s="166">
        <v>62000040</v>
      </c>
      <c r="C310" s="166" t="s">
        <v>598</v>
      </c>
      <c r="D310" s="166" t="s">
        <v>1042</v>
      </c>
      <c r="E310" s="167" t="s">
        <v>4699</v>
      </c>
      <c r="H310" s="188">
        <f t="shared" si="20"/>
        <v>62000040</v>
      </c>
      <c r="I310" s="95" t="s">
        <v>1459</v>
      </c>
    </row>
    <row r="311" spans="2:9" s="95" customFormat="1" outlineLevel="1" x14ac:dyDescent="0.25">
      <c r="B311" s="166">
        <v>62100010</v>
      </c>
      <c r="C311" s="166" t="s">
        <v>600</v>
      </c>
      <c r="D311" s="166" t="s">
        <v>1047</v>
      </c>
      <c r="E311" s="166" t="s">
        <v>118</v>
      </c>
      <c r="H311" s="188">
        <f t="shared" si="20"/>
        <v>62100010</v>
      </c>
      <c r="I311" s="95" t="s">
        <v>1461</v>
      </c>
    </row>
    <row r="312" spans="2:9" s="95" customFormat="1" outlineLevel="1" x14ac:dyDescent="0.25">
      <c r="B312" s="166">
        <v>62100020</v>
      </c>
      <c r="C312" s="166" t="s">
        <v>602</v>
      </c>
      <c r="D312" s="166" t="s">
        <v>1047</v>
      </c>
      <c r="E312" s="166" t="s">
        <v>118</v>
      </c>
      <c r="H312" s="188">
        <f t="shared" si="20"/>
        <v>62100020</v>
      </c>
      <c r="I312" s="95" t="s">
        <v>1461</v>
      </c>
    </row>
    <row r="313" spans="2:9" s="95" customFormat="1" outlineLevel="1" x14ac:dyDescent="0.25">
      <c r="B313" s="166">
        <v>62100030</v>
      </c>
      <c r="C313" s="166" t="s">
        <v>604</v>
      </c>
      <c r="D313" s="166" t="s">
        <v>1047</v>
      </c>
      <c r="E313" s="166" t="s">
        <v>118</v>
      </c>
      <c r="H313" s="188">
        <f t="shared" si="20"/>
        <v>62100030</v>
      </c>
      <c r="I313" s="95" t="s">
        <v>1461</v>
      </c>
    </row>
    <row r="314" spans="2:9" s="95" customFormat="1" outlineLevel="1" x14ac:dyDescent="0.25">
      <c r="B314" s="166">
        <v>62100040</v>
      </c>
      <c r="C314" s="166" t="s">
        <v>606</v>
      </c>
      <c r="D314" s="166" t="s">
        <v>1047</v>
      </c>
      <c r="E314" s="166" t="s">
        <v>118</v>
      </c>
      <c r="H314" s="188">
        <f t="shared" si="20"/>
        <v>62100040</v>
      </c>
      <c r="I314" s="95" t="s">
        <v>1461</v>
      </c>
    </row>
    <row r="315" spans="2:9" s="95" customFormat="1" outlineLevel="1" x14ac:dyDescent="0.25">
      <c r="B315" s="166">
        <v>62100050</v>
      </c>
      <c r="C315" s="166" t="s">
        <v>608</v>
      </c>
      <c r="D315" s="166" t="s">
        <v>1047</v>
      </c>
      <c r="E315" s="166" t="s">
        <v>118</v>
      </c>
      <c r="H315" s="188">
        <f t="shared" si="20"/>
        <v>62100050</v>
      </c>
      <c r="I315" s="95" t="s">
        <v>1461</v>
      </c>
    </row>
    <row r="316" spans="2:9" s="95" customFormat="1" outlineLevel="1" x14ac:dyDescent="0.25">
      <c r="B316" s="166">
        <v>62200010</v>
      </c>
      <c r="C316" s="166" t="s">
        <v>610</v>
      </c>
      <c r="D316" s="166" t="s">
        <v>1052</v>
      </c>
      <c r="E316" s="167" t="s">
        <v>4699</v>
      </c>
      <c r="H316" s="188">
        <f t="shared" si="20"/>
        <v>62200010</v>
      </c>
      <c r="I316" s="95" t="s">
        <v>1463</v>
      </c>
    </row>
    <row r="317" spans="2:9" s="95" customFormat="1" outlineLevel="1" x14ac:dyDescent="0.25">
      <c r="B317" s="166">
        <v>62200020</v>
      </c>
      <c r="C317" s="166" t="s">
        <v>612</v>
      </c>
      <c r="D317" s="166" t="s">
        <v>1052</v>
      </c>
      <c r="E317" s="167" t="s">
        <v>4699</v>
      </c>
      <c r="H317" s="188">
        <f t="shared" si="20"/>
        <v>62200020</v>
      </c>
      <c r="I317" s="95" t="s">
        <v>1463</v>
      </c>
    </row>
    <row r="318" spans="2:9" s="95" customFormat="1" outlineLevel="1" x14ac:dyDescent="0.25">
      <c r="B318" s="166">
        <v>62300010</v>
      </c>
      <c r="C318" s="166" t="s">
        <v>614</v>
      </c>
      <c r="D318" s="166" t="s">
        <v>1057</v>
      </c>
      <c r="E318" s="167" t="s">
        <v>4699</v>
      </c>
      <c r="H318" s="188">
        <f t="shared" si="20"/>
        <v>62300010</v>
      </c>
      <c r="I318" s="95" t="s">
        <v>1464</v>
      </c>
    </row>
    <row r="319" spans="2:9" s="95" customFormat="1" outlineLevel="1" x14ac:dyDescent="0.25">
      <c r="B319" s="166">
        <v>62300020</v>
      </c>
      <c r="C319" s="166" t="s">
        <v>616</v>
      </c>
      <c r="D319" s="166" t="s">
        <v>1057</v>
      </c>
      <c r="E319" s="167" t="s">
        <v>4699</v>
      </c>
      <c r="H319" s="188">
        <f t="shared" si="20"/>
        <v>62300020</v>
      </c>
      <c r="I319" s="95" t="s">
        <v>1464</v>
      </c>
    </row>
    <row r="320" spans="2:9" s="95" customFormat="1" outlineLevel="1" x14ac:dyDescent="0.25">
      <c r="B320" s="166">
        <v>62400030</v>
      </c>
      <c r="C320" s="166" t="s">
        <v>618</v>
      </c>
      <c r="D320" s="166" t="s">
        <v>1062</v>
      </c>
      <c r="E320" s="167" t="s">
        <v>4699</v>
      </c>
      <c r="H320" s="188">
        <f t="shared" si="20"/>
        <v>62400030</v>
      </c>
      <c r="I320" s="95" t="s">
        <v>1465</v>
      </c>
    </row>
    <row r="321" spans="2:9" s="95" customFormat="1" outlineLevel="1" x14ac:dyDescent="0.25">
      <c r="B321" s="166">
        <v>62400040</v>
      </c>
      <c r="C321" s="166" t="s">
        <v>620</v>
      </c>
      <c r="D321" s="166" t="s">
        <v>1062</v>
      </c>
      <c r="E321" s="167" t="s">
        <v>4699</v>
      </c>
      <c r="H321" s="188">
        <f t="shared" si="20"/>
        <v>62400040</v>
      </c>
      <c r="I321" s="95" t="s">
        <v>1465</v>
      </c>
    </row>
    <row r="322" spans="2:9" s="95" customFormat="1" outlineLevel="1" x14ac:dyDescent="0.25">
      <c r="B322" s="166">
        <v>62400060</v>
      </c>
      <c r="C322" s="166" t="s">
        <v>622</v>
      </c>
      <c r="D322" s="166" t="s">
        <v>1062</v>
      </c>
      <c r="E322" s="166" t="s">
        <v>99</v>
      </c>
      <c r="H322" s="188">
        <f t="shared" si="20"/>
        <v>62400060</v>
      </c>
      <c r="I322" s="95" t="s">
        <v>1465</v>
      </c>
    </row>
    <row r="323" spans="2:9" s="95" customFormat="1" outlineLevel="1" x14ac:dyDescent="0.25">
      <c r="B323" s="166">
        <v>62500010</v>
      </c>
      <c r="C323" s="166" t="s">
        <v>624</v>
      </c>
      <c r="D323" s="166" t="s">
        <v>624</v>
      </c>
      <c r="E323" s="166" t="s">
        <v>188</v>
      </c>
      <c r="H323" s="188">
        <f t="shared" si="20"/>
        <v>62500010</v>
      </c>
      <c r="I323" s="95" t="s">
        <v>1071</v>
      </c>
    </row>
    <row r="324" spans="2:9" s="95" customFormat="1" outlineLevel="1" x14ac:dyDescent="0.25">
      <c r="B324" s="166">
        <v>62600010</v>
      </c>
      <c r="C324" s="166" t="s">
        <v>626</v>
      </c>
      <c r="D324" s="166" t="s">
        <v>1071</v>
      </c>
      <c r="E324" s="167" t="s">
        <v>4699</v>
      </c>
      <c r="H324" s="188">
        <f t="shared" si="20"/>
        <v>62600010</v>
      </c>
      <c r="I324" s="95" t="s">
        <v>1071</v>
      </c>
    </row>
    <row r="325" spans="2:9" s="95" customFormat="1" outlineLevel="1" x14ac:dyDescent="0.25">
      <c r="B325" s="166">
        <v>62600020</v>
      </c>
      <c r="C325" s="166" t="s">
        <v>628</v>
      </c>
      <c r="D325" s="166" t="s">
        <v>1071</v>
      </c>
      <c r="E325" s="167" t="s">
        <v>4699</v>
      </c>
      <c r="H325" s="188">
        <f t="shared" si="20"/>
        <v>62600020</v>
      </c>
      <c r="I325" s="95" t="s">
        <v>1071</v>
      </c>
    </row>
    <row r="326" spans="2:9" s="95" customFormat="1" outlineLevel="1" x14ac:dyDescent="0.25">
      <c r="B326" s="166">
        <v>62600030</v>
      </c>
      <c r="C326" s="166" t="s">
        <v>630</v>
      </c>
      <c r="D326" s="166" t="s">
        <v>1071</v>
      </c>
      <c r="E326" s="167" t="s">
        <v>4699</v>
      </c>
      <c r="H326" s="188">
        <f t="shared" si="20"/>
        <v>62600030</v>
      </c>
      <c r="I326" s="95" t="s">
        <v>1071</v>
      </c>
    </row>
    <row r="327" spans="2:9" s="95" customFormat="1" outlineLevel="1" x14ac:dyDescent="0.25">
      <c r="B327" s="166">
        <v>62700010</v>
      </c>
      <c r="C327" s="166" t="s">
        <v>632</v>
      </c>
      <c r="D327" s="166" t="s">
        <v>632</v>
      </c>
      <c r="E327" s="166" t="s">
        <v>99</v>
      </c>
      <c r="H327" s="188">
        <f t="shared" si="20"/>
        <v>62700010</v>
      </c>
      <c r="I327" s="95" t="s">
        <v>1468</v>
      </c>
    </row>
    <row r="328" spans="2:9" s="95" customFormat="1" outlineLevel="1" x14ac:dyDescent="0.25">
      <c r="B328" s="166">
        <v>62800010</v>
      </c>
      <c r="C328" s="166" t="s">
        <v>656</v>
      </c>
      <c r="D328" s="166" t="s">
        <v>656</v>
      </c>
      <c r="E328" s="166" t="s">
        <v>100</v>
      </c>
      <c r="H328" s="188">
        <f t="shared" si="20"/>
        <v>62800010</v>
      </c>
      <c r="I328" s="95" t="s">
        <v>656</v>
      </c>
    </row>
    <row r="329" spans="2:9" s="95" customFormat="1" outlineLevel="1" x14ac:dyDescent="0.25">
      <c r="B329" s="166">
        <v>62900010</v>
      </c>
      <c r="C329" s="166" t="s">
        <v>634</v>
      </c>
      <c r="D329" s="166" t="s">
        <v>1085</v>
      </c>
      <c r="E329" s="167" t="s">
        <v>4699</v>
      </c>
      <c r="H329" s="188">
        <f t="shared" si="20"/>
        <v>62900010</v>
      </c>
      <c r="I329" s="95" t="s">
        <v>634</v>
      </c>
    </row>
    <row r="330" spans="2:9" s="95" customFormat="1" outlineLevel="1" x14ac:dyDescent="0.25">
      <c r="B330" s="166">
        <v>62900020</v>
      </c>
      <c r="C330" s="166" t="s">
        <v>636</v>
      </c>
      <c r="D330" s="166" t="s">
        <v>1085</v>
      </c>
      <c r="E330" s="167" t="s">
        <v>4699</v>
      </c>
      <c r="H330" s="188">
        <f t="shared" si="20"/>
        <v>62900020</v>
      </c>
      <c r="I330" s="95" t="s">
        <v>636</v>
      </c>
    </row>
    <row r="331" spans="2:9" s="95" customFormat="1" outlineLevel="1" x14ac:dyDescent="0.25">
      <c r="B331" s="166">
        <v>63300010</v>
      </c>
      <c r="C331" s="166" t="s">
        <v>4837</v>
      </c>
      <c r="D331" s="166" t="s">
        <v>1037</v>
      </c>
      <c r="E331" s="166"/>
      <c r="H331" s="188">
        <f t="shared" si="20"/>
        <v>63300010</v>
      </c>
      <c r="I331" s="95" t="s">
        <v>1455</v>
      </c>
    </row>
    <row r="332" spans="2:9" s="95" customFormat="1" outlineLevel="1" x14ac:dyDescent="0.25">
      <c r="B332" s="443">
        <v>63900010</v>
      </c>
      <c r="C332" s="444" t="s">
        <v>648</v>
      </c>
      <c r="D332" s="444" t="s">
        <v>1381</v>
      </c>
      <c r="E332" s="445" t="s">
        <v>4699</v>
      </c>
      <c r="H332" s="188">
        <f t="shared" si="20"/>
        <v>63900010</v>
      </c>
      <c r="I332" s="95" t="s">
        <v>1381</v>
      </c>
    </row>
    <row r="333" spans="2:9" outlineLevel="1" x14ac:dyDescent="0.25">
      <c r="B333" s="446"/>
      <c r="C333" s="447"/>
      <c r="D333" s="447"/>
      <c r="E333" s="448"/>
    </row>
    <row r="334" spans="2:9" outlineLevel="1" x14ac:dyDescent="0.25"/>
    <row r="335" spans="2:9" outlineLevel="1" x14ac:dyDescent="0.25">
      <c r="B335" s="131" t="s">
        <v>5117</v>
      </c>
      <c r="C335" s="95"/>
      <c r="D335" s="95"/>
      <c r="E335" s="95"/>
      <c r="F335" s="95"/>
    </row>
    <row r="336" spans="2:9" x14ac:dyDescent="0.25">
      <c r="B336" s="189" t="s">
        <v>4693</v>
      </c>
      <c r="C336" s="189" t="s">
        <v>4694</v>
      </c>
      <c r="D336" s="189" t="s">
        <v>4696</v>
      </c>
      <c r="E336" s="189" t="s">
        <v>4697</v>
      </c>
      <c r="H336" s="189" t="s">
        <v>5118</v>
      </c>
      <c r="I336" s="189" t="s">
        <v>4693</v>
      </c>
    </row>
    <row r="337" spans="2:9" x14ac:dyDescent="0.25">
      <c r="B337" s="167">
        <v>15000000</v>
      </c>
      <c r="C337" s="190" t="s">
        <v>39</v>
      </c>
      <c r="D337" s="167" t="s">
        <v>385</v>
      </c>
      <c r="E337" s="167" t="s">
        <v>5119</v>
      </c>
      <c r="H337" s="191" t="s">
        <v>5120</v>
      </c>
      <c r="I337" s="167">
        <v>15000000</v>
      </c>
    </row>
    <row r="338" spans="2:9" x14ac:dyDescent="0.25">
      <c r="B338" s="167">
        <v>15000010</v>
      </c>
      <c r="C338" s="190" t="s">
        <v>40</v>
      </c>
      <c r="D338" s="167" t="s">
        <v>385</v>
      </c>
      <c r="E338" s="167" t="s">
        <v>5119</v>
      </c>
      <c r="H338" s="191" t="s">
        <v>5121</v>
      </c>
      <c r="I338" s="167">
        <v>15000010</v>
      </c>
    </row>
    <row r="339" spans="2:9" x14ac:dyDescent="0.25">
      <c r="B339" s="167">
        <v>15000020</v>
      </c>
      <c r="C339" s="190" t="s">
        <v>41</v>
      </c>
      <c r="D339" s="167" t="s">
        <v>385</v>
      </c>
      <c r="E339" s="167" t="s">
        <v>5119</v>
      </c>
      <c r="H339" s="191" t="s">
        <v>5122</v>
      </c>
      <c r="I339" s="167">
        <v>15000020</v>
      </c>
    </row>
    <row r="340" spans="2:9" x14ac:dyDescent="0.25">
      <c r="B340" s="167">
        <v>15000030</v>
      </c>
      <c r="C340" s="190" t="s">
        <v>42</v>
      </c>
      <c r="D340" s="167" t="s">
        <v>385</v>
      </c>
      <c r="E340" s="167" t="s">
        <v>5119</v>
      </c>
      <c r="H340" s="191" t="s">
        <v>5123</v>
      </c>
      <c r="I340" s="167">
        <v>15000030</v>
      </c>
    </row>
    <row r="341" spans="2:9" x14ac:dyDescent="0.25">
      <c r="B341" s="167">
        <v>15000040</v>
      </c>
      <c r="C341" s="190" t="s">
        <v>43</v>
      </c>
      <c r="D341" s="167" t="s">
        <v>385</v>
      </c>
      <c r="E341" s="167" t="s">
        <v>5119</v>
      </c>
      <c r="H341" s="191" t="s">
        <v>5124</v>
      </c>
      <c r="I341" s="167">
        <v>15000040</v>
      </c>
    </row>
    <row r="342" spans="2:9" x14ac:dyDescent="0.25">
      <c r="B342" s="167">
        <v>15000050</v>
      </c>
      <c r="C342" s="190" t="s">
        <v>44</v>
      </c>
      <c r="D342" s="167" t="s">
        <v>385</v>
      </c>
      <c r="E342" s="167" t="s">
        <v>5119</v>
      </c>
      <c r="H342" s="191" t="s">
        <v>5125</v>
      </c>
      <c r="I342" s="167">
        <v>15000050</v>
      </c>
    </row>
    <row r="343" spans="2:9" x14ac:dyDescent="0.25">
      <c r="B343" s="167">
        <v>15000060</v>
      </c>
      <c r="C343" s="190" t="s">
        <v>45</v>
      </c>
      <c r="D343" s="167" t="s">
        <v>385</v>
      </c>
      <c r="E343" s="167" t="s">
        <v>5119</v>
      </c>
      <c r="H343" s="191" t="s">
        <v>5126</v>
      </c>
      <c r="I343" s="167">
        <v>15000060</v>
      </c>
    </row>
    <row r="344" spans="2:9" x14ac:dyDescent="0.25">
      <c r="B344" s="167">
        <v>15000070</v>
      </c>
      <c r="C344" s="190" t="s">
        <v>46</v>
      </c>
      <c r="D344" s="167" t="s">
        <v>385</v>
      </c>
      <c r="E344" s="167" t="s">
        <v>5119</v>
      </c>
      <c r="H344" s="191" t="s">
        <v>5127</v>
      </c>
      <c r="I344" s="167">
        <v>15000070</v>
      </c>
    </row>
    <row r="345" spans="2:9" x14ac:dyDescent="0.25">
      <c r="B345" s="167">
        <v>15000080</v>
      </c>
      <c r="C345" s="190" t="s">
        <v>47</v>
      </c>
      <c r="D345" s="167" t="s">
        <v>385</v>
      </c>
      <c r="E345" s="167" t="s">
        <v>5119</v>
      </c>
      <c r="H345" s="191" t="s">
        <v>5128</v>
      </c>
      <c r="I345" s="167">
        <v>15000080</v>
      </c>
    </row>
    <row r="346" spans="2:9" x14ac:dyDescent="0.25">
      <c r="B346" s="167">
        <v>15200000</v>
      </c>
      <c r="C346" s="190" t="s">
        <v>49</v>
      </c>
      <c r="D346" s="167" t="s">
        <v>385</v>
      </c>
      <c r="E346" s="167" t="s">
        <v>5119</v>
      </c>
      <c r="H346" s="191" t="s">
        <v>5129</v>
      </c>
      <c r="I346" s="167">
        <v>15200000</v>
      </c>
    </row>
    <row r="347" spans="2:9" ht="30" x14ac:dyDescent="0.25">
      <c r="B347" s="167">
        <v>15020010</v>
      </c>
      <c r="C347" s="190" t="s">
        <v>52</v>
      </c>
      <c r="D347" s="167" t="s">
        <v>51</v>
      </c>
      <c r="E347" s="167" t="s">
        <v>5119</v>
      </c>
      <c r="H347" s="191">
        <v>6026</v>
      </c>
      <c r="I347" s="167">
        <v>15020010</v>
      </c>
    </row>
    <row r="348" spans="2:9" ht="30" x14ac:dyDescent="0.25">
      <c r="B348" s="167">
        <v>15020020</v>
      </c>
      <c r="C348" s="190" t="s">
        <v>53</v>
      </c>
      <c r="D348" s="167" t="s">
        <v>51</v>
      </c>
      <c r="E348" s="167" t="s">
        <v>5119</v>
      </c>
      <c r="H348" s="191">
        <v>6126</v>
      </c>
      <c r="I348" s="167">
        <v>15020020</v>
      </c>
    </row>
    <row r="349" spans="2:9" ht="30" x14ac:dyDescent="0.25">
      <c r="B349" s="167">
        <v>15020030</v>
      </c>
      <c r="C349" s="190" t="s">
        <v>54</v>
      </c>
      <c r="D349" s="167" t="s">
        <v>51</v>
      </c>
      <c r="E349" s="167" t="s">
        <v>5119</v>
      </c>
      <c r="H349" s="191">
        <v>6226</v>
      </c>
      <c r="I349" s="167">
        <v>15020030</v>
      </c>
    </row>
    <row r="350" spans="2:9" ht="30" x14ac:dyDescent="0.25">
      <c r="B350" s="167">
        <v>15020040</v>
      </c>
      <c r="C350" s="190" t="s">
        <v>55</v>
      </c>
      <c r="D350" s="167" t="s">
        <v>51</v>
      </c>
      <c r="E350" s="167" t="s">
        <v>5119</v>
      </c>
      <c r="H350" s="191">
        <v>6326</v>
      </c>
      <c r="I350" s="167">
        <v>15020040</v>
      </c>
    </row>
    <row r="351" spans="2:9" ht="30" x14ac:dyDescent="0.25">
      <c r="B351" s="167">
        <v>15020080</v>
      </c>
      <c r="C351" s="190" t="s">
        <v>56</v>
      </c>
      <c r="D351" s="167" t="s">
        <v>51</v>
      </c>
      <c r="E351" s="167" t="s">
        <v>5119</v>
      </c>
      <c r="H351" s="191">
        <v>6426</v>
      </c>
      <c r="I351" s="167">
        <v>15020080</v>
      </c>
    </row>
    <row r="352" spans="2:9" ht="30" x14ac:dyDescent="0.25">
      <c r="B352" s="192">
        <v>15020090</v>
      </c>
      <c r="C352" s="193" t="s">
        <v>57</v>
      </c>
      <c r="D352" s="167" t="s">
        <v>51</v>
      </c>
      <c r="E352" s="192" t="s">
        <v>5119</v>
      </c>
      <c r="H352" s="194">
        <v>6526</v>
      </c>
      <c r="I352" s="192">
        <v>15020090</v>
      </c>
    </row>
    <row r="355" spans="2:9" s="180" customFormat="1" x14ac:dyDescent="0.25">
      <c r="B355" s="179" t="s">
        <v>5130</v>
      </c>
      <c r="H355" s="181"/>
      <c r="I355" s="181"/>
    </row>
    <row r="357" spans="2:9" x14ac:dyDescent="0.25">
      <c r="B357" s="39" t="s">
        <v>29</v>
      </c>
      <c r="C357" s="39" t="s">
        <v>1524</v>
      </c>
    </row>
    <row r="358" spans="2:9" x14ac:dyDescent="0.25">
      <c r="B358" s="35" t="s">
        <v>92</v>
      </c>
      <c r="C358" s="35" t="s">
        <v>1525</v>
      </c>
    </row>
    <row r="359" spans="2:9" x14ac:dyDescent="0.25">
      <c r="B359" s="35" t="s">
        <v>88</v>
      </c>
      <c r="C359" s="35" t="s">
        <v>1526</v>
      </c>
    </row>
    <row r="360" spans="2:9" x14ac:dyDescent="0.25">
      <c r="B360" s="35" t="s">
        <v>95</v>
      </c>
      <c r="C360" s="35" t="s">
        <v>1527</v>
      </c>
    </row>
    <row r="363" spans="2:9" s="180" customFormat="1" x14ac:dyDescent="0.25">
      <c r="B363" s="179" t="s">
        <v>87</v>
      </c>
      <c r="H363" s="181"/>
      <c r="I363" s="181"/>
    </row>
    <row r="365" spans="2:9" x14ac:dyDescent="0.25">
      <c r="B365" s="195" t="s">
        <v>5131</v>
      </c>
      <c r="C365" s="195" t="s">
        <v>5132</v>
      </c>
    </row>
    <row r="366" spans="2:9" x14ac:dyDescent="0.25">
      <c r="B366" t="s">
        <v>90</v>
      </c>
      <c r="C366" t="s">
        <v>90</v>
      </c>
    </row>
    <row r="367" spans="2:9" x14ac:dyDescent="0.25">
      <c r="B367" t="s">
        <v>1530</v>
      </c>
      <c r="C367" t="s">
        <v>1531</v>
      </c>
    </row>
    <row r="368" spans="2:9" x14ac:dyDescent="0.25">
      <c r="B368" t="s">
        <v>1531</v>
      </c>
      <c r="C368" t="s">
        <v>1532</v>
      </c>
    </row>
    <row r="369" spans="2:9" x14ac:dyDescent="0.25">
      <c r="B369" t="s">
        <v>1532</v>
      </c>
    </row>
    <row r="372" spans="2:9" s="180" customFormat="1" x14ac:dyDescent="0.25">
      <c r="B372" s="179" t="s">
        <v>1554</v>
      </c>
      <c r="H372" s="181"/>
      <c r="I372" s="181"/>
    </row>
    <row r="373" spans="2:9" x14ac:dyDescent="0.25">
      <c r="B373" s="183" t="s">
        <v>89</v>
      </c>
    </row>
    <row r="374" spans="2:9" x14ac:dyDescent="0.25">
      <c r="B374" s="183" t="s">
        <v>1534</v>
      </c>
    </row>
  </sheetData>
  <autoFilter ref="B58:L146" xr:uid="{7A8BC194-AB64-4D13-94B8-6BCE44F3FF45}"/>
  <sortState xmlns:xlrd2="http://schemas.microsoft.com/office/spreadsheetml/2017/richdata2" ref="O59:P146">
    <sortCondition ref="O59:O146"/>
  </sortState>
  <conditionalFormatting sqref="I59:I146">
    <cfRule type="duplicateValues" dxfId="0" priority="2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Guidance (Indonesia)</vt:lpstr>
      <vt:lpstr>Guidance (English)</vt:lpstr>
      <vt:lpstr>Asset determination</vt:lpstr>
      <vt:lpstr>Cover</vt:lpstr>
      <vt:lpstr>Budget Capex Detail</vt:lpstr>
      <vt:lpstr>Budget COGM Detail</vt:lpstr>
      <vt:lpstr>Depre</vt:lpstr>
      <vt:lpstr>Production Target</vt:lpstr>
      <vt:lpstr>RD</vt:lpstr>
      <vt:lpstr>Reference</vt:lpstr>
      <vt:lpstr>Master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2025-08-01T10:49:15Z</dcterms:modified>
  <cp:category/>
  <cp:contentStatus/>
</cp:coreProperties>
</file>